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<sst xmlns="http://schemas.openxmlformats.org/spreadsheetml/2006/main" count="383" uniqueCount="369">
  <si>
    <t>climbing stairs</t>
  </si>
  <si>
    <t>Climbing Stairs</t>
  </si>
  <si>
    <t>Jump game 2</t>
  </si>
  <si>
    <t>jump game 2</t>
  </si>
  <si>
    <t>Min cost path</t>
  </si>
  <si>
    <t>min cost path</t>
  </si>
  <si>
    <t>max size subsquare with all 1</t>
  </si>
  <si>
    <t>0-1 Knapsack</t>
  </si>
  <si>
    <t>fractional knapsack</t>
  </si>
  <si>
    <t>longest increasing subsequence</t>
  </si>
  <si>
    <t>LIS(n^2)</t>
  </si>
  <si>
    <t>LIS(nLogn)</t>
  </si>
  <si>
    <t>minimum number of increasing subsequence</t>
  </si>
  <si>
    <t>min number of inc subseq</t>
  </si>
  <si>
    <t>building bridges</t>
  </si>
  <si>
    <t>Building bridges</t>
  </si>
  <si>
    <t>Stacking</t>
  </si>
  <si>
    <t>max sum alternating subseq</t>
  </si>
  <si>
    <t>Paint fence</t>
  </si>
  <si>
    <t>Paint house</t>
  </si>
  <si>
    <t>Paint house 2</t>
  </si>
  <si>
    <t>best time to buy and sell</t>
  </si>
  <si>
    <t>best time to buy and sell 2</t>
  </si>
  <si>
    <t>best time to buy and sell 3</t>
  </si>
  <si>
    <t>best time to buy and sell 4</t>
  </si>
  <si>
    <t>cooldown</t>
  </si>
  <si>
    <t>transaction time</t>
  </si>
  <si>
    <t>ugly number</t>
  </si>
  <si>
    <t>Super ugly number</t>
  </si>
  <si>
    <t>Tilling</t>
  </si>
  <si>
    <t>Wildcard</t>
  </si>
  <si>
    <t>Regular expression matching</t>
  </si>
  <si>
    <t>Pallindromic subsequence</t>
  </si>
  <si>
    <t>Distinct pallindromic subsequence</t>
  </si>
  <si>
    <t>Without consecutive 1</t>
  </si>
  <si>
    <t>max sum</t>
  </si>
  <si>
    <t>pizza with 3n slices</t>
  </si>
  <si>
    <t>LCS triplet</t>
  </si>
  <si>
    <t>Edit distance</t>
  </si>
  <si>
    <t>Frog jump</t>
  </si>
  <si>
    <t>Friends Pairing problem</t>
  </si>
  <si>
    <t>Partition into k subsets</t>
  </si>
  <si>
    <t>Game strategy</t>
  </si>
  <si>
    <t>probability of knight in a chessboard</t>
  </si>
  <si>
    <t>Temple offering</t>
  </si>
  <si>
    <t>billboard</t>
  </si>
  <si>
    <t>boolean parenthesization</t>
  </si>
  <si>
    <t>Minimum and maximum</t>
  </si>
  <si>
    <t>optimal BST</t>
  </si>
  <si>
    <t>Find water in glass</t>
  </si>
  <si>
    <t>Cherry pickup</t>
  </si>
  <si>
    <t>Arithmetic slices</t>
  </si>
  <si>
    <t>Arithmetic slices 2</t>
  </si>
  <si>
    <t>Atleast k numbers</t>
  </si>
  <si>
    <t>min removal</t>
  </si>
  <si>
    <t>Scramble string</t>
  </si>
  <si>
    <t>Min score triangulation</t>
  </si>
  <si>
    <t>2 keys keyboard</t>
  </si>
  <si>
    <t>4 keys keyboard</t>
  </si>
  <si>
    <t>Numeric keypad</t>
  </si>
  <si>
    <t>Word break</t>
  </si>
  <si>
    <t>Burst balloons</t>
  </si>
  <si>
    <t>Encode string</t>
  </si>
  <si>
    <t>longest repeating subsequence</t>
  </si>
  <si>
    <t>String is k pallindromic or not</t>
  </si>
  <si>
    <t>Count distinct subseq</t>
  </si>
  <si>
    <t>Shortest uncommon subseq</t>
  </si>
  <si>
    <t>minimal moves to form a string</t>
  </si>
  <si>
    <t>Rabbits in a forest</t>
  </si>
  <si>
    <t>longest consecutive 1's</t>
  </si>
  <si>
    <t>number of subarrays with sum exactly k</t>
  </si>
  <si>
    <t>Sum divisibe by k</t>
  </si>
  <si>
    <t>K closest point from origin</t>
  </si>
  <si>
    <t>minimum number of refueling spot</t>
  </si>
  <si>
    <t>subarray with equal zero and one</t>
  </si>
  <si>
    <t>substring with equal 0 1 2</t>
  </si>
  <si>
    <t>Check AP sequence</t>
  </si>
  <si>
    <t>Line reflection</t>
  </si>
  <si>
    <t>Array of doubled Pair</t>
  </si>
  <si>
    <t>morning assembly</t>
  </si>
  <si>
    <t>kth smallest in 2d matrix</t>
  </si>
  <si>
    <t>Kth smallest prime</t>
  </si>
  <si>
    <t>Isomorphic string</t>
  </si>
  <si>
    <t>Grid illumination</t>
  </si>
  <si>
    <t>X of a kind in a deck</t>
  </si>
  <si>
    <t>Longest consecutive sequence</t>
  </si>
  <si>
    <t>Find all anagram</t>
  </si>
  <si>
    <t>Anagram pallindrome</t>
  </si>
  <si>
    <t>Anagram mapping</t>
  </si>
  <si>
    <t>Group angram</t>
  </si>
  <si>
    <t>Smallest window string</t>
  </si>
  <si>
    <t>Smallest subarray with all MFE</t>
  </si>
  <si>
    <t>K anagram</t>
  </si>
  <si>
    <t>Pair sum divisibility</t>
  </si>
  <si>
    <t>bulb switcher</t>
  </si>
  <si>
    <t>longest substring with unique character</t>
  </si>
  <si>
    <t>Employee free time</t>
  </si>
  <si>
    <t>Same after one removal</t>
  </si>
  <si>
    <t>Smallest no. digit multiply to given number</t>
  </si>
  <si>
    <t>rearrange such that no two are same</t>
  </si>
  <si>
    <t>trapping rain water</t>
  </si>
  <si>
    <t>Trapping Rain Water II</t>
  </si>
  <si>
    <t>trapping rain water 2</t>
  </si>
  <si>
    <t>Island perimeter</t>
  </si>
  <si>
    <t>max freq stack</t>
  </si>
  <si>
    <t>length of largest subarray with cont element</t>
  </si>
  <si>
    <t>length of largest subarray with cont element 2</t>
  </si>
  <si>
    <t>sliding window maximum</t>
  </si>
  <si>
    <t>Insert delete GetRand O(1)</t>
  </si>
  <si>
    <t>sort a nearly sorted array</t>
  </si>
  <si>
    <t>A simple fraction</t>
  </si>
  <si>
    <t>Heap construction</t>
  </si>
  <si>
    <t>Build heap from array</t>
  </si>
  <si>
    <t>Heap sort</t>
  </si>
  <si>
    <t>Insert delete GetRand O(1) with duplicates</t>
  </si>
  <si>
    <t>Coinciding points</t>
  </si>
  <si>
    <t>K empty slots</t>
  </si>
  <si>
    <t>https://stackoverflow.com/questions/46393470/find-earliest-time-for-k-empty-group</t>
  </si>
  <si>
    <t>Huffman</t>
  </si>
  <si>
    <t>Long Pressed Name</t>
  </si>
  <si>
    <t>long-pressed-name</t>
  </si>
  <si>
    <t>Range Addition</t>
  </si>
  <si>
    <t>range-addition</t>
  </si>
  <si>
    <t>Rotate Array</t>
  </si>
  <si>
    <t>rotate-array</t>
  </si>
  <si>
    <t>Next Greater Element III</t>
  </si>
  <si>
    <t>next-greater-element-version3</t>
  </si>
  <si>
    <t>Orderly Queue</t>
  </si>
  <si>
    <t>orderly-queue</t>
  </si>
  <si>
    <t>kadanes-algo</t>
  </si>
  <si>
    <t>squares-of-a-sorted-array</t>
  </si>
  <si>
    <t>Container With Most Water</t>
  </si>
  <si>
    <t>container-with-most-water</t>
  </si>
  <si>
    <t>Remove Duplicates from Sorted Array</t>
  </si>
  <si>
    <t>remove-duplicates-from-sorted-array</t>
  </si>
  <si>
    <t>Product of Array Except Self</t>
  </si>
  <si>
    <t>product-of-array-except-self</t>
  </si>
  <si>
    <t>min jump</t>
  </si>
  <si>
    <t>Sieve</t>
  </si>
  <si>
    <t>segmented sieve</t>
  </si>
  <si>
    <t>Squares of a Sorted Array</t>
  </si>
  <si>
    <t>Fast Exponentiation</t>
  </si>
  <si>
    <t>Fibonacci Number</t>
  </si>
  <si>
    <t>fibonacci-number</t>
  </si>
  <si>
    <t>Segregate 0 and 1</t>
  </si>
  <si>
    <t>Segregate 0,1,2</t>
  </si>
  <si>
    <t>Sort Array By Parity</t>
  </si>
  <si>
    <t>sort-array-by-parity</t>
  </si>
  <si>
    <t>Optimal Division</t>
  </si>
  <si>
    <t>optimal-division</t>
  </si>
  <si>
    <t>best meeting point</t>
  </si>
  <si>
    <t>Maximum Swap</t>
  </si>
  <si>
    <t>maximum-swap</t>
  </si>
  <si>
    <t>two sum</t>
  </si>
  <si>
    <t>two difference</t>
  </si>
  <si>
    <t>Boats to Save People</t>
  </si>
  <si>
    <t>save-people-using-boat</t>
  </si>
  <si>
    <t>majority element</t>
  </si>
  <si>
    <t>majority element 2</t>
  </si>
  <si>
    <t>majority element general</t>
  </si>
  <si>
    <t>max chunks to make sorted</t>
  </si>
  <si>
    <t>Max Chunks To Make Sorted II</t>
  </si>
  <si>
    <t>max-chunks-to-make-sorted-ii</t>
  </si>
  <si>
    <t>number with bounded max</t>
  </si>
  <si>
    <t>min no. of platform</t>
  </si>
  <si>
    <t>max product of three numbers</t>
  </si>
  <si>
    <t>largest atleast twice</t>
  </si>
  <si>
    <t>wiggle sort</t>
  </si>
  <si>
    <t>Max Consecutive Ones II</t>
  </si>
  <si>
    <t>max-consecutive-ones-ii</t>
  </si>
  <si>
    <t>max consecutive ones 3</t>
  </si>
  <si>
    <t>partition labels</t>
  </si>
  <si>
    <t>rotate image</t>
  </si>
  <si>
    <t>consecutive number sum</t>
  </si>
  <si>
    <t>max product subarray</t>
  </si>
  <si>
    <t>min rotation</t>
  </si>
  <si>
    <t>reverse vowels of a string</t>
  </si>
  <si>
    <t>pascal triangle 2</t>
  </si>
  <si>
    <t>Push dominoes</t>
  </si>
  <si>
    <t>partition array into disjoint</t>
  </si>
  <si>
    <t>multiply strings</t>
  </si>
  <si>
    <t>max distace to closest</t>
  </si>
  <si>
    <t>smallest from k lists</t>
  </si>
  <si>
    <t>valid pallindrome 2</t>
  </si>
  <si>
    <t>first missing positive</t>
  </si>
  <si>
    <t>max sum of two non overlapping</t>
  </si>
  <si>
    <t>global and local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</si>
  <si>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</si>
  <si>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</si>
  <si>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</si>
  <si>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</si>
  <si>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</si>
  <si>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</si>
  <si>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</si>
  <si>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Valid Parentheses</t>
  </si>
  <si>
    <t>Valid Parentheses Substring</t>
  </si>
  <si>
    <t>Count of Duplicate Parentheses</t>
  </si>
  <si>
    <t>Min Reversal</t>
  </si>
  <si>
    <t>Making Parentheses Valid</t>
  </si>
  <si>
    <t>Asteroid Colllision</t>
  </si>
  <si>
    <t>Compare after deletion</t>
  </si>
  <si>
    <t>Longest Unbalanced Subsequence</t>
  </si>
  <si>
    <t>Remove k digits</t>
  </si>
  <si>
    <t>Gas station</t>
  </si>
  <si>
    <t>Car fleet</t>
  </si>
  <si>
    <t>First negative value</t>
  </si>
  <si>
    <t>Binary Number upto n</t>
  </si>
  <si>
    <t>max sum smallest and second smallest</t>
  </si>
  <si>
    <t>Stack Validation</t>
  </si>
  <si>
    <t>K reverse in a queue</t>
  </si>
  <si>
    <t>min stack</t>
  </si>
  <si>
    <t>ADAPTERS</t>
  </si>
  <si>
    <t>K stacks in a single array</t>
  </si>
  <si>
    <t>K queue</t>
  </si>
  <si>
    <t>K queue in a single array</t>
  </si>
  <si>
    <t>Remove duplicate letters</t>
  </si>
  <si>
    <t>Remove duplicate letter</t>
  </si>
  <si>
    <t>Infix,Prefix,Postfix</t>
  </si>
  <si>
    <t>Trapping rain water</t>
  </si>
  <si>
    <t>Reverse LinkedList</t>
  </si>
  <si>
    <t>middle element</t>
  </si>
  <si>
    <t>Split circular Linkedlist</t>
  </si>
  <si>
    <t>Split into two parts</t>
  </si>
  <si>
    <t>Detect loop in a linkedlist</t>
  </si>
  <si>
    <t>clone</t>
  </si>
  <si>
    <t>LRU Cache</t>
  </si>
  <si>
    <t>Intersection point of 2 linked list</t>
  </si>
  <si>
    <t>Intersection point</t>
  </si>
  <si>
    <t>Inorder traversal</t>
  </si>
  <si>
    <t>Preorder traversal</t>
  </si>
  <si>
    <t>Postorder traversal</t>
  </si>
  <si>
    <t>Level Order</t>
  </si>
  <si>
    <t>All nodes at K</t>
  </si>
  <si>
    <t>Greater sum BST</t>
  </si>
  <si>
    <t>right view</t>
  </si>
  <si>
    <t>Left view</t>
  </si>
  <si>
    <t>Top view</t>
  </si>
  <si>
    <t>Bottom view</t>
  </si>
  <si>
    <t>vertical order</t>
  </si>
  <si>
    <t>diagonal traversal</t>
  </si>
  <si>
    <t>Boundary traversal</t>
  </si>
  <si>
    <t>Binary tree camera</t>
  </si>
  <si>
    <t>inorder succesor</t>
  </si>
  <si>
    <t>inorder successor</t>
  </si>
  <si>
    <t>LCA in BST</t>
  </si>
  <si>
    <t>lowest common ancestor</t>
  </si>
  <si>
    <t>In O(root h)</t>
  </si>
  <si>
    <t>sqrt decomposition</t>
  </si>
  <si>
    <t>distribute coins</t>
  </si>
  <si>
    <t>Delete in BST</t>
  </si>
  <si>
    <t>from in and pre</t>
  </si>
  <si>
    <t>from in and post</t>
  </si>
  <si>
    <t>Inorder and level order</t>
  </si>
  <si>
    <t>serialize and deserialize</t>
  </si>
  <si>
    <t>image multiplication</t>
  </si>
  <si>
    <t>clone binary tree</t>
  </si>
  <si>
    <t>construct bst</t>
  </si>
  <si>
    <t>Kth smallest in BST</t>
  </si>
  <si>
    <t>Flatten binary tree to linked list</t>
  </si>
  <si>
    <t>Convert to circular DLL</t>
  </si>
  <si>
    <t>DLL to BST</t>
  </si>
  <si>
    <t>Merge 2 BST</t>
  </si>
  <si>
    <t>BFS of graph</t>
  </si>
  <si>
    <t>bfs-of-graph</t>
  </si>
  <si>
    <t>Bipartite graph</t>
  </si>
  <si>
    <t>DFS</t>
  </si>
  <si>
    <t>Prims algo</t>
  </si>
  <si>
    <t>Dijkstra</t>
  </si>
  <si>
    <t>chef and reversing</t>
  </si>
  <si>
    <t>connecting cities with minimum cost</t>
  </si>
  <si>
    <t>Connecting cities with min cost</t>
  </si>
  <si>
    <t>optimize water distribution in village</t>
  </si>
  <si>
    <t>optimize water distribution</t>
  </si>
  <si>
    <t>topological sorting</t>
  </si>
  <si>
    <t>Kahn's algo</t>
  </si>
  <si>
    <t>course schedule 2</t>
  </si>
  <si>
    <t>Strongly Connected Components (Kosaraju's Algo)</t>
  </si>
  <si>
    <t>Mother Vertex</t>
  </si>
  <si>
    <t>mother-vertex</t>
  </si>
  <si>
    <t>Rotting Oranges</t>
  </si>
  <si>
    <t>rotten-oranges</t>
  </si>
  <si>
    <t>Bellman ford</t>
  </si>
  <si>
    <t>Number of Islands</t>
  </si>
  <si>
    <t>number-of-islands</t>
  </si>
  <si>
    <t>Number of Enclaves</t>
  </si>
  <si>
    <t>number-of-enclaves</t>
  </si>
  <si>
    <t>01-matrix</t>
  </si>
  <si>
    <t>DSU</t>
  </si>
  <si>
    <t>Number of Islands II</t>
  </si>
  <si>
    <t>number-of-islands-ii</t>
  </si>
  <si>
    <t>Regions Cut By Slashes</t>
  </si>
  <si>
    <t>regions-cut-by-slashes</t>
  </si>
  <si>
    <t>Most Stones Removed with Same Row or Column</t>
  </si>
  <si>
    <t>most-stones-removed-with-same-row-or-column</t>
  </si>
  <si>
    <t>MST</t>
  </si>
  <si>
    <t>Satisfiability of Equality Equations</t>
  </si>
  <si>
    <t>consistent-equations</t>
  </si>
  <si>
    <t>Job Sequencing</t>
  </si>
  <si>
    <t>Job sequencing</t>
  </si>
  <si>
    <t>Word Ladder</t>
  </si>
  <si>
    <t>word-ladder</t>
  </si>
  <si>
    <t>Number of Distinct Islands</t>
  </si>
  <si>
    <t>number-of-distinct-islands</t>
  </si>
  <si>
    <t>Eulerian Path in an Undirected Graph</t>
  </si>
  <si>
    <t>euler-circuit-in-an-undirected-graph</t>
  </si>
  <si>
    <t>Euler Circuit in a Directed Graph</t>
  </si>
  <si>
    <t>euler-circuit-in-a-directed-graph</t>
  </si>
  <si>
    <t>Sentence Similarity II</t>
  </si>
  <si>
    <t>sentence-similarity</t>
  </si>
  <si>
    <t>Redundant Connection</t>
  </si>
  <si>
    <t>redundant-connection</t>
  </si>
  <si>
    <t>redundant-connection 2</t>
  </si>
  <si>
    <t>Possible Bipartition</t>
  </si>
  <si>
    <t>possible-bipartition</t>
  </si>
  <si>
    <t>dependency sort</t>
  </si>
  <si>
    <t>As far from land as possible</t>
  </si>
  <si>
    <t xml:space="preserve">                                                                      Video</t>
  </si>
  <si>
    <t>Floyd Warshall</t>
  </si>
  <si>
    <t>floyd-warshall</t>
  </si>
  <si>
    <t>Johnson's algorithm</t>
  </si>
  <si>
    <t>Similar String Groups</t>
  </si>
  <si>
    <t>Coloring A Border</t>
  </si>
  <si>
    <t>coloring-a-border</t>
  </si>
  <si>
    <t>K-Similar Strings</t>
  </si>
  <si>
    <t>k-similar-strings</t>
  </si>
  <si>
    <t>Sliding Puzzle</t>
  </si>
  <si>
    <t>Min swaps</t>
  </si>
  <si>
    <t>Minimize Malware Spread</t>
  </si>
  <si>
    <t>minimize-malware-spread</t>
  </si>
  <si>
    <t>articulation point</t>
  </si>
  <si>
    <t>Doctor Strange</t>
  </si>
  <si>
    <t>doctor-strange</t>
  </si>
  <si>
    <t>Castle RUN</t>
  </si>
  <si>
    <t>castle-run</t>
  </si>
  <si>
    <t>Reconstruct Itinerary</t>
  </si>
  <si>
    <t>reconstruct-journey</t>
  </si>
  <si>
    <t>Find the Maximum Flow</t>
  </si>
  <si>
    <t>Ford fulkerson and Edmond's karp</t>
  </si>
  <si>
    <t>Maximum Bipartite Matching</t>
  </si>
  <si>
    <t>maximum-bipartite-matching</t>
  </si>
  <si>
    <t>Euclidean algorithm</t>
  </si>
  <si>
    <t>Extended euclidean algorithm</t>
  </si>
  <si>
    <t>Linear diaophantine equation</t>
  </si>
  <si>
    <t>Fermat's little theorem</t>
  </si>
  <si>
    <t>NMNMX</t>
  </si>
  <si>
    <t>MMI</t>
  </si>
  <si>
    <t>Wilson's theorem</t>
  </si>
  <si>
    <t>Euler's totient function</t>
  </si>
  <si>
    <t>Divisors upto n</t>
  </si>
  <si>
    <t>Game theory</t>
  </si>
  <si>
    <t>Nim game</t>
  </si>
  <si>
    <t>Buddy nim</t>
  </si>
  <si>
    <t>Binary search</t>
  </si>
  <si>
    <t>median of two sorted array</t>
  </si>
  <si>
    <t>capacity to ship within D days</t>
  </si>
  <si>
    <t>split array largest sum</t>
  </si>
  <si>
    <t>koko eating bananas</t>
  </si>
  <si>
    <t>smallest divisor given a threshold</t>
  </si>
  <si>
    <t>Painter's partition problem</t>
  </si>
  <si>
    <t>painter's partition problem</t>
  </si>
  <si>
    <t>search in rotated sorted array</t>
  </si>
  <si>
    <t>counting sort</t>
  </si>
  <si>
    <t>merge sort</t>
  </si>
  <si>
    <t>count inversions</t>
  </si>
  <si>
    <t>Remove boxes</t>
  </si>
  <si>
    <t>Pallindrome partitioning 2</t>
  </si>
  <si>
    <t>PP2</t>
  </si>
  <si>
    <t>Min and max val of expression</t>
  </si>
  <si>
    <t>Min and 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</si>
</sst>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 mmmm"/>
  </numFmts>
  <fonts count="41">
    <font>
      <sz val="10.0"/>
      <color rgb="FF000000"/>
      <name val="Arial"/>
    </font>
    <font>
      <b/>
      <color theme="1"/>
      <name val="Arial"/>
    </font>
    <font>
      <u/>
      <sz val="11.0"/>
      <color rgb="FF1155CC"/>
      <name val="Calibri"/>
    </font>
    <font>
      <sz val="11.0"/>
      <color theme="1"/>
      <name val="Calibri"/>
    </font>
    <font>
      <color theme="1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  <name val="Arial"/>
    </font>
    <font>
      <u/>
      <color rgb="FF0000FF"/>
    </font>
    <font>
      <u/>
      <sz val="11.0"/>
      <color rgb="FF1155CC"/>
      <name val="Calibri"/>
    </font>
    <font>
      <b/>
      <sz val="11.0"/>
      <color rgb="FF000000"/>
      <name val="Calibri"/>
    </font>
    <font>
      <i/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b/>
      <u/>
      <sz val="11.0"/>
      <color rgb="FF000000"/>
      <name val="Calibri"/>
    </font>
    <font>
      <sz val="11.0"/>
      <color rgb="FF0563C1"/>
      <name val="Calibri"/>
    </font>
    <font>
      <u/>
      <sz val="11.0"/>
      <color rgb="FF1155CC"/>
      <name val="Arial"/>
    </font>
    <font>
      <b/>
      <u/>
      <sz val="11.0"/>
      <color rgb="FF000000"/>
      <name val="Calibri"/>
    </font>
    <font>
      <sz val="11.0"/>
      <color theme="1"/>
      <name val="Arial"/>
    </font>
    <font>
      <u/>
      <color rgb="FF1155CC"/>
      <name val="Arial"/>
    </font>
    <font>
      <b/>
      <sz val="11.0"/>
      <color rgb="FF000000"/>
      <name val="Arial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u/>
      <sz val="11.0"/>
      <color rgb="FF000000"/>
      <name val="Arial"/>
    </font>
    <font>
      <b/>
      <u/>
      <sz val="11.0"/>
      <color rgb="FF000000"/>
      <name val="Calibri"/>
    </font>
    <font>
      <sz val="11.0"/>
      <color rgb="FF0000FF"/>
      <name val="Arial"/>
    </font>
    <font>
      <b/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  <name val="Arial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7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9" numFmtId="0" xfId="0" applyFont="1"/>
    <xf borderId="0" fillId="0" fontId="4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1" numFmtId="164" xfId="0" applyAlignment="1" applyFont="1" applyNumberFormat="1">
      <alignment readingOrder="0" vertical="bottom"/>
    </xf>
    <xf borderId="0" fillId="0" fontId="12" numFmtId="0" xfId="0" applyAlignment="1" applyFont="1">
      <alignment vertical="bottom"/>
    </xf>
    <xf borderId="1" fillId="0" fontId="1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1" fillId="0" fontId="16" numFmtId="0" xfId="0" applyAlignment="1" applyBorder="1" applyFont="1">
      <alignment shrinkToFit="0" vertical="bottom" wrapText="0"/>
    </xf>
    <xf borderId="0" fillId="0" fontId="17" numFmtId="0" xfId="0" applyAlignment="1" applyFont="1">
      <alignment vertical="bottom"/>
    </xf>
    <xf borderId="1" fillId="0" fontId="18" numFmtId="0" xfId="0" applyAlignment="1" applyBorder="1" applyFont="1">
      <alignment vertical="bottom"/>
    </xf>
    <xf borderId="0" fillId="0" fontId="19" numFmtId="164" xfId="0" applyAlignment="1" applyFont="1" applyNumberFormat="1">
      <alignment readingOrder="0" vertical="bottom"/>
    </xf>
    <xf borderId="1" fillId="0" fontId="20" numFmtId="0" xfId="0" applyAlignment="1" applyBorder="1" applyFont="1">
      <alignment vertical="bottom"/>
    </xf>
    <xf borderId="1" fillId="2" fontId="3" numFmtId="0" xfId="0" applyAlignment="1" applyBorder="1" applyFill="1" applyFont="1">
      <alignment vertical="bottom"/>
    </xf>
    <xf borderId="0" fillId="0" fontId="21" numFmtId="0" xfId="0" applyAlignment="1" applyFont="1">
      <alignment vertical="bottom"/>
    </xf>
    <xf borderId="1" fillId="0" fontId="22" numFmtId="164" xfId="0" applyAlignment="1" applyBorder="1" applyFont="1" applyNumberFormat="1">
      <alignment readingOrder="0" vertical="bottom"/>
    </xf>
    <xf borderId="0" fillId="0" fontId="18" numFmtId="0" xfId="0" applyAlignment="1" applyFont="1">
      <alignment vertical="bottom"/>
    </xf>
    <xf borderId="0" fillId="0" fontId="11" numFmtId="165" xfId="0" applyAlignment="1" applyFont="1" applyNumberFormat="1">
      <alignment readingOrder="0" vertical="bottom"/>
    </xf>
    <xf borderId="0" fillId="0" fontId="23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24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5" numFmtId="165" xfId="0" applyAlignment="1" applyFont="1" applyNumberFormat="1">
      <alignment horizontal="right" vertical="bottom"/>
    </xf>
    <xf borderId="0" fillId="0" fontId="11" numFmtId="165" xfId="0" applyAlignment="1" applyFont="1" applyNumberFormat="1">
      <alignment horizontal="right" vertical="bottom"/>
    </xf>
    <xf borderId="0" fillId="0" fontId="26" numFmtId="0" xfId="0" applyAlignment="1" applyFont="1">
      <alignment vertical="bottom"/>
    </xf>
    <xf borderId="0" fillId="0" fontId="11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  <xf borderId="1" fillId="0" fontId="27" numFmtId="0" xfId="0" applyAlignment="1" applyBorder="1" applyFont="1">
      <alignment readingOrder="0" vertical="bottom"/>
    </xf>
    <xf borderId="1" fillId="0" fontId="28" numFmtId="0" xfId="0" applyAlignment="1" applyBorder="1" applyFont="1">
      <alignment vertical="bottom"/>
    </xf>
    <xf borderId="1" fillId="0" fontId="29" numFmtId="0" xfId="0" applyAlignment="1" applyBorder="1" applyFont="1">
      <alignment vertical="bottom"/>
    </xf>
    <xf borderId="0" fillId="0" fontId="30" numFmtId="165" xfId="0" applyAlignment="1" applyFont="1" applyNumberFormat="1">
      <alignment horizontal="right" vertical="bottom"/>
    </xf>
    <xf borderId="1" fillId="0" fontId="31" numFmtId="164" xfId="0" applyAlignment="1" applyBorder="1" applyFont="1" applyNumberFormat="1">
      <alignment vertical="bottom"/>
    </xf>
    <xf borderId="0" fillId="0" fontId="32" numFmtId="0" xfId="0" applyAlignment="1" applyFont="1">
      <alignment readingOrder="0" vertical="bottom"/>
    </xf>
    <xf borderId="1" fillId="2" fontId="33" numFmtId="0" xfId="0" applyAlignment="1" applyBorder="1" applyFont="1">
      <alignment vertical="bottom"/>
    </xf>
    <xf borderId="1" fillId="2" fontId="18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34" numFmtId="165" xfId="0" applyAlignment="1" applyFont="1" applyNumberFormat="1">
      <alignment horizontal="right" vertical="bottom"/>
    </xf>
    <xf borderId="1" fillId="0" fontId="35" numFmtId="165" xfId="0" applyAlignment="1" applyBorder="1" applyFont="1" applyNumberFormat="1">
      <alignment horizontal="right" vertical="bottom"/>
    </xf>
    <xf borderId="1" fillId="0" fontId="23" numFmtId="0" xfId="0" applyAlignment="1" applyBorder="1" applyFont="1">
      <alignment vertical="bottom"/>
    </xf>
    <xf borderId="0" fillId="0" fontId="36" numFmtId="0" xfId="0" applyAlignment="1" applyFont="1">
      <alignment vertical="bottom"/>
    </xf>
    <xf borderId="0" fillId="0" fontId="37" numFmtId="0" xfId="0" applyAlignment="1" applyFont="1">
      <alignment vertical="bottom"/>
    </xf>
    <xf borderId="0" fillId="0" fontId="38" numFmtId="164" xfId="0" applyAlignment="1" applyFont="1" applyNumberFormat="1">
      <alignment vertical="bottom"/>
    </xf>
    <xf borderId="0" fillId="0" fontId="39" numFmtId="164" xfId="0" applyAlignment="1" applyFont="1" applyNumberFormat="1">
      <alignment vertical="bottom"/>
    </xf>
    <xf borderId="0" fillId="0" fontId="4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rotting-oranges" TargetMode="External"/><Relationship Id="rId42" Type="http://schemas.openxmlformats.org/officeDocument/2006/relationships/hyperlink" Target="https://leetcode.com/problems/number-of-enclaves" TargetMode="External"/><Relationship Id="rId41" Type="http://schemas.openxmlformats.org/officeDocument/2006/relationships/hyperlink" Target="https://leetcode.com/problems/number-of-islands" TargetMode="External"/><Relationship Id="rId44" Type="http://schemas.openxmlformats.org/officeDocument/2006/relationships/hyperlink" Target="https://leetcode.com/problems/regions-cut-by-slashes" TargetMode="External"/><Relationship Id="rId43" Type="http://schemas.openxmlformats.org/officeDocument/2006/relationships/hyperlink" Target="https://www.lintcode.com/en/old/problem/number-of-islands-ii/" TargetMode="External"/><Relationship Id="rId46" Type="http://schemas.openxmlformats.org/officeDocument/2006/relationships/hyperlink" Target="https://leetcode.com/problems/satisfiability-of-equality-equations" TargetMode="External"/><Relationship Id="rId45" Type="http://schemas.openxmlformats.org/officeDocument/2006/relationships/hyperlink" Target="https://leetcode.com/problems/most-stones-removed-with-same-row-or-column" TargetMode="External"/><Relationship Id="rId1" Type="http://schemas.openxmlformats.org/officeDocument/2006/relationships/hyperlink" Target="https://leetcode.com/problems/climbing-stairs/" TargetMode="External"/><Relationship Id="rId2" Type="http://schemas.openxmlformats.org/officeDocument/2006/relationships/hyperlink" Target="https://leetcode.com/problems/jump-game-ii/" TargetMode="External"/><Relationship Id="rId3" Type="http://schemas.openxmlformats.org/officeDocument/2006/relationships/hyperlink" Target="https://leetcode.com/problems/minimum-path-sum/" TargetMode="External"/><Relationship Id="rId4" Type="http://schemas.openxmlformats.org/officeDocument/2006/relationships/hyperlink" Target="https://www.geeksforgeeks.org/maximum-size-sub-matrix-with-all-1s-in-a-binary-matrix/" TargetMode="External"/><Relationship Id="rId9" Type="http://schemas.openxmlformats.org/officeDocument/2006/relationships/hyperlink" Target="https://www.geeksforgeeks.org/minimum-number-of-increasing-subsequences/" TargetMode="External"/><Relationship Id="rId48" Type="http://schemas.openxmlformats.org/officeDocument/2006/relationships/hyperlink" Target="https://leetcode.com/problems/word-ladder" TargetMode="External"/><Relationship Id="rId47" Type="http://schemas.openxmlformats.org/officeDocument/2006/relationships/hyperlink" Target="https://www.geeksforgeeks.org/job-sequencing-problem/" TargetMode="External"/><Relationship Id="rId49" Type="http://schemas.openxmlformats.org/officeDocument/2006/relationships/hyperlink" Target="https://leetcode.com/problems/number-of-distinct-islands" TargetMode="External"/><Relationship Id="rId5" Type="http://schemas.openxmlformats.org/officeDocument/2006/relationships/hyperlink" Target="https://www.geeksforgeeks.org/0-1-knapsack-problem-dp-10/" TargetMode="External"/><Relationship Id="rId6" Type="http://schemas.openxmlformats.org/officeDocument/2006/relationships/hyperlink" Target="https://www.geeksforgeeks.org/fractional-knapsack-problem/" TargetMode="External"/><Relationship Id="rId7" Type="http://schemas.openxmlformats.org/officeDocument/2006/relationships/hyperlink" Target="https://leetcode.com/problems/longest-increasing-subsequence/" TargetMode="External"/><Relationship Id="rId8" Type="http://schemas.openxmlformats.org/officeDocument/2006/relationships/hyperlink" Target="https://leetcode.com/problems/longest-increasing-subsequence/" TargetMode="External"/><Relationship Id="rId31" Type="http://schemas.openxmlformats.org/officeDocument/2006/relationships/hyperlink" Target="https://leetcode.com/problems/trapping-rain-water/" TargetMode="External"/><Relationship Id="rId30" Type="http://schemas.openxmlformats.org/officeDocument/2006/relationships/hyperlink" Target="https://leetcode.com/problems/remove-duplicate-letters/" TargetMode="External"/><Relationship Id="rId33" Type="http://schemas.openxmlformats.org/officeDocument/2006/relationships/hyperlink" Target="https://www.geeksforgeeks.org/write-a-function-to-get-the-intersection-point-of-two-linked-lists/" TargetMode="External"/><Relationship Id="rId32" Type="http://schemas.openxmlformats.org/officeDocument/2006/relationships/hyperlink" Target="https://www.geeksforgeeks.org/split-a-circular-linked-list-into-two-halves/" TargetMode="External"/><Relationship Id="rId35" Type="http://schemas.openxmlformats.org/officeDocument/2006/relationships/hyperlink" Target="https://practice.geeksforgeeks.org/problems/bfs-traversal-of-graph/1" TargetMode="External"/><Relationship Id="rId34" Type="http://schemas.openxmlformats.org/officeDocument/2006/relationships/hyperlink" Target="https://www.lintcode.com/problem/inorder-successor-in-bst/description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www.geeksforgeeks.org/minimum-maximum-values-expression/" TargetMode="External"/><Relationship Id="rId37" Type="http://schemas.openxmlformats.org/officeDocument/2006/relationships/hyperlink" Target="https://discuss.codechef.com/t/how-to-solve-this-google-interview-graph-question/35981" TargetMode="External"/><Relationship Id="rId36" Type="http://schemas.openxmlformats.org/officeDocument/2006/relationships/hyperlink" Target="https://www.geeksforgeeks.org/minimum-cost-connect-cities/" TargetMode="External"/><Relationship Id="rId39" Type="http://schemas.openxmlformats.org/officeDocument/2006/relationships/hyperlink" Target="https://practice.geeksforgeeks.org/problems/mother-vertex/1" TargetMode="External"/><Relationship Id="rId38" Type="http://schemas.openxmlformats.org/officeDocument/2006/relationships/hyperlink" Target="https://practice.geeksforgeeks.org/problems/strongly-connected-components-kosarajus-algo/1" TargetMode="External"/><Relationship Id="rId62" Type="http://schemas.openxmlformats.org/officeDocument/2006/relationships/hyperlink" Target="https://practice.geeksforgeeks.org/problems/doctor-strange/0" TargetMode="External"/><Relationship Id="rId61" Type="http://schemas.openxmlformats.org/officeDocument/2006/relationships/hyperlink" Target="https://leetcode.com/problems/reconstruct-itinerary" TargetMode="External"/><Relationship Id="rId20" Type="http://schemas.openxmlformats.org/officeDocument/2006/relationships/hyperlink" Target="https://leetcode.com/problems/product-of-array-except-self" TargetMode="External"/><Relationship Id="rId64" Type="http://schemas.openxmlformats.org/officeDocument/2006/relationships/hyperlink" Target="https://leetcode.com/problems/reconstruct-itinerary" TargetMode="External"/><Relationship Id="rId63" Type="http://schemas.openxmlformats.org/officeDocument/2006/relationships/hyperlink" Target="https://practice.geeksforgeeks.org/problems/castle-run/0" TargetMode="External"/><Relationship Id="rId22" Type="http://schemas.openxmlformats.org/officeDocument/2006/relationships/hyperlink" Target="https://leetcode.com/problems/fibonacci-number" TargetMode="External"/><Relationship Id="rId66" Type="http://schemas.openxmlformats.org/officeDocument/2006/relationships/hyperlink" Target="https://practice.geeksforgeeks.org/problems/maximum-bipartite-matching/1" TargetMode="External"/><Relationship Id="rId21" Type="http://schemas.openxmlformats.org/officeDocument/2006/relationships/hyperlink" Target="https://leetcode.com/problems/squares-of-a-sorted-array" TargetMode="External"/><Relationship Id="rId65" Type="http://schemas.openxmlformats.org/officeDocument/2006/relationships/hyperlink" Target="https://practice.geeksforgeeks.org/problems/find-the-maximum-flow/0" TargetMode="External"/><Relationship Id="rId24" Type="http://schemas.openxmlformats.org/officeDocument/2006/relationships/hyperlink" Target="https://leetcode.com/problems/optimal-division" TargetMode="External"/><Relationship Id="rId68" Type="http://schemas.openxmlformats.org/officeDocument/2006/relationships/hyperlink" Target="https://leetcode.com/problems/remove-boxes/" TargetMode="External"/><Relationship Id="rId23" Type="http://schemas.openxmlformats.org/officeDocument/2006/relationships/hyperlink" Target="https://leetcode.com/problems/sort-array-by-parity" TargetMode="External"/><Relationship Id="rId67" Type="http://schemas.openxmlformats.org/officeDocument/2006/relationships/hyperlink" Target="https://www.interviewbit.com/problems/painters-partition-problem/" TargetMode="External"/><Relationship Id="rId60" Type="http://schemas.openxmlformats.org/officeDocument/2006/relationships/hyperlink" Target="https://leetcode.com/problems/minimize-malware-spread" TargetMode="External"/><Relationship Id="rId26" Type="http://schemas.openxmlformats.org/officeDocument/2006/relationships/hyperlink" Target="https://leetcode.com/problems/boats-to-save-people" TargetMode="External"/><Relationship Id="rId25" Type="http://schemas.openxmlformats.org/officeDocument/2006/relationships/hyperlink" Target="https://leetcode.com/problems/maximum-swap" TargetMode="External"/><Relationship Id="rId69" Type="http://schemas.openxmlformats.org/officeDocument/2006/relationships/hyperlink" Target="https://leetcode.com/problems/palindrome-partitioning-ii/" TargetMode="External"/><Relationship Id="rId28" Type="http://schemas.openxmlformats.org/officeDocument/2006/relationships/hyperlink" Target="https://leetcode.com/problems/max-consecutive-ones-ii" TargetMode="External"/><Relationship Id="rId27" Type="http://schemas.openxmlformats.org/officeDocument/2006/relationships/hyperlink" Target="https://leetcode.com/problems/max-chunks-to-make-sorted-ii" TargetMode="External"/><Relationship Id="rId29" Type="http://schemas.openxmlformats.org/officeDocument/2006/relationships/hyperlink" Target="https://www.geeksforgeeks.org/efficiently-implement-k-queues-single-array/" TargetMode="External"/><Relationship Id="rId51" Type="http://schemas.openxmlformats.org/officeDocument/2006/relationships/hyperlink" Target="https://practice.geeksforgeeks.org/problems/euler-circuit-in-a-directed-graph/1" TargetMode="External"/><Relationship Id="rId50" Type="http://schemas.openxmlformats.org/officeDocument/2006/relationships/hyperlink" Target="https://practice.geeksforgeeks.org/problems/eulerian-path-in-an-undirected-graph/0" TargetMode="External"/><Relationship Id="rId53" Type="http://schemas.openxmlformats.org/officeDocument/2006/relationships/hyperlink" Target="https://leetcode.com/problems/redundant-connection" TargetMode="External"/><Relationship Id="rId52" Type="http://schemas.openxmlformats.org/officeDocument/2006/relationships/hyperlink" Target="https://medium.com/@rebeccahezhang/leetcode-737-sentence-similarity-ii-2ca213f10115" TargetMode="External"/><Relationship Id="rId11" Type="http://schemas.openxmlformats.org/officeDocument/2006/relationships/hyperlink" Target="https://leetcode.com/problems/trapping-rain-water-ii" TargetMode="External"/><Relationship Id="rId55" Type="http://schemas.openxmlformats.org/officeDocument/2006/relationships/hyperlink" Target="https://practice.geeksforgeeks.org/problems/implementing-floyd-warshall/0" TargetMode="External"/><Relationship Id="rId10" Type="http://schemas.openxmlformats.org/officeDocument/2006/relationships/hyperlink" Target="https://www.geeksforgeeks.org/dynamic-programming-building-bridges/" TargetMode="External"/><Relationship Id="rId54" Type="http://schemas.openxmlformats.org/officeDocument/2006/relationships/hyperlink" Target="https://leetcode.com/problems/possible-bipartition" TargetMode="External"/><Relationship Id="rId13" Type="http://schemas.openxmlformats.org/officeDocument/2006/relationships/hyperlink" Target="https://leetcode.com/problems/long-pressed-name" TargetMode="External"/><Relationship Id="rId57" Type="http://schemas.openxmlformats.org/officeDocument/2006/relationships/hyperlink" Target="https://leetcode.com/problems/coloring-a-border" TargetMode="External"/><Relationship Id="rId12" Type="http://schemas.openxmlformats.org/officeDocument/2006/relationships/hyperlink" Target="https://stackoverflow.com/questions/46393470/find-earliest-time-for-k-empty-group" TargetMode="External"/><Relationship Id="rId56" Type="http://schemas.openxmlformats.org/officeDocument/2006/relationships/hyperlink" Target="https://leetcode.com/problems/similar-string-groups" TargetMode="External"/><Relationship Id="rId15" Type="http://schemas.openxmlformats.org/officeDocument/2006/relationships/hyperlink" Target="https://leetcode.com/problems/rotate-array" TargetMode="External"/><Relationship Id="rId59" Type="http://schemas.openxmlformats.org/officeDocument/2006/relationships/hyperlink" Target="https://leetcode.com/problems/sliding-puzzle" TargetMode="External"/><Relationship Id="rId14" Type="http://schemas.openxmlformats.org/officeDocument/2006/relationships/hyperlink" Target="https://leetcode.com/problems/range-addition" TargetMode="External"/><Relationship Id="rId58" Type="http://schemas.openxmlformats.org/officeDocument/2006/relationships/hyperlink" Target="https://leetcode.com/problems/k-similar-strings" TargetMode="External"/><Relationship Id="rId17" Type="http://schemas.openxmlformats.org/officeDocument/2006/relationships/hyperlink" Target="https://leetcode.com/problems/orderly-queue" TargetMode="External"/><Relationship Id="rId16" Type="http://schemas.openxmlformats.org/officeDocument/2006/relationships/hyperlink" Target="https://leetcode.com/problems/next-greater-element-iii" TargetMode="External"/><Relationship Id="rId19" Type="http://schemas.openxmlformats.org/officeDocument/2006/relationships/hyperlink" Target="https://leetcode.com/problems/remove-duplicates-from-sorted-array" TargetMode="External"/><Relationship Id="rId18" Type="http://schemas.openxmlformats.org/officeDocument/2006/relationships/hyperlink" Target="https://leetcode.com/problems/container-with-most-wa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57"/>
    <col customWidth="1" min="2" max="2" width="42.71"/>
    <col customWidth="1" min="3" max="3" width="43.43"/>
  </cols>
  <sheetData>
    <row r="1">
      <c r="A1" s="1">
        <v>43921.0</v>
      </c>
    </row>
    <row r="2">
      <c r="A2" s="2" t="s">
        <v>0</v>
      </c>
      <c r="B2" s="3" t="s">
        <v>1</v>
      </c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" t="s">
        <v>2</v>
      </c>
      <c r="B3" s="6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 t="s">
        <v>4</v>
      </c>
      <c r="B4" s="6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 t="s">
        <v>7</v>
      </c>
      <c r="B6" s="6" t="s">
        <v>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 t="s">
        <v>8</v>
      </c>
      <c r="B7" s="6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 t="s">
        <v>9</v>
      </c>
      <c r="B8" s="6" t="s">
        <v>10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 t="s">
        <v>9</v>
      </c>
      <c r="B9" s="6" t="s">
        <v>11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 t="s">
        <v>12</v>
      </c>
      <c r="B10" s="6" t="s">
        <v>13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3">
      <c r="A13" s="1">
        <v>43923.0</v>
      </c>
    </row>
    <row r="14">
      <c r="A14" s="8" t="s">
        <v>14</v>
      </c>
      <c r="B14" s="9" t="s">
        <v>15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 t="str">
        <f>HYPERLINK("https://www.geeksforgeeks.org/box-stacking-problem-dp-22/","Box stacking")</f>
        <v>Box stacking</v>
      </c>
      <c r="B15" s="5" t="s">
        <v>16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 t="str">
        <f>HYPERLINK("https://www.geeksforgeeks.org/maximum-sum-alternating-subsequence-sum/","max sum alternating subsequence")</f>
        <v>max sum alternating subsequence</v>
      </c>
      <c r="B16" s="5" t="s">
        <v>17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0" t="str">
        <f>HYPERLINK("https://leetcode.com/problems/paint-fence/","Paint fence")</f>
        <v>Paint fence</v>
      </c>
      <c r="B17" s="5" t="s">
        <v>18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0" t="str">
        <f>HYPERLINK("https://leetcode.com/problems/paint-house/","Paint house")</f>
        <v>Paint house</v>
      </c>
      <c r="B18" s="5" t="s">
        <v>19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0" t="str">
        <f>HYPERLINK("https://leetcode.com/problems/paint-house-ii/","Paint house 2")</f>
        <v>Paint house 2</v>
      </c>
      <c r="B19" s="5" t="s">
        <v>20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0" t="str">
        <f>HYPERLINK("https://leetcode.com/problems/best-time-to-buy-and-sell-stock/","best time to buy and sell stock")</f>
        <v>best time to buy and sell stock</v>
      </c>
      <c r="B20" s="5" t="s">
        <v>21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0" t="str">
        <f>HYPERLINK("https://leetcode.com/problems/best-time-to-buy-and-sell-stock-ii/","best time to buy and sell 2")</f>
        <v>best time to buy and sell 2</v>
      </c>
      <c r="B21" s="5" t="s">
        <v>22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0" t="str">
        <f>HYPERLINK("https://leetcode.com/problems/best-time-to-buy-and-sell-stock-iii/","best time to buy and sell 3")</f>
        <v>best time to buy and sell 3</v>
      </c>
      <c r="B22" s="5" t="s">
        <v>23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5">
      <c r="A25" s="11">
        <v>43925.0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0" t="str">
        <f>HYPERLINK("https://leetcode.com/problems/best-time-to-buy-and-sell-stock-iv/","best time to but and sell 4")</f>
        <v>best time to but and sell 4</v>
      </c>
      <c r="B26" s="9" t="s">
        <v>24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 t="str">
        <f>HYPERLINK("https://leetcode.com/problems/best-time-to-buy-and-sell-stock-with-cooldown/","best time to buy and sell with cool down")</f>
        <v>best time to buy and sell with cool down</v>
      </c>
      <c r="B27" s="9" t="s">
        <v>25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 t="str">
        <f>HYPERLINK("https://leetcode.com/problems/best-time-to-buy-and-sell-stock-with-transaction-fee/","buy and sell with transaction time")</f>
        <v>buy and sell with transaction time</v>
      </c>
      <c r="B28" s="9" t="s">
        <v>26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2" t="str">
        <f>HYPERLINK("https://www.geeksforgeeks.org/ugly-numbers/","Ugly number")</f>
        <v>Ugly number</v>
      </c>
      <c r="B29" s="5" t="s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2" t="str">
        <f>HYPERLINK("https://www.geeksforgeeks.org/super-ugly-number-number-whose-prime-factors-given-set/","Super ugly number")</f>
        <v>Super ugly number</v>
      </c>
      <c r="B30" s="5" t="s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2" t="str">
        <f>HYPERLINK("https://leetcode.com/problems/domino-and-tromino-tiling/","Domino and tromino tilling")</f>
        <v>Domino and tromino tilling</v>
      </c>
      <c r="B31" s="5" t="s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2" t="str">
        <f>HYPERLINK("https://www.geeksforgeeks.org/wildcard-pattern-matching/","Wildcard pattern matching")</f>
        <v>Wildcard pattern matching</v>
      </c>
      <c r="B32" s="5" t="s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4">
      <c r="A34" s="1">
        <v>43929.0</v>
      </c>
    </row>
    <row r="35">
      <c r="A35" s="13" t="str">
        <f>HYPERLINK("https://leetcode.com/problems/regular-expression-matching/","Regular expression matching")</f>
        <v>Regular expression matching</v>
      </c>
      <c r="B35" s="14" t="s">
        <v>31</v>
      </c>
    </row>
    <row r="36">
      <c r="A36" s="13" t="str">
        <f>HYPERLINK("https://www.geeksforgeeks.org/count-palindromic-subsequence-given-string/","Count all pallindromic subsequence")</f>
        <v>Count all pallindromic subsequence</v>
      </c>
      <c r="B36" s="14" t="s">
        <v>32</v>
      </c>
    </row>
    <row r="37">
      <c r="A37" s="13" t="str">
        <f>HYPERLINK("https://leetcode.com/problems/count-different-palindromic-subsequences/","Count distinct pallindromic subsequence")</f>
        <v>Count distinct pallindromic subsequence</v>
      </c>
      <c r="B37" s="14" t="s">
        <v>33</v>
      </c>
    </row>
    <row r="38">
      <c r="A38" s="13" t="str">
        <f>HYPERLINK("https://www.geeksforgeeks.org/count-number-binary-strings-without-consecutive-1s/","Count of binary string without consecutive 1")</f>
        <v>Count of binary string without consecutive 1</v>
      </c>
      <c r="B38" s="14" t="s">
        <v>34</v>
      </c>
    </row>
    <row r="39">
      <c r="A39" s="13" t="str">
        <f>HYPERLINK("https://www.geeksforgeeks.org/maximum-sum-such-that-no-two-elements-are-adjacent/","Max sum with no 2 adjacent element")</f>
        <v>Max sum with no 2 adjacent element</v>
      </c>
      <c r="B39" s="14" t="s">
        <v>35</v>
      </c>
    </row>
    <row r="40">
      <c r="A40" s="13" t="str">
        <f>HYPERLINK("https://leetcode.com/problems/pizza-with-3n-slices/","Pizza with 3n slices")</f>
        <v>Pizza with 3n slices</v>
      </c>
      <c r="B40" s="14" t="s">
        <v>36</v>
      </c>
    </row>
    <row r="42">
      <c r="A42" s="1">
        <v>43931.0</v>
      </c>
    </row>
    <row r="43">
      <c r="A43" s="13" t="str">
        <f>HYPERLINK("https://www.geeksforgeeks.org/lcs-longest-common-subsequence-three-strings/","LCS triplet")</f>
        <v>LCS triplet</v>
      </c>
      <c r="B43" s="14" t="s">
        <v>37</v>
      </c>
    </row>
    <row r="44">
      <c r="A44" s="13" t="str">
        <f>HYPERLINK("https://www.geeksforgeeks.org/edit-distance-dp-5/","Edit distance")</f>
        <v>Edit distance</v>
      </c>
      <c r="B44" s="14" t="s">
        <v>38</v>
      </c>
    </row>
    <row r="45">
      <c r="A45" s="13" t="str">
        <f>HYPERLINK("https://leetcode.com/problems/frog-jump/","Frog jump")</f>
        <v>Frog jump</v>
      </c>
      <c r="B45" s="14" t="s">
        <v>39</v>
      </c>
    </row>
    <row r="46">
      <c r="A46" s="13" t="str">
        <f>HYPERLINK("https://www.geeksforgeeks.org/friends-pairing-problem/","Friends pairing problem")</f>
        <v>Friends pairing problem</v>
      </c>
      <c r="B46" s="14" t="s">
        <v>40</v>
      </c>
    </row>
    <row r="47">
      <c r="A47" s="13" t="str">
        <f>HYPERLINK("https://www.geeksforgeeks.org/count-number-of-ways-to-partition-a-set-into-k-subsets/","Partition of sets into k subsets")</f>
        <v>Partition of sets into k subsets</v>
      </c>
      <c r="B47" s="14" t="s">
        <v>41</v>
      </c>
    </row>
    <row r="48">
      <c r="A48" s="13" t="str">
        <f>HYPERLINK("https://www.geeksforgeeks.org/optimal-strategy-for-a-game-dp-31/","Can i win")</f>
        <v>Can i win</v>
      </c>
      <c r="B48" s="14" t="s">
        <v>42</v>
      </c>
    </row>
    <row r="50">
      <c r="A50" s="1">
        <v>43933.0</v>
      </c>
    </row>
    <row r="51">
      <c r="A51" s="13" t="str">
        <f>HYPERLINK("https://www.geeksforgeeks.org/probability-knight-remain-chessboard/","Knight probability")</f>
        <v>Knight probability</v>
      </c>
      <c r="B51" s="14" t="s">
        <v>43</v>
      </c>
    </row>
    <row r="52">
      <c r="A52" s="13" t="str">
        <f>HYPERLINK("https://www.geeksforgeeks.org/temple-offerings/","Temple offering")</f>
        <v>Temple offering</v>
      </c>
      <c r="B52" s="14" t="s">
        <v>44</v>
      </c>
    </row>
    <row r="53">
      <c r="A53" s="13" t="str">
        <f>HYPERLINK("https://www.geeksforgeeks.org/highway-billboard-problem/","Highway billboard problem")</f>
        <v>Highway billboard problem</v>
      </c>
      <c r="B53" s="14" t="s">
        <v>45</v>
      </c>
    </row>
    <row r="54">
      <c r="A54" s="13" t="str">
        <f>HYPERLINK("https://www.geeksforgeeks.org/number-subsequences-form-ai-bj-ck/","No. of sequence of type a^i+b^j+c^k")</f>
        <v>No. of sequence of type a^i+b^j+c^k</v>
      </c>
      <c r="B54" s="14"/>
    </row>
    <row r="55">
      <c r="A55" s="13" t="str">
        <f>HYPERLINK("https://www.geeksforgeeks.org/boolean-parenthesization-problem-dp-37/","boolean parenthesization")</f>
        <v>boolean parenthesization</v>
      </c>
      <c r="B55" s="14" t="s">
        <v>46</v>
      </c>
    </row>
    <row r="56">
      <c r="A56" s="13" t="str">
        <f>HYPERLINK("https://www.geeksforgeeks.org/minimum-maximum-values-expression/","Min and max with + and *")</f>
        <v>Min and max with + and *</v>
      </c>
      <c r="B56" s="14" t="s">
        <v>47</v>
      </c>
    </row>
    <row r="57">
      <c r="A57" s="13" t="str">
        <f>HYPERLINK("https://www.geeksforgeeks.org/optimal-binary-search-tree-dp-24/","Optimal BST")</f>
        <v>Optimal BST</v>
      </c>
      <c r="B57" s="14" t="s">
        <v>48</v>
      </c>
    </row>
    <row r="59">
      <c r="A59" s="1">
        <v>43935.0</v>
      </c>
    </row>
    <row r="60">
      <c r="A60" s="13" t="str">
        <f>HYPERLINK("https://www.geeksforgeeks.org/find-water-in-a-glass/","Find water in glass")</f>
        <v>Find water in glass</v>
      </c>
      <c r="B60" s="14" t="s">
        <v>49</v>
      </c>
    </row>
    <row r="61">
      <c r="A61" s="13" t="str">
        <f>HYPERLINK("https://leetcode.com/problems/cherry-pickup/","cherry pickup")</f>
        <v>cherry pickup</v>
      </c>
      <c r="B61" s="14" t="s">
        <v>50</v>
      </c>
    </row>
    <row r="62">
      <c r="A62" s="13" t="str">
        <f>HYPERLINK("https://leetcode.com/problems/arithmetic-slices/","arithmetic slices")</f>
        <v>arithmetic slices</v>
      </c>
      <c r="B62" s="14" t="s">
        <v>51</v>
      </c>
    </row>
    <row r="63">
      <c r="A63" s="13" t="str">
        <f>HYPERLINK("https://leetcode.com/problems/arithmetic-slices-ii-subsequence/","arithmetic slices 2")</f>
        <v>arithmetic slices 2</v>
      </c>
      <c r="B63" s="14" t="s">
        <v>52</v>
      </c>
    </row>
    <row r="64">
      <c r="A64" s="13" t="str">
        <f>HYPERLINK("https://www.geeksforgeeks.org/largest-sum-subarray-least-k-numbers/","Largest sum subarray atleast k numbers")</f>
        <v>Largest sum subarray atleast k numbers</v>
      </c>
      <c r="B64" s="14" t="s">
        <v>53</v>
      </c>
    </row>
    <row r="65">
      <c r="A65" s="13" t="str">
        <f>HYPERLINK("https://leetcode.com/problems/maximum-sum-of-3-non-overlapping-subarrays/","Maximum sum of 3 non overlapping subarrays")</f>
        <v>Maximum sum of 3 non overlapping subarrays</v>
      </c>
      <c r="B65" s="14" t="s">
        <v>35</v>
      </c>
    </row>
    <row r="66">
      <c r="A66" s="13" t="str">
        <f>HYPERLINK("https://www.geeksforgeeks.org/remove-minimum-elements-either-side-2min-max/","Remove min element according to constraint")</f>
        <v>Remove min element according to constraint</v>
      </c>
      <c r="B66" s="14" t="s">
        <v>54</v>
      </c>
    </row>
    <row r="68">
      <c r="A68" s="1">
        <v>43937.0</v>
      </c>
    </row>
    <row r="69">
      <c r="A69" s="13" t="str">
        <f>HYPERLINK("https://leetcode.com/problems/scramble-string/","Scramble string")</f>
        <v>Scramble string</v>
      </c>
      <c r="B69" s="14" t="s">
        <v>55</v>
      </c>
    </row>
    <row r="70">
      <c r="A70" s="13" t="str">
        <f>HYPERLINK("https://leetcode.com/problems/minimum-score-triangulation-of-polygon/","Minimum score triangulation")</f>
        <v>Minimum score triangulation</v>
      </c>
      <c r="B70" s="14" t="s">
        <v>56</v>
      </c>
    </row>
    <row r="71">
      <c r="A71" s="13" t="str">
        <f>HYPERLINK("https://leetcode.com/problems/2-keys-keyboard/","2 keys keyboard")</f>
        <v>2 keys keyboard</v>
      </c>
      <c r="B71" s="14" t="s">
        <v>57</v>
      </c>
    </row>
    <row r="72">
      <c r="A72" s="13" t="str">
        <f>HYPERLINK("https://leetcode.com/articles/4-keys-keyboard/","4 keys keyboard")</f>
        <v>4 keys keyboard</v>
      </c>
      <c r="B72" s="14" t="s">
        <v>58</v>
      </c>
    </row>
    <row r="74">
      <c r="A74" s="1">
        <v>43939.0</v>
      </c>
    </row>
    <row r="75">
      <c r="A75" s="13" t="str">
        <f>HYPERLINK("https://www.geeksforgeeks.org/mobile-numeric-keypad-problem/","Mobile numeric keypad")</f>
        <v>Mobile numeric keypad</v>
      </c>
      <c r="B75" s="14" t="s">
        <v>59</v>
      </c>
    </row>
    <row r="76">
      <c r="A76" s="13" t="str">
        <f>HYPERLINK("https://leetcode.com/problems/word-break/","Word break")</f>
        <v>Word break</v>
      </c>
      <c r="B76" s="14" t="s">
        <v>60</v>
      </c>
    </row>
    <row r="77">
      <c r="A77" s="13" t="str">
        <f>HYPERLINK("https://leetcode.com/problems/burst-balloons/","burst balloons")</f>
        <v>burst balloons</v>
      </c>
      <c r="B77" s="14" t="s">
        <v>61</v>
      </c>
    </row>
    <row r="78">
      <c r="A78" s="13" t="str">
        <f>HYPERLINK("https://evelynn.gitbooks.io/google-interview/encode-string-with-shortest-length.html","Encode string with shortest length")</f>
        <v>Encode string with shortest length</v>
      </c>
      <c r="B78" s="14" t="s">
        <v>62</v>
      </c>
    </row>
    <row r="79">
      <c r="A79" s="13" t="str">
        <f>HYPERLINK("https://www.geeksforgeeks.org/longest-repeating-subsequence/","longest repeating subsequence")</f>
        <v>longest repeating subsequence</v>
      </c>
      <c r="B79" s="14" t="s">
        <v>63</v>
      </c>
    </row>
    <row r="80">
      <c r="A80" s="13" t="str">
        <f>HYPERLINK("https://www.geeksforgeeks.org/find-if-string-is-k-palindrome-or-not/","String is k pallindromic or not")</f>
        <v>String is k pallindromic or not</v>
      </c>
      <c r="B80" s="14" t="s">
        <v>64</v>
      </c>
    </row>
    <row r="81">
      <c r="A81" s="13" t="str">
        <f>HYPERLINK("https://www.geeksforgeeks.org/count-distinct-subsequences/","Count distinct subsequence")</f>
        <v>Count distinct subsequence</v>
      </c>
      <c r="B81" s="14" t="s">
        <v>65</v>
      </c>
    </row>
    <row r="82">
      <c r="A82" s="13" t="str">
        <f>HYPERLINK("https://www.geeksforgeeks.org/shortest-uncommon-subsequence/","Shortest uncommon subsequence")</f>
        <v>Shortest uncommon subsequence</v>
      </c>
      <c r="B82" s="14" t="s">
        <v>66</v>
      </c>
    </row>
    <row r="83">
      <c r="A83" s="13" t="str">
        <f>HYPERLINK("https://www.geeksforgeeks.org/minimal-moves-form-string-adding-characters-appending-string/","minimal moves to form a string")</f>
        <v>minimal moves to form a string</v>
      </c>
      <c r="B83" s="14" t="s">
        <v>67</v>
      </c>
    </row>
    <row r="85">
      <c r="A85" s="1">
        <v>43941.0</v>
      </c>
    </row>
    <row r="86">
      <c r="A86" s="15" t="str">
        <f>HYPERLINK("https://leetcode.com/problems/rabbits-in-forest/","Rabbits in forest")</f>
        <v>Rabbits in forest</v>
      </c>
      <c r="B86" s="9" t="s">
        <v>68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5" t="str">
        <f>HYPERLINK("https://www.geeksforgeeks.org/maximum-consecutive-ones-or-zeros-in-a-binary-array/","Longest consecutive 1's")</f>
        <v>Longest consecutive 1's</v>
      </c>
      <c r="B87" s="9" t="s">
        <v>69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5" t="str">
        <f>HYPERLINK("https://leetcode.com/problems/subarray-sum-equals-k/","number of subarrays sum exactly k")</f>
        <v>number of subarrays sum exactly k</v>
      </c>
      <c r="B88" s="9" t="s">
        <v>70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5" t="str">
        <f>HYPERLINK("https://www.geeksforgeeks.org/count-sub-arrays-sum-divisible-k/","Subarray sum Divisible by k")</f>
        <v>Subarray sum Divisible by k</v>
      </c>
      <c r="B89" s="9" t="s">
        <v>71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5" t="str">
        <f>HYPERLINK("https://leetcode.com/problems/k-closest-points-to-origin/","K closest point from origin")</f>
        <v>K closest point from origin</v>
      </c>
      <c r="B90" s="9" t="s">
        <v>72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5" t="str">
        <f>HYPERLINK("https://leetcode.com/problems/minimum-number-of-refueling-stops/","Minimum number of refueling spots")</f>
        <v>Minimum number of refueling spots</v>
      </c>
      <c r="B91" s="9" t="s">
        <v>73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5" t="str">
        <f>HYPERLINK("https://www.geeksforgeeks.org/count-subarrays-equal-number-1s-0s/","subarray with equal number of 0 and 1")</f>
        <v>subarray with equal number of 0 and 1</v>
      </c>
      <c r="B92" s="9" t="s">
        <v>74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5" t="str">
        <f>HYPERLINK("https://www.geeksforgeeks.org/substring-equal-number-0-1-2/","Substring with equal 0 1 and 2")</f>
        <v>Substring with equal 0 1 and 2</v>
      </c>
      <c r="B93" s="9" t="s">
        <v>75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5">
      <c r="A95" s="1">
        <v>43944.0</v>
      </c>
    </row>
    <row r="96">
      <c r="A96" s="15" t="str">
        <f>HYPERLINK("https://www.geeksforgeeks.org/check-whether-arithmetic-progression-can-formed-given-array/","Check AP sequence")</f>
        <v>Check AP sequence</v>
      </c>
      <c r="B96" s="9" t="s">
        <v>76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5" t="str">
        <f>HYPERLINK("https://leetcode.com/problems/line-reflection/","Line reflection")</f>
        <v>Line reflection</v>
      </c>
      <c r="B97" s="9" t="s">
        <v>77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5" t="str">
        <f>HYPERLINK("https://leetcode.com/problems/array-of-doubled-pairs/","Array of doubled Pair")</f>
        <v>Array of doubled Pair</v>
      </c>
      <c r="B98" s="9" t="s">
        <v>78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5" t="str">
        <f>HYPERLINK("https://practice.geeksforgeeks.org/problems/morning-assembly/0","Morning Assembly")</f>
        <v>Morning Assembly</v>
      </c>
      <c r="B99" s="9" t="s">
        <v>79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5" t="str">
        <f>HYPERLINK("https://leetcode.com/problems/kth-smallest-element-in-a-sorted-matrix/","Kth smallest element in sorted 2d matrix")</f>
        <v>Kth smallest element in sorted 2d matrix</v>
      </c>
      <c r="B100" s="9" t="s">
        <v>80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5" t="str">
        <f>HYPERLINK("https://leetcode.com/problems/k-th-smallest-prime-fraction/","Kth smallest prime fraction")</f>
        <v>Kth smallest prime fraction</v>
      </c>
      <c r="B101" s="9" t="s">
        <v>81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5" t="str">
        <f>HYPERLINK("https://leetcode.com/problems/isomorphic-strings/","Isomorphic string")</f>
        <v>Isomorphic string</v>
      </c>
      <c r="B102" s="9" t="s">
        <v>82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5" t="str">
        <f>HYPERLINK("https://leetcode.com/problems/grid-illumination/","Grid illumination")</f>
        <v>Grid illumination</v>
      </c>
      <c r="B103" s="9" t="s">
        <v>83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6">
      <c r="A106" s="1">
        <v>43945.0</v>
      </c>
    </row>
    <row r="107">
      <c r="A107" s="15" t="str">
        <f>HYPERLINK("https://leetcode.com/problems/x-of-a-kind-in-a-deck-of-cards/","X of akind in a deck")</f>
        <v>X of akind in a deck</v>
      </c>
      <c r="B107" s="9" t="s">
        <v>84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5" t="str">
        <f>HYPERLINK("https://leetcode.com/problems/brick-wall/","Brick wall")</f>
        <v>Brick wall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5" t="str">
        <f>HYPERLINK("https://leetcode.com/problems/longest-consecutive-sequence/","Longest consecutive sequence")</f>
        <v>Longest consecutive sequence</v>
      </c>
      <c r="B109" s="9" t="s">
        <v>85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5" t="str">
        <f>HYPERLINK("https://leetcode.com/problems/find-all-anagrams-in-a-string/","Find all anagrams in a string")</f>
        <v>Find all anagrams in a string</v>
      </c>
      <c r="B110" s="9" t="s">
        <v>86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5" t="str">
        <f>HYPERLINK("https://www.geeksforgeeks.org/check-anagram-string-palindrome-not/","Anagram Pallindrome")</f>
        <v>Anagram Pallindrome</v>
      </c>
      <c r="B111" s="9" t="s">
        <v>87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5" t="str">
        <f>HYPERLINK("https://leetcode.com/problems/find-anagram-mappings/","Anagram mapping")</f>
        <v>Anagram mapping</v>
      </c>
      <c r="B112" s="9" t="s">
        <v>88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5" t="str">
        <f>HYPERLINK("https://leetcode.com/problems/group-anagrams/","Group anagram")</f>
        <v>Group anagram</v>
      </c>
      <c r="B113" s="9" t="s">
        <v>89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5" t="str">
        <f>HYPERLINK("https://leetcode.com/problems/minimum-window-substring/","Find smallest size of string containing all char of other")</f>
        <v>Find smallest size of string containing all char of other</v>
      </c>
      <c r="B114" s="9" t="s">
        <v>90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5" t="str">
        <f>HYPERLINK("https://www.geeksforgeeks.org/smallest-subarray-with-all-occurrences-of-a-most-frequent-element/","smallest subarray with all the occurence of MFE")</f>
        <v>smallest subarray with all the occurence of MFE</v>
      </c>
      <c r="B115" s="9" t="s">
        <v>91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6">
        <v>43946.0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5" t="str">
        <f>HYPERLINK("https://www.geeksforgeeks.org/check-two-strings-k-anagrams-not/","K anagram")</f>
        <v>K anagram</v>
      </c>
      <c r="B119" s="9" t="s">
        <v>92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5" t="str">
        <f>HYPERLINK("https://www.geeksforgeeks.org/count-pairs-in-array-whose-sum-is-divisible-by-k/","Count Pair whose sum is divisible by k")</f>
        <v>Count Pair whose sum is divisible by k</v>
      </c>
      <c r="B120" s="9" t="s">
        <v>93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5" t="str">
        <f>HYPERLINK("https://leetcode.com/problems/bulb-switcher/","bulb switcher")</f>
        <v>bulb switcher</v>
      </c>
      <c r="B121" s="9" t="s">
        <v>94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5" t="str">
        <f>HYPERLINK("https://www.geeksforgeeks.org/length-of-the-longest-substring-without-repeating-characters/","longest substring with unique character")</f>
        <v>longest substring with unique character</v>
      </c>
      <c r="B122" s="9" t="s">
        <v>95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5" t="str">
        <f>HYPERLINK("https://leetcode.com/problems/employee-free-time/","Employee Free time")</f>
        <v>Employee Free time</v>
      </c>
      <c r="B123" s="9" t="s">
        <v>96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5" t="str">
        <f>HYPERLINK("https://www.geeksforgeeks.org/check-if-frequency-of-all-characters-can-become-same-by-one-removal/","same frequency after one removal")</f>
        <v>same frequency after one removal</v>
      </c>
      <c r="B124" s="9" t="s">
        <v>97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5" t="str">
        <f>HYPERLINK("https://www.geeksforgeeks.org/find-smallest-number-whose-digits-multiply-given-number-n/","smallest number whose digit mult to given no.")</f>
        <v>smallest number whose digit mult to given no.</v>
      </c>
      <c r="B125" s="9" t="s">
        <v>98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6">
        <v>43949.0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7" t="str">
        <f>HYPERLINK("https://www.geeksforgeeks.org/rearrange-characters-string-no-two-adjacent/","rearrange character string such that no two are same")</f>
        <v>rearrange character string such that no two are same</v>
      </c>
      <c r="B128" s="9" t="s">
        <v>99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8" t="str">
        <f>HYPERLINK("https://leetcode.com/problems/trapping-rain-water/","trapping rain water")</f>
        <v>trapping rain water</v>
      </c>
      <c r="B129" s="19" t="s">
        <v>100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9"/>
      <c r="X129" s="9"/>
      <c r="Y129" s="9"/>
      <c r="Z129" s="9"/>
    </row>
    <row r="130">
      <c r="A130" s="20" t="s">
        <v>101</v>
      </c>
      <c r="B130" s="19" t="s">
        <v>102</v>
      </c>
      <c r="C130" s="19"/>
      <c r="D130" s="1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5" t="str">
        <f>HYPERLINK("https://leetcode.com/problems/island-perimeter/","Island perimeter")</f>
        <v>Island perimeter</v>
      </c>
      <c r="B131" s="9" t="s">
        <v>103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5" t="str">
        <f>HYPERLINK("https://leetcode.com/problems/maximum-frequency-stack/","max frequency stack")</f>
        <v>max frequency stack</v>
      </c>
      <c r="B132" s="9" t="s">
        <v>104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21" t="str">
        <f>HYPERLINK("https://www.geeksforgeeks.org/length-largest-subarray-contiguous-elements-set-1/","length of largest subarray with continuous element")</f>
        <v>length of largest subarray with continuous element</v>
      </c>
      <c r="B133" s="9" t="s">
        <v>105</v>
      </c>
      <c r="C133" s="22"/>
      <c r="D133" s="1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5" t="str">
        <f>HYPERLINK("https://www.geeksforgeeks.org/length-largest-subarray-contiguous-elements-set-2/","length of largest subarray with cont element 2")</f>
        <v>length of largest subarray with cont element 2</v>
      </c>
      <c r="B134" s="9" t="s">
        <v>106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5" t="str">
        <f>HYPERLINK("https://leetcode.com/problems/sliding-window-maximum/","Sliding window maximum")</f>
        <v>Sliding window maximum</v>
      </c>
      <c r="B135" s="9" t="s">
        <v>107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7">
      <c r="A137" s="1">
        <v>43950.0</v>
      </c>
    </row>
    <row r="138">
      <c r="A138" s="15" t="str">
        <f>HYPERLINK("https://leetcode.com/problems/insert-delete-getrandom-o1/","Insert Delete GetRandom O(1)")</f>
        <v>Insert Delete GetRandom O(1)</v>
      </c>
      <c r="B138" s="9" t="s">
        <v>108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8" t="str">
        <f>HYPERLINK("https://www.geeksforgeeks.org/nearly-sorted-algorithm/","Sort a nearly sorted array")</f>
        <v>Sort a nearly sorted array</v>
      </c>
      <c r="B139" s="23" t="s">
        <v>109</v>
      </c>
      <c r="C139" s="19"/>
      <c r="D139" s="1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5" t="str">
        <f>HYPERLINK("https://practice.geeksforgeeks.org/problems/a-simple-fraction/0","A simple fraction")</f>
        <v>A simple fraction</v>
      </c>
      <c r="B140" s="9" t="s">
        <v>110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5" t="str">
        <f>HYPERLINK("https://www.geeksforgeeks.org/binary-heap/","Binary heap")</f>
        <v>Binary heap</v>
      </c>
      <c r="B141" s="9" t="s">
        <v>111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5" t="str">
        <f>HYPERLINK("https://www.geeksforgeeks.org/building-heap-from-array/","Build heap from array")</f>
        <v>Build heap from array</v>
      </c>
      <c r="B142" s="9" t="s">
        <v>112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4">
      <c r="A144" s="1">
        <v>43952.0</v>
      </c>
    </row>
    <row r="145">
      <c r="A145" s="18" t="str">
        <f>HYPERLINK("https://www.geeksforgeeks.org/heap-sort/","Heap sort")</f>
        <v>Heap sort</v>
      </c>
      <c r="B145" s="19" t="s">
        <v>113</v>
      </c>
      <c r="C145" s="19"/>
      <c r="D145" s="19"/>
      <c r="E145" s="19"/>
      <c r="F145" s="19"/>
      <c r="G145" s="1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21" t="str">
        <f>HYPERLINK("https://leetcode.com/problems/insert-delete-getrandom-o1-duplicates-allowed/","Insert delete get random duplicates allowed")</f>
        <v>Insert delete get random duplicates allowed</v>
      </c>
      <c r="B146" s="6" t="s">
        <v>114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5" t="str">
        <f>HYPERLINK("https://practice.geeksforgeeks.org/problems/pairs-of-non-coinciding-points/0","Pairs of coinciding points")</f>
        <v>Pairs of coinciding points</v>
      </c>
      <c r="B147" s="9" t="s">
        <v>115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8" t="str">
        <f>HYPERLINK("https://leetcode.com/problems/k-empty-slots/","K empty slots")</f>
        <v>K empty slots</v>
      </c>
      <c r="B148" s="19" t="s">
        <v>116</v>
      </c>
      <c r="C148" s="24" t="s">
        <v>117</v>
      </c>
      <c r="D148" s="19"/>
      <c r="E148" s="19"/>
      <c r="F148" s="1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5" t="str">
        <f>HYPERLINK("https://www.geeksforgeeks.org/huffman-coding-greedy-algo-3/","Huffman coding")</f>
        <v>Huffman coding</v>
      </c>
      <c r="B149" s="9" t="s">
        <v>118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1">
      <c r="A151" s="1">
        <v>43953.0</v>
      </c>
    </row>
    <row r="152">
      <c r="A152" s="25" t="s">
        <v>119</v>
      </c>
      <c r="B152" s="26" t="s">
        <v>120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20" t="s">
        <v>121</v>
      </c>
      <c r="B153" s="26" t="s">
        <v>122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20" t="str">
        <f>HYPERLINK("https://www.codechef.com/COOK103B/problems/MAXREMOV","Max range query")</f>
        <v>Max range query</v>
      </c>
      <c r="B154" s="26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20" t="s">
        <v>123</v>
      </c>
      <c r="B155" s="26" t="s">
        <v>124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20" t="s">
        <v>125</v>
      </c>
      <c r="B156" s="26" t="s">
        <v>126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20" t="s">
        <v>127</v>
      </c>
      <c r="B157" s="26" t="s">
        <v>128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60">
      <c r="A160" s="1">
        <v>43955.0</v>
      </c>
    </row>
    <row r="161">
      <c r="A161" s="20" t="str">
        <f>HYPERLINK("https://leetcode.com/problems/maximum-subarray/","maximum subarray")</f>
        <v>maximum subarray</v>
      </c>
      <c r="B161" s="26" t="s">
        <v>129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20" t="str">
        <f>HYPERLINK("https://www.codechef.com/JAN18/problems/KCON","K-CON")</f>
        <v>K-CON</v>
      </c>
      <c r="B162" s="26" t="s">
        <v>130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20" t="s">
        <v>131</v>
      </c>
      <c r="B163" s="26" t="s">
        <v>132</v>
      </c>
      <c r="C163" s="19"/>
      <c r="D163" s="1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20" t="s">
        <v>133</v>
      </c>
      <c r="B164" s="26" t="s">
        <v>134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25" t="s">
        <v>135</v>
      </c>
      <c r="B165" s="26" t="s">
        <v>136</v>
      </c>
      <c r="C165" s="19"/>
      <c r="D165" s="1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20" t="str">
        <f>HYPERLINK("https://www.geeksforgeeks.org/find-the-number-of-jumps-to-reach-x-in-the-number-line-from-zero/","MIn Jump required with +i or -i allowed")</f>
        <v>MIn Jump required with +i or -i allowed</v>
      </c>
      <c r="B166" s="26" t="s">
        <v>137</v>
      </c>
      <c r="C166" s="19"/>
      <c r="D166" s="1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25"/>
      <c r="B167" s="26"/>
      <c r="C167" s="19"/>
      <c r="D167" s="1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27">
        <v>43956.0</v>
      </c>
      <c r="B168" s="26"/>
      <c r="C168" s="19"/>
      <c r="D168" s="1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20" t="str">
        <f>HYPERLINK("https://www.geeksforgeeks.org/sieve-of-eratosthenes/","Sieve of Eratosthenes")</f>
        <v>Sieve of Eratosthenes</v>
      </c>
      <c r="B169" s="26" t="s">
        <v>138</v>
      </c>
      <c r="C169" s="19"/>
      <c r="D169" s="1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20" t="str">
        <f>HYPERLINK("https://www.spoj.com/problems/PRIME1/cstart=10","Segmented sieve")</f>
        <v>Segmented sieve</v>
      </c>
      <c r="B170" s="26" t="s">
        <v>139</v>
      </c>
      <c r="C170" s="19"/>
      <c r="D170" s="1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20" t="s">
        <v>140</v>
      </c>
      <c r="B171" s="26" t="s">
        <v>130</v>
      </c>
      <c r="C171" s="19"/>
      <c r="D171" s="1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28" t="s">
        <v>141</v>
      </c>
      <c r="B172" s="26"/>
      <c r="C172" s="29"/>
      <c r="D172" s="2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20" t="s">
        <v>142</v>
      </c>
      <c r="B173" s="26" t="s">
        <v>143</v>
      </c>
      <c r="C173" s="19"/>
      <c r="D173" s="1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20" t="str">
        <f>HYPERLINK("https://www.geeksforgeeks.org/segregate-0s-and-1s-in-an-array-by-traversing-array-once/","Segregate 0 and 1")</f>
        <v>Segregate 0 and 1</v>
      </c>
      <c r="B174" s="26" t="s">
        <v>144</v>
      </c>
      <c r="C174" s="19"/>
      <c r="D174" s="1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20" t="str">
        <f>HYPERLINK("https://www.geeksforgeeks.org/sort-an-array-of-0s-1s-and-2s/","Segregate 0-1-2")</f>
        <v>Segregate 0-1-2</v>
      </c>
      <c r="B175" s="26" t="s">
        <v>145</v>
      </c>
      <c r="C175" s="19"/>
      <c r="D175" s="1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20" t="s">
        <v>146</v>
      </c>
      <c r="B176" s="26" t="s">
        <v>147</v>
      </c>
      <c r="C176" s="19"/>
      <c r="D176" s="1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20" t="s">
        <v>148</v>
      </c>
      <c r="B177" s="26" t="s">
        <v>149</v>
      </c>
      <c r="C177" s="19"/>
      <c r="D177" s="1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5" t="str">
        <f>HYPERLINK("https://leetcode.com/problems/best-meeting-point/","best meeting points")</f>
        <v>best meeting points</v>
      </c>
      <c r="B178" s="9" t="s">
        <v>150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6">
        <v>43957.0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20" t="s">
        <v>151</v>
      </c>
      <c r="B181" s="26" t="s">
        <v>152</v>
      </c>
      <c r="C181" s="19"/>
      <c r="D181" s="1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20" t="str">
        <f>HYPERLINK("https://www.geeksforgeeks.org/given-an-array-a-and-a-number-x-check-for-pair-in-a-with-sum-as-x/","Two Sum")</f>
        <v>Two Sum</v>
      </c>
      <c r="B182" s="26" t="s">
        <v>153</v>
      </c>
      <c r="C182" s="19"/>
      <c r="D182" s="1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20" t="str">
        <f>HYPERLINK("https://www.geeksforgeeks.org/find-a-pair-with-the-given-difference/","Two Difference")</f>
        <v>Two Difference</v>
      </c>
      <c r="B183" s="26" t="s">
        <v>154</v>
      </c>
      <c r="C183" s="19"/>
      <c r="D183" s="1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20" t="s">
        <v>155</v>
      </c>
      <c r="B184" s="26" t="s">
        <v>156</v>
      </c>
      <c r="C184" s="19"/>
      <c r="D184" s="1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5" t="str">
        <f>HYPERLINK("https://leetcode.com/problems/majority-element/","majority element")</f>
        <v>majority element</v>
      </c>
      <c r="B185" s="9" t="s">
        <v>157</v>
      </c>
      <c r="C185" s="15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5" t="str">
        <f>HYPERLINK("https://leetcode.com/problems/majority-element-ii/","majority element 2")</f>
        <v>majority element 2</v>
      </c>
      <c r="B186" s="9" t="s">
        <v>158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5" t="str">
        <f>HYPERLINK("geeksforgeeks.org/given-an-array-of-of-size-n-finds-all-the-elements-that-appear-more-than-nk-times/","majority element general")</f>
        <v>majority element general</v>
      </c>
      <c r="B187" s="9" t="s">
        <v>159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30" t="str">
        <f>HYPERLINK("https://leetcode.com/problems/max-chunks-to-make-sorted/","Max chunks to make sorted")</f>
        <v>Max chunks to make sorted</v>
      </c>
      <c r="B188" s="9" t="s">
        <v>160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20" t="s">
        <v>161</v>
      </c>
      <c r="B189" s="26" t="s">
        <v>162</v>
      </c>
      <c r="C189" s="19"/>
      <c r="D189" s="1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20"/>
      <c r="B190" s="26"/>
      <c r="C190" s="19"/>
      <c r="D190" s="1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31">
        <v>43959.0</v>
      </c>
      <c r="B191" s="26"/>
      <c r="C191" s="19"/>
      <c r="D191" s="1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25" t="str">
        <f>HYPERLINK("https://leetcode.com/problems/number-of-subarrays-with-bounded-maximum/","number of subarrays with bounded maximum")</f>
        <v>number of subarrays with bounded maximum</v>
      </c>
      <c r="B192" s="32" t="s">
        <v>163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20" t="str">
        <f>HYPERLINK("https://www.geeksforgeeks.org/minimum-number-platforms-required-railwaybus-station/","Min No. of Platform")</f>
        <v>Min No. of Platform</v>
      </c>
      <c r="B193" s="26" t="s">
        <v>164</v>
      </c>
      <c r="C193" s="19"/>
      <c r="D193" s="1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25" t="str">
        <f>HYPERLINK("https://leetcode.com/problems/maximum-product-of-three-numbers/","max product of 3 numbers")</f>
        <v>max product of 3 numbers</v>
      </c>
      <c r="B194" s="32" t="s">
        <v>165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25" t="str">
        <f>HYPERLINK("https://leetcode.com/problems/largest-number-at-least-twice-of-others/","largest number atleast twice of others")</f>
        <v>largest number atleast twice of others</v>
      </c>
      <c r="B195" s="32" t="s">
        <v>166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25" t="str">
        <f>HYPERLINK("https://leetcode.com/problems/wiggle-sort/","wiggle sort")</f>
        <v>wiggle sort</v>
      </c>
      <c r="B196" s="32" t="s">
        <v>167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20" t="s">
        <v>168</v>
      </c>
      <c r="B197" s="26" t="s">
        <v>169</v>
      </c>
      <c r="C197" s="19"/>
      <c r="D197" s="19"/>
      <c r="E197" s="19"/>
      <c r="F197" s="19"/>
      <c r="G197" s="1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25" t="str">
        <f>HYPERLINK("https://leetcode.com/problems/max-consecutive-ones-iii/","max consecutive ones 3")</f>
        <v>max consecutive ones 3</v>
      </c>
      <c r="B198" s="32" t="s">
        <v>170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25" t="str">
        <f>HYPERLINK("https://leetcode.com/problems/partition-labels/","partition labels")</f>
        <v>partition labels</v>
      </c>
      <c r="B199" s="32" t="s">
        <v>171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25"/>
      <c r="B200" s="32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33">
        <v>43960.0</v>
      </c>
      <c r="B201" s="32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5" t="str">
        <f>HYPERLINK("https://leetcode.com/problems/rotate-image/","rotate image")</f>
        <v>rotate image</v>
      </c>
      <c r="B202" s="9" t="s">
        <v>172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5" t="str">
        <f>HYPERLINK("https://leetcode.com/problems/consecutive-numbers-sum/","consecutive number sum")</f>
        <v>consecutive number sum</v>
      </c>
      <c r="B203" s="34" t="s">
        <v>173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25" t="str">
        <f>HYPERLINK("https://leetcode.com/problems/maximum-product-subarray/","maximum product subarray")</f>
        <v>maximum product subarray</v>
      </c>
      <c r="B204" s="32" t="s">
        <v>174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25" t="str">
        <f>HYPERLINK("https://leetcode.com/problems/minimum-domino-rotations-for-equal-row/","minimum domino rotation for equal row")</f>
        <v>minimum domino rotation for equal row</v>
      </c>
      <c r="B205" s="32" t="s">
        <v>175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15" t="str">
        <f>HYPERLINK("https://leetcode.com/problems/reverse-vowels-of-a-string/","Reverse vowels of a string")</f>
        <v>Reverse vowels of a string</v>
      </c>
      <c r="B206" s="9" t="s">
        <v>176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25" t="str">
        <f>HYPERLINK("https://leetcode.com/problems/pascals-triangle-ii/","pascal triangle 2")</f>
        <v>pascal triangle 2</v>
      </c>
      <c r="B207" s="32" t="s">
        <v>177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15" t="str">
        <f>HYPERLINK("https://leetcode.com/problems/push-dominoes/","push dominoes")</f>
        <v>push dominoes</v>
      </c>
      <c r="B208" s="9" t="s">
        <v>178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25"/>
      <c r="B209" s="32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3">
        <v>43961.0</v>
      </c>
      <c r="B210" s="32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25" t="str">
        <f>HYPERLINK("https://leetcode.com/problems/partition-array-into-disjoint-intervals/","partition array into disjoint intervals")</f>
        <v>partition array into disjoint intervals</v>
      </c>
      <c r="B211" s="32" t="s">
        <v>179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25" t="str">
        <f>HYPERLINK("https://leetcode.com/problems/multiply-strings/","multiply strings")</f>
        <v>multiply strings</v>
      </c>
      <c r="B212" s="32" t="s">
        <v>180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25" t="str">
        <f>HYPERLINK("https://leetcode.com/problems/maximize-distance-to-closest-person/","maximize distance to closest person")</f>
        <v>maximize distance to closest person</v>
      </c>
      <c r="B213" s="32" t="s">
        <v>181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15" t="str">
        <f>HYPERLINK("https://leetcode.com/problems/smallest-range-covering-elements-from-k-lists/","smallest range from k lists")</f>
        <v>smallest range from k lists</v>
      </c>
      <c r="B214" s="34" t="s">
        <v>182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25" t="str">
        <f>HYPERLINK("https://leetcode.com/problems/valid-palindrome-ii/","valid pallindrome 2")</f>
        <v>valid pallindrome 2</v>
      </c>
      <c r="B215" s="32" t="s">
        <v>183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15" t="str">
        <f>HYPERLINK("https://leetcode.com/problems/first-missing-positive/","First missing positive")</f>
        <v>First missing positive</v>
      </c>
      <c r="B216" s="9" t="s">
        <v>184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25" t="str">
        <f>HYPERLINK("https://leetcode.com/problems/maximum-sum-of-two-non-overlapping-subarrays/","max sum of two non overlapping subarrays")</f>
        <v>max sum of two non overlapping subarrays</v>
      </c>
      <c r="B217" s="32" t="s">
        <v>185</v>
      </c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25" t="str">
        <f>HYPERLINK("https://leetcode.com/problems/global-and-local-inversions/","global and local inversions")</f>
        <v>global and local inversions</v>
      </c>
      <c r="B218" s="32" t="s">
        <v>186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20">
      <c r="A220" s="35">
        <v>43962.0</v>
      </c>
    </row>
    <row r="221">
      <c r="A221" s="30" t="str">
        <f>HYPERLINK("https://www.geeksforgeeks.org/next-greater-element/","Next Greater Element on right")</f>
        <v>Next Greater Element on right</v>
      </c>
      <c r="B221" s="34" t="s">
        <v>187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0" t="str">
        <f>HYPERLINK("https://leetcode.com/problems/next-greater-element-ii/","Next Greater Element 2")</f>
        <v>Next Greater Element 2</v>
      </c>
      <c r="B222" s="34" t="s">
        <v>188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0" t="str">
        <f>HYPERLINK("https://leetcode.com/problems/daily-temperatures/","Daily Temperatures")</f>
        <v>Daily Temperatures</v>
      </c>
      <c r="B223" s="34" t="s">
        <v>189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0" t="str">
        <f>HYPERLINK("https://www.geeksforgeeks.org/the-stock-span-problem/","Stock Span Problem")</f>
        <v>Stock Span Problem</v>
      </c>
      <c r="B224" s="34" t="s">
        <v>190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0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225" s="34" t="s">
        <v>191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0" t="str">
        <f>HYPERLINK("https://leetcode.com/problems/largest-rectangle-in-histogram/","Largest Rectangular Area Histogram")</f>
        <v>Largest Rectangular Area Histogram</v>
      </c>
      <c r="B226" s="34" t="s">
        <v>192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6" t="str">
        <f>HYPERLINK("https://leetcode.com/problems/maximal-rectangle/","maximu size binary matrix containing 1")</f>
        <v>maximu size binary matrix containing 1</v>
      </c>
      <c r="B227" s="5" t="s">
        <v>193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9">
      <c r="A229" s="37">
        <v>43964.0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0" t="str">
        <f>HYPERLINK("https://leetcode.com/problems/valid-parentheses/","Valid Parentheses")</f>
        <v>Valid Parentheses</v>
      </c>
      <c r="B230" s="34" t="s">
        <v>194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0" t="str">
        <f>HYPERLINK("https://www.geeksforgeeks.org/length-of-the-longest-valid-substring/","Length of longest valid substring")</f>
        <v>Length of longest valid substring</v>
      </c>
      <c r="B231" s="34" t="s">
        <v>195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0" t="str">
        <f>HYPERLINK("https://www.geeksforgeeks.org/find-expression-duplicate-parenthesis-not/","Count of duplicate Parentheses")</f>
        <v>Count of duplicate Parentheses</v>
      </c>
      <c r="B232" s="34" t="s">
        <v>196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0" t="str">
        <f>HYPERLINK("https://www.geeksforgeeks.org/minimum-number-of-bracket-reversals-needed-to-make-an-expression-balanced/","Minimum Number of bracket reversal")</f>
        <v>Minimum Number of bracket reversal</v>
      </c>
      <c r="B233" s="34" t="s">
        <v>197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0" t="str">
        <f>HYPERLINK("https://leetcode.com/problems/minimum-add-to-make-parentheses-valid/","Minimum Add To make Parentheses Valid")</f>
        <v>Minimum Add To make Parentheses Valid</v>
      </c>
      <c r="B234" s="34" t="s">
        <v>198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0" t="str">
        <f>HYPERLINK("https://leetcode.com/problems/asteroid-collision/","Asteroid Collision")</f>
        <v>Asteroid Collision</v>
      </c>
      <c r="B235" s="34" t="s">
        <v>199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0" t="str">
        <f>HYPERLINK("https://leetcode.com/problems/backspace-string-compare/","Backspace String Compare")</f>
        <v>Backspace String Compare</v>
      </c>
      <c r="B236" s="34" t="s">
        <v>200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 t="s">
        <v>201</v>
      </c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0" t="str">
        <f>HYPERLINK("https://leetcode.com/problems/remove-k-digits/","Remove K digits From number")</f>
        <v>Remove K digits From number</v>
      </c>
      <c r="B238" s="34" t="s">
        <v>202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0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8">
        <v>43965.0</v>
      </c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15" t="str">
        <f>HYPERLINK("https://leetcode.com/problems/gas-station/","Gas Station")</f>
        <v>Gas Station</v>
      </c>
      <c r="B241" s="9" t="s">
        <v>203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30" t="str">
        <f>HYPERLINK("https://leetcode.com/problems/car-fleet/","Car fleet")</f>
        <v>Car fleet</v>
      </c>
      <c r="B242" s="34" t="s">
        <v>204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0" t="str">
        <f>HYPERLINK("https://www.geeksforgeeks.org/first-negative-integer-every-window-size-k/","First negative Integer in k sized window")</f>
        <v>First negative Integer in k sized window</v>
      </c>
      <c r="B243" s="34" t="s">
        <v>205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0" t="str">
        <f>HYPERLINK("https://www.geeksforgeeks.org/interesting-method-generate-binary-numbers-1-n/","Print Binary Number")</f>
        <v>Print Binary Number</v>
      </c>
      <c r="B244" s="34" t="s">
        <v>206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15" t="str">
        <f>HYPERLINK("https://www.geeksforgeeks.org/maximum-sum-of-smallest-and-second-smallest-in-an-array/","Maximum sum of smallest and second smallest")</f>
        <v>Maximum sum of smallest and second smallest</v>
      </c>
      <c r="B245" s="9" t="s">
        <v>207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5" t="str">
        <f>HYPERLINK("https://leetcode.com/problems/validate-stack-sequences/","Validate Stack")</f>
        <v>Validate Stack</v>
      </c>
      <c r="B246" s="9" t="s">
        <v>208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5" t="str">
        <f>HYPERLINK("https://www.geeksforgeeks.org/reversing-first-k-elements-queue/","K reverse in a queue")</f>
        <v>K reverse in a queue</v>
      </c>
      <c r="B247" s="9" t="s">
        <v>209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39">
        <v>43967.0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5" t="str">
        <f>HYPERLINK("https://leetcode.com/problems/min-stack/","Min Stack")</f>
        <v>Min Stack</v>
      </c>
      <c r="B250" s="5" t="s">
        <v>210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 t="s">
        <v>211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5" t="str">
        <f>HYPERLINK("https://www.geeksforgeeks.org/efficiently-implement-k-stacks-single-array/","K stacks in a single array")</f>
        <v>K stacks in a single array</v>
      </c>
      <c r="B252" s="5" t="s">
        <v>212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5" t="s">
        <v>213</v>
      </c>
      <c r="B253" s="9" t="s">
        <v>214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5"/>
      <c r="B254" s="9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3">
        <v>43969.0</v>
      </c>
      <c r="B255" s="9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5" t="s">
        <v>215</v>
      </c>
      <c r="B256" s="9" t="s">
        <v>216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34" t="s">
        <v>217</v>
      </c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6" t="s">
        <v>218</v>
      </c>
      <c r="B258" s="5" t="s">
        <v>218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7">
        <v>43970.0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5" t="str">
        <f>HYPERLINK("https://leetcode.com/problems/reverse-linked-list/","reverse LinkedList")</f>
        <v>reverse LinkedList</v>
      </c>
      <c r="B261" s="9" t="s">
        <v>219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5" t="str">
        <f>HYPERLINK("https://www.geeksforgeeks.org/write-a-c-function-to-print-the-middle-of-the-linked-list/","Find the middle element")</f>
        <v>Find the middle element</v>
      </c>
      <c r="B262" s="9" t="s">
        <v>220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5" t="s">
        <v>221</v>
      </c>
      <c r="B263" s="9" t="s">
        <v>222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5" t="str">
        <f>HYPERLINK("https://www.geeksforgeeks.org/detect-loop-in-a-linked-list/","Floyd cycle")</f>
        <v>Floyd cycle</v>
      </c>
      <c r="B264" s="9" t="s">
        <v>223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5" t="str">
        <f>HYPERLINK("https://www.geeksforgeeks.org/a-linked-list-with-next-and-arbit-pointer/","Clone a linkedlist")</f>
        <v>Clone a linkedlist</v>
      </c>
      <c r="B265" s="9" t="s">
        <v>224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5" t="str">
        <f>HYPERLINK("https://leetcode.com/problems/lru-cache/","LRU Cache")</f>
        <v>LRU Cache</v>
      </c>
      <c r="B266" s="9" t="s">
        <v>225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36" t="s">
        <v>226</v>
      </c>
      <c r="B267" s="5" t="s">
        <v>227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70">
      <c r="A270" s="37">
        <v>43971.0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5" t="str">
        <f>HYPERLINK("https://leetcode.com/problems/binary-tree-inorder-traversal/","Inorder Traversal")</f>
        <v>Inorder Traversal</v>
      </c>
      <c r="B271" s="9" t="s">
        <v>228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5" t="str">
        <f>HYPERLINK("https://leetcode.com/problems/binary-tree-preorder-traversal/","Preorder Traversal")</f>
        <v>Preorder Traversal</v>
      </c>
      <c r="B272" s="9" t="s">
        <v>229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5" t="str">
        <f>HYPERLINK("https://leetcode.com/problems/binary-tree-postorder-traversal/","Postorder Traversal")</f>
        <v>Postorder Traversal</v>
      </c>
      <c r="B273" s="9" t="s">
        <v>230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5" t="str">
        <f>HYPERLINK("https://leetcode.com/problems/binary-tree-level-order-traversal/","Binary Tree Level Order")</f>
        <v>Binary Tree Level Order</v>
      </c>
      <c r="B274" s="9" t="s">
        <v>231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5" t="str">
        <f>HYPERLINK("https://leetcode.com/problems/all-nodes-distance-k-in-binary-tree/","All Nodes at distance K")</f>
        <v>All Nodes at distance K</v>
      </c>
      <c r="B275" s="9" t="s">
        <v>232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5" t="str">
        <f>HYPERLINK("https://leetcode.com/problems/binary-search-tree-to-greater-sum-tree/","Binary search tree to greater sum")</f>
        <v>Binary search tree to greater sum</v>
      </c>
      <c r="B276" s="9" t="s">
        <v>233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37">
        <v>43973.0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5" t="str">
        <f>HYPERLINK("https://leetcode.com/problems/binary-search-tree-to-greater-sum-tree/","Binary search tree to greater sum")</f>
        <v>Binary search tree to greater sum</v>
      </c>
      <c r="B280" s="9" t="s">
        <v>233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5" t="str">
        <f>HYPERLINK("https://leetcode.com/problems/binary-tree-right-side-view/","right side view")</f>
        <v>right side view</v>
      </c>
      <c r="B281" s="9" t="s">
        <v>234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5" t="str">
        <f>HYPERLINK("https://practice.geeksforgeeks.org/problems/left-view-of-binary-tree/1","Left View")</f>
        <v>Left View</v>
      </c>
      <c r="B282" s="9" t="s">
        <v>235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5" t="str">
        <f>HYPERLINK("https://www.geeksforgeeks.org/print-nodes-in-the-top-view-of-binary-tree-set-3/","Top View")</f>
        <v>Top View</v>
      </c>
      <c r="B283" s="9" t="s">
        <v>236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5" t="str">
        <f>HYPERLINK("https://practice.geeksforgeeks.org/problems/bottom-view-of-binary-tree/1","Bottom View")</f>
        <v>Bottom View</v>
      </c>
      <c r="B284" s="9" t="s">
        <v>237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5" t="str">
        <f>HYPERLINK("https://leetcode.com/problems/vertical-order-traversal-of-a-binary-tree/","Vertical order")</f>
        <v>Vertical order</v>
      </c>
      <c r="B285" s="9" t="s">
        <v>238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5" t="str">
        <f>HYPERLINK("https://www.geeksforgeeks.org/diagonal-traversal-of-binary-tree/","Diagonal Traversal")</f>
        <v>Diagonal Traversal</v>
      </c>
      <c r="B286" s="9" t="s">
        <v>239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5" t="str">
        <f>HYPERLINK("https://leetcode.com/problems/boundary-of-binary-tree/","Boundary Traversal")</f>
        <v>Boundary Traversal</v>
      </c>
      <c r="B287" s="9" t="s">
        <v>240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5" t="str">
        <f>HYPERLINK("https://leetcode.com/problems/binary-tree-cameras/","Binary Tree Cameras")</f>
        <v>Binary Tree Cameras</v>
      </c>
      <c r="B288" s="9" t="s">
        <v>241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7">
        <v>43974.0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40" t="s">
        <v>242</v>
      </c>
      <c r="B293" s="9" t="s">
        <v>243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5" t="str">
        <f>HYPERLINK("https://leetcode.com/problems/lowest-common-ancestor-of-a-binary-search-tree/","Lowest common ancestor in BST")</f>
        <v>Lowest common ancestor in BST</v>
      </c>
      <c r="B294" s="9" t="s">
        <v>244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5" t="str">
        <f>HYPERLINK("https://practice.geeksforgeeks.org/problems/lowest-common-ancestor-in-a-binary-tree/1","Lowest common ancestor")</f>
        <v>Lowest common ancestor</v>
      </c>
      <c r="B295" s="9" t="s">
        <v>245</v>
      </c>
      <c r="C295" s="9" t="s">
        <v>246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5" t="str">
        <f>HYPERLINK("https://www.spoj.com/problems/RMQSQ/","square root decomposition")</f>
        <v>square root decomposition</v>
      </c>
      <c r="B296" s="9" t="s">
        <v>247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41">
        <v>43976.0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5" t="str">
        <f>HYPERLINK("https://leetcode.com/problems/distribute-coins-in-binary-tree/","Distribute coins in a binary tree")</f>
        <v>Distribute coins in a binary tree</v>
      </c>
      <c r="B299" s="5" t="s">
        <v>248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5" t="str">
        <f>HYPERLINK("https://leetcode.com/problems/delete-node-in-a-bst/","Delete Node in BST")</f>
        <v>Delete Node in BST</v>
      </c>
      <c r="B300" s="5" t="s">
        <v>249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5" t="str">
        <f>HYPERLINK("https://leetcode.com/problems/construct-binary-tree-from-preorder-and-inorder-traversal/","Construct from inorder and preorder")</f>
        <v>Construct from inorder and preorder</v>
      </c>
      <c r="B301" s="5" t="s">
        <v>250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5" t="str">
        <f>HYPERLINK("https://leetcode.com/problems/construct-binary-tree-from-inorder-and-postorder-traversal/","Construct from inorder and postorder")</f>
        <v>Construct from inorder and postorder</v>
      </c>
      <c r="B302" s="5" t="s">
        <v>251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5" t="str">
        <f>HYPERLINK("https://www.geeksforgeeks.org/construct-tree-inorder-level-order-traversals/","Inorder and level order")</f>
        <v>Inorder and level order</v>
      </c>
      <c r="B303" s="5" t="s">
        <v>252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5" t="str">
        <f>HYPERLINK("https://leetcode.com/problems/serialize-and-deserialize-binary-tree/","serialize and deserialise")</f>
        <v>serialize and deserialise</v>
      </c>
      <c r="B304" s="5" t="s">
        <v>253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5" t="str">
        <f>HYPERLINK("https://practice.geeksforgeeks.org/problems/image-multiplication/0","image multiplication")</f>
        <v>image multiplication</v>
      </c>
      <c r="B305" s="5" t="s">
        <v>254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8">
      <c r="A308" s="35">
        <v>43979.0</v>
      </c>
    </row>
    <row r="309">
      <c r="A309" s="15" t="str">
        <f>HYPERLINK("https://www.geeksforgeeks.org/clone-binary-tree-random-pointers/","clone a binary tree with random pointer")</f>
        <v>clone a binary tree with random pointer</v>
      </c>
      <c r="B309" s="5" t="s">
        <v>255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5" t="str">
        <f>HYPERLINK("https://www.geeksforgeeks.org/construct-a-binary-search-tree-from-given-postorder/","construct bst using postorder")</f>
        <v>construct bst using postorder</v>
      </c>
      <c r="B310" s="9" t="s">
        <v>256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5" t="str">
        <f>HYPERLINK("https://www.geeksforgeeks.org/kth-smallest-element-in-bst-using-o1-extra-space/","Kth smallest element of BST")</f>
        <v>Kth smallest element of BST</v>
      </c>
      <c r="B311" s="9" t="s">
        <v>257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5" t="str">
        <f>HYPERLINK("https://leetcode.com/problems/flatten-binary-tree-to-linked-list/","Flatten binary tree to linked list")</f>
        <v>Flatten binary tree to linked list</v>
      </c>
      <c r="B312" s="9" t="s">
        <v>258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5" t="str">
        <f>HYPERLINK("https://www.geeksforgeeks.org/convert-a-binary-tree-to-a-circular-doubly-link-list/","Convert a binary tree to circular doubly linked list")</f>
        <v>Convert a binary tree to circular doubly linked list</v>
      </c>
      <c r="B313" s="9" t="s">
        <v>259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5" t="str">
        <f>HYPERLINK("https://www.geeksforgeeks.org/in-place-conversion-of-sorted-dll-to-balanced-bst/","Conversion of sorted DLL to BST")</f>
        <v>Conversion of sorted DLL to BST</v>
      </c>
      <c r="B314" s="9" t="s">
        <v>260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5" t="str">
        <f>HYPERLINK("https://www.geeksforgeeks.org/merge-two-balanced-binary-search-trees/","Merge Two BST")</f>
        <v>Merge Two BST</v>
      </c>
      <c r="B315" s="9" t="s">
        <v>261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7">
      <c r="A317" s="35">
        <v>43982.0</v>
      </c>
    </row>
    <row r="318">
      <c r="A318" s="20" t="s">
        <v>262</v>
      </c>
      <c r="B318" s="26" t="s">
        <v>263</v>
      </c>
      <c r="C318" s="19"/>
      <c r="D318" s="1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30" t="str">
        <f>HYPERLINK("https://leetcode.com/problems/is-graph-bipartite/","Bipartite graph")</f>
        <v>Bipartite graph</v>
      </c>
      <c r="B319" s="9" t="s">
        <v>264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30" t="str">
        <f>HYPERLINK("https://leetcode.com/problems/bus-routes/","Bus routes")</f>
        <v>Bus routes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25" t="str">
        <f>HYPERLINK("https://practice.geeksforgeeks.org/problems/depth-first-traversal-for-a-graph/1","DFS")</f>
        <v>DFS</v>
      </c>
      <c r="B321" s="32" t="s">
        <v>265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30" t="str">
        <f>HYPERLINK("https://www.spoj.com/problems/MST/","Prim's Algo")</f>
        <v>Prim's Algo</v>
      </c>
      <c r="B322" s="9" t="s">
        <v>266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30" t="str">
        <f>HYPERLINK("https://www.geeksforgeeks.org/dijkstras-shortest-path-algorithm-greedy-algo-7/","Dijkstra algo")</f>
        <v>Dijkstra algo</v>
      </c>
      <c r="B323" s="9" t="s">
        <v>267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42">
        <v>43984.0</v>
      </c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30" t="str">
        <f>HYPERLINK("https://www.codechef.com/problems/REVERSE","chef and reversing")</f>
        <v>chef and reversing</v>
      </c>
      <c r="B327" s="9" t="s">
        <v>268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43" t="s">
        <v>269</v>
      </c>
      <c r="B328" s="19" t="s">
        <v>270</v>
      </c>
      <c r="C328" s="19"/>
      <c r="D328" s="1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43" t="s">
        <v>271</v>
      </c>
      <c r="B329" s="19" t="s">
        <v>272</v>
      </c>
      <c r="C329" s="19"/>
      <c r="D329" s="1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30" t="str">
        <f>HYPERLINK("https://leetcode.com/problems/evaluate-division/","evaluate division")</f>
        <v>evaluate division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30" t="str">
        <f>HYPERLINK("https://www.geeksforgeeks.org/topological-sorting/","topological sorting")</f>
        <v>topological sorting</v>
      </c>
      <c r="B331" s="9" t="s">
        <v>273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30" t="str">
        <f>HYPERLINK("https://www.geeksforgeeks.org/topological-sorting-indegree-based-solution/","Kahn's algo")</f>
        <v>Kahn's algo</v>
      </c>
      <c r="B332" s="9" t="s">
        <v>274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44" t="str">
        <f>HYPERLINK("https://leetcode.com/problems/course-schedule-ii/","course schedule 2")</f>
        <v>course schedule 2</v>
      </c>
      <c r="B333" s="19" t="s">
        <v>275</v>
      </c>
      <c r="C333" s="19"/>
      <c r="D333" s="1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5">
      <c r="A335" s="35">
        <v>43985.0</v>
      </c>
    </row>
    <row r="336">
      <c r="A336" s="45" t="s">
        <v>276</v>
      </c>
      <c r="B336" s="19"/>
      <c r="C336" s="19"/>
      <c r="D336" s="1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25" t="s">
        <v>277</v>
      </c>
      <c r="B337" s="26" t="s">
        <v>278</v>
      </c>
      <c r="C337" s="19"/>
      <c r="D337" s="1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20" t="s">
        <v>279</v>
      </c>
      <c r="B338" s="26" t="s">
        <v>280</v>
      </c>
      <c r="C338" s="26"/>
      <c r="D338" s="26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44" t="str">
        <f>HYPERLINK("https://www.geeksforgeeks.org/bellman-ford-algorithm-dp-23/","bellman ford")</f>
        <v>bellman ford</v>
      </c>
      <c r="B339" s="19" t="s">
        <v>281</v>
      </c>
      <c r="C339" s="19"/>
      <c r="D339" s="1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20" t="s">
        <v>282</v>
      </c>
      <c r="B340" s="26" t="s">
        <v>283</v>
      </c>
      <c r="C340" s="26"/>
      <c r="D340" s="26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45" t="s">
        <v>284</v>
      </c>
      <c r="B341" s="26" t="s">
        <v>285</v>
      </c>
      <c r="C341" s="19"/>
      <c r="D341" s="1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20" t="str">
        <f>HYPERLINK("https://leetcode.com/problems/01-matrix/","0-1 matrix")</f>
        <v>0-1 matrix</v>
      </c>
      <c r="B342" s="26" t="s">
        <v>286</v>
      </c>
      <c r="C342" s="26"/>
      <c r="D342" s="1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25"/>
      <c r="B343" s="32"/>
      <c r="C343" s="3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46">
        <v>43986.0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 t="s">
        <v>287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5" t="s">
        <v>288</v>
      </c>
      <c r="B346" s="26" t="s">
        <v>289</v>
      </c>
      <c r="C346" s="26"/>
      <c r="D346" s="26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47" t="s">
        <v>290</v>
      </c>
      <c r="B347" s="26" t="s">
        <v>291</v>
      </c>
      <c r="C347" s="19"/>
      <c r="D347" s="1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47"/>
      <c r="B348" s="26"/>
      <c r="C348" s="19"/>
      <c r="D348" s="1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31">
        <v>43987.0</v>
      </c>
      <c r="B349" s="26"/>
      <c r="C349" s="19"/>
      <c r="D349" s="1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20" t="s">
        <v>292</v>
      </c>
      <c r="B350" s="26" t="s">
        <v>293</v>
      </c>
      <c r="C350" s="26"/>
      <c r="D350" s="26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47" t="str">
        <f>HYPERLINK("https://www.geeksforgeeks.org/kruskals-minimum-spanning-tree-algorithm-greedy-algo-2/","Kruskal's algo")</f>
        <v>Kruskal's algo</v>
      </c>
      <c r="B351" s="26" t="s">
        <v>294</v>
      </c>
      <c r="C351" s="19"/>
      <c r="D351" s="1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47" t="s">
        <v>295</v>
      </c>
      <c r="B352" s="26" t="s">
        <v>296</v>
      </c>
      <c r="C352" s="19"/>
      <c r="D352" s="1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20" t="s">
        <v>297</v>
      </c>
      <c r="B353" s="26" t="s">
        <v>298</v>
      </c>
      <c r="C353" s="26"/>
      <c r="D353" s="1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20" t="s">
        <v>299</v>
      </c>
      <c r="B354" s="19" t="s">
        <v>300</v>
      </c>
      <c r="C354" s="19"/>
      <c r="D354" s="1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20" t="s">
        <v>301</v>
      </c>
      <c r="B355" s="26" t="s">
        <v>302</v>
      </c>
      <c r="C355" s="19"/>
      <c r="D355" s="1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20" t="s">
        <v>303</v>
      </c>
      <c r="B356" s="26" t="s">
        <v>304</v>
      </c>
      <c r="C356" s="19"/>
      <c r="D356" s="1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20" t="s">
        <v>305</v>
      </c>
      <c r="B357" s="26" t="s">
        <v>306</v>
      </c>
      <c r="C357" s="19"/>
      <c r="D357" s="1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60">
      <c r="A360" s="35">
        <v>43988.0</v>
      </c>
    </row>
    <row r="361">
      <c r="A361" s="48" t="s">
        <v>307</v>
      </c>
      <c r="B361" s="26" t="s">
        <v>308</v>
      </c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45" t="s">
        <v>309</v>
      </c>
      <c r="B362" s="26" t="s">
        <v>310</v>
      </c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20" t="str">
        <f>HYPERLINK("https://leetcode.com/problems/redundant-connection-ii/","Redundant connection 2")</f>
        <v>Redundant connection 2</v>
      </c>
      <c r="B363" s="26" t="s">
        <v>311</v>
      </c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45" t="s">
        <v>312</v>
      </c>
      <c r="B364" s="26" t="s">
        <v>313</v>
      </c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8" t="str">
        <f>HYPERLINK("https://leetcode.com/problems/sort-items-by-groups-respecting-dependencies/","Sort item by group accord to dependencies")</f>
        <v>Sort item by group accord to dependencies</v>
      </c>
      <c r="B365" s="4" t="s">
        <v>314</v>
      </c>
      <c r="C365" s="4" t="s">
        <v>273</v>
      </c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49" t="str">
        <f>HYPERLINK("https://leetcode.com/problems/as-far-from-land-as-possible/","As far from land as possible")</f>
        <v>As far from land as possible</v>
      </c>
      <c r="B366" s="50" t="s">
        <v>315</v>
      </c>
      <c r="C366" s="51"/>
      <c r="D366" s="51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"/>
      <c r="X366" s="5"/>
      <c r="Y366" s="5"/>
      <c r="Z366" s="5"/>
    </row>
    <row r="367">
      <c r="A367" s="44" t="str">
        <f>HYPERLINK("https://leetcode.com/problems/shortest-bridge/","Shortest bridge")</f>
        <v>Shortest bridge</v>
      </c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4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0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3" t="s">
        <v>316</v>
      </c>
      <c r="B370" s="19"/>
      <c r="C370" s="19"/>
      <c r="D370" s="1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49" t="s">
        <v>317</v>
      </c>
      <c r="B371" s="50" t="s">
        <v>318</v>
      </c>
      <c r="C371" s="29"/>
      <c r="D371" s="29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9"/>
      <c r="X371" s="9"/>
      <c r="Y371" s="9"/>
      <c r="Z371" s="9"/>
    </row>
    <row r="372">
      <c r="A372" s="49" t="s">
        <v>319</v>
      </c>
      <c r="B372" s="50"/>
      <c r="C372" s="29"/>
      <c r="D372" s="29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9"/>
      <c r="X372" s="9"/>
      <c r="Y372" s="9"/>
      <c r="Z372" s="9"/>
    </row>
    <row r="373">
      <c r="A373" s="20" t="s">
        <v>320</v>
      </c>
      <c r="B373" s="19"/>
      <c r="C373" s="19"/>
      <c r="D373" s="1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20" t="s">
        <v>321</v>
      </c>
      <c r="B374" s="26" t="s">
        <v>322</v>
      </c>
      <c r="C374" s="26" t="s">
        <v>265</v>
      </c>
      <c r="D374" s="26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44" t="str">
        <f>HYPERLINK("https://leetcode.com/problems/walls-and-gates/","Walls and gates")</f>
        <v>Walls and gates</v>
      </c>
      <c r="B375" s="19"/>
      <c r="C375" s="19"/>
      <c r="D375" s="1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30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8">
      <c r="A378" s="55">
        <v>43992.0</v>
      </c>
      <c r="B378" s="19"/>
      <c r="C378" s="19"/>
      <c r="D378" s="1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20" t="s">
        <v>323</v>
      </c>
      <c r="B379" s="26" t="s">
        <v>324</v>
      </c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9"/>
      <c r="X379" s="9"/>
      <c r="Y379" s="9"/>
      <c r="Z379" s="9"/>
    </row>
    <row r="380">
      <c r="A380" s="20" t="s">
        <v>325</v>
      </c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9"/>
      <c r="X380" s="9"/>
      <c r="Y380" s="9"/>
      <c r="Z380" s="9"/>
    </row>
    <row r="381">
      <c r="A381" s="44" t="str">
        <f>HYPERLINK("https://www.geeksforgeeks.org/minimum-number-swaps-required-sort-array/","Min swaps required to sort array")</f>
        <v>Min swaps required to sort array</v>
      </c>
      <c r="B381" s="19" t="s">
        <v>326</v>
      </c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9"/>
      <c r="X381" s="9"/>
      <c r="Y381" s="9"/>
      <c r="Z381" s="9"/>
    </row>
    <row r="382">
      <c r="A382" s="20" t="s">
        <v>327</v>
      </c>
      <c r="B382" s="26" t="s">
        <v>328</v>
      </c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9"/>
      <c r="X382" s="9"/>
      <c r="Y382" s="9"/>
      <c r="Z382" s="9"/>
    </row>
    <row r="383">
      <c r="A383" s="20" t="str">
        <f>HYPERLINK("https://www.geeksforgeeks.org/articulation-points-or-cut-vertices-in-a-graph/","Articulation point")</f>
        <v>Articulation point</v>
      </c>
      <c r="B383" s="26" t="s">
        <v>329</v>
      </c>
      <c r="C383" s="19"/>
      <c r="D383" s="1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20"/>
      <c r="B384" s="26"/>
      <c r="C384" s="19"/>
      <c r="D384" s="1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20"/>
      <c r="B385" s="26"/>
      <c r="C385" s="19"/>
      <c r="D385" s="1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6">
        <v>43993.0</v>
      </c>
      <c r="B386" s="26"/>
      <c r="C386" s="19"/>
      <c r="D386" s="1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45" t="s">
        <v>330</v>
      </c>
      <c r="B387" s="57" t="s">
        <v>331</v>
      </c>
      <c r="C387" s="57"/>
      <c r="D387" s="57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20" t="s">
        <v>332</v>
      </c>
      <c r="B388" s="26" t="s">
        <v>333</v>
      </c>
      <c r="C388" s="19"/>
      <c r="D388" s="1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47" t="s">
        <v>334</v>
      </c>
      <c r="B389" s="26" t="s">
        <v>335</v>
      </c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9"/>
      <c r="X389" s="9"/>
      <c r="Y389" s="9"/>
      <c r="Z389" s="9"/>
    </row>
    <row r="390">
      <c r="A390" s="45" t="s">
        <v>336</v>
      </c>
      <c r="B390" s="26" t="s">
        <v>337</v>
      </c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9"/>
      <c r="X390" s="9"/>
      <c r="Y390" s="9"/>
      <c r="Z390" s="9"/>
    </row>
    <row r="391">
      <c r="A391" s="20" t="s">
        <v>338</v>
      </c>
      <c r="B391" s="26" t="s">
        <v>339</v>
      </c>
      <c r="C391" s="19"/>
      <c r="D391" s="1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4">
      <c r="A394" s="35">
        <v>43996.0</v>
      </c>
    </row>
    <row r="395">
      <c r="A395" s="30" t="str">
        <f>HYPERLINK("https://www.codechef.com/problems/FLOW016","Euclidean algorithm")</f>
        <v>Euclidean algorithm</v>
      </c>
      <c r="B395" s="34" t="s">
        <v>340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0" t="str">
        <f>HYPERLINK("https://onlinejudge.org/index.php?option=com_onlinejudge&amp;Itemid=8&amp;page=show_problem&amp;problem=1045","Extended Euclidean algorithm")</f>
        <v>Extended Euclidean algorithm</v>
      </c>
      <c r="B396" s="34" t="s">
        <v>341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0" t="str">
        <f>HYPERLINK("https://www.spoj.com/problems/CEQU/","Linear diaophantine equation")</f>
        <v>Linear diaophantine equation</v>
      </c>
      <c r="B397" s="34" t="s">
        <v>342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0" t="str">
        <f>HYPERLINK("https://www.geeksforgeeks.org/fermats-little-theorem/","Fermat's little theorem")</f>
        <v>Fermat's little theorem</v>
      </c>
      <c r="B398" s="34" t="s">
        <v>343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0" t="str">
        <f>HYPERLINK("https://www.codechef.com/JULY18A/problems/NMNMX","No min No max")</f>
        <v>No min No max</v>
      </c>
      <c r="B399" s="34" t="s">
        <v>344</v>
      </c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58" t="s">
        <v>345</v>
      </c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0" t="str">
        <f>HYPERLINK("https://www.spoj.com/problems/DCEPC11B/","Boring factorials")</f>
        <v>Boring factorials</v>
      </c>
      <c r="B401" s="34"/>
      <c r="C401" s="34" t="s">
        <v>346</v>
      </c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3">
      <c r="A403" s="30" t="str">
        <f>HYPERLINK("https://www.spoj.com/problems/ETF/","Euler's totient function")</f>
        <v>Euler's totient function</v>
      </c>
      <c r="B403" s="34" t="s">
        <v>347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 t="s">
        <v>348</v>
      </c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6">
      <c r="A406" s="59" t="s">
        <v>349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30" t="str">
        <f>HYPERLINK("https://www.geeksforgeeks.org/puzzle-20-5-pirates-and-100-gold-coins/","5 Pirates and 100 coins")</f>
        <v>5 Pirates and 100 coins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30" t="str">
        <f>HYPERLINK("https://www.geeksforgeeks.org/combinatorial-game-theory-set-2-game-nim/","Nim game")</f>
        <v>Nim game</v>
      </c>
      <c r="B408" s="9"/>
      <c r="C408" s="9" t="s">
        <v>350</v>
      </c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30" t="str">
        <f>HYPERLINK("https://www.codechef.com/SNCKPE19/problems/BUDDYNIM","Buddy nim")</f>
        <v>Buddy nim</v>
      </c>
      <c r="B409" s="9"/>
      <c r="C409" s="9" t="s">
        <v>351</v>
      </c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2">
      <c r="A412" s="46">
        <v>44004.0</v>
      </c>
      <c r="B412" s="19"/>
      <c r="C412" s="19"/>
      <c r="D412" s="1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9" t="s">
        <v>352</v>
      </c>
      <c r="B413" s="19"/>
      <c r="C413" s="19"/>
      <c r="D413" s="1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8" t="str">
        <f>HYPERLINK("https://leetcode.com/problems/median-of-two-sorted-arrays/","median of two sorted array")</f>
        <v>median of two sorted array</v>
      </c>
      <c r="B414" s="19" t="s">
        <v>353</v>
      </c>
      <c r="C414" s="19"/>
      <c r="D414" s="1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60" t="str">
        <f>HYPERLINK("https://leetcode.com/problems/capacity-to-ship-packages-within-d-days/","capacity to ship within D days")</f>
        <v>capacity to ship within D days</v>
      </c>
      <c r="B415" s="9" t="s">
        <v>354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25" t="str">
        <f>HYPERLINK("https://leetcode.com/problems/split-array-largest-sum/","split array largest sum")</f>
        <v>split array largest sum</v>
      </c>
      <c r="B416" s="32" t="s">
        <v>355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25" t="str">
        <f>HYPERLINK("https://leetcode.com/problems/koko-eating-bananas/","koko eating bananas")</f>
        <v>koko eating bananas</v>
      </c>
      <c r="B417" s="32" t="s">
        <v>356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25" t="str">
        <f>HYPERLINK("https://leetcode.com/problems/find-the-smallest-divisor-given-a-threshold/","smallest divisor given a threshold")</f>
        <v>smallest divisor given a threshold</v>
      </c>
      <c r="B418" s="32" t="s">
        <v>357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5" t="s">
        <v>358</v>
      </c>
      <c r="B419" s="9" t="s">
        <v>359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46">
        <v>44005.0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5" t="str">
        <f>HYPERLINK("https://leetcode.com/problems/search-in-rotated-sorted-array/","search in rotated sorted array")</f>
        <v>search in rotated sorted array</v>
      </c>
      <c r="B423" s="9" t="s">
        <v>360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61" t="str">
        <f>HYPERLINK("https://www.geeksforgeeks.org/counting-sort/","counting sort")</f>
        <v>counting sort</v>
      </c>
      <c r="B424" s="34" t="s">
        <v>361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15" t="str">
        <f>HYPERLINK("https://leetcode.com/problems/k-th-smallest-prime-fraction/","Kth smallest prime fraction")</f>
        <v>Kth smallest prime fraction</v>
      </c>
      <c r="B425" s="9" t="s">
        <v>81</v>
      </c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61" t="str">
        <f>HYPERLINK("https://www.geeksforgeeks.org/merge-sort/","merge sort")</f>
        <v>merge sort</v>
      </c>
      <c r="B426" s="34" t="s">
        <v>362</v>
      </c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10" t="str">
        <f>HYPERLINK("https://www.geeksforgeeks.org/counting-inversions/","count inversions")</f>
        <v>count inversions</v>
      </c>
      <c r="B427" s="9" t="s">
        <v>363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35">
      <c r="A435" s="13" t="str">
        <f>HYPERLINK("https://leetcode.com/problems/burst-balloons/","burst balloons")</f>
        <v>burst balloons</v>
      </c>
      <c r="B435" s="14" t="s">
        <v>61</v>
      </c>
    </row>
    <row r="436">
      <c r="A436" s="13" t="str">
        <f>HYPERLINK("https://leetcode.com/problems/minimum-score-triangulation-of-polygon/","Minimum score triangulation")</f>
        <v>Minimum score triangulation</v>
      </c>
      <c r="B436" s="14" t="s">
        <v>56</v>
      </c>
    </row>
    <row r="437">
      <c r="A437" s="62" t="s">
        <v>364</v>
      </c>
      <c r="B437" s="14" t="s">
        <v>364</v>
      </c>
    </row>
    <row r="438">
      <c r="A438" s="62" t="s">
        <v>365</v>
      </c>
      <c r="B438" s="14" t="s">
        <v>366</v>
      </c>
    </row>
    <row r="439">
      <c r="A439" s="13" t="str">
        <f>HYPERLINK("https://www.geeksforgeeks.org/boolean-parenthesization-problem-dp-37/","boolean parenthesization")</f>
        <v>boolean parenthesization</v>
      </c>
      <c r="B439" s="14" t="s">
        <v>46</v>
      </c>
    </row>
    <row r="440">
      <c r="A440" s="62" t="s">
        <v>367</v>
      </c>
      <c r="B440" s="14" t="s">
        <v>368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4"/>
    <hyperlink r:id="rId11" ref="A130"/>
    <hyperlink r:id="rId12" ref="C148"/>
    <hyperlink r:id="rId13" ref="A152"/>
    <hyperlink r:id="rId14" ref="A153"/>
    <hyperlink r:id="rId15" ref="A155"/>
    <hyperlink r:id="rId16" ref="A156"/>
    <hyperlink r:id="rId17" ref="A157"/>
    <hyperlink r:id="rId18" ref="A163"/>
    <hyperlink r:id="rId19" ref="A164"/>
    <hyperlink r:id="rId20" ref="A165"/>
    <hyperlink r:id="rId21" ref="A171"/>
    <hyperlink r:id="rId22" ref="A173"/>
    <hyperlink r:id="rId23" ref="A176"/>
    <hyperlink r:id="rId24" ref="A177"/>
    <hyperlink r:id="rId25" ref="A181"/>
    <hyperlink r:id="rId26" ref="A184"/>
    <hyperlink r:id="rId27" ref="A189"/>
    <hyperlink r:id="rId28" ref="A197"/>
    <hyperlink r:id="rId29" ref="A253"/>
    <hyperlink r:id="rId30" ref="A256"/>
    <hyperlink r:id="rId31" ref="A258"/>
    <hyperlink r:id="rId32" ref="A263"/>
    <hyperlink r:id="rId33" ref="A267"/>
    <hyperlink r:id="rId34" ref="A293"/>
    <hyperlink r:id="rId35" ref="A318"/>
    <hyperlink r:id="rId36" ref="A328"/>
    <hyperlink r:id="rId37" ref="A329"/>
    <hyperlink r:id="rId38" ref="A336"/>
    <hyperlink r:id="rId39" ref="A337"/>
    <hyperlink r:id="rId40" ref="A338"/>
    <hyperlink r:id="rId41" ref="A340"/>
    <hyperlink r:id="rId42" ref="A341"/>
    <hyperlink r:id="rId43" ref="A346"/>
    <hyperlink r:id="rId44" ref="A347"/>
    <hyperlink r:id="rId45" ref="A350"/>
    <hyperlink r:id="rId46" ref="A352"/>
    <hyperlink r:id="rId47" ref="A353"/>
    <hyperlink r:id="rId48" ref="A354"/>
    <hyperlink r:id="rId49" ref="A355"/>
    <hyperlink r:id="rId50" ref="A356"/>
    <hyperlink r:id="rId51" ref="A357"/>
    <hyperlink r:id="rId52" ref="A361"/>
    <hyperlink r:id="rId53" ref="A362"/>
    <hyperlink r:id="rId54" ref="A364"/>
    <hyperlink r:id="rId55" ref="A371"/>
    <hyperlink r:id="rId56" ref="A373"/>
    <hyperlink r:id="rId57" ref="A374"/>
    <hyperlink r:id="rId58" ref="A379"/>
    <hyperlink r:id="rId59" ref="A380"/>
    <hyperlink r:id="rId60" ref="A382"/>
    <hyperlink r:id="rId61" ref="A386"/>
    <hyperlink r:id="rId62" ref="A387"/>
    <hyperlink r:id="rId63" ref="A388"/>
    <hyperlink r:id="rId64" ref="A389"/>
    <hyperlink r:id="rId65" ref="A390"/>
    <hyperlink r:id="rId66" ref="A391"/>
    <hyperlink r:id="rId67" ref="A419"/>
    <hyperlink r:id="rId68" ref="A437"/>
    <hyperlink r:id="rId69" ref="A438"/>
    <hyperlink r:id="rId70" ref="A440"/>
  </hyperlinks>
  <drawing r:id="rId71"/>
</worksheet>
</file>