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SIMPLILEARN-DS with Python Notes &amp; Resources\DATA SCIENCE\BA + EXCEL\"/>
    </mc:Choice>
  </mc:AlternateContent>
  <xr:revisionPtr revIDLastSave="0" documentId="13_ncr:1_{90590186-2B30-4690-A02C-2E660BB11BB0}" xr6:coauthVersionLast="47" xr6:coauthVersionMax="47" xr10:uidLastSave="{00000000-0000-0000-0000-000000000000}"/>
  <bookViews>
    <workbookView xWindow="-120" yWindow="-120" windowWidth="29040" windowHeight="16440" activeTab="3" xr2:uid="{20009AF8-D413-44F3-B568-62F3D36C05F6}"/>
  </bookViews>
  <sheets>
    <sheet name="CUSTOM FORMATTING" sheetId="1" r:id="rId1"/>
    <sheet name="CONDITIONAL FORMATTING " sheetId="2" r:id="rId2"/>
    <sheet name="LOGICAL FUNCTIONS" sheetId="4" r:id="rId3"/>
    <sheet name="PIVOT TABLE" sheetId="3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5" i="4" l="1"/>
  <c r="AB6" i="4"/>
  <c r="AB7" i="4"/>
  <c r="AB8" i="4"/>
  <c r="AB9" i="4"/>
  <c r="AB10" i="4"/>
  <c r="AB11" i="4"/>
  <c r="AB12" i="4"/>
  <c r="AB13" i="4"/>
  <c r="AB14" i="4"/>
  <c r="AB15" i="4"/>
  <c r="AB16" i="4"/>
  <c r="AB17" i="4"/>
  <c r="AB4" i="4"/>
  <c r="AA5" i="4" a="1"/>
  <c r="AA5" i="4" s="1"/>
  <c r="AA6" i="4" a="1"/>
  <c r="AA6" i="4"/>
  <c r="AA7" i="4" a="1"/>
  <c r="AA7" i="4" s="1"/>
  <c r="AA8" i="4" a="1"/>
  <c r="AA8" i="4"/>
  <c r="AA9" i="4" a="1"/>
  <c r="AA9" i="4" s="1"/>
  <c r="AA10" i="4" a="1"/>
  <c r="AA10" i="4"/>
  <c r="AA11" i="4" a="1"/>
  <c r="AA11" i="4" s="1"/>
  <c r="AA12" i="4" a="1"/>
  <c r="AA12" i="4"/>
  <c r="AA13" i="4" a="1"/>
  <c r="AA13" i="4" s="1"/>
  <c r="AA14" i="4" a="1"/>
  <c r="AA14" i="4"/>
  <c r="AA15" i="4" a="1"/>
  <c r="AA15" i="4" s="1"/>
  <c r="AA16" i="4" a="1"/>
  <c r="AA16" i="4"/>
  <c r="AA17" i="4" a="1"/>
  <c r="AA17" i="4" s="1"/>
  <c r="AA4" i="4" a="1"/>
  <c r="AA4" i="4" s="1"/>
  <c r="AC4" i="4"/>
  <c r="AC2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4" i="4"/>
  <c r="X21" i="4"/>
  <c r="X4" i="4"/>
  <c r="M5" i="4"/>
  <c r="M4" i="4"/>
  <c r="L5" i="4"/>
  <c r="L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4" i="4"/>
  <c r="J17" i="4"/>
  <c r="J5" i="4"/>
  <c r="J6" i="4"/>
  <c r="J7" i="4"/>
  <c r="J8" i="4"/>
  <c r="J9" i="4"/>
  <c r="J10" i="4"/>
  <c r="J11" i="4"/>
  <c r="J12" i="4"/>
  <c r="J13" i="4"/>
  <c r="J14" i="4"/>
  <c r="J15" i="4"/>
  <c r="J16" i="4"/>
  <c r="J4" i="4"/>
  <c r="G4" i="3"/>
  <c r="G5" i="3"/>
  <c r="G6" i="3"/>
  <c r="G7" i="3"/>
  <c r="G8" i="3"/>
  <c r="G9" i="3"/>
  <c r="G10" i="3"/>
  <c r="G11" i="3"/>
  <c r="G12" i="3"/>
  <c r="G1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<sst xmlns="http://schemas.openxmlformats.org/spreadsheetml/2006/main" count="550" uniqueCount="115">
  <si>
    <t>| Date | OrderID | Product | Salesman | Region | No of customers | Net sales | Profit/Loss |</t>
  </si>
  <si>
    <t xml:space="preserve">Date </t>
  </si>
  <si>
    <t>OrderID</t>
  </si>
  <si>
    <t>Product</t>
  </si>
  <si>
    <t>Salesman</t>
  </si>
  <si>
    <t>Region</t>
  </si>
  <si>
    <t>No of customers</t>
  </si>
  <si>
    <t>Net sales</t>
  </si>
  <si>
    <t>Profit/Loss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</si>
  <si>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</si>
  <si>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</si>
  <si>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</si>
  <si>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</si>
  <si>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</si>
  <si>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</si>
  <si>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</si>
  <si>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</si>
  <si>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</si>
  <si>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</si>
  <si>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</si>
  <si>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</si>
  <si>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</si>
  <si>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</si>
  <si>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Arjun</t>
  </si>
  <si>
    <t>North</t>
  </si>
  <si>
    <t>South</t>
  </si>
  <si>
    <t>West</t>
  </si>
  <si>
    <t>INVENTORY LIST</t>
  </si>
  <si>
    <t>INVENTORY ID</t>
  </si>
  <si>
    <t>Name</t>
  </si>
  <si>
    <t>Description</t>
  </si>
  <si>
    <t>Unit Price</t>
  </si>
  <si>
    <t>Quantity in stock</t>
  </si>
  <si>
    <t>Inventory value</t>
  </si>
  <si>
    <t>Reorder level</t>
  </si>
  <si>
    <t>Reorder time in days</t>
  </si>
  <si>
    <t>IN001</t>
  </si>
  <si>
    <t>IN002</t>
  </si>
  <si>
    <t>IN003</t>
  </si>
  <si>
    <t>IN004</t>
  </si>
  <si>
    <t>IN005</t>
  </si>
  <si>
    <t>IN006</t>
  </si>
  <si>
    <t>IN007</t>
  </si>
  <si>
    <t>IN008</t>
  </si>
  <si>
    <t>IN009</t>
  </si>
  <si>
    <t>IN010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</si>
  <si>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</si>
  <si>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</si>
  <si>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</si>
  <si>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</si>
  <si>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</si>
  <si>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</si>
  <si>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</si>
  <si>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</si>
  <si>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</si>
  <si>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</si>
  <si>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Desc 1</t>
  </si>
  <si>
    <t>Desc 2</t>
  </si>
  <si>
    <t>Desc 3</t>
  </si>
  <si>
    <t>Desc 4</t>
  </si>
  <si>
    <t>Desc 5</t>
  </si>
  <si>
    <t>Desc 6</t>
  </si>
  <si>
    <t>Desc 7</t>
  </si>
  <si>
    <t>Desc 8</t>
  </si>
  <si>
    <t>Desc 9</t>
  </si>
  <si>
    <t>Desc 10</t>
  </si>
  <si>
    <t>$51.00</t>
  </si>
  <si>
    <t>$93.00</t>
  </si>
  <si>
    <t>$57.00</t>
  </si>
  <si>
    <t>$14.00</t>
  </si>
  <si>
    <t>$46.00</t>
  </si>
  <si>
    <t>$36.00</t>
  </si>
  <si>
    <t>Row Labels</t>
  </si>
  <si>
    <t>Grand Total</t>
  </si>
  <si>
    <t>Column Labels</t>
  </si>
  <si>
    <t>Sum of Net sales</t>
  </si>
  <si>
    <t>Count of Net sales</t>
  </si>
  <si>
    <t>Common Percentage(IF+AND)</t>
  </si>
  <si>
    <t>IF+OR FUNCTION</t>
  </si>
  <si>
    <t>TRUE/FALSE</t>
  </si>
  <si>
    <t>NOT</t>
  </si>
  <si>
    <t>SALES</t>
  </si>
  <si>
    <t>&gt;10000</t>
  </si>
  <si>
    <t>&gt;=5000 and &lt;10000</t>
  </si>
  <si>
    <t>&lt;5000</t>
  </si>
  <si>
    <t>sales &gt; 10000, Profit &gt; 2000</t>
  </si>
  <si>
    <t>Good</t>
  </si>
  <si>
    <t>else</t>
  </si>
  <si>
    <t>Need Improvement</t>
  </si>
  <si>
    <t>Name of student</t>
  </si>
  <si>
    <t>Maths</t>
  </si>
  <si>
    <t>Physics</t>
  </si>
  <si>
    <t>Chemistry</t>
  </si>
  <si>
    <t>Biology</t>
  </si>
  <si>
    <t>Ram</t>
  </si>
  <si>
    <t>Ajay</t>
  </si>
  <si>
    <t>Jai</t>
  </si>
  <si>
    <t>Arun</t>
  </si>
  <si>
    <t>Mike</t>
  </si>
  <si>
    <t>Rahul</t>
  </si>
  <si>
    <t>Jaswanth</t>
  </si>
  <si>
    <t>Vijay</t>
  </si>
  <si>
    <t>Pant</t>
  </si>
  <si>
    <t>Kohli</t>
  </si>
  <si>
    <t>Rohit</t>
  </si>
  <si>
    <t>Chahal</t>
  </si>
  <si>
    <t>Kudeep</t>
  </si>
  <si>
    <t>bhuvi</t>
  </si>
  <si>
    <t>VLOOUP</t>
  </si>
  <si>
    <t>Name of the student</t>
  </si>
  <si>
    <t>INDEX, MATCH, OFFSET</t>
  </si>
  <si>
    <t>Match for student</t>
  </si>
  <si>
    <t>TOTAL MARKS</t>
  </si>
  <si>
    <t>Chemistry marks Using index</t>
  </si>
  <si>
    <t>Maths Marks Using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</si>
</sst>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,&quot;K&quot;"/>
    <numFmt numFmtId="165" formatCode="dd/dddd/mmm/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5" fontId="0" fillId="3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pivotButton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ill="1"/>
    <xf numFmtId="0" fontId="0" fillId="6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2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rgav Dharan" refreshedDate="44983.045533564815" createdVersion="8" refreshedVersion="8" minRefreshableVersion="3" recordCount="14" xr:uid="{E230F1B7-5C7E-4EC2-BEBF-B2E3E3660E14}">
  <cacheSource type="worksheet">
    <worksheetSource ref="B18:I32" sheet="PIVOT TABLE"/>
  </cacheSource>
  <cacheFields count="8">
    <cacheField name="Date " numFmtId="15">
      <sharedItems containsSemiMixedTypes="0" containsNonDate="0" containsDate="1" containsString="0" minDate="2023-01-01T00:00:00" maxDate="2023-01-15T00:00:00"/>
    </cacheField>
    <cacheField name="OrderID" numFmtId="0">
      <sharedItems containsSemiMixedTypes="0" containsString="0" containsNumber="1" containsInteger="1" minValue="1112" maxValue="1125"/>
    </cacheField>
    <cacheField name="Product" numFmtId="0">
      <sharedItems/>
    </cacheField>
    <cacheField name="Salesman" numFmtId="0">
      <sharedItems count="1">
        <s v="Arjun"/>
      </sharedItems>
    </cacheField>
    <cacheField name="Region" numFmtId="0">
      <sharedItems count="3">
        <s v="North"/>
        <s v="South"/>
        <s v="West"/>
      </sharedItems>
    </cacheField>
    <cacheField name="No of customers" numFmtId="0">
      <sharedItems containsSemiMixedTypes="0" containsString="0" containsNumber="1" containsInteger="1" minValue="1" maxValue="44"/>
    </cacheField>
    <cacheField name="Net sales" numFmtId="3">
      <sharedItems containsSemiMixedTypes="0" containsString="0" containsNumber="1" containsInteger="1" minValue="2277" maxValue="12180"/>
    </cacheField>
    <cacheField name="Profit/Loss" numFmtId="0">
      <sharedItems containsSemiMixedTypes="0" containsString="0" containsNumber="1" containsInteger="1" minValue="844" maxValue="40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d v="2023-01-01T00:00:00"/>
    <n v="1112"/>
    <s v="Product1"/>
    <x v="0"/>
    <x v="0"/>
    <n v="8"/>
    <n v="7164"/>
    <n v="844"/>
  </r>
  <r>
    <d v="2023-01-02T00:00:00"/>
    <n v="1113"/>
    <s v="Product2"/>
    <x v="0"/>
    <x v="0"/>
    <n v="12"/>
    <n v="6528"/>
    <n v="3376"/>
  </r>
  <r>
    <d v="2023-01-03T00:00:00"/>
    <n v="1114"/>
    <s v="Product3"/>
    <x v="0"/>
    <x v="0"/>
    <n v="24"/>
    <n v="2520"/>
    <n v="2280"/>
  </r>
  <r>
    <d v="2023-01-04T00:00:00"/>
    <n v="1115"/>
    <s v="Product4"/>
    <x v="0"/>
    <x v="1"/>
    <n v="15"/>
    <n v="9660"/>
    <n v="1737"/>
  </r>
  <r>
    <d v="2023-01-05T00:00:00"/>
    <n v="1116"/>
    <s v="Product5"/>
    <x v="0"/>
    <x v="1"/>
    <n v="3"/>
    <n v="11550"/>
    <n v="854"/>
  </r>
  <r>
    <d v="2023-01-06T00:00:00"/>
    <n v="1117"/>
    <s v="Product6"/>
    <x v="0"/>
    <x v="1"/>
    <n v="2"/>
    <n v="7896"/>
    <n v="2565"/>
  </r>
  <r>
    <d v="2023-01-07T00:00:00"/>
    <n v="1118"/>
    <s v="Product7"/>
    <x v="0"/>
    <x v="1"/>
    <n v="16"/>
    <n v="8095"/>
    <n v="1063"/>
  </r>
  <r>
    <d v="2023-01-08T00:00:00"/>
    <n v="1119"/>
    <s v="Product8"/>
    <x v="0"/>
    <x v="1"/>
    <n v="22"/>
    <n v="12180"/>
    <n v="1864"/>
  </r>
  <r>
    <d v="2023-01-09T00:00:00"/>
    <n v="1120"/>
    <s v="Product9"/>
    <x v="0"/>
    <x v="1"/>
    <n v="44"/>
    <n v="4900"/>
    <n v="2653"/>
  </r>
  <r>
    <d v="2023-01-10T00:00:00"/>
    <n v="1121"/>
    <s v="Product10"/>
    <x v="0"/>
    <x v="1"/>
    <n v="12"/>
    <n v="2277"/>
    <n v="1931"/>
  </r>
  <r>
    <d v="2023-01-11T00:00:00"/>
    <n v="1122"/>
    <s v="Product11"/>
    <x v="0"/>
    <x v="2"/>
    <n v="11"/>
    <n v="3122"/>
    <n v="994"/>
  </r>
  <r>
    <d v="2023-01-12T00:00:00"/>
    <n v="1123"/>
    <s v="Product12"/>
    <x v="0"/>
    <x v="2"/>
    <n v="6"/>
    <n v="8046"/>
    <n v="4092"/>
  </r>
  <r>
    <d v="2023-01-13T00:00:00"/>
    <n v="1124"/>
    <s v="Product13"/>
    <x v="0"/>
    <x v="2"/>
    <n v="1"/>
    <n v="4230"/>
    <n v="1900"/>
  </r>
  <r>
    <d v="2023-01-14T00:00:00"/>
    <n v="1125"/>
    <s v="Product14"/>
    <x v="0"/>
    <x v="2"/>
    <n v="4"/>
    <n v="11250"/>
    <n v="88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C50692-D5AE-42EE-A175-B338D54A493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21:O24" firstHeaderRow="1" firstDataRow="2" firstDataCol="1"/>
  <pivotFields count="8">
    <pivotField numFmtId="15" showAll="0"/>
    <pivotField showAll="0"/>
    <pivotField showAll="0"/>
    <pivotField axis="axisRow" showAll="0">
      <items count="2">
        <item x="0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dataField="1" numFmtId="3" showAll="0"/>
    <pivotField showAll="0"/>
  </pivotFields>
  <rowFields count="1">
    <field x="3"/>
  </rowFields>
  <rowItems count="2">
    <i>
      <x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Count of Net sales" fld="6" subtotal="count" baseField="3" baseItem="0"/>
  </dataFields>
  <formats count="10"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4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3" type="button" dataOnly="0" labelOnly="1" outline="0" axis="axisRow" fieldPosition="0"/>
    </format>
    <format dxfId="3">
      <pivotArea dataOnly="0" labelOnly="1" fieldPosition="0">
        <references count="1">
          <reference field="3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4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AA0436-4EB6-414A-AB06-51BA46C9E3C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15:O18" firstHeaderRow="1" firstDataRow="2" firstDataCol="1"/>
  <pivotFields count="8">
    <pivotField numFmtId="15" showAll="0"/>
    <pivotField showAll="0"/>
    <pivotField showAll="0"/>
    <pivotField axis="axisRow" showAll="0">
      <items count="2">
        <item x="0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dataField="1" numFmtId="3" showAll="0"/>
    <pivotField showAll="0"/>
  </pivotFields>
  <rowFields count="1">
    <field x="3"/>
  </rowFields>
  <rowItems count="2">
    <i>
      <x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Net sales" fld="6" baseField="0" baseItem="0"/>
  </dataFields>
  <formats count="10">
    <format dxfId="19">
      <pivotArea type="all" dataOnly="0" outline="0" fieldPosition="0"/>
    </format>
    <format dxfId="18">
      <pivotArea outline="0" collapsedLevelsAreSubtotals="1" fieldPosition="0"/>
    </format>
    <format dxfId="17">
      <pivotArea type="origin" dataOnly="0" labelOnly="1" outline="0" fieldPosition="0"/>
    </format>
    <format dxfId="16">
      <pivotArea field="4" type="button" dataOnly="0" labelOnly="1" outline="0" axis="axisCol" fieldPosition="0"/>
    </format>
    <format dxfId="15">
      <pivotArea type="topRight" dataOnly="0" labelOnly="1" outline="0" fieldPosition="0"/>
    </format>
    <format dxfId="14">
      <pivotArea field="3" type="button" dataOnly="0" labelOnly="1" outline="0" axis="axisRow" fieldPosition="0"/>
    </format>
    <format dxfId="13">
      <pivotArea dataOnly="0" labelOnly="1" fieldPosition="0">
        <references count="1">
          <reference field="3" count="0"/>
        </references>
      </pivotArea>
    </format>
    <format dxfId="12">
      <pivotArea dataOnly="0" labelOnly="1" grandRow="1" outline="0" fieldPosition="0"/>
    </format>
    <format dxfId="11">
      <pivotArea dataOnly="0" labelOnly="1" fieldPosition="0">
        <references count="1">
          <reference field="4" count="0"/>
        </references>
      </pivotArea>
    </format>
    <format dxfId="1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88186-C79F-4F97-BBF7-9FC9927713A5}">
  <dimension ref="B3:S36"/>
  <sheetViews>
    <sheetView workbookViewId="0">
      <selection activeCell="F17" sqref="B5:I19"/>
    </sheetView>
  </sheetViews>
  <sheetFormatPr defaultRowHeight="15" x14ac:dyDescent="0.25"/>
  <cols>
    <col min="2" max="2" width="9.28515625" bestFit="1" customWidth="1"/>
    <col min="3" max="3" width="8" bestFit="1" customWidth="1"/>
    <col min="4" max="4" width="9.85546875" bestFit="1" customWidth="1"/>
    <col min="5" max="5" width="9.42578125" bestFit="1" customWidth="1"/>
    <col min="6" max="6" width="7.140625" bestFit="1" customWidth="1"/>
    <col min="7" max="7" width="15.5703125" bestFit="1" customWidth="1"/>
    <col min="9" max="9" width="10.5703125" bestFit="1" customWidth="1"/>
    <col min="12" max="12" width="20.7109375" bestFit="1" customWidth="1"/>
  </cols>
  <sheetData>
    <row r="3" spans="2:19" x14ac:dyDescent="0.25">
      <c r="B3" t="s">
        <v>0</v>
      </c>
    </row>
    <row r="5" spans="2:19" x14ac:dyDescent="0.25"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L5" s="5" t="s">
        <v>1</v>
      </c>
      <c r="M5" s="5" t="s">
        <v>2</v>
      </c>
      <c r="N5" s="5" t="s">
        <v>3</v>
      </c>
      <c r="O5" s="5" t="s">
        <v>4</v>
      </c>
      <c r="P5" s="5" t="s">
        <v>5</v>
      </c>
      <c r="Q5" s="5" t="s">
        <v>6</v>
      </c>
      <c r="R5" s="5" t="s">
        <v>7</v>
      </c>
      <c r="S5" s="5" t="s">
        <v>8</v>
      </c>
    </row>
    <row r="6" spans="2:19" x14ac:dyDescent="0.25">
      <c r="B6" s="6">
        <v>44927</v>
      </c>
      <c r="C6" s="2">
        <v>1112</v>
      </c>
      <c r="D6" s="2" t="s">
        <v>9</v>
      </c>
      <c r="E6" s="2" t="s">
        <v>23</v>
      </c>
      <c r="F6" s="2" t="s">
        <v>24</v>
      </c>
      <c r="G6" s="2">
        <v>8</v>
      </c>
      <c r="H6" s="4">
        <v>7164</v>
      </c>
      <c r="I6" s="2">
        <v>844</v>
      </c>
      <c r="L6" s="6">
        <v>44927</v>
      </c>
      <c r="M6" s="2">
        <v>1112</v>
      </c>
      <c r="N6" s="2" t="s">
        <v>9</v>
      </c>
      <c r="O6" s="2" t="s">
        <v>23</v>
      </c>
      <c r="P6" s="2" t="s">
        <v>24</v>
      </c>
      <c r="Q6" s="2">
        <v>8</v>
      </c>
      <c r="R6" s="8">
        <v>7164</v>
      </c>
      <c r="S6" s="2">
        <v>844</v>
      </c>
    </row>
    <row r="7" spans="2:19" x14ac:dyDescent="0.25">
      <c r="B7" s="3">
        <v>44928</v>
      </c>
      <c r="C7" s="2">
        <v>1113</v>
      </c>
      <c r="D7" s="2" t="s">
        <v>10</v>
      </c>
      <c r="E7" s="2" t="s">
        <v>23</v>
      </c>
      <c r="F7" s="2" t="s">
        <v>24</v>
      </c>
      <c r="G7" s="2">
        <v>12</v>
      </c>
      <c r="H7" s="4">
        <v>6528</v>
      </c>
      <c r="I7" s="4">
        <v>3376</v>
      </c>
      <c r="L7" s="3">
        <v>44928</v>
      </c>
      <c r="M7" s="2">
        <v>1113</v>
      </c>
      <c r="N7" s="2" t="s">
        <v>10</v>
      </c>
      <c r="O7" s="2" t="s">
        <v>23</v>
      </c>
      <c r="P7" s="2" t="s">
        <v>24</v>
      </c>
      <c r="Q7" s="2">
        <v>12</v>
      </c>
      <c r="R7" s="8">
        <v>6528</v>
      </c>
      <c r="S7" s="4">
        <v>3376</v>
      </c>
    </row>
    <row r="8" spans="2:19" x14ac:dyDescent="0.25">
      <c r="B8" s="3">
        <v>44929</v>
      </c>
      <c r="C8" s="2">
        <v>1114</v>
      </c>
      <c r="D8" s="2" t="s">
        <v>11</v>
      </c>
      <c r="E8" s="2" t="s">
        <v>23</v>
      </c>
      <c r="F8" s="2" t="s">
        <v>24</v>
      </c>
      <c r="G8" s="2">
        <v>24</v>
      </c>
      <c r="H8" s="4">
        <v>2520</v>
      </c>
      <c r="I8" s="4">
        <v>2280</v>
      </c>
      <c r="L8" s="3">
        <v>44929</v>
      </c>
      <c r="M8" s="2">
        <v>1114</v>
      </c>
      <c r="N8" s="2" t="s">
        <v>11</v>
      </c>
      <c r="O8" s="2" t="s">
        <v>23</v>
      </c>
      <c r="P8" s="2" t="s">
        <v>24</v>
      </c>
      <c r="Q8" s="2">
        <v>24</v>
      </c>
      <c r="R8" s="8">
        <v>2520</v>
      </c>
      <c r="S8" s="4">
        <v>2280</v>
      </c>
    </row>
    <row r="9" spans="2:19" x14ac:dyDescent="0.25">
      <c r="B9" s="3">
        <v>44930</v>
      </c>
      <c r="C9" s="2">
        <v>1115</v>
      </c>
      <c r="D9" s="2" t="s">
        <v>12</v>
      </c>
      <c r="E9" s="2" t="s">
        <v>23</v>
      </c>
      <c r="F9" s="2" t="s">
        <v>25</v>
      </c>
      <c r="G9" s="2">
        <v>15</v>
      </c>
      <c r="H9" s="4">
        <v>9660</v>
      </c>
      <c r="I9" s="4">
        <v>1737</v>
      </c>
      <c r="L9" s="3">
        <v>44930</v>
      </c>
      <c r="M9" s="2">
        <v>1115</v>
      </c>
      <c r="N9" s="2" t="s">
        <v>12</v>
      </c>
      <c r="O9" s="2" t="s">
        <v>23</v>
      </c>
      <c r="P9" s="2" t="s">
        <v>25</v>
      </c>
      <c r="Q9" s="2">
        <v>15</v>
      </c>
      <c r="R9" s="8">
        <v>9660</v>
      </c>
      <c r="S9" s="4">
        <v>1737</v>
      </c>
    </row>
    <row r="10" spans="2:19" x14ac:dyDescent="0.25">
      <c r="B10" s="3">
        <v>44931</v>
      </c>
      <c r="C10" s="2">
        <v>1116</v>
      </c>
      <c r="D10" s="2" t="s">
        <v>13</v>
      </c>
      <c r="E10" s="2" t="s">
        <v>23</v>
      </c>
      <c r="F10" s="2" t="s">
        <v>25</v>
      </c>
      <c r="G10" s="2">
        <v>3</v>
      </c>
      <c r="H10" s="4">
        <v>11550</v>
      </c>
      <c r="I10" s="4">
        <v>854</v>
      </c>
      <c r="L10" s="3">
        <v>44931</v>
      </c>
      <c r="M10" s="2">
        <v>1116</v>
      </c>
      <c r="N10" s="2" t="s">
        <v>13</v>
      </c>
      <c r="O10" s="2" t="s">
        <v>23</v>
      </c>
      <c r="P10" s="2" t="s">
        <v>25</v>
      </c>
      <c r="Q10" s="2">
        <v>3</v>
      </c>
      <c r="R10" s="8">
        <v>11550</v>
      </c>
      <c r="S10" s="4">
        <v>854</v>
      </c>
    </row>
    <row r="11" spans="2:19" x14ac:dyDescent="0.25">
      <c r="B11" s="3">
        <v>44932</v>
      </c>
      <c r="C11" s="2">
        <v>1117</v>
      </c>
      <c r="D11" s="2" t="s">
        <v>14</v>
      </c>
      <c r="E11" s="2" t="s">
        <v>23</v>
      </c>
      <c r="F11" s="2" t="s">
        <v>25</v>
      </c>
      <c r="G11" s="2">
        <v>2</v>
      </c>
      <c r="H11" s="4">
        <v>7896</v>
      </c>
      <c r="I11" s="4">
        <v>2565</v>
      </c>
      <c r="L11" s="3">
        <v>44932</v>
      </c>
      <c r="M11" s="2">
        <v>1117</v>
      </c>
      <c r="N11" s="2" t="s">
        <v>14</v>
      </c>
      <c r="O11" s="2" t="s">
        <v>23</v>
      </c>
      <c r="P11" s="2" t="s">
        <v>25</v>
      </c>
      <c r="Q11" s="2">
        <v>2</v>
      </c>
      <c r="R11" s="8">
        <v>7896</v>
      </c>
      <c r="S11" s="4">
        <v>2565</v>
      </c>
    </row>
    <row r="12" spans="2:19" x14ac:dyDescent="0.25">
      <c r="B12" s="3">
        <v>44933</v>
      </c>
      <c r="C12" s="2">
        <v>1118</v>
      </c>
      <c r="D12" s="2" t="s">
        <v>15</v>
      </c>
      <c r="E12" s="2" t="s">
        <v>23</v>
      </c>
      <c r="F12" s="2" t="s">
        <v>25</v>
      </c>
      <c r="G12" s="2">
        <v>16</v>
      </c>
      <c r="H12" s="4">
        <v>8095</v>
      </c>
      <c r="I12" s="4">
        <v>1063</v>
      </c>
      <c r="L12" s="3">
        <v>44933</v>
      </c>
      <c r="M12" s="2">
        <v>1118</v>
      </c>
      <c r="N12" s="2" t="s">
        <v>15</v>
      </c>
      <c r="O12" s="2" t="s">
        <v>23</v>
      </c>
      <c r="P12" s="2" t="s">
        <v>25</v>
      </c>
      <c r="Q12" s="2">
        <v>16</v>
      </c>
      <c r="R12" s="8">
        <v>8095</v>
      </c>
      <c r="S12" s="4">
        <v>1063</v>
      </c>
    </row>
    <row r="13" spans="2:19" x14ac:dyDescent="0.25">
      <c r="B13" s="3">
        <v>44934</v>
      </c>
      <c r="C13" s="2">
        <v>1119</v>
      </c>
      <c r="D13" s="2" t="s">
        <v>16</v>
      </c>
      <c r="E13" s="2" t="s">
        <v>23</v>
      </c>
      <c r="F13" s="2" t="s">
        <v>25</v>
      </c>
      <c r="G13" s="2">
        <v>22</v>
      </c>
      <c r="H13" s="4">
        <v>12180</v>
      </c>
      <c r="I13" s="4">
        <v>1864</v>
      </c>
      <c r="L13" s="3">
        <v>44934</v>
      </c>
      <c r="M13" s="2">
        <v>1119</v>
      </c>
      <c r="N13" s="2" t="s">
        <v>16</v>
      </c>
      <c r="O13" s="2" t="s">
        <v>23</v>
      </c>
      <c r="P13" s="2" t="s">
        <v>25</v>
      </c>
      <c r="Q13" s="2">
        <v>22</v>
      </c>
      <c r="R13" s="8">
        <v>12180</v>
      </c>
      <c r="S13" s="4">
        <v>1864</v>
      </c>
    </row>
    <row r="14" spans="2:19" x14ac:dyDescent="0.25">
      <c r="B14" s="3">
        <v>44935</v>
      </c>
      <c r="C14" s="2">
        <v>1120</v>
      </c>
      <c r="D14" s="2" t="s">
        <v>17</v>
      </c>
      <c r="E14" s="2" t="s">
        <v>23</v>
      </c>
      <c r="F14" s="2" t="s">
        <v>25</v>
      </c>
      <c r="G14" s="2">
        <v>44</v>
      </c>
      <c r="H14" s="4">
        <v>4900</v>
      </c>
      <c r="I14" s="4">
        <v>2653</v>
      </c>
      <c r="L14" s="3">
        <v>44935</v>
      </c>
      <c r="M14" s="2">
        <v>1120</v>
      </c>
      <c r="N14" s="2" t="s">
        <v>17</v>
      </c>
      <c r="O14" s="2" t="s">
        <v>23</v>
      </c>
      <c r="P14" s="2" t="s">
        <v>25</v>
      </c>
      <c r="Q14" s="2">
        <v>44</v>
      </c>
      <c r="R14" s="8">
        <v>4900</v>
      </c>
      <c r="S14" s="4">
        <v>2653</v>
      </c>
    </row>
    <row r="15" spans="2:19" x14ac:dyDescent="0.25">
      <c r="B15" s="3">
        <v>44936</v>
      </c>
      <c r="C15" s="2">
        <v>1121</v>
      </c>
      <c r="D15" s="2" t="s">
        <v>18</v>
      </c>
      <c r="E15" s="2" t="s">
        <v>23</v>
      </c>
      <c r="F15" s="2" t="s">
        <v>25</v>
      </c>
      <c r="G15" s="2">
        <v>12</v>
      </c>
      <c r="H15" s="4">
        <v>2277</v>
      </c>
      <c r="I15" s="4">
        <v>1931</v>
      </c>
      <c r="L15" s="3">
        <v>44936</v>
      </c>
      <c r="M15" s="2">
        <v>1121</v>
      </c>
      <c r="N15" s="2" t="s">
        <v>18</v>
      </c>
      <c r="O15" s="2" t="s">
        <v>23</v>
      </c>
      <c r="P15" s="2" t="s">
        <v>25</v>
      </c>
      <c r="Q15" s="2">
        <v>12</v>
      </c>
      <c r="R15" s="8">
        <v>2277</v>
      </c>
      <c r="S15" s="4">
        <v>1931</v>
      </c>
    </row>
    <row r="16" spans="2:19" x14ac:dyDescent="0.25">
      <c r="B16" s="3">
        <v>44937</v>
      </c>
      <c r="C16" s="2">
        <v>1122</v>
      </c>
      <c r="D16" s="2" t="s">
        <v>19</v>
      </c>
      <c r="E16" s="2" t="s">
        <v>23</v>
      </c>
      <c r="F16" s="2" t="s">
        <v>26</v>
      </c>
      <c r="G16" s="2">
        <v>11</v>
      </c>
      <c r="H16" s="4">
        <v>3122</v>
      </c>
      <c r="I16" s="4">
        <v>994</v>
      </c>
      <c r="L16" s="3">
        <v>44937</v>
      </c>
      <c r="M16" s="2">
        <v>1122</v>
      </c>
      <c r="N16" s="2" t="s">
        <v>19</v>
      </c>
      <c r="O16" s="2" t="s">
        <v>23</v>
      </c>
      <c r="P16" s="2" t="s">
        <v>26</v>
      </c>
      <c r="Q16" s="2">
        <v>11</v>
      </c>
      <c r="R16" s="8">
        <v>3122</v>
      </c>
      <c r="S16" s="4">
        <v>994</v>
      </c>
    </row>
    <row r="17" spans="2:19" x14ac:dyDescent="0.25">
      <c r="B17" s="3">
        <v>44938</v>
      </c>
      <c r="C17" s="2">
        <v>1123</v>
      </c>
      <c r="D17" s="2" t="s">
        <v>20</v>
      </c>
      <c r="E17" s="2" t="s">
        <v>23</v>
      </c>
      <c r="F17" s="2" t="s">
        <v>26</v>
      </c>
      <c r="G17" s="2">
        <v>6</v>
      </c>
      <c r="H17" s="4">
        <v>8046</v>
      </c>
      <c r="I17" s="4">
        <v>4092</v>
      </c>
      <c r="L17" s="3">
        <v>44938</v>
      </c>
      <c r="M17" s="2">
        <v>1123</v>
      </c>
      <c r="N17" s="2" t="s">
        <v>20</v>
      </c>
      <c r="O17" s="2" t="s">
        <v>23</v>
      </c>
      <c r="P17" s="2" t="s">
        <v>26</v>
      </c>
      <c r="Q17" s="2">
        <v>6</v>
      </c>
      <c r="R17" s="8">
        <v>8046</v>
      </c>
      <c r="S17" s="4">
        <v>4092</v>
      </c>
    </row>
    <row r="18" spans="2:19" x14ac:dyDescent="0.25">
      <c r="B18" s="3">
        <v>44939</v>
      </c>
      <c r="C18" s="2">
        <v>1124</v>
      </c>
      <c r="D18" s="2" t="s">
        <v>21</v>
      </c>
      <c r="E18" s="2" t="s">
        <v>23</v>
      </c>
      <c r="F18" s="2" t="s">
        <v>26</v>
      </c>
      <c r="G18" s="2">
        <v>1</v>
      </c>
      <c r="H18" s="4">
        <v>4230</v>
      </c>
      <c r="I18" s="4">
        <v>1900</v>
      </c>
      <c r="L18" s="3">
        <v>44939</v>
      </c>
      <c r="M18" s="2">
        <v>1124</v>
      </c>
      <c r="N18" s="2" t="s">
        <v>21</v>
      </c>
      <c r="O18" s="2" t="s">
        <v>23</v>
      </c>
      <c r="P18" s="2" t="s">
        <v>26</v>
      </c>
      <c r="Q18" s="2">
        <v>1</v>
      </c>
      <c r="R18" s="8">
        <v>4230</v>
      </c>
      <c r="S18" s="4">
        <v>1900</v>
      </c>
    </row>
    <row r="19" spans="2:19" x14ac:dyDescent="0.25">
      <c r="B19" s="3">
        <v>44940</v>
      </c>
      <c r="C19" s="2">
        <v>1125</v>
      </c>
      <c r="D19" s="2" t="s">
        <v>22</v>
      </c>
      <c r="E19" s="2" t="s">
        <v>23</v>
      </c>
      <c r="F19" s="2" t="s">
        <v>26</v>
      </c>
      <c r="G19" s="2">
        <v>4</v>
      </c>
      <c r="H19" s="4">
        <v>11250</v>
      </c>
      <c r="I19" s="4">
        <v>882</v>
      </c>
      <c r="L19" s="3">
        <v>44940</v>
      </c>
      <c r="M19" s="2">
        <v>1125</v>
      </c>
      <c r="N19" s="2" t="s">
        <v>22</v>
      </c>
      <c r="O19" s="2" t="s">
        <v>23</v>
      </c>
      <c r="P19" s="2" t="s">
        <v>26</v>
      </c>
      <c r="Q19" s="2">
        <v>4</v>
      </c>
      <c r="R19" s="8">
        <v>11250</v>
      </c>
      <c r="S19" s="4">
        <v>882</v>
      </c>
    </row>
    <row r="22" spans="2:19" x14ac:dyDescent="0.25">
      <c r="L22" s="5" t="s">
        <v>1</v>
      </c>
      <c r="M22" s="5" t="s">
        <v>2</v>
      </c>
      <c r="N22" s="5" t="s">
        <v>3</v>
      </c>
      <c r="O22" s="5" t="s">
        <v>4</v>
      </c>
      <c r="P22" s="5" t="s">
        <v>5</v>
      </c>
      <c r="Q22" s="5" t="s">
        <v>6</v>
      </c>
      <c r="R22" s="5" t="s">
        <v>7</v>
      </c>
      <c r="S22" s="5" t="s">
        <v>8</v>
      </c>
    </row>
    <row r="23" spans="2:19" x14ac:dyDescent="0.25">
      <c r="L23" s="9">
        <v>44927</v>
      </c>
      <c r="M23" s="2">
        <v>1112</v>
      </c>
      <c r="N23" s="2" t="s">
        <v>9</v>
      </c>
      <c r="O23" s="2" t="s">
        <v>23</v>
      </c>
      <c r="P23" s="2" t="s">
        <v>24</v>
      </c>
      <c r="Q23" s="2">
        <v>8</v>
      </c>
      <c r="R23" s="4">
        <v>7164</v>
      </c>
      <c r="S23" s="2">
        <v>844</v>
      </c>
    </row>
    <row r="24" spans="2:19" x14ac:dyDescent="0.25">
      <c r="L24" s="10">
        <v>44928</v>
      </c>
      <c r="M24" s="2">
        <v>1113</v>
      </c>
      <c r="N24" s="2" t="s">
        <v>10</v>
      </c>
      <c r="O24" s="2" t="s">
        <v>23</v>
      </c>
      <c r="P24" s="2" t="s">
        <v>24</v>
      </c>
      <c r="Q24" s="2">
        <v>12</v>
      </c>
      <c r="R24" s="4">
        <v>6528</v>
      </c>
      <c r="S24" s="4">
        <v>3376</v>
      </c>
    </row>
    <row r="25" spans="2:19" x14ac:dyDescent="0.25">
      <c r="L25" s="10">
        <v>44929</v>
      </c>
      <c r="M25" s="2">
        <v>1114</v>
      </c>
      <c r="N25" s="2" t="s">
        <v>11</v>
      </c>
      <c r="O25" s="2" t="s">
        <v>23</v>
      </c>
      <c r="P25" s="2" t="s">
        <v>24</v>
      </c>
      <c r="Q25" s="2">
        <v>24</v>
      </c>
      <c r="R25" s="4">
        <v>2520</v>
      </c>
      <c r="S25" s="4">
        <v>2280</v>
      </c>
    </row>
    <row r="26" spans="2:19" x14ac:dyDescent="0.25">
      <c r="L26" s="10">
        <v>44930</v>
      </c>
      <c r="M26" s="2">
        <v>1115</v>
      </c>
      <c r="N26" s="2" t="s">
        <v>12</v>
      </c>
      <c r="O26" s="2" t="s">
        <v>23</v>
      </c>
      <c r="P26" s="2" t="s">
        <v>25</v>
      </c>
      <c r="Q26" s="2">
        <v>15</v>
      </c>
      <c r="R26" s="4">
        <v>9660</v>
      </c>
      <c r="S26" s="4">
        <v>1737</v>
      </c>
    </row>
    <row r="27" spans="2:19" x14ac:dyDescent="0.25">
      <c r="L27" s="10">
        <v>44931</v>
      </c>
      <c r="M27" s="2">
        <v>1116</v>
      </c>
      <c r="N27" s="2" t="s">
        <v>13</v>
      </c>
      <c r="O27" s="2" t="s">
        <v>23</v>
      </c>
      <c r="P27" s="2" t="s">
        <v>25</v>
      </c>
      <c r="Q27" s="2">
        <v>3</v>
      </c>
      <c r="R27" s="4">
        <v>11550</v>
      </c>
      <c r="S27" s="4">
        <v>854</v>
      </c>
    </row>
    <row r="28" spans="2:19" x14ac:dyDescent="0.25">
      <c r="L28" s="10">
        <v>44932</v>
      </c>
      <c r="M28" s="2">
        <v>1117</v>
      </c>
      <c r="N28" s="2" t="s">
        <v>14</v>
      </c>
      <c r="O28" s="2" t="s">
        <v>23</v>
      </c>
      <c r="P28" s="2" t="s">
        <v>25</v>
      </c>
      <c r="Q28" s="2">
        <v>2</v>
      </c>
      <c r="R28" s="4">
        <v>7896</v>
      </c>
      <c r="S28" s="4">
        <v>2565</v>
      </c>
    </row>
    <row r="29" spans="2:19" x14ac:dyDescent="0.25">
      <c r="L29" s="10">
        <v>44933</v>
      </c>
      <c r="M29" s="2">
        <v>1118</v>
      </c>
      <c r="N29" s="2" t="s">
        <v>15</v>
      </c>
      <c r="O29" s="2" t="s">
        <v>23</v>
      </c>
      <c r="P29" s="2" t="s">
        <v>25</v>
      </c>
      <c r="Q29" s="2">
        <v>16</v>
      </c>
      <c r="R29" s="4">
        <v>8095</v>
      </c>
      <c r="S29" s="4">
        <v>1063</v>
      </c>
    </row>
    <row r="30" spans="2:19" x14ac:dyDescent="0.25">
      <c r="L30" s="10">
        <v>44934</v>
      </c>
      <c r="M30" s="2">
        <v>1119</v>
      </c>
      <c r="N30" s="2" t="s">
        <v>16</v>
      </c>
      <c r="O30" s="2" t="s">
        <v>23</v>
      </c>
      <c r="P30" s="2" t="s">
        <v>25</v>
      </c>
      <c r="Q30" s="2">
        <v>22</v>
      </c>
      <c r="R30" s="4">
        <v>12180</v>
      </c>
      <c r="S30" s="4">
        <v>1864</v>
      </c>
    </row>
    <row r="31" spans="2:19" x14ac:dyDescent="0.25">
      <c r="L31" s="10">
        <v>44935</v>
      </c>
      <c r="M31" s="2">
        <v>1120</v>
      </c>
      <c r="N31" s="2" t="s">
        <v>17</v>
      </c>
      <c r="O31" s="2" t="s">
        <v>23</v>
      </c>
      <c r="P31" s="2" t="s">
        <v>25</v>
      </c>
      <c r="Q31" s="2">
        <v>44</v>
      </c>
      <c r="R31" s="4">
        <v>4900</v>
      </c>
      <c r="S31" s="4">
        <v>2653</v>
      </c>
    </row>
    <row r="32" spans="2:19" x14ac:dyDescent="0.25">
      <c r="L32" s="10">
        <v>44936</v>
      </c>
      <c r="M32" s="2">
        <v>1121</v>
      </c>
      <c r="N32" s="2" t="s">
        <v>18</v>
      </c>
      <c r="O32" s="2" t="s">
        <v>23</v>
      </c>
      <c r="P32" s="2" t="s">
        <v>25</v>
      </c>
      <c r="Q32" s="2">
        <v>12</v>
      </c>
      <c r="R32" s="4">
        <v>2277</v>
      </c>
      <c r="S32" s="4">
        <v>1931</v>
      </c>
    </row>
    <row r="33" spans="12:19" x14ac:dyDescent="0.25">
      <c r="L33" s="10">
        <v>44937</v>
      </c>
      <c r="M33" s="2">
        <v>1122</v>
      </c>
      <c r="N33" s="2" t="s">
        <v>19</v>
      </c>
      <c r="O33" s="2" t="s">
        <v>23</v>
      </c>
      <c r="P33" s="2" t="s">
        <v>26</v>
      </c>
      <c r="Q33" s="2">
        <v>11</v>
      </c>
      <c r="R33" s="4">
        <v>3122</v>
      </c>
      <c r="S33" s="4">
        <v>994</v>
      </c>
    </row>
    <row r="34" spans="12:19" x14ac:dyDescent="0.25">
      <c r="L34" s="10">
        <v>44938</v>
      </c>
      <c r="M34" s="2">
        <v>1123</v>
      </c>
      <c r="N34" s="2" t="s">
        <v>20</v>
      </c>
      <c r="O34" s="2" t="s">
        <v>23</v>
      </c>
      <c r="P34" s="2" t="s">
        <v>26</v>
      </c>
      <c r="Q34" s="2">
        <v>6</v>
      </c>
      <c r="R34" s="4">
        <v>8046</v>
      </c>
      <c r="S34" s="4">
        <v>4092</v>
      </c>
    </row>
    <row r="35" spans="12:19" x14ac:dyDescent="0.25">
      <c r="L35" s="10">
        <v>44939</v>
      </c>
      <c r="M35" s="2">
        <v>1124</v>
      </c>
      <c r="N35" s="2" t="s">
        <v>21</v>
      </c>
      <c r="O35" s="2" t="s">
        <v>23</v>
      </c>
      <c r="P35" s="2" t="s">
        <v>26</v>
      </c>
      <c r="Q35" s="2">
        <v>1</v>
      </c>
      <c r="R35" s="4">
        <v>4230</v>
      </c>
      <c r="S35" s="4">
        <v>1900</v>
      </c>
    </row>
    <row r="36" spans="12:19" x14ac:dyDescent="0.25">
      <c r="L36" s="10">
        <v>44940</v>
      </c>
      <c r="M36" s="2">
        <v>1125</v>
      </c>
      <c r="N36" s="2" t="s">
        <v>22</v>
      </c>
      <c r="O36" s="2" t="s">
        <v>23</v>
      </c>
      <c r="P36" s="2" t="s">
        <v>26</v>
      </c>
      <c r="Q36" s="2">
        <v>4</v>
      </c>
      <c r="R36" s="4">
        <v>11250</v>
      </c>
      <c r="S36" s="4">
        <v>882</v>
      </c>
    </row>
  </sheetData>
  <phoneticPr fontId="1" type="noConversion"/>
  <conditionalFormatting sqref="B6:B19">
    <cfRule type="cellIs" dxfId="28" priority="3" operator="greaterThan">
      <formula>44927</formula>
    </cfRule>
  </conditionalFormatting>
  <conditionalFormatting sqref="L6:L19">
    <cfRule type="cellIs" dxfId="27" priority="2" operator="greaterThan">
      <formula>44927</formula>
    </cfRule>
  </conditionalFormatting>
  <conditionalFormatting sqref="L23:L36">
    <cfRule type="cellIs" dxfId="26" priority="1" operator="greaterThan">
      <formula>44927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3A77-FD76-49AC-9028-111FE0E71F56}">
  <dimension ref="B2:S38"/>
  <sheetViews>
    <sheetView topLeftCell="A2" workbookViewId="0">
      <selection activeCell="C6" sqref="B2:I16"/>
    </sheetView>
  </sheetViews>
  <sheetFormatPr defaultRowHeight="15" x14ac:dyDescent="0.25"/>
  <cols>
    <col min="2" max="2" width="9.28515625" bestFit="1" customWidth="1"/>
    <col min="3" max="3" width="8" bestFit="1" customWidth="1"/>
    <col min="4" max="4" width="9.85546875" bestFit="1" customWidth="1"/>
    <col min="5" max="5" width="9.42578125" bestFit="1" customWidth="1"/>
    <col min="6" max="6" width="7.140625" bestFit="1" customWidth="1"/>
    <col min="7" max="7" width="15.5703125" bestFit="1" customWidth="1"/>
    <col min="8" max="8" width="9.140625" bestFit="1" customWidth="1"/>
    <col min="9" max="9" width="10.5703125" bestFit="1" customWidth="1"/>
    <col min="12" max="12" width="9.28515625" bestFit="1" customWidth="1"/>
    <col min="13" max="13" width="8" bestFit="1" customWidth="1"/>
    <col min="14" max="14" width="9.85546875" bestFit="1" customWidth="1"/>
    <col min="15" max="15" width="9.42578125" bestFit="1" customWidth="1"/>
    <col min="16" max="16" width="7.140625" bestFit="1" customWidth="1"/>
    <col min="17" max="17" width="15.5703125" bestFit="1" customWidth="1"/>
    <col min="19" max="19" width="10.5703125" bestFit="1" customWidth="1"/>
  </cols>
  <sheetData>
    <row r="2" spans="2:19" x14ac:dyDescent="0.25"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L2" s="5" t="s">
        <v>1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8</v>
      </c>
    </row>
    <row r="3" spans="2:19" x14ac:dyDescent="0.25">
      <c r="B3" s="6">
        <v>44927</v>
      </c>
      <c r="C3" s="2">
        <v>1112</v>
      </c>
      <c r="D3" s="2" t="s">
        <v>9</v>
      </c>
      <c r="E3" s="2" t="s">
        <v>23</v>
      </c>
      <c r="F3" s="2" t="s">
        <v>24</v>
      </c>
      <c r="G3" s="2">
        <v>8</v>
      </c>
      <c r="H3" s="4">
        <v>7164</v>
      </c>
      <c r="I3" s="2">
        <v>844</v>
      </c>
      <c r="L3" s="6">
        <v>44927</v>
      </c>
      <c r="M3" s="2">
        <v>1112</v>
      </c>
      <c r="N3" s="2" t="s">
        <v>9</v>
      </c>
      <c r="O3" s="2" t="s">
        <v>23</v>
      </c>
      <c r="P3" s="2" t="s">
        <v>24</v>
      </c>
      <c r="Q3" s="2">
        <v>8</v>
      </c>
      <c r="R3" s="4">
        <v>7164</v>
      </c>
      <c r="S3" s="2">
        <v>844</v>
      </c>
    </row>
    <row r="4" spans="2:19" x14ac:dyDescent="0.25">
      <c r="B4" s="3">
        <v>44928</v>
      </c>
      <c r="C4" s="2">
        <v>1113</v>
      </c>
      <c r="D4" s="2" t="s">
        <v>10</v>
      </c>
      <c r="E4" s="2" t="s">
        <v>23</v>
      </c>
      <c r="F4" s="2" t="s">
        <v>24</v>
      </c>
      <c r="G4" s="2">
        <v>12</v>
      </c>
      <c r="H4" s="4">
        <v>6528</v>
      </c>
      <c r="I4" s="4">
        <v>3376</v>
      </c>
      <c r="L4" s="6">
        <v>44928</v>
      </c>
      <c r="M4" s="2">
        <v>1113</v>
      </c>
      <c r="N4" s="2" t="s">
        <v>10</v>
      </c>
      <c r="O4" s="2" t="s">
        <v>23</v>
      </c>
      <c r="P4" s="2" t="s">
        <v>24</v>
      </c>
      <c r="Q4" s="2">
        <v>12</v>
      </c>
      <c r="R4" s="4">
        <v>6528</v>
      </c>
      <c r="S4" s="4">
        <v>3376</v>
      </c>
    </row>
    <row r="5" spans="2:19" x14ac:dyDescent="0.25">
      <c r="B5" s="3">
        <v>44929</v>
      </c>
      <c r="C5" s="2">
        <v>1114</v>
      </c>
      <c r="D5" s="2" t="s">
        <v>11</v>
      </c>
      <c r="E5" s="2" t="s">
        <v>23</v>
      </c>
      <c r="F5" s="2" t="s">
        <v>24</v>
      </c>
      <c r="G5" s="2">
        <v>24</v>
      </c>
      <c r="H5" s="4">
        <v>2520</v>
      </c>
      <c r="I5" s="4">
        <v>2280</v>
      </c>
      <c r="L5" s="6">
        <v>44929</v>
      </c>
      <c r="M5" s="2">
        <v>1114</v>
      </c>
      <c r="N5" s="2" t="s">
        <v>11</v>
      </c>
      <c r="O5" s="2" t="s">
        <v>23</v>
      </c>
      <c r="P5" s="2" t="s">
        <v>24</v>
      </c>
      <c r="Q5" s="2">
        <v>24</v>
      </c>
      <c r="R5" s="4">
        <v>2520</v>
      </c>
      <c r="S5" s="4">
        <v>2280</v>
      </c>
    </row>
    <row r="6" spans="2:19" x14ac:dyDescent="0.25">
      <c r="B6" s="3">
        <v>44930</v>
      </c>
      <c r="C6" s="2">
        <v>1115</v>
      </c>
      <c r="D6" s="2" t="s">
        <v>12</v>
      </c>
      <c r="E6" s="2" t="s">
        <v>23</v>
      </c>
      <c r="F6" s="2" t="s">
        <v>25</v>
      </c>
      <c r="G6" s="2">
        <v>15</v>
      </c>
      <c r="H6" s="4">
        <v>9660</v>
      </c>
      <c r="I6" s="4">
        <v>1737</v>
      </c>
      <c r="L6" s="6">
        <v>44930</v>
      </c>
      <c r="M6" s="2">
        <v>1114</v>
      </c>
      <c r="N6" s="2" t="s">
        <v>11</v>
      </c>
      <c r="O6" s="2" t="s">
        <v>23</v>
      </c>
      <c r="P6" s="2" t="s">
        <v>24</v>
      </c>
      <c r="Q6" s="2">
        <v>24</v>
      </c>
      <c r="R6" s="4">
        <v>2520</v>
      </c>
      <c r="S6" s="4">
        <v>2280</v>
      </c>
    </row>
    <row r="7" spans="2:19" x14ac:dyDescent="0.25">
      <c r="B7" s="3">
        <v>44931</v>
      </c>
      <c r="C7" s="2">
        <v>1116</v>
      </c>
      <c r="D7" s="2" t="s">
        <v>13</v>
      </c>
      <c r="E7" s="2" t="s">
        <v>23</v>
      </c>
      <c r="F7" s="2" t="s">
        <v>25</v>
      </c>
      <c r="G7" s="2">
        <v>3</v>
      </c>
      <c r="H7" s="4">
        <v>11550</v>
      </c>
      <c r="I7" s="4">
        <v>854</v>
      </c>
      <c r="L7" s="6">
        <v>44931</v>
      </c>
      <c r="M7" s="2">
        <v>1115</v>
      </c>
      <c r="N7" s="2" t="s">
        <v>12</v>
      </c>
      <c r="O7" s="2" t="s">
        <v>23</v>
      </c>
      <c r="P7" s="2" t="s">
        <v>25</v>
      </c>
      <c r="Q7" s="2">
        <v>15</v>
      </c>
      <c r="R7" s="4">
        <v>9660</v>
      </c>
      <c r="S7" s="4">
        <v>1737</v>
      </c>
    </row>
    <row r="8" spans="2:19" x14ac:dyDescent="0.25">
      <c r="B8" s="3">
        <v>44932</v>
      </c>
      <c r="C8" s="2">
        <v>1117</v>
      </c>
      <c r="D8" s="2" t="s">
        <v>14</v>
      </c>
      <c r="E8" s="2" t="s">
        <v>23</v>
      </c>
      <c r="F8" s="2" t="s">
        <v>25</v>
      </c>
      <c r="G8" s="2">
        <v>2</v>
      </c>
      <c r="H8" s="4">
        <v>7896</v>
      </c>
      <c r="I8" s="4">
        <v>2565</v>
      </c>
      <c r="L8" s="6">
        <v>44932</v>
      </c>
      <c r="M8" s="2">
        <v>1116</v>
      </c>
      <c r="N8" s="2" t="s">
        <v>13</v>
      </c>
      <c r="O8" s="2" t="s">
        <v>23</v>
      </c>
      <c r="P8" s="2" t="s">
        <v>25</v>
      </c>
      <c r="Q8" s="2">
        <v>3</v>
      </c>
      <c r="R8" s="4">
        <v>11550</v>
      </c>
      <c r="S8" s="4">
        <v>854</v>
      </c>
    </row>
    <row r="9" spans="2:19" x14ac:dyDescent="0.25">
      <c r="B9" s="3">
        <v>44933</v>
      </c>
      <c r="C9" s="2">
        <v>1118</v>
      </c>
      <c r="D9" s="2" t="s">
        <v>15</v>
      </c>
      <c r="E9" s="2" t="s">
        <v>23</v>
      </c>
      <c r="F9" s="2" t="s">
        <v>25</v>
      </c>
      <c r="G9" s="2">
        <v>16</v>
      </c>
      <c r="H9" s="4">
        <v>8095</v>
      </c>
      <c r="I9" s="4">
        <v>1063</v>
      </c>
      <c r="L9" s="6">
        <v>44933</v>
      </c>
      <c r="M9" s="2">
        <v>1117</v>
      </c>
      <c r="N9" s="2" t="s">
        <v>14</v>
      </c>
      <c r="O9" s="2" t="s">
        <v>23</v>
      </c>
      <c r="P9" s="2" t="s">
        <v>25</v>
      </c>
      <c r="Q9" s="2">
        <v>2</v>
      </c>
      <c r="R9" s="4">
        <v>7896</v>
      </c>
      <c r="S9" s="4">
        <v>2565</v>
      </c>
    </row>
    <row r="10" spans="2:19" x14ac:dyDescent="0.25">
      <c r="B10" s="3">
        <v>44934</v>
      </c>
      <c r="C10" s="2">
        <v>1119</v>
      </c>
      <c r="D10" s="2" t="s">
        <v>16</v>
      </c>
      <c r="E10" s="2" t="s">
        <v>23</v>
      </c>
      <c r="F10" s="2" t="s">
        <v>25</v>
      </c>
      <c r="G10" s="2">
        <v>22</v>
      </c>
      <c r="H10" s="4">
        <v>12180</v>
      </c>
      <c r="I10" s="4">
        <v>1864</v>
      </c>
      <c r="L10" s="6">
        <v>44934</v>
      </c>
      <c r="M10" s="2">
        <v>1118</v>
      </c>
      <c r="N10" s="2" t="s">
        <v>15</v>
      </c>
      <c r="O10" s="2" t="s">
        <v>23</v>
      </c>
      <c r="P10" s="2" t="s">
        <v>25</v>
      </c>
      <c r="Q10" s="2">
        <v>16</v>
      </c>
      <c r="R10" s="4">
        <v>8095</v>
      </c>
      <c r="S10" s="4">
        <v>1063</v>
      </c>
    </row>
    <row r="11" spans="2:19" x14ac:dyDescent="0.25">
      <c r="B11" s="3">
        <v>44935</v>
      </c>
      <c r="C11" s="2">
        <v>1120</v>
      </c>
      <c r="D11" s="2" t="s">
        <v>17</v>
      </c>
      <c r="E11" s="2" t="s">
        <v>23</v>
      </c>
      <c r="F11" s="2" t="s">
        <v>25</v>
      </c>
      <c r="G11" s="2">
        <v>44</v>
      </c>
      <c r="H11" s="4">
        <v>4900</v>
      </c>
      <c r="I11" s="4">
        <v>2653</v>
      </c>
      <c r="L11" s="6">
        <v>44935</v>
      </c>
      <c r="M11" s="2">
        <v>1119</v>
      </c>
      <c r="N11" s="2" t="s">
        <v>16</v>
      </c>
      <c r="O11" s="2" t="s">
        <v>23</v>
      </c>
      <c r="P11" s="2" t="s">
        <v>25</v>
      </c>
      <c r="Q11" s="2">
        <v>22</v>
      </c>
      <c r="R11" s="4">
        <v>12180</v>
      </c>
      <c r="S11" s="4">
        <v>1864</v>
      </c>
    </row>
    <row r="12" spans="2:19" x14ac:dyDescent="0.25">
      <c r="B12" s="3">
        <v>44936</v>
      </c>
      <c r="C12" s="2">
        <v>1121</v>
      </c>
      <c r="D12" s="2" t="s">
        <v>18</v>
      </c>
      <c r="E12" s="2" t="s">
        <v>23</v>
      </c>
      <c r="F12" s="2" t="s">
        <v>25</v>
      </c>
      <c r="G12" s="2">
        <v>12</v>
      </c>
      <c r="H12" s="4">
        <v>2277</v>
      </c>
      <c r="I12" s="4">
        <v>1931</v>
      </c>
      <c r="L12" s="6">
        <v>44936</v>
      </c>
      <c r="M12" s="2">
        <v>1119</v>
      </c>
      <c r="N12" s="2" t="s">
        <v>16</v>
      </c>
      <c r="O12" s="2" t="s">
        <v>23</v>
      </c>
      <c r="P12" s="2" t="s">
        <v>25</v>
      </c>
      <c r="Q12" s="2">
        <v>22</v>
      </c>
      <c r="R12" s="4">
        <v>12180</v>
      </c>
      <c r="S12" s="4">
        <v>1864</v>
      </c>
    </row>
    <row r="13" spans="2:19" x14ac:dyDescent="0.25">
      <c r="B13" s="3">
        <v>44937</v>
      </c>
      <c r="C13" s="2">
        <v>1122</v>
      </c>
      <c r="D13" s="2" t="s">
        <v>19</v>
      </c>
      <c r="E13" s="2" t="s">
        <v>23</v>
      </c>
      <c r="F13" s="2" t="s">
        <v>26</v>
      </c>
      <c r="G13" s="2">
        <v>11</v>
      </c>
      <c r="H13" s="4">
        <v>3122</v>
      </c>
      <c r="I13" s="4">
        <v>994</v>
      </c>
      <c r="L13" s="6">
        <v>44937</v>
      </c>
      <c r="M13" s="2">
        <v>1120</v>
      </c>
      <c r="N13" s="2" t="s">
        <v>17</v>
      </c>
      <c r="O13" s="2" t="s">
        <v>23</v>
      </c>
      <c r="P13" s="2" t="s">
        <v>25</v>
      </c>
      <c r="Q13" s="2">
        <v>44</v>
      </c>
      <c r="R13" s="4">
        <v>4900</v>
      </c>
      <c r="S13" s="4">
        <v>2653</v>
      </c>
    </row>
    <row r="14" spans="2:19" x14ac:dyDescent="0.25">
      <c r="B14" s="3">
        <v>44938</v>
      </c>
      <c r="C14" s="2">
        <v>1123</v>
      </c>
      <c r="D14" s="2" t="s">
        <v>20</v>
      </c>
      <c r="E14" s="2" t="s">
        <v>23</v>
      </c>
      <c r="F14" s="2" t="s">
        <v>26</v>
      </c>
      <c r="G14" s="2">
        <v>6</v>
      </c>
      <c r="H14" s="4">
        <v>8046</v>
      </c>
      <c r="I14" s="4">
        <v>4092</v>
      </c>
      <c r="L14" s="6">
        <v>44938</v>
      </c>
      <c r="M14" s="2">
        <v>1121</v>
      </c>
      <c r="N14" s="2" t="s">
        <v>18</v>
      </c>
      <c r="O14" s="2" t="s">
        <v>23</v>
      </c>
      <c r="P14" s="2" t="s">
        <v>25</v>
      </c>
      <c r="Q14" s="2">
        <v>12</v>
      </c>
      <c r="R14" s="4">
        <v>2277</v>
      </c>
      <c r="S14" s="4">
        <v>1931</v>
      </c>
    </row>
    <row r="15" spans="2:19" x14ac:dyDescent="0.25">
      <c r="B15" s="3">
        <v>44939</v>
      </c>
      <c r="C15" s="2">
        <v>1124</v>
      </c>
      <c r="D15" s="2" t="s">
        <v>21</v>
      </c>
      <c r="E15" s="2" t="s">
        <v>23</v>
      </c>
      <c r="F15" s="2" t="s">
        <v>26</v>
      </c>
      <c r="G15" s="2">
        <v>1</v>
      </c>
      <c r="H15" s="4">
        <v>4230</v>
      </c>
      <c r="I15" s="4">
        <v>1900</v>
      </c>
      <c r="L15" s="6">
        <v>44939</v>
      </c>
      <c r="M15" s="2">
        <v>1122</v>
      </c>
      <c r="N15" s="2" t="s">
        <v>19</v>
      </c>
      <c r="O15" s="2" t="s">
        <v>23</v>
      </c>
      <c r="P15" s="2" t="s">
        <v>26</v>
      </c>
      <c r="Q15" s="2">
        <v>11</v>
      </c>
      <c r="R15" s="4">
        <v>3122</v>
      </c>
      <c r="S15" s="4">
        <v>994</v>
      </c>
    </row>
    <row r="16" spans="2:19" x14ac:dyDescent="0.25">
      <c r="B16" s="3">
        <v>44940</v>
      </c>
      <c r="C16" s="2">
        <v>1125</v>
      </c>
      <c r="D16" s="2" t="s">
        <v>22</v>
      </c>
      <c r="E16" s="2" t="s">
        <v>23</v>
      </c>
      <c r="F16" s="2" t="s">
        <v>26</v>
      </c>
      <c r="G16" s="2">
        <v>4</v>
      </c>
      <c r="H16" s="4">
        <v>11250</v>
      </c>
      <c r="I16" s="4">
        <v>882</v>
      </c>
      <c r="L16" s="6">
        <v>44940</v>
      </c>
      <c r="M16" s="2">
        <v>1123</v>
      </c>
      <c r="N16" s="2" t="s">
        <v>20</v>
      </c>
      <c r="O16" s="2" t="s">
        <v>23</v>
      </c>
      <c r="P16" s="2" t="s">
        <v>26</v>
      </c>
      <c r="Q16" s="2">
        <v>6</v>
      </c>
      <c r="R16" s="4">
        <v>8046</v>
      </c>
      <c r="S16" s="4">
        <v>4092</v>
      </c>
    </row>
    <row r="17" spans="12:19" x14ac:dyDescent="0.25">
      <c r="L17" s="6">
        <v>44941</v>
      </c>
      <c r="M17" s="2">
        <v>1124</v>
      </c>
      <c r="N17" s="2" t="s">
        <v>21</v>
      </c>
      <c r="O17" s="2" t="s">
        <v>23</v>
      </c>
      <c r="P17" s="2" t="s">
        <v>26</v>
      </c>
      <c r="Q17" s="2">
        <v>1</v>
      </c>
      <c r="R17" s="4">
        <v>4230</v>
      </c>
      <c r="S17" s="4">
        <v>1900</v>
      </c>
    </row>
    <row r="18" spans="12:19" x14ac:dyDescent="0.25">
      <c r="L18" s="6">
        <v>44942</v>
      </c>
      <c r="M18" s="2">
        <v>1125</v>
      </c>
      <c r="N18" s="2" t="s">
        <v>22</v>
      </c>
      <c r="O18" s="2" t="s">
        <v>23</v>
      </c>
      <c r="P18" s="2" t="s">
        <v>26</v>
      </c>
      <c r="Q18" s="2">
        <v>4</v>
      </c>
      <c r="R18" s="4">
        <v>11250</v>
      </c>
      <c r="S18" s="4">
        <v>882</v>
      </c>
    </row>
    <row r="22" spans="12:19" x14ac:dyDescent="0.25">
      <c r="L22" s="5" t="s">
        <v>1</v>
      </c>
      <c r="M22" s="5" t="s">
        <v>2</v>
      </c>
      <c r="N22" s="5" t="s">
        <v>3</v>
      </c>
      <c r="O22" s="5" t="s">
        <v>4</v>
      </c>
      <c r="P22" s="5" t="s">
        <v>5</v>
      </c>
      <c r="Q22" s="5" t="s">
        <v>6</v>
      </c>
      <c r="R22" s="5" t="s">
        <v>7</v>
      </c>
      <c r="S22" s="5" t="s">
        <v>8</v>
      </c>
    </row>
    <row r="23" spans="12:19" x14ac:dyDescent="0.25">
      <c r="L23" s="6">
        <v>44927</v>
      </c>
      <c r="M23" s="2">
        <v>1112</v>
      </c>
      <c r="N23" s="2" t="s">
        <v>9</v>
      </c>
      <c r="O23" s="2" t="s">
        <v>23</v>
      </c>
      <c r="P23" s="2" t="s">
        <v>24</v>
      </c>
      <c r="Q23" s="2">
        <v>8</v>
      </c>
      <c r="R23" s="4">
        <v>7164</v>
      </c>
      <c r="S23" s="2">
        <v>844</v>
      </c>
    </row>
    <row r="24" spans="12:19" x14ac:dyDescent="0.25">
      <c r="L24" s="6">
        <v>44928</v>
      </c>
      <c r="M24" s="2">
        <v>1113</v>
      </c>
      <c r="N24" s="2" t="s">
        <v>10</v>
      </c>
      <c r="O24" s="2" t="s">
        <v>23</v>
      </c>
      <c r="P24" s="2" t="s">
        <v>24</v>
      </c>
      <c r="Q24" s="2">
        <v>12</v>
      </c>
      <c r="R24" s="4">
        <v>6528</v>
      </c>
      <c r="S24" s="4">
        <v>3376</v>
      </c>
    </row>
    <row r="25" spans="12:19" x14ac:dyDescent="0.25">
      <c r="L25" s="6">
        <v>44929</v>
      </c>
      <c r="M25" s="2">
        <v>1114</v>
      </c>
      <c r="N25" s="2" t="s">
        <v>11</v>
      </c>
      <c r="O25" s="2" t="s">
        <v>23</v>
      </c>
      <c r="P25" s="2" t="s">
        <v>24</v>
      </c>
      <c r="Q25" s="2">
        <v>24</v>
      </c>
      <c r="R25" s="4">
        <v>2520</v>
      </c>
      <c r="S25" s="4">
        <v>2280</v>
      </c>
    </row>
    <row r="26" spans="12:19" x14ac:dyDescent="0.25">
      <c r="L26" s="6">
        <v>44930</v>
      </c>
      <c r="M26" s="2">
        <v>1114</v>
      </c>
      <c r="N26" s="2" t="s">
        <v>11</v>
      </c>
      <c r="O26" s="2" t="s">
        <v>23</v>
      </c>
      <c r="P26" s="2" t="s">
        <v>24</v>
      </c>
      <c r="Q26" s="2">
        <v>24</v>
      </c>
      <c r="R26" s="4">
        <v>2520</v>
      </c>
      <c r="S26" s="4">
        <v>2280</v>
      </c>
    </row>
    <row r="27" spans="12:19" x14ac:dyDescent="0.25">
      <c r="L27" s="6">
        <v>44931</v>
      </c>
      <c r="M27" s="2">
        <v>1115</v>
      </c>
      <c r="N27" s="2" t="s">
        <v>12</v>
      </c>
      <c r="O27" s="2" t="s">
        <v>23</v>
      </c>
      <c r="P27" s="2" t="s">
        <v>25</v>
      </c>
      <c r="Q27" s="2">
        <v>15</v>
      </c>
      <c r="R27" s="4">
        <v>9660</v>
      </c>
      <c r="S27" s="4">
        <v>1737</v>
      </c>
    </row>
    <row r="28" spans="12:19" x14ac:dyDescent="0.25">
      <c r="L28" s="6">
        <v>44932</v>
      </c>
      <c r="M28" s="2">
        <v>1116</v>
      </c>
      <c r="N28" s="2" t="s">
        <v>13</v>
      </c>
      <c r="O28" s="2" t="s">
        <v>23</v>
      </c>
      <c r="P28" s="2" t="s">
        <v>25</v>
      </c>
      <c r="Q28" s="2">
        <v>3</v>
      </c>
      <c r="R28" s="4">
        <v>11550</v>
      </c>
      <c r="S28" s="4">
        <v>854</v>
      </c>
    </row>
    <row r="29" spans="12:19" x14ac:dyDescent="0.25">
      <c r="L29" s="6">
        <v>44933</v>
      </c>
      <c r="M29" s="2">
        <v>1117</v>
      </c>
      <c r="N29" s="2" t="s">
        <v>14</v>
      </c>
      <c r="O29" s="2" t="s">
        <v>23</v>
      </c>
      <c r="P29" s="2" t="s">
        <v>25</v>
      </c>
      <c r="Q29" s="2">
        <v>2</v>
      </c>
      <c r="R29" s="4">
        <v>7896</v>
      </c>
      <c r="S29" s="4">
        <v>2565</v>
      </c>
    </row>
    <row r="30" spans="12:19" x14ac:dyDescent="0.25">
      <c r="L30" s="6">
        <v>44934</v>
      </c>
      <c r="M30" s="2">
        <v>1118</v>
      </c>
      <c r="N30" s="2" t="s">
        <v>15</v>
      </c>
      <c r="O30" s="2" t="s">
        <v>23</v>
      </c>
      <c r="P30" s="2" t="s">
        <v>25</v>
      </c>
      <c r="Q30" s="2">
        <v>16</v>
      </c>
      <c r="R30" s="4">
        <v>8095</v>
      </c>
      <c r="S30" s="4">
        <v>1063</v>
      </c>
    </row>
    <row r="31" spans="12:19" x14ac:dyDescent="0.25">
      <c r="L31" s="6">
        <v>44935</v>
      </c>
      <c r="M31" s="2">
        <v>1119</v>
      </c>
      <c r="N31" s="2" t="s">
        <v>16</v>
      </c>
      <c r="O31" s="2" t="s">
        <v>23</v>
      </c>
      <c r="P31" s="2" t="s">
        <v>25</v>
      </c>
      <c r="Q31" s="2">
        <v>22</v>
      </c>
      <c r="R31" s="4">
        <v>12180</v>
      </c>
      <c r="S31" s="4">
        <v>1864</v>
      </c>
    </row>
    <row r="32" spans="12:19" x14ac:dyDescent="0.25">
      <c r="L32" s="6">
        <v>44936</v>
      </c>
      <c r="M32" s="2">
        <v>1119</v>
      </c>
      <c r="N32" s="2" t="s">
        <v>16</v>
      </c>
      <c r="O32" s="2" t="s">
        <v>23</v>
      </c>
      <c r="P32" s="2" t="s">
        <v>25</v>
      </c>
      <c r="Q32" s="2">
        <v>22</v>
      </c>
      <c r="R32" s="4">
        <v>12180</v>
      </c>
      <c r="S32" s="4">
        <v>1864</v>
      </c>
    </row>
    <row r="33" spans="12:19" x14ac:dyDescent="0.25">
      <c r="L33" s="6">
        <v>44937</v>
      </c>
      <c r="M33" s="2">
        <v>1120</v>
      </c>
      <c r="N33" s="2" t="s">
        <v>17</v>
      </c>
      <c r="O33" s="2" t="s">
        <v>23</v>
      </c>
      <c r="P33" s="2" t="s">
        <v>25</v>
      </c>
      <c r="Q33" s="2">
        <v>44</v>
      </c>
      <c r="R33" s="4">
        <v>4900</v>
      </c>
      <c r="S33" s="4">
        <v>2653</v>
      </c>
    </row>
    <row r="34" spans="12:19" x14ac:dyDescent="0.25">
      <c r="L34" s="6">
        <v>44938</v>
      </c>
      <c r="M34" s="2">
        <v>1121</v>
      </c>
      <c r="N34" s="2" t="s">
        <v>18</v>
      </c>
      <c r="O34" s="2" t="s">
        <v>23</v>
      </c>
      <c r="P34" s="2" t="s">
        <v>25</v>
      </c>
      <c r="Q34" s="2">
        <v>12</v>
      </c>
      <c r="R34" s="4">
        <v>2277</v>
      </c>
      <c r="S34" s="4">
        <v>1931</v>
      </c>
    </row>
    <row r="35" spans="12:19" x14ac:dyDescent="0.25">
      <c r="L35" s="6">
        <v>44939</v>
      </c>
      <c r="M35" s="2">
        <v>1122</v>
      </c>
      <c r="N35" s="2" t="s">
        <v>19</v>
      </c>
      <c r="O35" s="2" t="s">
        <v>23</v>
      </c>
      <c r="P35" s="2" t="s">
        <v>26</v>
      </c>
      <c r="Q35" s="2">
        <v>11</v>
      </c>
      <c r="R35" s="4">
        <v>3122</v>
      </c>
      <c r="S35" s="4">
        <v>994</v>
      </c>
    </row>
    <row r="36" spans="12:19" x14ac:dyDescent="0.25">
      <c r="L36" s="6">
        <v>44940</v>
      </c>
      <c r="M36" s="2">
        <v>1123</v>
      </c>
      <c r="N36" s="2" t="s">
        <v>20</v>
      </c>
      <c r="O36" s="2" t="s">
        <v>23</v>
      </c>
      <c r="P36" s="2" t="s">
        <v>26</v>
      </c>
      <c r="Q36" s="2">
        <v>6</v>
      </c>
      <c r="R36" s="4">
        <v>8046</v>
      </c>
      <c r="S36" s="4">
        <v>4092</v>
      </c>
    </row>
    <row r="37" spans="12:19" x14ac:dyDescent="0.25">
      <c r="L37" s="6">
        <v>44941</v>
      </c>
      <c r="M37" s="2">
        <v>1124</v>
      </c>
      <c r="N37" s="2" t="s">
        <v>21</v>
      </c>
      <c r="O37" s="2" t="s">
        <v>23</v>
      </c>
      <c r="P37" s="2" t="s">
        <v>26</v>
      </c>
      <c r="Q37" s="2">
        <v>1</v>
      </c>
      <c r="R37" s="4">
        <v>4230</v>
      </c>
      <c r="S37" s="4">
        <v>1900</v>
      </c>
    </row>
    <row r="38" spans="12:19" x14ac:dyDescent="0.25">
      <c r="L38" s="6">
        <v>44942</v>
      </c>
      <c r="M38" s="2">
        <v>1125</v>
      </c>
      <c r="N38" s="2" t="s">
        <v>22</v>
      </c>
      <c r="O38" s="2" t="s">
        <v>23</v>
      </c>
      <c r="P38" s="2" t="s">
        <v>26</v>
      </c>
      <c r="Q38" s="2">
        <v>4</v>
      </c>
      <c r="R38" s="4">
        <v>11250</v>
      </c>
      <c r="S38" s="4">
        <v>882</v>
      </c>
    </row>
  </sheetData>
  <phoneticPr fontId="1" type="noConversion"/>
  <conditionalFormatting sqref="L3:L18">
    <cfRule type="cellIs" dxfId="25" priority="10" operator="greaterThan">
      <formula>44927</formula>
    </cfRule>
  </conditionalFormatting>
  <conditionalFormatting sqref="M3:M18">
    <cfRule type="duplicateValues" dxfId="24" priority="9"/>
  </conditionalFormatting>
  <conditionalFormatting sqref="R3:R18">
    <cfRule type="iconSet" priority="3">
      <iconSet iconSet="3Arrows">
        <cfvo type="percent" val="0"/>
        <cfvo type="num" val="5000"/>
        <cfvo type="num" val="8000"/>
      </iconSet>
    </cfRule>
  </conditionalFormatting>
  <conditionalFormatting sqref="B3:B16">
    <cfRule type="cellIs" dxfId="23" priority="7" operator="greaterThan">
      <formula>44927</formula>
    </cfRule>
  </conditionalFormatting>
  <conditionalFormatting sqref="L22:S38">
    <cfRule type="expression" dxfId="22" priority="1">
      <formula>IF($S20&gt;2500,TRUE,FALSE)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CB26-2FE8-4E8D-AC1E-5471AE1DF9B0}">
  <dimension ref="B2:AC30"/>
  <sheetViews>
    <sheetView topLeftCell="J1" workbookViewId="0">
      <selection activeCell="AA20" sqref="AA20"/>
    </sheetView>
  </sheetViews>
  <sheetFormatPr defaultRowHeight="15" x14ac:dyDescent="0.25"/>
  <cols>
    <col min="9" max="9" width="10.5703125" bestFit="1" customWidth="1"/>
    <col min="10" max="10" width="28" bestFit="1" customWidth="1"/>
    <col min="11" max="11" width="18.7109375" bestFit="1" customWidth="1"/>
    <col min="12" max="12" width="11.42578125" bestFit="1" customWidth="1"/>
    <col min="13" max="13" width="6.140625" bestFit="1" customWidth="1"/>
    <col min="15" max="15" width="16" bestFit="1" customWidth="1"/>
    <col min="16" max="16" width="6.42578125" bestFit="1" customWidth="1"/>
    <col min="17" max="17" width="7.42578125" bestFit="1" customWidth="1"/>
    <col min="18" max="18" width="10" bestFit="1" customWidth="1"/>
    <col min="19" max="19" width="7.5703125" bestFit="1" customWidth="1"/>
    <col min="20" max="20" width="13.42578125" bestFit="1" customWidth="1"/>
    <col min="23" max="23" width="19.5703125" bestFit="1" customWidth="1"/>
    <col min="26" max="26" width="21.85546875" bestFit="1" customWidth="1"/>
    <col min="27" max="27" width="27" bestFit="1" customWidth="1"/>
    <col min="28" max="28" width="23.85546875" bestFit="1" customWidth="1"/>
    <col min="29" max="29" width="16.85546875" bestFit="1" customWidth="1"/>
  </cols>
  <sheetData>
    <row r="2" spans="2:29" x14ac:dyDescent="0.25">
      <c r="Z2" s="21" t="s">
        <v>110</v>
      </c>
      <c r="AA2" s="23" t="s">
        <v>112</v>
      </c>
      <c r="AB2" s="23"/>
      <c r="AC2" s="2">
        <f>MATCH(AA2,O3:T3,0)</f>
        <v>6</v>
      </c>
    </row>
    <row r="3" spans="2:29" x14ac:dyDescent="0.25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77</v>
      </c>
      <c r="K3" s="5" t="s">
        <v>78</v>
      </c>
      <c r="L3" s="5" t="s">
        <v>79</v>
      </c>
      <c r="M3" s="5" t="s">
        <v>80</v>
      </c>
      <c r="O3" s="19" t="s">
        <v>89</v>
      </c>
      <c r="P3" s="19" t="s">
        <v>90</v>
      </c>
      <c r="Q3" s="19" t="s">
        <v>91</v>
      </c>
      <c r="R3" s="19" t="s">
        <v>92</v>
      </c>
      <c r="S3" s="19" t="s">
        <v>93</v>
      </c>
      <c r="T3" s="19" t="s">
        <v>112</v>
      </c>
      <c r="V3" s="17" t="s">
        <v>108</v>
      </c>
      <c r="W3" s="18" t="s">
        <v>109</v>
      </c>
      <c r="X3" s="18" t="s">
        <v>92</v>
      </c>
      <c r="Z3" s="22" t="s">
        <v>109</v>
      </c>
      <c r="AA3" s="22" t="s">
        <v>113</v>
      </c>
      <c r="AB3" s="22" t="s">
        <v>114</v>
      </c>
      <c r="AC3" s="22" t="s">
        <v>111</v>
      </c>
    </row>
    <row r="4" spans="2:29" x14ac:dyDescent="0.25">
      <c r="B4" s="6">
        <v>44927</v>
      </c>
      <c r="C4" s="2">
        <v>1112</v>
      </c>
      <c r="D4" s="2" t="s">
        <v>9</v>
      </c>
      <c r="E4" s="2" t="s">
        <v>23</v>
      </c>
      <c r="F4" s="2" t="s">
        <v>24</v>
      </c>
      <c r="G4" s="2">
        <v>8</v>
      </c>
      <c r="H4" s="4">
        <v>7164</v>
      </c>
      <c r="I4" s="2">
        <v>844</v>
      </c>
      <c r="J4" s="2" t="str">
        <f>IF(H4&gt;10000,"5%",IF(AND(H4&gt;=5000,H4&lt;10000),"2.5%","1.5%"))</f>
        <v>2.5%</v>
      </c>
      <c r="K4" s="2" t="str">
        <f>IF(OR(H4&gt;10000,I4&gt;=2000),"Good","Need Improvement")</f>
        <v>Need Improvement</v>
      </c>
      <c r="L4" s="1" t="b">
        <f>TRUE</f>
        <v>1</v>
      </c>
      <c r="M4" s="1" t="b">
        <f>NOT(L4)</f>
        <v>0</v>
      </c>
      <c r="O4" s="2" t="s">
        <v>94</v>
      </c>
      <c r="P4" s="2">
        <v>80</v>
      </c>
      <c r="Q4" s="2">
        <v>56</v>
      </c>
      <c r="R4" s="2">
        <v>91</v>
      </c>
      <c r="S4" s="2">
        <v>80</v>
      </c>
      <c r="T4" s="15">
        <f>SUM(P4:S4)</f>
        <v>307</v>
      </c>
      <c r="W4" t="s">
        <v>106</v>
      </c>
      <c r="X4">
        <f>VLOOKUP(W4,O3:S17,4,0)</f>
        <v>94</v>
      </c>
      <c r="Z4" s="2" t="s">
        <v>94</v>
      </c>
      <c r="AA4" s="2" cm="1">
        <f t="array" ref="AA4">INDEX(O3:T17,AC4,4)</f>
        <v>91</v>
      </c>
      <c r="AB4" s="2">
        <f ca="1">OFFSET(O3,AC4-1,1)</f>
        <v>80</v>
      </c>
      <c r="AC4" s="2">
        <f>MATCH(Z4,O3:O17,0)</f>
        <v>2</v>
      </c>
    </row>
    <row r="5" spans="2:29" x14ac:dyDescent="0.25">
      <c r="B5" s="3">
        <v>44928</v>
      </c>
      <c r="C5" s="2">
        <v>1113</v>
      </c>
      <c r="D5" s="2" t="s">
        <v>10</v>
      </c>
      <c r="E5" s="2" t="s">
        <v>23</v>
      </c>
      <c r="F5" s="2" t="s">
        <v>24</v>
      </c>
      <c r="G5" s="2">
        <v>12</v>
      </c>
      <c r="H5" s="4">
        <v>6528</v>
      </c>
      <c r="I5" s="4">
        <v>3376</v>
      </c>
      <c r="J5" s="2" t="str">
        <f t="shared" ref="J5:J16" si="0">IF(H5&gt;10000,"5%",IF(AND(H5&gt;=5000,H5&lt;10000),"2.5%","1.5%"))</f>
        <v>2.5%</v>
      </c>
      <c r="K5" s="2" t="str">
        <f t="shared" ref="K5:K17" si="1">IF(OR(H5&gt;10000,I5&gt;=2000),"Good","Need Improvement")</f>
        <v>Good</v>
      </c>
      <c r="L5" s="1" t="b">
        <f>FALSE</f>
        <v>0</v>
      </c>
      <c r="M5" s="1" t="b">
        <f>NOT(L5)</f>
        <v>1</v>
      </c>
      <c r="O5" s="2" t="s">
        <v>95</v>
      </c>
      <c r="P5" s="2">
        <v>65</v>
      </c>
      <c r="Q5" s="2">
        <v>66</v>
      </c>
      <c r="R5" s="2">
        <v>87</v>
      </c>
      <c r="S5" s="2">
        <v>65</v>
      </c>
      <c r="T5" s="15">
        <f t="shared" ref="T5:T17" si="2">SUM(P5:S5)</f>
        <v>283</v>
      </c>
      <c r="Z5" s="2" t="s">
        <v>95</v>
      </c>
      <c r="AA5" s="2" cm="1">
        <f t="array" ref="AA5">INDEX(O4:T18,AC5,4)</f>
        <v>87</v>
      </c>
      <c r="AB5" s="2">
        <f t="shared" ref="AB5:AB17" ca="1" si="3">OFFSET(O4,AC5-1,1)</f>
        <v>65</v>
      </c>
      <c r="AC5" s="2">
        <f t="shared" ref="AC5:AC17" si="4">MATCH(Z5,O4:O18,0)</f>
        <v>2</v>
      </c>
    </row>
    <row r="6" spans="2:29" x14ac:dyDescent="0.25">
      <c r="B6" s="3">
        <v>44929</v>
      </c>
      <c r="C6" s="2">
        <v>1114</v>
      </c>
      <c r="D6" s="2" t="s">
        <v>11</v>
      </c>
      <c r="E6" s="2" t="s">
        <v>23</v>
      </c>
      <c r="F6" s="2" t="s">
        <v>24</v>
      </c>
      <c r="G6" s="2">
        <v>24</v>
      </c>
      <c r="H6" s="4">
        <v>2520</v>
      </c>
      <c r="I6" s="4">
        <v>2280</v>
      </c>
      <c r="J6" s="2" t="str">
        <f t="shared" si="0"/>
        <v>1.5%</v>
      </c>
      <c r="K6" s="2" t="str">
        <f t="shared" si="1"/>
        <v>Good</v>
      </c>
      <c r="L6" s="1"/>
      <c r="M6" s="1"/>
      <c r="O6" s="2" t="s">
        <v>96</v>
      </c>
      <c r="P6" s="2">
        <v>45</v>
      </c>
      <c r="Q6" s="2">
        <v>76</v>
      </c>
      <c r="R6" s="2">
        <v>90</v>
      </c>
      <c r="S6" s="2">
        <v>45</v>
      </c>
      <c r="T6" s="15">
        <f t="shared" si="2"/>
        <v>256</v>
      </c>
      <c r="Z6" s="2" t="s">
        <v>96</v>
      </c>
      <c r="AA6" s="2" cm="1">
        <f t="array" ref="AA6">INDEX(O5:T19,AC6,4)</f>
        <v>90</v>
      </c>
      <c r="AB6" s="2">
        <f t="shared" ca="1" si="3"/>
        <v>45</v>
      </c>
      <c r="AC6" s="2">
        <f t="shared" si="4"/>
        <v>2</v>
      </c>
    </row>
    <row r="7" spans="2:29" x14ac:dyDescent="0.25">
      <c r="B7" s="3">
        <v>44930</v>
      </c>
      <c r="C7" s="2">
        <v>1115</v>
      </c>
      <c r="D7" s="2" t="s">
        <v>12</v>
      </c>
      <c r="E7" s="2" t="s">
        <v>23</v>
      </c>
      <c r="F7" s="2" t="s">
        <v>25</v>
      </c>
      <c r="G7" s="2">
        <v>15</v>
      </c>
      <c r="H7" s="4">
        <v>9660</v>
      </c>
      <c r="I7" s="4">
        <v>1737</v>
      </c>
      <c r="J7" s="2" t="str">
        <f t="shared" si="0"/>
        <v>2.5%</v>
      </c>
      <c r="K7" s="2" t="str">
        <f t="shared" si="1"/>
        <v>Need Improvement</v>
      </c>
      <c r="L7" s="1"/>
      <c r="M7" s="1"/>
      <c r="O7" s="2" t="s">
        <v>97</v>
      </c>
      <c r="P7" s="2">
        <v>37</v>
      </c>
      <c r="Q7" s="2">
        <v>58</v>
      </c>
      <c r="R7" s="2">
        <v>89</v>
      </c>
      <c r="S7" s="2">
        <v>37</v>
      </c>
      <c r="T7" s="15">
        <f t="shared" si="2"/>
        <v>221</v>
      </c>
      <c r="Z7" s="2" t="s">
        <v>97</v>
      </c>
      <c r="AA7" s="2" cm="1">
        <f t="array" ref="AA7">INDEX(O6:T20,AC7,4)</f>
        <v>89</v>
      </c>
      <c r="AB7" s="2">
        <f t="shared" ca="1" si="3"/>
        <v>37</v>
      </c>
      <c r="AC7" s="2">
        <f t="shared" si="4"/>
        <v>2</v>
      </c>
    </row>
    <row r="8" spans="2:29" x14ac:dyDescent="0.25">
      <c r="B8" s="3">
        <v>44931</v>
      </c>
      <c r="C8" s="2">
        <v>1116</v>
      </c>
      <c r="D8" s="2" t="s">
        <v>13</v>
      </c>
      <c r="E8" s="2" t="s">
        <v>23</v>
      </c>
      <c r="F8" s="2" t="s">
        <v>25</v>
      </c>
      <c r="G8" s="2">
        <v>3</v>
      </c>
      <c r="H8" s="4">
        <v>11550</v>
      </c>
      <c r="I8" s="4">
        <v>854</v>
      </c>
      <c r="J8" s="2" t="str">
        <f t="shared" si="0"/>
        <v>5%</v>
      </c>
      <c r="K8" s="2" t="str">
        <f t="shared" si="1"/>
        <v>Good</v>
      </c>
      <c r="L8" s="1"/>
      <c r="M8" s="1"/>
      <c r="O8" s="2" t="s">
        <v>98</v>
      </c>
      <c r="P8" s="2">
        <v>78</v>
      </c>
      <c r="Q8" s="2">
        <v>68</v>
      </c>
      <c r="R8" s="2">
        <v>56</v>
      </c>
      <c r="S8" s="2">
        <v>78</v>
      </c>
      <c r="T8" s="15">
        <f t="shared" si="2"/>
        <v>280</v>
      </c>
      <c r="Z8" s="2" t="s">
        <v>98</v>
      </c>
      <c r="AA8" s="2" cm="1">
        <f t="array" ref="AA8">INDEX(O7:T21,AC8,4)</f>
        <v>56</v>
      </c>
      <c r="AB8" s="2">
        <f t="shared" ca="1" si="3"/>
        <v>78</v>
      </c>
      <c r="AC8" s="2">
        <f t="shared" si="4"/>
        <v>2</v>
      </c>
    </row>
    <row r="9" spans="2:29" x14ac:dyDescent="0.25">
      <c r="B9" s="3">
        <v>44932</v>
      </c>
      <c r="C9" s="2">
        <v>1117</v>
      </c>
      <c r="D9" s="2" t="s">
        <v>14</v>
      </c>
      <c r="E9" s="2" t="s">
        <v>23</v>
      </c>
      <c r="F9" s="2" t="s">
        <v>25</v>
      </c>
      <c r="G9" s="2">
        <v>2</v>
      </c>
      <c r="H9" s="4">
        <v>7896</v>
      </c>
      <c r="I9" s="4">
        <v>2565</v>
      </c>
      <c r="J9" s="2" t="str">
        <f t="shared" si="0"/>
        <v>2.5%</v>
      </c>
      <c r="K9" s="2" t="str">
        <f t="shared" si="1"/>
        <v>Good</v>
      </c>
      <c r="L9" s="1"/>
      <c r="M9" s="1"/>
      <c r="O9" s="2" t="s">
        <v>99</v>
      </c>
      <c r="P9" s="2">
        <v>67</v>
      </c>
      <c r="Q9" s="2">
        <v>78</v>
      </c>
      <c r="R9" s="2">
        <v>66</v>
      </c>
      <c r="S9" s="2">
        <v>67</v>
      </c>
      <c r="T9" s="15">
        <f t="shared" si="2"/>
        <v>278</v>
      </c>
      <c r="Z9" s="2" t="s">
        <v>99</v>
      </c>
      <c r="AA9" s="2" cm="1">
        <f t="array" ref="AA9">INDEX(O8:T22,AC9,4)</f>
        <v>66</v>
      </c>
      <c r="AB9" s="2">
        <f t="shared" ca="1" si="3"/>
        <v>67</v>
      </c>
      <c r="AC9" s="2">
        <f t="shared" si="4"/>
        <v>2</v>
      </c>
    </row>
    <row r="10" spans="2:29" x14ac:dyDescent="0.25">
      <c r="B10" s="3">
        <v>44933</v>
      </c>
      <c r="C10" s="2">
        <v>1118</v>
      </c>
      <c r="D10" s="2" t="s">
        <v>15</v>
      </c>
      <c r="E10" s="2" t="s">
        <v>23</v>
      </c>
      <c r="F10" s="2" t="s">
        <v>25</v>
      </c>
      <c r="G10" s="2">
        <v>16</v>
      </c>
      <c r="H10" s="4">
        <v>8095</v>
      </c>
      <c r="I10" s="4">
        <v>1063</v>
      </c>
      <c r="J10" s="2" t="str">
        <f t="shared" si="0"/>
        <v>2.5%</v>
      </c>
      <c r="K10" s="2" t="str">
        <f t="shared" si="1"/>
        <v>Need Improvement</v>
      </c>
      <c r="L10" s="1"/>
      <c r="M10" s="1"/>
      <c r="O10" s="2" t="s">
        <v>100</v>
      </c>
      <c r="P10" s="2">
        <v>89</v>
      </c>
      <c r="Q10" s="2">
        <v>88</v>
      </c>
      <c r="R10" s="2">
        <v>76</v>
      </c>
      <c r="S10" s="2">
        <v>89</v>
      </c>
      <c r="T10" s="15">
        <f t="shared" si="2"/>
        <v>342</v>
      </c>
      <c r="Z10" s="2" t="s">
        <v>100</v>
      </c>
      <c r="AA10" s="2" cm="1">
        <f t="array" ref="AA10">INDEX(O9:T23,AC10,4)</f>
        <v>76</v>
      </c>
      <c r="AB10" s="2">
        <f t="shared" ca="1" si="3"/>
        <v>89</v>
      </c>
      <c r="AC10" s="2">
        <f t="shared" si="4"/>
        <v>2</v>
      </c>
    </row>
    <row r="11" spans="2:29" x14ac:dyDescent="0.25">
      <c r="B11" s="3">
        <v>44934</v>
      </c>
      <c r="C11" s="2">
        <v>1119</v>
      </c>
      <c r="D11" s="2" t="s">
        <v>16</v>
      </c>
      <c r="E11" s="2" t="s">
        <v>23</v>
      </c>
      <c r="F11" s="2" t="s">
        <v>25</v>
      </c>
      <c r="G11" s="2">
        <v>22</v>
      </c>
      <c r="H11" s="4">
        <v>12180</v>
      </c>
      <c r="I11" s="4">
        <v>1864</v>
      </c>
      <c r="J11" s="2" t="str">
        <f t="shared" si="0"/>
        <v>5%</v>
      </c>
      <c r="K11" s="2" t="str">
        <f t="shared" si="1"/>
        <v>Good</v>
      </c>
      <c r="L11" s="1"/>
      <c r="M11" s="1"/>
      <c r="O11" s="2" t="s">
        <v>101</v>
      </c>
      <c r="P11" s="2">
        <v>93</v>
      </c>
      <c r="Q11" s="2">
        <v>84</v>
      </c>
      <c r="R11" s="2">
        <v>58</v>
      </c>
      <c r="S11" s="2">
        <v>93</v>
      </c>
      <c r="T11" s="15">
        <f t="shared" si="2"/>
        <v>328</v>
      </c>
      <c r="Z11" s="2" t="s">
        <v>101</v>
      </c>
      <c r="AA11" s="2" cm="1">
        <f t="array" ref="AA11">INDEX(O10:T24,AC11,4)</f>
        <v>58</v>
      </c>
      <c r="AB11" s="2">
        <f t="shared" ca="1" si="3"/>
        <v>93</v>
      </c>
      <c r="AC11" s="2">
        <f t="shared" si="4"/>
        <v>2</v>
      </c>
    </row>
    <row r="12" spans="2:29" x14ac:dyDescent="0.25">
      <c r="B12" s="3">
        <v>44935</v>
      </c>
      <c r="C12" s="2">
        <v>1120</v>
      </c>
      <c r="D12" s="2" t="s">
        <v>17</v>
      </c>
      <c r="E12" s="2" t="s">
        <v>23</v>
      </c>
      <c r="F12" s="2" t="s">
        <v>25</v>
      </c>
      <c r="G12" s="2">
        <v>44</v>
      </c>
      <c r="H12" s="4">
        <v>4900</v>
      </c>
      <c r="I12" s="4">
        <v>2653</v>
      </c>
      <c r="J12" s="2" t="str">
        <f t="shared" si="0"/>
        <v>1.5%</v>
      </c>
      <c r="K12" s="2" t="str">
        <f t="shared" si="1"/>
        <v>Good</v>
      </c>
      <c r="L12" s="1"/>
      <c r="M12" s="1"/>
      <c r="O12" s="2" t="s">
        <v>102</v>
      </c>
      <c r="P12" s="2">
        <v>78</v>
      </c>
      <c r="Q12" s="2">
        <v>94</v>
      </c>
      <c r="R12" s="2">
        <v>68</v>
      </c>
      <c r="S12" s="2">
        <v>78</v>
      </c>
      <c r="T12" s="15">
        <f t="shared" si="2"/>
        <v>318</v>
      </c>
      <c r="Z12" s="2" t="s">
        <v>102</v>
      </c>
      <c r="AA12" s="2" cm="1">
        <f t="array" ref="AA12">INDEX(O11:T25,AC12,4)</f>
        <v>68</v>
      </c>
      <c r="AB12" s="2">
        <f t="shared" ca="1" si="3"/>
        <v>78</v>
      </c>
      <c r="AC12" s="2">
        <f t="shared" si="4"/>
        <v>2</v>
      </c>
    </row>
    <row r="13" spans="2:29" x14ac:dyDescent="0.25">
      <c r="B13" s="3">
        <v>44936</v>
      </c>
      <c r="C13" s="2">
        <v>1121</v>
      </c>
      <c r="D13" s="2" t="s">
        <v>18</v>
      </c>
      <c r="E13" s="2" t="s">
        <v>23</v>
      </c>
      <c r="F13" s="2" t="s">
        <v>25</v>
      </c>
      <c r="G13" s="2">
        <v>12</v>
      </c>
      <c r="H13" s="4">
        <v>2277</v>
      </c>
      <c r="I13" s="4">
        <v>1931</v>
      </c>
      <c r="J13" s="2" t="str">
        <f t="shared" si="0"/>
        <v>1.5%</v>
      </c>
      <c r="K13" s="2" t="str">
        <f t="shared" si="1"/>
        <v>Need Improvement</v>
      </c>
      <c r="L13" s="1"/>
      <c r="M13" s="1"/>
      <c r="O13" s="2" t="s">
        <v>103</v>
      </c>
      <c r="P13" s="2">
        <v>90</v>
      </c>
      <c r="Q13" s="2">
        <v>92</v>
      </c>
      <c r="R13" s="2">
        <v>78</v>
      </c>
      <c r="S13" s="2">
        <v>90</v>
      </c>
      <c r="T13" s="15">
        <f t="shared" si="2"/>
        <v>350</v>
      </c>
      <c r="Z13" s="2" t="s">
        <v>103</v>
      </c>
      <c r="AA13" s="2" cm="1">
        <f t="array" ref="AA13">INDEX(O12:T26,AC13,4)</f>
        <v>78</v>
      </c>
      <c r="AB13" s="2">
        <f t="shared" ca="1" si="3"/>
        <v>90</v>
      </c>
      <c r="AC13" s="2">
        <f t="shared" si="4"/>
        <v>2</v>
      </c>
    </row>
    <row r="14" spans="2:29" x14ac:dyDescent="0.25">
      <c r="B14" s="3">
        <v>44937</v>
      </c>
      <c r="C14" s="2">
        <v>1122</v>
      </c>
      <c r="D14" s="2" t="s">
        <v>19</v>
      </c>
      <c r="E14" s="2" t="s">
        <v>23</v>
      </c>
      <c r="F14" s="2" t="s">
        <v>26</v>
      </c>
      <c r="G14" s="2">
        <v>11</v>
      </c>
      <c r="H14" s="4">
        <v>3122</v>
      </c>
      <c r="I14" s="4">
        <v>994</v>
      </c>
      <c r="J14" s="2" t="str">
        <f t="shared" si="0"/>
        <v>1.5%</v>
      </c>
      <c r="K14" s="2" t="str">
        <f t="shared" si="1"/>
        <v>Need Improvement</v>
      </c>
      <c r="L14" s="1"/>
      <c r="M14" s="1"/>
      <c r="O14" s="2" t="s">
        <v>104</v>
      </c>
      <c r="P14" s="2">
        <v>67</v>
      </c>
      <c r="Q14" s="2">
        <v>91</v>
      </c>
      <c r="R14" s="2">
        <v>88</v>
      </c>
      <c r="S14" s="2">
        <v>67</v>
      </c>
      <c r="T14" s="15">
        <f t="shared" si="2"/>
        <v>313</v>
      </c>
      <c r="Z14" s="2" t="s">
        <v>104</v>
      </c>
      <c r="AA14" s="2" cm="1">
        <f t="array" ref="AA14">INDEX(O13:T27,AC14,4)</f>
        <v>88</v>
      </c>
      <c r="AB14" s="2">
        <f t="shared" ca="1" si="3"/>
        <v>67</v>
      </c>
      <c r="AC14" s="2">
        <f t="shared" si="4"/>
        <v>2</v>
      </c>
    </row>
    <row r="15" spans="2:29" x14ac:dyDescent="0.25">
      <c r="B15" s="3">
        <v>44938</v>
      </c>
      <c r="C15" s="2">
        <v>1123</v>
      </c>
      <c r="D15" s="2" t="s">
        <v>20</v>
      </c>
      <c r="E15" s="2" t="s">
        <v>23</v>
      </c>
      <c r="F15" s="2" t="s">
        <v>26</v>
      </c>
      <c r="G15" s="2">
        <v>6</v>
      </c>
      <c r="H15" s="4">
        <v>8046</v>
      </c>
      <c r="I15" s="4">
        <v>4092</v>
      </c>
      <c r="J15" s="2" t="str">
        <f t="shared" si="0"/>
        <v>2.5%</v>
      </c>
      <c r="K15" s="2" t="str">
        <f t="shared" si="1"/>
        <v>Good</v>
      </c>
      <c r="L15" s="1"/>
      <c r="M15" s="1"/>
      <c r="O15" s="2" t="s">
        <v>105</v>
      </c>
      <c r="P15" s="2">
        <v>90</v>
      </c>
      <c r="Q15" s="2">
        <v>87</v>
      </c>
      <c r="R15" s="2">
        <v>84</v>
      </c>
      <c r="S15" s="2">
        <v>90</v>
      </c>
      <c r="T15" s="15">
        <f t="shared" si="2"/>
        <v>351</v>
      </c>
      <c r="Z15" s="2" t="s">
        <v>105</v>
      </c>
      <c r="AA15" s="2" cm="1">
        <f t="array" ref="AA15">INDEX(O14:T28,AC15,4)</f>
        <v>84</v>
      </c>
      <c r="AB15" s="2">
        <f t="shared" ca="1" si="3"/>
        <v>90</v>
      </c>
      <c r="AC15" s="2">
        <f t="shared" si="4"/>
        <v>2</v>
      </c>
    </row>
    <row r="16" spans="2:29" x14ac:dyDescent="0.25">
      <c r="B16" s="3">
        <v>44939</v>
      </c>
      <c r="C16" s="2">
        <v>1124</v>
      </c>
      <c r="D16" s="2" t="s">
        <v>21</v>
      </c>
      <c r="E16" s="2" t="s">
        <v>23</v>
      </c>
      <c r="F16" s="2" t="s">
        <v>26</v>
      </c>
      <c r="G16" s="2">
        <v>1</v>
      </c>
      <c r="H16" s="4">
        <v>4230</v>
      </c>
      <c r="I16" s="4">
        <v>1900</v>
      </c>
      <c r="J16" s="2" t="str">
        <f t="shared" si="0"/>
        <v>1.5%</v>
      </c>
      <c r="K16" s="2" t="str">
        <f t="shared" si="1"/>
        <v>Need Improvement</v>
      </c>
      <c r="L16" s="1"/>
      <c r="M16" s="1"/>
      <c r="O16" s="2" t="s">
        <v>106</v>
      </c>
      <c r="P16" s="2">
        <v>56</v>
      </c>
      <c r="Q16" s="2">
        <v>90</v>
      </c>
      <c r="R16" s="2">
        <v>94</v>
      </c>
      <c r="S16" s="2">
        <v>56</v>
      </c>
      <c r="T16" s="15">
        <f t="shared" si="2"/>
        <v>296</v>
      </c>
      <c r="Z16" s="2" t="s">
        <v>106</v>
      </c>
      <c r="AA16" s="2" cm="1">
        <f t="array" ref="AA16">INDEX(O15:T29,AC16,4)</f>
        <v>94</v>
      </c>
      <c r="AB16" s="2">
        <f t="shared" ca="1" si="3"/>
        <v>56</v>
      </c>
      <c r="AC16" s="2">
        <f t="shared" si="4"/>
        <v>2</v>
      </c>
    </row>
    <row r="17" spans="2:29" x14ac:dyDescent="0.25">
      <c r="B17" s="3">
        <v>44940</v>
      </c>
      <c r="C17" s="2">
        <v>1125</v>
      </c>
      <c r="D17" s="2" t="s">
        <v>22</v>
      </c>
      <c r="E17" s="2" t="s">
        <v>23</v>
      </c>
      <c r="F17" s="2" t="s">
        <v>26</v>
      </c>
      <c r="G17" s="2">
        <v>4</v>
      </c>
      <c r="H17" s="4">
        <v>11250</v>
      </c>
      <c r="I17" s="4">
        <v>882</v>
      </c>
      <c r="J17" s="2" t="str">
        <f>IF(H17&gt;10000,"5%",IF(AND(H17&gt;=5000,H17&lt;10000),"2.5%","1.5%"))</f>
        <v>5%</v>
      </c>
      <c r="K17" s="2" t="str">
        <f t="shared" si="1"/>
        <v>Good</v>
      </c>
      <c r="L17" s="1"/>
      <c r="M17" s="1"/>
      <c r="O17" s="2" t="s">
        <v>107</v>
      </c>
      <c r="P17" s="2">
        <v>78</v>
      </c>
      <c r="Q17" s="2">
        <v>89</v>
      </c>
      <c r="R17" s="2">
        <v>92</v>
      </c>
      <c r="S17" s="2">
        <v>78</v>
      </c>
      <c r="T17" s="15">
        <f t="shared" si="2"/>
        <v>337</v>
      </c>
      <c r="Z17" s="2" t="s">
        <v>107</v>
      </c>
      <c r="AA17" s="2" cm="1">
        <f t="array" ref="AA17">INDEX(O16:T30,AC17,4)</f>
        <v>92</v>
      </c>
      <c r="AB17" s="2">
        <f t="shared" ca="1" si="3"/>
        <v>78</v>
      </c>
      <c r="AC17" s="2">
        <f t="shared" si="4"/>
        <v>2</v>
      </c>
    </row>
    <row r="18" spans="2:29" x14ac:dyDescent="0.25">
      <c r="O18" s="20"/>
    </row>
    <row r="20" spans="2:29" x14ac:dyDescent="0.25">
      <c r="O20" s="16" t="s">
        <v>89</v>
      </c>
      <c r="P20" s="14" t="s">
        <v>94</v>
      </c>
      <c r="Q20" s="14" t="s">
        <v>95</v>
      </c>
      <c r="R20" s="14" t="s">
        <v>96</v>
      </c>
      <c r="S20" s="14" t="s">
        <v>97</v>
      </c>
      <c r="T20" s="14" t="s">
        <v>99</v>
      </c>
      <c r="V20" s="17" t="s">
        <v>108</v>
      </c>
      <c r="W20" s="18" t="s">
        <v>109</v>
      </c>
      <c r="X20" s="18" t="s">
        <v>92</v>
      </c>
    </row>
    <row r="21" spans="2:29" x14ac:dyDescent="0.25">
      <c r="O21" s="16" t="s">
        <v>90</v>
      </c>
      <c r="P21" s="14">
        <v>80</v>
      </c>
      <c r="Q21" s="14">
        <v>56</v>
      </c>
      <c r="R21" s="14">
        <v>91</v>
      </c>
      <c r="S21" s="14">
        <v>80</v>
      </c>
      <c r="T21" s="14">
        <v>58</v>
      </c>
      <c r="W21" t="s">
        <v>96</v>
      </c>
      <c r="X21">
        <f>HLOOKUP(W21,O20:T23,4,0)</f>
        <v>90</v>
      </c>
    </row>
    <row r="22" spans="2:29" x14ac:dyDescent="0.25">
      <c r="B22" s="24" t="s">
        <v>81</v>
      </c>
      <c r="C22" s="24"/>
      <c r="D22" s="24"/>
      <c r="E22" s="24"/>
      <c r="O22" s="16" t="s">
        <v>91</v>
      </c>
      <c r="P22" s="14">
        <v>65</v>
      </c>
      <c r="Q22" s="14">
        <v>66</v>
      </c>
      <c r="R22" s="14">
        <v>87</v>
      </c>
      <c r="S22" s="14">
        <v>65</v>
      </c>
      <c r="T22" s="14">
        <v>68</v>
      </c>
    </row>
    <row r="23" spans="2:29" x14ac:dyDescent="0.25">
      <c r="B23" s="26" t="s">
        <v>82</v>
      </c>
      <c r="C23" s="26"/>
      <c r="D23" s="29">
        <v>0.05</v>
      </c>
      <c r="E23" s="26"/>
      <c r="O23" s="16" t="s">
        <v>92</v>
      </c>
      <c r="P23" s="14">
        <v>45</v>
      </c>
      <c r="Q23" s="14">
        <v>76</v>
      </c>
      <c r="R23" s="14">
        <v>90</v>
      </c>
      <c r="S23" s="14">
        <v>45</v>
      </c>
      <c r="T23" s="14">
        <v>78</v>
      </c>
    </row>
    <row r="24" spans="2:29" x14ac:dyDescent="0.25">
      <c r="B24" s="26" t="s">
        <v>83</v>
      </c>
      <c r="C24" s="26"/>
      <c r="D24" s="30">
        <v>2.5000000000000001E-2</v>
      </c>
      <c r="E24" s="26"/>
      <c r="T24" s="14"/>
    </row>
    <row r="25" spans="2:29" x14ac:dyDescent="0.25">
      <c r="B25" s="26" t="s">
        <v>84</v>
      </c>
      <c r="C25" s="26"/>
      <c r="D25" s="30">
        <v>1.4999999999999999E-2</v>
      </c>
      <c r="E25" s="26"/>
    </row>
    <row r="28" spans="2:29" x14ac:dyDescent="0.25">
      <c r="B28" s="24" t="s">
        <v>81</v>
      </c>
      <c r="C28" s="24"/>
      <c r="D28" s="24"/>
      <c r="E28" s="24"/>
    </row>
    <row r="29" spans="2:29" ht="40.5" customHeight="1" x14ac:dyDescent="0.25">
      <c r="B29" s="25" t="s">
        <v>85</v>
      </c>
      <c r="C29" s="25"/>
      <c r="D29" s="26" t="s">
        <v>86</v>
      </c>
      <c r="E29" s="26"/>
    </row>
    <row r="30" spans="2:29" x14ac:dyDescent="0.25">
      <c r="B30" s="27" t="s">
        <v>87</v>
      </c>
      <c r="C30" s="28"/>
      <c r="D30" s="26" t="s">
        <v>88</v>
      </c>
      <c r="E30" s="26"/>
    </row>
  </sheetData>
  <mergeCells count="13">
    <mergeCell ref="AA2:AB2"/>
    <mergeCell ref="B28:E28"/>
    <mergeCell ref="B29:C29"/>
    <mergeCell ref="D29:E29"/>
    <mergeCell ref="B30:C30"/>
    <mergeCell ref="D30:E30"/>
    <mergeCell ref="B22:E22"/>
    <mergeCell ref="B23:C23"/>
    <mergeCell ref="B24:C24"/>
    <mergeCell ref="B25:C25"/>
    <mergeCell ref="D23:E23"/>
    <mergeCell ref="D24:E24"/>
    <mergeCell ref="D25:E25"/>
  </mergeCells>
  <conditionalFormatting sqref="B4:B17">
    <cfRule type="cellIs" dxfId="21" priority="1" operator="greaterThan">
      <formula>44927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2E3E-9220-4F90-B433-EB71E2CF644F}">
  <dimension ref="B2:O32"/>
  <sheetViews>
    <sheetView tabSelected="1" workbookViewId="0">
      <selection activeCell="L29" sqref="L29"/>
    </sheetView>
  </sheetViews>
  <sheetFormatPr defaultRowHeight="15" x14ac:dyDescent="0.25"/>
  <cols>
    <col min="2" max="2" width="13.7109375" bestFit="1" customWidth="1"/>
    <col min="3" max="3" width="7.5703125" bestFit="1" customWidth="1"/>
    <col min="4" max="4" width="11.140625" bestFit="1" customWidth="1"/>
    <col min="5" max="5" width="9.5703125" bestFit="1" customWidth="1"/>
    <col min="6" max="6" width="16" bestFit="1" customWidth="1"/>
    <col min="7" max="7" width="15" bestFit="1" customWidth="1"/>
    <col min="8" max="8" width="13.140625" bestFit="1" customWidth="1"/>
    <col min="9" max="10" width="19.5703125" bestFit="1" customWidth="1"/>
    <col min="11" max="11" width="17.42578125" bestFit="1" customWidth="1"/>
    <col min="12" max="12" width="16.28515625" bestFit="1" customWidth="1"/>
    <col min="13" max="13" width="6.140625" bestFit="1" customWidth="1"/>
    <col min="14" max="14" width="5.7109375" bestFit="1" customWidth="1"/>
    <col min="15" max="15" width="11.28515625" bestFit="1" customWidth="1"/>
  </cols>
  <sheetData>
    <row r="2" spans="2:15" x14ac:dyDescent="0.25">
      <c r="B2" s="31" t="s">
        <v>27</v>
      </c>
      <c r="C2" s="32"/>
      <c r="D2" s="32"/>
      <c r="E2" s="32"/>
      <c r="F2" s="32"/>
      <c r="G2" s="32"/>
      <c r="H2" s="32"/>
      <c r="I2" s="33"/>
    </row>
    <row r="3" spans="2:15" x14ac:dyDescent="0.25">
      <c r="B3" s="11" t="s">
        <v>28</v>
      </c>
      <c r="C3" s="11" t="s">
        <v>29</v>
      </c>
      <c r="D3" s="11" t="s">
        <v>30</v>
      </c>
      <c r="E3" s="11" t="s">
        <v>31</v>
      </c>
      <c r="F3" s="11" t="s">
        <v>32</v>
      </c>
      <c r="G3" s="11" t="s">
        <v>33</v>
      </c>
      <c r="H3" s="11" t="s">
        <v>34</v>
      </c>
      <c r="I3" s="11" t="s">
        <v>35</v>
      </c>
    </row>
    <row r="4" spans="2:15" x14ac:dyDescent="0.25">
      <c r="B4" s="2" t="s">
        <v>36</v>
      </c>
      <c r="C4" s="2" t="s">
        <v>46</v>
      </c>
      <c r="D4" s="2" t="s">
        <v>56</v>
      </c>
      <c r="E4" s="2" t="s">
        <v>66</v>
      </c>
      <c r="F4" s="7">
        <v>25</v>
      </c>
      <c r="G4" s="2">
        <f>51*25</f>
        <v>1275</v>
      </c>
      <c r="H4" s="2">
        <v>29</v>
      </c>
      <c r="I4" s="2">
        <v>13</v>
      </c>
    </row>
    <row r="5" spans="2:15" x14ac:dyDescent="0.25">
      <c r="B5" s="2" t="s">
        <v>37</v>
      </c>
      <c r="C5" s="2" t="s">
        <v>47</v>
      </c>
      <c r="D5" s="2" t="s">
        <v>57</v>
      </c>
      <c r="E5" s="2" t="s">
        <v>67</v>
      </c>
      <c r="F5" s="7">
        <v>345</v>
      </c>
      <c r="G5" s="2">
        <f>93*345</f>
        <v>32085</v>
      </c>
      <c r="H5" s="2">
        <v>131</v>
      </c>
      <c r="I5" s="2">
        <v>4</v>
      </c>
    </row>
    <row r="6" spans="2:15" x14ac:dyDescent="0.25">
      <c r="B6" s="2" t="s">
        <v>38</v>
      </c>
      <c r="C6" s="2" t="s">
        <v>48</v>
      </c>
      <c r="D6" s="2" t="s">
        <v>58</v>
      </c>
      <c r="E6" s="2" t="s">
        <v>68</v>
      </c>
      <c r="F6" s="7">
        <v>53</v>
      </c>
      <c r="G6" s="2">
        <f>57*53</f>
        <v>3021</v>
      </c>
      <c r="H6" s="2">
        <v>11</v>
      </c>
      <c r="I6" s="2">
        <v>11</v>
      </c>
    </row>
    <row r="7" spans="2:15" x14ac:dyDescent="0.25">
      <c r="B7" s="2" t="s">
        <v>39</v>
      </c>
      <c r="C7" s="2" t="s">
        <v>49</v>
      </c>
      <c r="D7" s="2" t="s">
        <v>59</v>
      </c>
      <c r="E7" s="2" t="s">
        <v>69</v>
      </c>
      <c r="F7" s="7">
        <v>46</v>
      </c>
      <c r="G7" s="2">
        <f>14*46</f>
        <v>644</v>
      </c>
      <c r="H7" s="2">
        <v>24</v>
      </c>
      <c r="I7" s="2">
        <v>6</v>
      </c>
    </row>
    <row r="8" spans="2:15" x14ac:dyDescent="0.25">
      <c r="B8" s="2" t="s">
        <v>40</v>
      </c>
      <c r="C8" s="2" t="s">
        <v>50</v>
      </c>
      <c r="D8" s="2" t="s">
        <v>60</v>
      </c>
      <c r="E8" s="2" t="s">
        <v>70</v>
      </c>
      <c r="F8" s="7">
        <v>75</v>
      </c>
      <c r="G8" s="2">
        <f>46*75</f>
        <v>3450</v>
      </c>
      <c r="H8" s="2">
        <v>56</v>
      </c>
      <c r="I8" s="2">
        <v>12</v>
      </c>
    </row>
    <row r="9" spans="2:15" x14ac:dyDescent="0.25">
      <c r="B9" s="2" t="s">
        <v>41</v>
      </c>
      <c r="C9" s="2" t="s">
        <v>51</v>
      </c>
      <c r="D9" s="2" t="s">
        <v>61</v>
      </c>
      <c r="E9" s="2" t="s">
        <v>67</v>
      </c>
      <c r="F9" s="7">
        <v>276</v>
      </c>
      <c r="G9" s="2">
        <f>93*276</f>
        <v>25668</v>
      </c>
      <c r="H9" s="2">
        <v>23</v>
      </c>
      <c r="I9" s="2">
        <v>13</v>
      </c>
    </row>
    <row r="10" spans="2:15" x14ac:dyDescent="0.25">
      <c r="B10" s="2" t="s">
        <v>42</v>
      </c>
      <c r="C10" s="2" t="s">
        <v>52</v>
      </c>
      <c r="D10" s="2" t="s">
        <v>62</v>
      </c>
      <c r="E10" s="2" t="s">
        <v>67</v>
      </c>
      <c r="F10" s="7">
        <v>334</v>
      </c>
      <c r="G10" s="2">
        <f>93*334</f>
        <v>31062</v>
      </c>
      <c r="H10" s="2">
        <v>14</v>
      </c>
      <c r="I10" s="2">
        <v>7</v>
      </c>
    </row>
    <row r="11" spans="2:15" x14ac:dyDescent="0.25">
      <c r="B11" s="2" t="s">
        <v>43</v>
      </c>
      <c r="C11" s="2" t="s">
        <v>53</v>
      </c>
      <c r="D11" s="2" t="s">
        <v>63</v>
      </c>
      <c r="E11" s="2" t="s">
        <v>71</v>
      </c>
      <c r="F11" s="7">
        <v>123</v>
      </c>
      <c r="G11" s="2">
        <f>36*123</f>
        <v>4428</v>
      </c>
      <c r="H11" s="2">
        <v>22</v>
      </c>
      <c r="I11" s="2">
        <v>3</v>
      </c>
    </row>
    <row r="12" spans="2:15" x14ac:dyDescent="0.25">
      <c r="B12" s="2" t="s">
        <v>44</v>
      </c>
      <c r="C12" s="2" t="s">
        <v>54</v>
      </c>
      <c r="D12" s="2" t="s">
        <v>64</v>
      </c>
      <c r="E12" s="2" t="s">
        <v>67</v>
      </c>
      <c r="F12" s="7">
        <v>142</v>
      </c>
      <c r="G12" s="2">
        <f>93*142</f>
        <v>13206</v>
      </c>
      <c r="H12" s="2">
        <v>62</v>
      </c>
      <c r="I12" s="2">
        <v>3</v>
      </c>
    </row>
    <row r="13" spans="2:15" x14ac:dyDescent="0.25">
      <c r="B13" s="2" t="s">
        <v>45</v>
      </c>
      <c r="C13" s="2" t="s">
        <v>55</v>
      </c>
      <c r="D13" s="2" t="s">
        <v>65</v>
      </c>
      <c r="E13" s="2" t="s">
        <v>70</v>
      </c>
      <c r="F13" s="7">
        <v>11</v>
      </c>
      <c r="G13" s="2">
        <f>46*11</f>
        <v>506</v>
      </c>
      <c r="H13" s="2">
        <v>12</v>
      </c>
      <c r="I13" s="2">
        <v>2</v>
      </c>
    </row>
    <row r="15" spans="2:15" x14ac:dyDescent="0.25">
      <c r="K15" s="12" t="s">
        <v>75</v>
      </c>
      <c r="L15" s="12" t="s">
        <v>74</v>
      </c>
      <c r="M15" s="1"/>
      <c r="N15" s="1"/>
      <c r="O15" s="1"/>
    </row>
    <row r="16" spans="2:15" x14ac:dyDescent="0.25">
      <c r="K16" s="12" t="s">
        <v>72</v>
      </c>
      <c r="L16" s="1" t="s">
        <v>24</v>
      </c>
      <c r="M16" s="1" t="s">
        <v>25</v>
      </c>
      <c r="N16" s="1" t="s">
        <v>26</v>
      </c>
      <c r="O16" s="1" t="s">
        <v>73</v>
      </c>
    </row>
    <row r="17" spans="2:15" x14ac:dyDescent="0.25">
      <c r="K17" s="13" t="s">
        <v>23</v>
      </c>
      <c r="L17" s="1">
        <v>16212</v>
      </c>
      <c r="M17" s="1">
        <v>56558</v>
      </c>
      <c r="N17" s="1">
        <v>26648</v>
      </c>
      <c r="O17" s="1">
        <v>99418</v>
      </c>
    </row>
    <row r="18" spans="2:15" x14ac:dyDescent="0.25">
      <c r="B18" s="5" t="s">
        <v>1</v>
      </c>
      <c r="C18" s="5" t="s">
        <v>2</v>
      </c>
      <c r="D18" s="5" t="s">
        <v>3</v>
      </c>
      <c r="E18" s="5" t="s">
        <v>4</v>
      </c>
      <c r="F18" s="5" t="s">
        <v>5</v>
      </c>
      <c r="G18" s="5" t="s">
        <v>6</v>
      </c>
      <c r="H18" s="5" t="s">
        <v>7</v>
      </c>
      <c r="I18" s="5" t="s">
        <v>8</v>
      </c>
      <c r="K18" s="13" t="s">
        <v>73</v>
      </c>
      <c r="L18" s="1">
        <v>16212</v>
      </c>
      <c r="M18" s="1">
        <v>56558</v>
      </c>
      <c r="N18" s="1">
        <v>26648</v>
      </c>
      <c r="O18" s="1">
        <v>99418</v>
      </c>
    </row>
    <row r="19" spans="2:15" x14ac:dyDescent="0.25">
      <c r="B19" s="6">
        <v>44927</v>
      </c>
      <c r="C19" s="2">
        <v>1112</v>
      </c>
      <c r="D19" s="2" t="s">
        <v>9</v>
      </c>
      <c r="E19" s="2" t="s">
        <v>23</v>
      </c>
      <c r="F19" s="2" t="s">
        <v>24</v>
      </c>
      <c r="G19" s="2">
        <v>8</v>
      </c>
      <c r="H19" s="4">
        <v>7164</v>
      </c>
      <c r="I19" s="2">
        <v>844</v>
      </c>
    </row>
    <row r="20" spans="2:15" x14ac:dyDescent="0.25">
      <c r="B20" s="3">
        <v>44928</v>
      </c>
      <c r="C20" s="2">
        <v>1113</v>
      </c>
      <c r="D20" s="2" t="s">
        <v>10</v>
      </c>
      <c r="E20" s="2" t="s">
        <v>23</v>
      </c>
      <c r="F20" s="2" t="s">
        <v>24</v>
      </c>
      <c r="G20" s="2">
        <v>12</v>
      </c>
      <c r="H20" s="4">
        <v>6528</v>
      </c>
      <c r="I20" s="4">
        <v>3376</v>
      </c>
    </row>
    <row r="21" spans="2:15" x14ac:dyDescent="0.25">
      <c r="B21" s="3">
        <v>44929</v>
      </c>
      <c r="C21" s="2">
        <v>1114</v>
      </c>
      <c r="D21" s="2" t="s">
        <v>11</v>
      </c>
      <c r="E21" s="2" t="s">
        <v>23</v>
      </c>
      <c r="F21" s="2" t="s">
        <v>24</v>
      </c>
      <c r="G21" s="2">
        <v>24</v>
      </c>
      <c r="H21" s="4">
        <v>2520</v>
      </c>
      <c r="I21" s="4">
        <v>2280</v>
      </c>
      <c r="K21" s="12" t="s">
        <v>76</v>
      </c>
      <c r="L21" s="12" t="s">
        <v>74</v>
      </c>
      <c r="M21" s="1"/>
      <c r="N21" s="1"/>
      <c r="O21" s="1"/>
    </row>
    <row r="22" spans="2:15" x14ac:dyDescent="0.25">
      <c r="B22" s="3">
        <v>44930</v>
      </c>
      <c r="C22" s="2">
        <v>1115</v>
      </c>
      <c r="D22" s="2" t="s">
        <v>12</v>
      </c>
      <c r="E22" s="2" t="s">
        <v>23</v>
      </c>
      <c r="F22" s="2" t="s">
        <v>25</v>
      </c>
      <c r="G22" s="2">
        <v>15</v>
      </c>
      <c r="H22" s="4">
        <v>9660</v>
      </c>
      <c r="I22" s="4">
        <v>1737</v>
      </c>
      <c r="K22" s="12" t="s">
        <v>72</v>
      </c>
      <c r="L22" s="1" t="s">
        <v>24</v>
      </c>
      <c r="M22" s="1" t="s">
        <v>25</v>
      </c>
      <c r="N22" s="1" t="s">
        <v>26</v>
      </c>
      <c r="O22" s="1" t="s">
        <v>73</v>
      </c>
    </row>
    <row r="23" spans="2:15" x14ac:dyDescent="0.25">
      <c r="B23" s="3">
        <v>44931</v>
      </c>
      <c r="C23" s="2">
        <v>1116</v>
      </c>
      <c r="D23" s="2" t="s">
        <v>13</v>
      </c>
      <c r="E23" s="2" t="s">
        <v>23</v>
      </c>
      <c r="F23" s="2" t="s">
        <v>25</v>
      </c>
      <c r="G23" s="2">
        <v>3</v>
      </c>
      <c r="H23" s="4">
        <v>11550</v>
      </c>
      <c r="I23" s="4">
        <v>854</v>
      </c>
      <c r="K23" s="13" t="s">
        <v>23</v>
      </c>
      <c r="L23" s="1">
        <v>3</v>
      </c>
      <c r="M23" s="1">
        <v>7</v>
      </c>
      <c r="N23" s="1">
        <v>4</v>
      </c>
      <c r="O23" s="1">
        <v>14</v>
      </c>
    </row>
    <row r="24" spans="2:15" x14ac:dyDescent="0.25">
      <c r="B24" s="3">
        <v>44932</v>
      </c>
      <c r="C24" s="2">
        <v>1117</v>
      </c>
      <c r="D24" s="2" t="s">
        <v>14</v>
      </c>
      <c r="E24" s="2" t="s">
        <v>23</v>
      </c>
      <c r="F24" s="2" t="s">
        <v>25</v>
      </c>
      <c r="G24" s="2">
        <v>2</v>
      </c>
      <c r="H24" s="4">
        <v>7896</v>
      </c>
      <c r="I24" s="4">
        <v>2565</v>
      </c>
      <c r="K24" s="13" t="s">
        <v>73</v>
      </c>
      <c r="L24" s="1">
        <v>3</v>
      </c>
      <c r="M24" s="1">
        <v>7</v>
      </c>
      <c r="N24" s="1">
        <v>4</v>
      </c>
      <c r="O24" s="1">
        <v>14</v>
      </c>
    </row>
    <row r="25" spans="2:15" x14ac:dyDescent="0.25">
      <c r="B25" s="3">
        <v>44933</v>
      </c>
      <c r="C25" s="2">
        <v>1118</v>
      </c>
      <c r="D25" s="2" t="s">
        <v>15</v>
      </c>
      <c r="E25" s="2" t="s">
        <v>23</v>
      </c>
      <c r="F25" s="2" t="s">
        <v>25</v>
      </c>
      <c r="G25" s="2">
        <v>16</v>
      </c>
      <c r="H25" s="4">
        <v>8095</v>
      </c>
      <c r="I25" s="4">
        <v>1063</v>
      </c>
    </row>
    <row r="26" spans="2:15" x14ac:dyDescent="0.25">
      <c r="B26" s="3">
        <v>44934</v>
      </c>
      <c r="C26" s="2">
        <v>1119</v>
      </c>
      <c r="D26" s="2" t="s">
        <v>16</v>
      </c>
      <c r="E26" s="2" t="s">
        <v>23</v>
      </c>
      <c r="F26" s="2" t="s">
        <v>25</v>
      </c>
      <c r="G26" s="2">
        <v>22</v>
      </c>
      <c r="H26" s="4">
        <v>12180</v>
      </c>
      <c r="I26" s="4">
        <v>1864</v>
      </c>
    </row>
    <row r="27" spans="2:15" x14ac:dyDescent="0.25">
      <c r="B27" s="3">
        <v>44935</v>
      </c>
      <c r="C27" s="2">
        <v>1120</v>
      </c>
      <c r="D27" s="2" t="s">
        <v>17</v>
      </c>
      <c r="E27" s="2" t="s">
        <v>23</v>
      </c>
      <c r="F27" s="2" t="s">
        <v>25</v>
      </c>
      <c r="G27" s="2">
        <v>44</v>
      </c>
      <c r="H27" s="4">
        <v>4900</v>
      </c>
      <c r="I27" s="4">
        <v>2653</v>
      </c>
    </row>
    <row r="28" spans="2:15" x14ac:dyDescent="0.25">
      <c r="B28" s="3">
        <v>44936</v>
      </c>
      <c r="C28" s="2">
        <v>1121</v>
      </c>
      <c r="D28" s="2" t="s">
        <v>18</v>
      </c>
      <c r="E28" s="2" t="s">
        <v>23</v>
      </c>
      <c r="F28" s="2" t="s">
        <v>25</v>
      </c>
      <c r="G28" s="2">
        <v>12</v>
      </c>
      <c r="H28" s="4">
        <v>2277</v>
      </c>
      <c r="I28" s="4">
        <v>1931</v>
      </c>
    </row>
    <row r="29" spans="2:15" x14ac:dyDescent="0.25">
      <c r="B29" s="3">
        <v>44937</v>
      </c>
      <c r="C29" s="2">
        <v>1122</v>
      </c>
      <c r="D29" s="2" t="s">
        <v>19</v>
      </c>
      <c r="E29" s="2" t="s">
        <v>23</v>
      </c>
      <c r="F29" s="2" t="s">
        <v>26</v>
      </c>
      <c r="G29" s="2">
        <v>11</v>
      </c>
      <c r="H29" s="4">
        <v>3122</v>
      </c>
      <c r="I29" s="4">
        <v>994</v>
      </c>
    </row>
    <row r="30" spans="2:15" x14ac:dyDescent="0.25">
      <c r="B30" s="3">
        <v>44938</v>
      </c>
      <c r="C30" s="2">
        <v>1123</v>
      </c>
      <c r="D30" s="2" t="s">
        <v>20</v>
      </c>
      <c r="E30" s="2" t="s">
        <v>23</v>
      </c>
      <c r="F30" s="2" t="s">
        <v>26</v>
      </c>
      <c r="G30" s="2">
        <v>6</v>
      </c>
      <c r="H30" s="4">
        <v>8046</v>
      </c>
      <c r="I30" s="4">
        <v>4092</v>
      </c>
    </row>
    <row r="31" spans="2:15" x14ac:dyDescent="0.25">
      <c r="B31" s="3">
        <v>44939</v>
      </c>
      <c r="C31" s="2">
        <v>1124</v>
      </c>
      <c r="D31" s="2" t="s">
        <v>21</v>
      </c>
      <c r="E31" s="2" t="s">
        <v>23</v>
      </c>
      <c r="F31" s="2" t="s">
        <v>26</v>
      </c>
      <c r="G31" s="2">
        <v>1</v>
      </c>
      <c r="H31" s="4">
        <v>4230</v>
      </c>
      <c r="I31" s="4">
        <v>1900</v>
      </c>
    </row>
    <row r="32" spans="2:15" x14ac:dyDescent="0.25">
      <c r="B32" s="3">
        <v>44940</v>
      </c>
      <c r="C32" s="2">
        <v>1125</v>
      </c>
      <c r="D32" s="2" t="s">
        <v>22</v>
      </c>
      <c r="E32" s="2" t="s">
        <v>23</v>
      </c>
      <c r="F32" s="2" t="s">
        <v>26</v>
      </c>
      <c r="G32" s="2">
        <v>4</v>
      </c>
      <c r="H32" s="4">
        <v>11250</v>
      </c>
      <c r="I32" s="4">
        <v>882</v>
      </c>
    </row>
  </sheetData>
  <mergeCells count="1">
    <mergeCell ref="B2:I2"/>
  </mergeCells>
  <conditionalFormatting sqref="B19:B32">
    <cfRule type="cellIs" dxfId="20" priority="1" operator="greaterThan">
      <formula>44927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 FORMATTING</vt:lpstr>
      <vt:lpstr>CONDITIONAL FORMATTING </vt:lpstr>
      <vt:lpstr>LOGICAL FUNCTIONS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Dharan</dc:creator>
  <cp:lastModifiedBy>Bhargav Dharan</cp:lastModifiedBy>
  <dcterms:created xsi:type="dcterms:W3CDTF">2023-02-25T07:55:51Z</dcterms:created>
  <dcterms:modified xsi:type="dcterms:W3CDTF">2023-02-26T14:01:31Z</dcterms:modified>
</cp:coreProperties>
</file>