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khanna/Documents/Excel/"/>
    </mc:Choice>
  </mc:AlternateContent>
  <xr:revisionPtr revIDLastSave="0" documentId="13_ncr:1_{99C4D245-B3E0-3341-BECF-C428F2A29A1C}" xr6:coauthVersionLast="47" xr6:coauthVersionMax="47" xr10:uidLastSave="{00000000-0000-0000-0000-000000000000}"/>
  <bookViews>
    <workbookView xWindow="0" yWindow="500" windowWidth="28800" windowHeight="16100" activeTab="3" xr2:uid="{00000000-000D-0000-FFFF-FFFF00000000}"/>
  </bookViews>
  <sheets>
    <sheet name="Day_01" sheetId="1" r:id="rId1"/>
    <sheet name="Day_02" sheetId="2" r:id="rId2"/>
    <sheet name="Practice" sheetId="3" r:id="rId3"/>
    <sheet name="Day_05" sheetId="4" r:id="rId4"/>
  </sheets>
  <definedNames>
    <definedName name="_xlnm._FilterDatabase" localSheetId="1" hidden="1">Day_02!$B$3:$L$3</definedName>
    <definedName name="_xlnm._FilterDatabase" localSheetId="2" hidden="1">Practice!$B$4:$H$4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4" l="1"/>
  <c r="B18" i="4"/>
  <c r="B15" i="4"/>
  <c r="H7" i="3"/>
  <c r="H8" i="3"/>
  <c r="H5" i="3"/>
  <c r="H6" i="3"/>
  <c r="G13" i="3"/>
  <c r="G12" i="3"/>
  <c r="G11" i="3"/>
  <c r="G9" i="3"/>
  <c r="D13" i="3"/>
  <c r="E13" i="3"/>
  <c r="F13" i="3"/>
  <c r="C13" i="3"/>
  <c r="D12" i="3"/>
  <c r="E12" i="3"/>
  <c r="F12" i="3"/>
  <c r="C12" i="3"/>
  <c r="D11" i="3"/>
  <c r="E11" i="3"/>
  <c r="F11" i="3"/>
  <c r="C11" i="3"/>
  <c r="D9" i="3"/>
  <c r="E9" i="3"/>
  <c r="F9" i="3"/>
  <c r="C9" i="3"/>
  <c r="G6" i="3"/>
  <c r="G7" i="3"/>
  <c r="G8" i="3"/>
  <c r="G5" i="3"/>
  <c r="D37" i="2"/>
  <c r="J36" i="2"/>
  <c r="H36" i="2"/>
  <c r="F36" i="2"/>
  <c r="D36" i="2"/>
  <c r="C25" i="2"/>
  <c r="C26" i="2"/>
  <c r="C27" i="2"/>
  <c r="C28" i="2"/>
  <c r="C29" i="2"/>
  <c r="C30" i="2"/>
  <c r="C31" i="2"/>
  <c r="C32" i="2"/>
  <c r="C33" i="2"/>
  <c r="C34" i="2"/>
  <c r="C24" i="2"/>
  <c r="I5" i="2"/>
  <c r="L5" i="2" s="1"/>
  <c r="I6" i="2"/>
  <c r="L6" i="2" s="1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L13" i="2" s="1"/>
  <c r="I4" i="2"/>
  <c r="L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I55" i="1"/>
  <c r="I56" i="1"/>
  <c r="I57" i="1"/>
  <c r="I58" i="1"/>
  <c r="I59" i="1"/>
  <c r="I60" i="1"/>
  <c r="I61" i="1"/>
  <c r="I62" i="1"/>
  <c r="I63" i="1"/>
  <c r="I54" i="1"/>
  <c r="G55" i="1"/>
  <c r="G56" i="1"/>
  <c r="G57" i="1"/>
  <c r="G58" i="1"/>
  <c r="G59" i="1"/>
  <c r="G60" i="1"/>
  <c r="G61" i="1"/>
  <c r="G62" i="1"/>
  <c r="G63" i="1"/>
  <c r="G54" i="1"/>
  <c r="H55" i="1"/>
  <c r="H56" i="1"/>
  <c r="H57" i="1"/>
  <c r="H58" i="1"/>
  <c r="H59" i="1"/>
  <c r="H60" i="1"/>
  <c r="H61" i="1"/>
  <c r="H62" i="1"/>
  <c r="H63" i="1"/>
  <c r="H54" i="1"/>
  <c r="D34" i="1"/>
  <c r="B17" i="4" l="1"/>
  <c r="B16" i="4"/>
</calcChain>
</file>

<file path=xl/sharedStrings.xml><?xml version="1.0" encoding="utf-8"?>
<sst xmlns="http://schemas.openxmlformats.org/spreadsheetml/2006/main" count="253" uniqueCount="166">
  <si>
    <t>Excel &amp; Stats</t>
  </si>
  <si>
    <t>Table:</t>
  </si>
  <si>
    <t>Rows and Columns</t>
  </si>
  <si>
    <t>Rows: Data Points/Record</t>
  </si>
  <si>
    <t>Columns: Variables/Features</t>
  </si>
  <si>
    <t>Cell:</t>
  </si>
  <si>
    <t>This is cell</t>
  </si>
  <si>
    <t xml:space="preserve">Data: </t>
  </si>
  <si>
    <t>Raw facts and figures</t>
  </si>
  <si>
    <t>am</t>
  </si>
  <si>
    <t>a</t>
  </si>
  <si>
    <t>good</t>
  </si>
  <si>
    <t>I</t>
  </si>
  <si>
    <t>boy</t>
  </si>
  <si>
    <t>-&gt; No meaning, not processed</t>
  </si>
  <si>
    <t>-&gt; Meaning and processed</t>
  </si>
  <si>
    <t>Data-</t>
  </si>
  <si>
    <t>Numerical</t>
  </si>
  <si>
    <r>
      <rPr>
        <sz val="11"/>
        <color rgb="FF000000"/>
        <rFont val="Calibri"/>
      </rPr>
      <t xml:space="preserve">Numbers/ </t>
    </r>
    <r>
      <rPr>
        <b/>
        <sz val="11"/>
        <color rgb="FF000000"/>
        <rFont val="Calibri"/>
      </rPr>
      <t>Continuous Data</t>
    </r>
  </si>
  <si>
    <t>Ex- 45,57.8,23,89.34</t>
  </si>
  <si>
    <t>Non Numerical</t>
  </si>
  <si>
    <r>
      <rPr>
        <b/>
        <sz val="11"/>
        <color rgb="FF000000"/>
        <rFont val="Calibri"/>
      </rPr>
      <t>Categorical</t>
    </r>
    <r>
      <rPr>
        <sz val="11"/>
        <color rgb="FF000000"/>
        <rFont val="Calibri"/>
      </rPr>
      <t>/Object</t>
    </r>
  </si>
  <si>
    <t>Ex- Red, Black, Vinay, Delhi</t>
  </si>
  <si>
    <t>Data Advanced-</t>
  </si>
  <si>
    <t>Quantitative-</t>
  </si>
  <si>
    <t>1)Discrete</t>
  </si>
  <si>
    <t>Numbers are finite (Integers)</t>
  </si>
  <si>
    <t>Ex- 1,2,3,4,5</t>
  </si>
  <si>
    <t>2)Continuous</t>
  </si>
  <si>
    <t>Numbers which are infinite(includes float)</t>
  </si>
  <si>
    <t>Ex- 1,2,3,4.67,5.25</t>
  </si>
  <si>
    <t>Qualitative-</t>
  </si>
  <si>
    <t>1)Nominal</t>
  </si>
  <si>
    <t>Name</t>
  </si>
  <si>
    <t>2)Ordinal</t>
  </si>
  <si>
    <t>Non-Numerical data which can be shown in order</t>
  </si>
  <si>
    <t>Ex-High,Short,Very Short, Very Long</t>
  </si>
  <si>
    <t>3)Binary</t>
  </si>
  <si>
    <t>Only two values</t>
  </si>
  <si>
    <t>Ex - Pass/Fail</t>
  </si>
  <si>
    <t>Ordinal-</t>
  </si>
  <si>
    <t>Qualification</t>
  </si>
  <si>
    <t>Salary</t>
  </si>
  <si>
    <t>Nominal-</t>
  </si>
  <si>
    <t>Car Colour</t>
  </si>
  <si>
    <t>Cost</t>
  </si>
  <si>
    <t>PG</t>
  </si>
  <si>
    <t>Red</t>
  </si>
  <si>
    <t>Graduate</t>
  </si>
  <si>
    <t>Black</t>
  </si>
  <si>
    <t>UG</t>
  </si>
  <si>
    <t>Blue</t>
  </si>
  <si>
    <t>HSC</t>
  </si>
  <si>
    <t>White</t>
  </si>
  <si>
    <t>SSC</t>
  </si>
  <si>
    <t>5th</t>
  </si>
  <si>
    <t>Colour</t>
  </si>
  <si>
    <t>red</t>
  </si>
  <si>
    <t>black</t>
  </si>
  <si>
    <t>blue</t>
  </si>
  <si>
    <t>Total</t>
  </si>
  <si>
    <t xml:space="preserve">&lt;- Formula uused here </t>
  </si>
  <si>
    <t>For Formula use "="</t>
  </si>
  <si>
    <t>and then click the cell</t>
  </si>
  <si>
    <t>Serial Number Generation-</t>
  </si>
  <si>
    <t>Add few serials then select all drag down from corner</t>
  </si>
  <si>
    <t>&lt;- Dragged from here</t>
  </si>
  <si>
    <t>Till here</t>
  </si>
  <si>
    <t>S.No</t>
  </si>
  <si>
    <t>Course</t>
  </si>
  <si>
    <t>Gender</t>
  </si>
  <si>
    <t>Fees</t>
  </si>
  <si>
    <t>Revised Feed</t>
  </si>
  <si>
    <t>Discount Amount</t>
  </si>
  <si>
    <t>New Fees</t>
  </si>
  <si>
    <t>Bharat</t>
  </si>
  <si>
    <t>BA</t>
  </si>
  <si>
    <t>M</t>
  </si>
  <si>
    <t>Ankit</t>
  </si>
  <si>
    <t>DSA</t>
  </si>
  <si>
    <t>Palak</t>
  </si>
  <si>
    <t>AI</t>
  </si>
  <si>
    <t>F</t>
  </si>
  <si>
    <t>Neena</t>
  </si>
  <si>
    <t>Anshuman</t>
  </si>
  <si>
    <t>DA</t>
  </si>
  <si>
    <t>Vishal</t>
  </si>
  <si>
    <t>Vaibhav</t>
  </si>
  <si>
    <t>Jyoti</t>
  </si>
  <si>
    <t>Minhal</t>
  </si>
  <si>
    <t>Ayuushi</t>
  </si>
  <si>
    <t>Increement Amount</t>
  </si>
  <si>
    <t>Student Details</t>
  </si>
  <si>
    <t>Remarks</t>
  </si>
  <si>
    <t>Manager Remarks</t>
  </si>
  <si>
    <t>2022 Fees</t>
  </si>
  <si>
    <t>This student has paid fees</t>
  </si>
  <si>
    <t>Okay</t>
  </si>
  <si>
    <t>One installment is left</t>
  </si>
  <si>
    <t>Good</t>
  </si>
  <si>
    <t>Two installments are due,. Said will pay after Diwali</t>
  </si>
  <si>
    <t>Very Good</t>
  </si>
  <si>
    <t>Fine</t>
  </si>
  <si>
    <t>Ayushi</t>
  </si>
  <si>
    <t>$ Dollar freezes the next element</t>
  </si>
  <si>
    <t>Increement Amount:</t>
  </si>
  <si>
    <t>$G Freezes G row</t>
  </si>
  <si>
    <t>$G$70 Freezes G row and 70 Column</t>
  </si>
  <si>
    <t>Transpose: Changes Rows to Colummns &amp; Columns to Rows</t>
  </si>
  <si>
    <t>Random Salary</t>
  </si>
  <si>
    <t>Fixed Salary</t>
  </si>
  <si>
    <t>ABC</t>
  </si>
  <si>
    <t>Sum:</t>
  </si>
  <si>
    <t>Average:</t>
  </si>
  <si>
    <t>Median:</t>
  </si>
  <si>
    <t>Count:</t>
  </si>
  <si>
    <t>CountA:</t>
  </si>
  <si>
    <t>"=randbetween(30000,50000)"</t>
  </si>
  <si>
    <t>"=SUM(D24:D34)"</t>
  </si>
  <si>
    <t>"=AVERAGE(D24:D34)"</t>
  </si>
  <si>
    <t>Cmd + Shift + Down -&gt; utomatically selects all values till end</t>
  </si>
  <si>
    <t>"=MEDIAN(D24:D34)"</t>
  </si>
  <si>
    <t>"=COUNT(D24:D34)</t>
  </si>
  <si>
    <t>Does not count non numeric values</t>
  </si>
  <si>
    <t>"=COUNTA(D24:D34)"</t>
  </si>
  <si>
    <t>Count all values except blank</t>
  </si>
  <si>
    <t>SPREADSHEET PRACTICE</t>
  </si>
  <si>
    <t>Sales Person</t>
  </si>
  <si>
    <t>Week 1</t>
  </si>
  <si>
    <t>Week 2</t>
  </si>
  <si>
    <t>Week 3</t>
  </si>
  <si>
    <t>Week 4</t>
  </si>
  <si>
    <t>Total Sales</t>
  </si>
  <si>
    <t>Percentage of sales</t>
  </si>
  <si>
    <t>Michael</t>
  </si>
  <si>
    <t>Sara</t>
  </si>
  <si>
    <t>Laura</t>
  </si>
  <si>
    <t>Anna</t>
  </si>
  <si>
    <t>Total Week Sales</t>
  </si>
  <si>
    <t>Average</t>
  </si>
  <si>
    <t>Min</t>
  </si>
  <si>
    <t>Max</t>
  </si>
  <si>
    <t>Age</t>
  </si>
  <si>
    <t>SUM=</t>
  </si>
  <si>
    <t>SUMIF=</t>
  </si>
  <si>
    <t>Click on fx on toolbar where formula is entered</t>
  </si>
  <si>
    <t>Sum of those Salary whose age is greater than 25</t>
  </si>
  <si>
    <t>Criteria</t>
  </si>
  <si>
    <t>Sum_Range</t>
  </si>
  <si>
    <t>Choose salary</t>
  </si>
  <si>
    <t>&gt;25</t>
  </si>
  <si>
    <t>choose age</t>
  </si>
  <si>
    <t>Range</t>
  </si>
  <si>
    <t>AVERAGEIF</t>
  </si>
  <si>
    <t>DSUM =</t>
  </si>
  <si>
    <t>Function Argument DSUM-&gt;</t>
  </si>
  <si>
    <t>Database</t>
  </si>
  <si>
    <t>A1:C13 (Whole Database)</t>
  </si>
  <si>
    <t>Field</t>
  </si>
  <si>
    <t>1 (Column whose sum you want calculate, either label is+I5 "Salary" or the column No it respresnts like 1)</t>
  </si>
  <si>
    <t>Find the avaerage of salary whose age &gt; 22</t>
  </si>
  <si>
    <t>Find the sum of salary whose gender is M</t>
  </si>
  <si>
    <t>C1:C2 ( Column Name: Filter on What Value)</t>
  </si>
  <si>
    <t>DAVERAGE=</t>
  </si>
  <si>
    <t>Find the average of salary whose gender is F</t>
  </si>
  <si>
    <t>Function Arguments SUMIF-&gt;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</si>
</sst>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26"/>
      <color rgb="FF000000"/>
      <name val="Calibri"/>
    </font>
    <font>
      <b/>
      <sz val="14"/>
      <color rgb="FFFFFFFF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0"/>
      <name val="Helvetica Light"/>
    </font>
    <font>
      <b/>
      <sz val="12"/>
      <color theme="1"/>
      <name val="Helvetica Light"/>
    </font>
    <font>
      <sz val="11"/>
      <color theme="1"/>
      <name val="Helvetica Ligh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4" fillId="0" borderId="7" xfId="0" applyFont="1" applyBorder="1" applyAlignment="1">
      <alignment horizontal="center" vertical="center"/>
    </xf>
    <xf numFmtId="0" fontId="5" fillId="0" borderId="0" xfId="0" applyFont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1" xfId="0" applyFont="1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/>
    <xf numFmtId="0" fontId="0" fillId="0" borderId="15" xfId="0" applyBorder="1"/>
    <xf numFmtId="0" fontId="5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0" xfId="0" quotePrefix="1" applyFont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0" fillId="5" borderId="25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10" fontId="11" fillId="6" borderId="21" xfId="0" applyNumberFormat="1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262725</xdr:colOff>
      <xdr:row>0</xdr:row>
      <xdr:rowOff>136497</xdr:rowOff>
    </xdr:from>
    <xdr:to>
      <xdr:col>13</xdr:col>
      <xdr:colOff>256761</xdr:colOff>
      <xdr:row>7</xdr:row>
      <xdr:rowOff>57978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DE1F497-8EFA-BC4C-A248-551C0045D828}"/>
            </a:ext>
          </a:extLst>
        </xdr:cNvPr>
        <xdr:cNvSpPr/>
      </xdr:nvSpPr>
      <xdr:spPr>
        <a:xfrm>
          <a:off x="5330025" y="136497"/>
          <a:ext cx="3359536" cy="1559781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Formatting a</a:t>
          </a:r>
          <a:r>
            <a:rPr lang="en-US" sz="1100" b="1" baseline="0">
              <a:solidFill>
                <a:sysClr val="windowText" lastClr="000000"/>
              </a:solidFill>
            </a:rPr>
            <a:t> Spread Sheet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--Change Font type, Color, Size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--Make Header Row, Apply Borders, Fill Color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--Merge &amp; Center Cells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--Apply Number formatting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Change Height of the Rows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--Change Width of the Columns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--Insert Smart Art</a:t>
          </a:r>
        </a:p>
      </xdr:txBody>
    </xdr:sp>
    <xdr:clientData/>
  </xdr:twoCellAnchor>
  <xdr:twoCellAnchor>
    <xdr:from>
      <xdr:col>8</xdr:col>
      <xdr:colOff>213360</xdr:colOff>
      <xdr:row>8</xdr:row>
      <xdr:rowOff>19215</xdr:rowOff>
    </xdr:from>
    <xdr:to>
      <xdr:col>13</xdr:col>
      <xdr:colOff>373379</xdr:colOff>
      <xdr:row>13</xdr:row>
      <xdr:rowOff>163995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D9A0B30-497A-1646-BCA5-73A4090EE614}"/>
            </a:ext>
          </a:extLst>
        </xdr:cNvPr>
        <xdr:cNvSpPr/>
      </xdr:nvSpPr>
      <xdr:spPr>
        <a:xfrm>
          <a:off x="5280660" y="1848015"/>
          <a:ext cx="3525519" cy="109728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Use Formulas</a:t>
          </a:r>
          <a:endParaRPr lang="en-US" sz="1100" b="1" baseline="0">
            <a:solidFill>
              <a:sysClr val="windowText" lastClr="000000"/>
            </a:solidFill>
          </a:endParaRP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the total SUM of Columns and Rows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the Average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--Find Min &amp; Max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8</xdr:col>
      <xdr:colOff>206734</xdr:colOff>
      <xdr:row>14</xdr:row>
      <xdr:rowOff>170290</xdr:rowOff>
    </xdr:from>
    <xdr:to>
      <xdr:col>14</xdr:col>
      <xdr:colOff>556590</xdr:colOff>
      <xdr:row>18</xdr:row>
      <xdr:rowOff>94089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16B8C36-8E74-FA43-8A6E-805CBA1247FD}"/>
            </a:ext>
          </a:extLst>
        </xdr:cNvPr>
        <xdr:cNvSpPr/>
      </xdr:nvSpPr>
      <xdr:spPr>
        <a:xfrm>
          <a:off x="5274034" y="3142090"/>
          <a:ext cx="4388456" cy="685799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--Add a New</a:t>
          </a:r>
          <a:r>
            <a:rPr lang="en-US" sz="1100" b="0" baseline="0">
              <a:solidFill>
                <a:sysClr val="windowText" lastClr="000000"/>
              </a:solidFill>
            </a:rPr>
            <a:t> Sheet tab and Create your Own Spread Sheet  </a:t>
          </a:r>
          <a:endParaRPr lang="en-US" sz="1100" b="0"/>
        </a:p>
      </xdr:txBody>
    </xdr:sp>
    <xdr:clientData/>
  </xdr:twoCellAnchor>
  <xdr:twoCellAnchor editAs="oneCell">
    <xdr:from>
      <xdr:col>3</xdr:col>
      <xdr:colOff>792101</xdr:colOff>
      <xdr:row>2</xdr:row>
      <xdr:rowOff>123236</xdr:rowOff>
    </xdr:from>
    <xdr:to>
      <xdr:col>3</xdr:col>
      <xdr:colOff>1027288</xdr:colOff>
      <xdr:row>2</xdr:row>
      <xdr:rowOff>358423</xdr:rowOff>
    </xdr:to>
    <xdr:pic>
      <xdr:nvPicPr>
        <xdr:cNvPr id="6" name="Graphic 5" descr="Bar chart">
          <a:extLst>
            <a:ext uri="{FF2B5EF4-FFF2-40B4-BE49-F238E27FC236}">
              <a16:creationId xmlns:a16="http://schemas.microsoft.com/office/drawing/2014/main" id="{6D5B6D7F-F075-92C1-4B9D-4B892974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59201" y="504236"/>
          <a:ext cx="235187" cy="235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workbookViewId="0">
      <selection activeCell="E12" sqref="E12"/>
    </sheetView>
  </sheetViews>
  <sheetFormatPr baseColWidth="10" defaultColWidth="8.83203125" defaultRowHeight="15"/>
  <cols>
    <col min="1" max="1" width="28.6640625" bestFit="1" customWidth="1"/>
    <col min="2" max="2" width="20.83203125" bestFit="1" customWidth="1"/>
    <col min="3" max="3" width="25" bestFit="1" customWidth="1"/>
    <col min="4" max="4" width="24.83203125" bestFit="1" customWidth="1"/>
    <col min="5" max="5" width="49" bestFit="1" customWidth="1"/>
    <col min="6" max="6" width="33.1640625" customWidth="1"/>
    <col min="7" max="7" width="27.83203125" bestFit="1" customWidth="1"/>
    <col min="8" max="8" width="15.33203125" bestFit="1" customWidth="1"/>
    <col min="9" max="9" width="11.5" customWidth="1"/>
  </cols>
  <sheetData>
    <row r="1" spans="1:7" ht="34">
      <c r="A1" s="22" t="s">
        <v>0</v>
      </c>
    </row>
    <row r="2" spans="1:7" ht="14.25" customHeight="1">
      <c r="A2" s="22"/>
    </row>
    <row r="3" spans="1:7">
      <c r="B3" t="s">
        <v>1</v>
      </c>
      <c r="C3" s="3" t="s">
        <v>2</v>
      </c>
      <c r="D3" s="3" t="s">
        <v>3</v>
      </c>
      <c r="E3" s="3" t="s">
        <v>4</v>
      </c>
    </row>
    <row r="4" spans="1:7">
      <c r="B4" s="10" t="s">
        <v>5</v>
      </c>
      <c r="C4" t="s">
        <v>6</v>
      </c>
    </row>
    <row r="5" spans="1:7">
      <c r="B5" t="s">
        <v>7</v>
      </c>
      <c r="C5" s="3" t="s">
        <v>8</v>
      </c>
    </row>
    <row r="7" spans="1:7">
      <c r="B7" s="4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6" t="s">
        <v>14</v>
      </c>
    </row>
    <row r="8" spans="1:7">
      <c r="B8" s="7" t="s">
        <v>12</v>
      </c>
      <c r="C8" s="8" t="s">
        <v>9</v>
      </c>
      <c r="D8" s="8" t="s">
        <v>10</v>
      </c>
      <c r="E8" s="8" t="s">
        <v>11</v>
      </c>
      <c r="F8" s="8" t="s">
        <v>13</v>
      </c>
      <c r="G8" s="9" t="s">
        <v>15</v>
      </c>
    </row>
    <row r="10" spans="1:7" ht="21">
      <c r="B10" s="2" t="s">
        <v>16</v>
      </c>
    </row>
    <row r="11" spans="1:7">
      <c r="C11" t="s">
        <v>17</v>
      </c>
      <c r="E11" s="1" t="s">
        <v>18</v>
      </c>
      <c r="F11" t="s">
        <v>19</v>
      </c>
    </row>
    <row r="12" spans="1:7">
      <c r="C12" t="s">
        <v>20</v>
      </c>
      <c r="E12" s="1" t="s">
        <v>21</v>
      </c>
      <c r="F12" t="s">
        <v>22</v>
      </c>
    </row>
    <row r="13" spans="1:7" ht="21">
      <c r="B13" s="2" t="s">
        <v>23</v>
      </c>
    </row>
    <row r="14" spans="1:7">
      <c r="C14" t="s">
        <v>24</v>
      </c>
    </row>
    <row r="15" spans="1:7">
      <c r="D15" t="s">
        <v>25</v>
      </c>
      <c r="E15" t="s">
        <v>26</v>
      </c>
      <c r="F15" t="s">
        <v>27</v>
      </c>
    </row>
    <row r="16" spans="1:7">
      <c r="D16" t="s">
        <v>28</v>
      </c>
      <c r="E16" t="s">
        <v>29</v>
      </c>
      <c r="F16" t="s">
        <v>30</v>
      </c>
    </row>
    <row r="17" spans="2:7">
      <c r="C17" t="s">
        <v>31</v>
      </c>
    </row>
    <row r="18" spans="2:7">
      <c r="D18" t="s">
        <v>32</v>
      </c>
      <c r="E18" t="s">
        <v>33</v>
      </c>
      <c r="F18" t="s">
        <v>22</v>
      </c>
    </row>
    <row r="19" spans="2:7">
      <c r="D19" t="s">
        <v>34</v>
      </c>
      <c r="E19" t="s">
        <v>35</v>
      </c>
      <c r="F19" t="s">
        <v>36</v>
      </c>
    </row>
    <row r="20" spans="2:7">
      <c r="D20" t="s">
        <v>37</v>
      </c>
      <c r="E20" t="s">
        <v>38</v>
      </c>
      <c r="F20" t="s">
        <v>39</v>
      </c>
    </row>
    <row r="22" spans="2:7" ht="22.5" customHeight="1">
      <c r="B22" s="17" t="s">
        <v>40</v>
      </c>
      <c r="C22" s="11" t="s">
        <v>41</v>
      </c>
      <c r="D22" s="11" t="s">
        <v>42</v>
      </c>
      <c r="E22" s="17" t="s">
        <v>43</v>
      </c>
      <c r="F22" s="11" t="s">
        <v>44</v>
      </c>
      <c r="G22" s="11" t="s">
        <v>45</v>
      </c>
    </row>
    <row r="23" spans="2:7">
      <c r="C23" s="18" t="s">
        <v>46</v>
      </c>
      <c r="D23" s="18">
        <v>6</v>
      </c>
      <c r="F23" s="18" t="s">
        <v>47</v>
      </c>
      <c r="G23" s="18">
        <v>1</v>
      </c>
    </row>
    <row r="24" spans="2:7">
      <c r="C24" s="18" t="s">
        <v>48</v>
      </c>
      <c r="D24" s="18">
        <v>5</v>
      </c>
      <c r="F24" s="18" t="s">
        <v>49</v>
      </c>
      <c r="G24" s="18">
        <v>1</v>
      </c>
    </row>
    <row r="25" spans="2:7">
      <c r="C25" s="18" t="s">
        <v>50</v>
      </c>
      <c r="D25" s="18">
        <v>4</v>
      </c>
      <c r="F25" s="18" t="s">
        <v>51</v>
      </c>
      <c r="G25" s="18">
        <v>1</v>
      </c>
    </row>
    <row r="26" spans="2:7">
      <c r="C26" s="18" t="s">
        <v>52</v>
      </c>
      <c r="D26" s="18">
        <v>3</v>
      </c>
      <c r="F26" s="18" t="s">
        <v>53</v>
      </c>
      <c r="G26" s="18">
        <v>1</v>
      </c>
    </row>
    <row r="27" spans="2:7">
      <c r="C27" s="18" t="s">
        <v>54</v>
      </c>
      <c r="D27" s="18">
        <v>2</v>
      </c>
    </row>
    <row r="28" spans="2:7">
      <c r="C28" s="18" t="s">
        <v>55</v>
      </c>
      <c r="D28" s="18">
        <v>1</v>
      </c>
    </row>
    <row r="29" spans="2:7">
      <c r="C29" s="21"/>
      <c r="D29" s="21"/>
    </row>
    <row r="30" spans="2:7" ht="26.25" customHeight="1">
      <c r="C30" s="11" t="s">
        <v>56</v>
      </c>
      <c r="D30" s="11" t="s">
        <v>45</v>
      </c>
    </row>
    <row r="31" spans="2:7">
      <c r="C31" s="20" t="s">
        <v>57</v>
      </c>
      <c r="D31" s="20">
        <v>123</v>
      </c>
    </row>
    <row r="32" spans="2:7">
      <c r="C32" s="18" t="s">
        <v>58</v>
      </c>
      <c r="D32" s="18">
        <v>890</v>
      </c>
    </row>
    <row r="33" spans="3:5">
      <c r="C33" s="18" t="s">
        <v>59</v>
      </c>
      <c r="D33" s="18">
        <v>120</v>
      </c>
    </row>
    <row r="34" spans="3:5">
      <c r="C34" s="19" t="s">
        <v>60</v>
      </c>
      <c r="D34" s="19">
        <f>D31+D32+D33</f>
        <v>1133</v>
      </c>
      <c r="E34" s="12" t="s">
        <v>61</v>
      </c>
    </row>
    <row r="36" spans="3:5">
      <c r="C36" s="3" t="s">
        <v>62</v>
      </c>
      <c r="E36" t="s">
        <v>63</v>
      </c>
    </row>
    <row r="38" spans="3:5">
      <c r="C38" t="s">
        <v>64</v>
      </c>
      <c r="E38" t="s">
        <v>65</v>
      </c>
    </row>
    <row r="40" spans="3:5">
      <c r="C40" s="13">
        <v>1</v>
      </c>
    </row>
    <row r="41" spans="3:5">
      <c r="C41" s="14">
        <v>2</v>
      </c>
    </row>
    <row r="42" spans="3:5">
      <c r="C42" s="14">
        <v>3</v>
      </c>
      <c r="D42" s="12" t="s">
        <v>66</v>
      </c>
    </row>
    <row r="43" spans="3:5">
      <c r="C43" s="14">
        <v>4</v>
      </c>
    </row>
    <row r="44" spans="3:5">
      <c r="C44" s="14">
        <v>5</v>
      </c>
    </row>
    <row r="45" spans="3:5">
      <c r="C45" s="14">
        <v>6</v>
      </c>
    </row>
    <row r="46" spans="3:5">
      <c r="C46" s="14">
        <v>7</v>
      </c>
    </row>
    <row r="47" spans="3:5">
      <c r="C47" s="14">
        <v>8</v>
      </c>
    </row>
    <row r="48" spans="3:5">
      <c r="C48" s="14">
        <v>9</v>
      </c>
    </row>
    <row r="49" spans="2:9">
      <c r="C49" s="14">
        <v>10</v>
      </c>
    </row>
    <row r="50" spans="2:9">
      <c r="C50" s="15">
        <v>11</v>
      </c>
      <c r="D50" t="s">
        <v>67</v>
      </c>
    </row>
    <row r="53" spans="2:9">
      <c r="B53" s="16" t="s">
        <v>68</v>
      </c>
      <c r="C53" s="16" t="s">
        <v>33</v>
      </c>
      <c r="D53" s="16" t="s">
        <v>69</v>
      </c>
      <c r="E53" s="16" t="s">
        <v>70</v>
      </c>
      <c r="F53" s="16" t="s">
        <v>71</v>
      </c>
      <c r="G53" s="16" t="s">
        <v>72</v>
      </c>
      <c r="H53" s="16" t="s">
        <v>73</v>
      </c>
      <c r="I53" s="16" t="s">
        <v>74</v>
      </c>
    </row>
    <row r="54" spans="2:9">
      <c r="B54" s="16">
        <v>1</v>
      </c>
      <c r="C54" s="16" t="s">
        <v>75</v>
      </c>
      <c r="D54" s="16" t="s">
        <v>76</v>
      </c>
      <c r="E54" s="16" t="s">
        <v>77</v>
      </c>
      <c r="F54" s="16">
        <v>50000</v>
      </c>
      <c r="G54" s="16">
        <f>F54*0.95</f>
        <v>47500</v>
      </c>
      <c r="H54" s="16">
        <f>F54-G54</f>
        <v>2500</v>
      </c>
      <c r="I54" s="16">
        <f>F54+$G$66</f>
        <v>55000</v>
      </c>
    </row>
    <row r="55" spans="2:9">
      <c r="B55" s="16">
        <v>2</v>
      </c>
      <c r="C55" s="16" t="s">
        <v>78</v>
      </c>
      <c r="D55" s="16" t="s">
        <v>79</v>
      </c>
      <c r="E55" s="16" t="s">
        <v>77</v>
      </c>
      <c r="F55" s="16">
        <v>45000</v>
      </c>
      <c r="G55" s="16">
        <f t="shared" ref="G55:G63" si="0">F55*0.95</f>
        <v>42750</v>
      </c>
      <c r="H55" s="16">
        <f t="shared" ref="H55:H63" si="1">F55-G55</f>
        <v>2250</v>
      </c>
      <c r="I55" s="16">
        <f t="shared" ref="I55:I63" si="2">F55+$G$66</f>
        <v>50000</v>
      </c>
    </row>
    <row r="56" spans="2:9">
      <c r="B56" s="16">
        <v>3</v>
      </c>
      <c r="C56" s="16" t="s">
        <v>80</v>
      </c>
      <c r="D56" s="16" t="s">
        <v>81</v>
      </c>
      <c r="E56" s="16" t="s">
        <v>82</v>
      </c>
      <c r="F56" s="16">
        <v>65000</v>
      </c>
      <c r="G56" s="16">
        <f t="shared" si="0"/>
        <v>61750</v>
      </c>
      <c r="H56" s="16">
        <f t="shared" si="1"/>
        <v>3250</v>
      </c>
      <c r="I56" s="16">
        <f t="shared" si="2"/>
        <v>70000</v>
      </c>
    </row>
    <row r="57" spans="2:9">
      <c r="B57" s="16">
        <v>4</v>
      </c>
      <c r="C57" s="16" t="s">
        <v>83</v>
      </c>
      <c r="D57" s="16" t="s">
        <v>76</v>
      </c>
      <c r="E57" s="16" t="s">
        <v>82</v>
      </c>
      <c r="F57" s="16">
        <v>85000</v>
      </c>
      <c r="G57" s="16">
        <f t="shared" si="0"/>
        <v>80750</v>
      </c>
      <c r="H57" s="16">
        <f t="shared" si="1"/>
        <v>4250</v>
      </c>
      <c r="I57" s="16">
        <f t="shared" si="2"/>
        <v>90000</v>
      </c>
    </row>
    <row r="58" spans="2:9">
      <c r="B58" s="16">
        <v>5</v>
      </c>
      <c r="C58" s="16" t="s">
        <v>84</v>
      </c>
      <c r="D58" s="16" t="s">
        <v>85</v>
      </c>
      <c r="E58" s="16" t="s">
        <v>77</v>
      </c>
      <c r="F58" s="16">
        <v>55000</v>
      </c>
      <c r="G58" s="16">
        <f t="shared" si="0"/>
        <v>52250</v>
      </c>
      <c r="H58" s="16">
        <f t="shared" si="1"/>
        <v>2750</v>
      </c>
      <c r="I58" s="16">
        <f t="shared" si="2"/>
        <v>60000</v>
      </c>
    </row>
    <row r="59" spans="2:9">
      <c r="B59" s="16">
        <v>6</v>
      </c>
      <c r="C59" s="16" t="s">
        <v>86</v>
      </c>
      <c r="D59" s="16" t="s">
        <v>79</v>
      </c>
      <c r="E59" s="16" t="s">
        <v>77</v>
      </c>
      <c r="F59" s="16">
        <v>45000</v>
      </c>
      <c r="G59" s="16">
        <f t="shared" si="0"/>
        <v>42750</v>
      </c>
      <c r="H59" s="16">
        <f t="shared" si="1"/>
        <v>2250</v>
      </c>
      <c r="I59" s="16">
        <f t="shared" si="2"/>
        <v>50000</v>
      </c>
    </row>
    <row r="60" spans="2:9">
      <c r="B60" s="16">
        <v>7</v>
      </c>
      <c r="C60" s="16" t="s">
        <v>87</v>
      </c>
      <c r="D60" s="16" t="s">
        <v>76</v>
      </c>
      <c r="E60" s="16" t="s">
        <v>77</v>
      </c>
      <c r="F60" s="16">
        <v>65000</v>
      </c>
      <c r="G60" s="16">
        <f t="shared" si="0"/>
        <v>61750</v>
      </c>
      <c r="H60" s="16">
        <f t="shared" si="1"/>
        <v>3250</v>
      </c>
      <c r="I60" s="16">
        <f t="shared" si="2"/>
        <v>70000</v>
      </c>
    </row>
    <row r="61" spans="2:9">
      <c r="B61" s="16">
        <v>8</v>
      </c>
      <c r="C61" s="16" t="s">
        <v>88</v>
      </c>
      <c r="D61" s="16" t="s">
        <v>81</v>
      </c>
      <c r="E61" s="16" t="s">
        <v>82</v>
      </c>
      <c r="F61" s="16">
        <v>55000</v>
      </c>
      <c r="G61" s="16">
        <f t="shared" si="0"/>
        <v>52250</v>
      </c>
      <c r="H61" s="16">
        <f t="shared" si="1"/>
        <v>2750</v>
      </c>
      <c r="I61" s="16">
        <f t="shared" si="2"/>
        <v>60000</v>
      </c>
    </row>
    <row r="62" spans="2:9">
      <c r="B62" s="16">
        <v>9</v>
      </c>
      <c r="C62" s="16" t="s">
        <v>89</v>
      </c>
      <c r="D62" s="16" t="s">
        <v>81</v>
      </c>
      <c r="E62" s="16" t="s">
        <v>77</v>
      </c>
      <c r="F62" s="16">
        <v>45000</v>
      </c>
      <c r="G62" s="16">
        <f t="shared" si="0"/>
        <v>42750</v>
      </c>
      <c r="H62" s="16">
        <f t="shared" si="1"/>
        <v>2250</v>
      </c>
      <c r="I62" s="16">
        <f t="shared" si="2"/>
        <v>50000</v>
      </c>
    </row>
    <row r="63" spans="2:9">
      <c r="B63" s="16">
        <v>10</v>
      </c>
      <c r="C63" s="16" t="s">
        <v>90</v>
      </c>
      <c r="D63" s="16" t="s">
        <v>79</v>
      </c>
      <c r="E63" s="16" t="s">
        <v>82</v>
      </c>
      <c r="F63" s="16">
        <v>55000</v>
      </c>
      <c r="G63" s="16">
        <f t="shared" si="0"/>
        <v>52250</v>
      </c>
      <c r="H63" s="16">
        <f t="shared" si="1"/>
        <v>2750</v>
      </c>
      <c r="I63" s="16">
        <f t="shared" si="2"/>
        <v>60000</v>
      </c>
    </row>
    <row r="64" spans="2:9">
      <c r="I64" s="16"/>
    </row>
    <row r="66" spans="6:7">
      <c r="F66" t="s">
        <v>91</v>
      </c>
      <c r="G66">
        <v>5000</v>
      </c>
    </row>
  </sheetData>
  <pageMargins left="0.7" right="0.7" top="0.75" bottom="0.75" header="0.3" footer="0.3"/>
  <rowBreaks count="4" manualBreakCount="4">
    <brk id="6" max="16383" man="1"/>
    <brk id="8" max="16383" man="1"/>
    <brk id="51" max="16383" man="1"/>
    <brk id="64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26F8-1297-4706-B922-0DB6BCDA7716}">
  <dimension ref="B2:P44"/>
  <sheetViews>
    <sheetView workbookViewId="0">
      <selection activeCell="K7" sqref="K7"/>
    </sheetView>
  </sheetViews>
  <sheetFormatPr baseColWidth="10" defaultColWidth="8.83203125" defaultRowHeight="15"/>
  <cols>
    <col min="2" max="2" width="9.5" customWidth="1"/>
    <col min="3" max="3" width="10.5" bestFit="1" customWidth="1"/>
    <col min="4" max="4" width="12.5" customWidth="1"/>
    <col min="5" max="5" width="12.6640625" customWidth="1"/>
    <col min="6" max="6" width="11.5" customWidth="1"/>
    <col min="7" max="7" width="16.6640625" customWidth="1"/>
    <col min="8" max="8" width="21" customWidth="1"/>
    <col min="9" max="9" width="15.1640625" customWidth="1"/>
    <col min="10" max="10" width="28.33203125" customWidth="1"/>
    <col min="11" max="11" width="20.1640625" customWidth="1"/>
    <col min="12" max="12" width="14.1640625" customWidth="1"/>
  </cols>
  <sheetData>
    <row r="2" spans="2:16" ht="21" customHeight="1">
      <c r="B2" s="62" t="s">
        <v>92</v>
      </c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2:16" s="3" customFormat="1" ht="40.5" customHeight="1">
      <c r="B3" s="37" t="s">
        <v>68</v>
      </c>
      <c r="C3" s="23" t="s">
        <v>33</v>
      </c>
      <c r="D3" s="23" t="s">
        <v>69</v>
      </c>
      <c r="E3" s="23" t="s">
        <v>70</v>
      </c>
      <c r="F3" s="23" t="s">
        <v>71</v>
      </c>
      <c r="G3" s="23" t="s">
        <v>72</v>
      </c>
      <c r="H3" s="23" t="s">
        <v>73</v>
      </c>
      <c r="I3" s="23" t="s">
        <v>74</v>
      </c>
      <c r="J3" s="23" t="s">
        <v>93</v>
      </c>
      <c r="K3" s="23" t="s">
        <v>94</v>
      </c>
      <c r="L3" s="38" t="s">
        <v>95</v>
      </c>
      <c r="M3" s="23"/>
    </row>
    <row r="4" spans="2:16" ht="16">
      <c r="B4" s="39">
        <v>1</v>
      </c>
      <c r="C4" s="16" t="s">
        <v>75</v>
      </c>
      <c r="D4" s="16" t="s">
        <v>76</v>
      </c>
      <c r="E4" s="16" t="s">
        <v>77</v>
      </c>
      <c r="F4" s="16">
        <v>60000</v>
      </c>
      <c r="G4" s="16">
        <f>F4*0.95</f>
        <v>57000</v>
      </c>
      <c r="H4" s="16">
        <f>F4-G4</f>
        <v>3000</v>
      </c>
      <c r="I4" s="16">
        <f>F4+$K$16</f>
        <v>65000</v>
      </c>
      <c r="J4" s="24" t="s">
        <v>96</v>
      </c>
      <c r="K4" s="16" t="s">
        <v>97</v>
      </c>
      <c r="L4" s="40">
        <f>I4</f>
        <v>65000</v>
      </c>
      <c r="N4" s="16"/>
      <c r="O4" s="16"/>
      <c r="P4" s="16"/>
    </row>
    <row r="5" spans="2:16" ht="16">
      <c r="B5" s="39">
        <v>2</v>
      </c>
      <c r="C5" s="16" t="s">
        <v>78</v>
      </c>
      <c r="D5" s="16" t="s">
        <v>79</v>
      </c>
      <c r="E5" s="16" t="s">
        <v>77</v>
      </c>
      <c r="F5" s="16">
        <v>45000</v>
      </c>
      <c r="G5" s="16">
        <f t="shared" ref="G5:G13" si="0">F5*0.95</f>
        <v>42750</v>
      </c>
      <c r="H5" s="16">
        <f t="shared" ref="H5:H13" si="1">F5-G5</f>
        <v>2250</v>
      </c>
      <c r="I5" s="16">
        <f t="shared" ref="I5:I13" si="2">F5+$K$16</f>
        <v>50000</v>
      </c>
      <c r="J5" s="24" t="s">
        <v>98</v>
      </c>
      <c r="K5" s="16" t="s">
        <v>99</v>
      </c>
      <c r="L5" s="40">
        <f t="shared" ref="L5:L13" si="3">I5</f>
        <v>50000</v>
      </c>
      <c r="N5" s="16"/>
      <c r="O5" s="16"/>
      <c r="P5" s="16"/>
    </row>
    <row r="6" spans="2:16" ht="32">
      <c r="B6" s="39">
        <v>3</v>
      </c>
      <c r="C6" s="16" t="s">
        <v>80</v>
      </c>
      <c r="D6" s="16" t="s">
        <v>81</v>
      </c>
      <c r="E6" s="16" t="s">
        <v>82</v>
      </c>
      <c r="F6" s="16">
        <v>65000</v>
      </c>
      <c r="G6" s="16">
        <f t="shared" si="0"/>
        <v>61750</v>
      </c>
      <c r="H6" s="16">
        <f t="shared" si="1"/>
        <v>3250</v>
      </c>
      <c r="I6" s="16">
        <f t="shared" si="2"/>
        <v>70000</v>
      </c>
      <c r="J6" s="24" t="s">
        <v>100</v>
      </c>
      <c r="K6" s="16" t="s">
        <v>101</v>
      </c>
      <c r="L6" s="40">
        <f t="shared" si="3"/>
        <v>70000</v>
      </c>
      <c r="N6" s="16"/>
      <c r="O6" s="16"/>
      <c r="P6" s="16"/>
    </row>
    <row r="7" spans="2:16" ht="16">
      <c r="B7" s="39">
        <v>4</v>
      </c>
      <c r="C7" s="16" t="s">
        <v>83</v>
      </c>
      <c r="D7" s="16" t="s">
        <v>76</v>
      </c>
      <c r="E7" s="16" t="s">
        <v>82</v>
      </c>
      <c r="F7" s="16">
        <v>85000</v>
      </c>
      <c r="G7" s="16">
        <f t="shared" si="0"/>
        <v>80750</v>
      </c>
      <c r="H7" s="16">
        <f t="shared" si="1"/>
        <v>4250</v>
      </c>
      <c r="I7" s="16">
        <f t="shared" si="2"/>
        <v>90000</v>
      </c>
      <c r="J7" s="24" t="s">
        <v>96</v>
      </c>
      <c r="K7" s="16" t="s">
        <v>97</v>
      </c>
      <c r="L7" s="40">
        <f t="shared" si="3"/>
        <v>90000</v>
      </c>
      <c r="N7" s="16"/>
      <c r="O7" s="16"/>
      <c r="P7" s="16"/>
    </row>
    <row r="8" spans="2:16" ht="16">
      <c r="B8" s="39">
        <v>5</v>
      </c>
      <c r="C8" s="16" t="s">
        <v>84</v>
      </c>
      <c r="D8" s="16" t="s">
        <v>85</v>
      </c>
      <c r="E8" s="16" t="s">
        <v>77</v>
      </c>
      <c r="F8" s="16">
        <v>55000</v>
      </c>
      <c r="G8" s="16">
        <f t="shared" si="0"/>
        <v>52250</v>
      </c>
      <c r="H8" s="16">
        <f t="shared" si="1"/>
        <v>2750</v>
      </c>
      <c r="I8" s="16">
        <f t="shared" si="2"/>
        <v>60000</v>
      </c>
      <c r="J8" s="24" t="s">
        <v>98</v>
      </c>
      <c r="K8" s="16" t="s">
        <v>102</v>
      </c>
      <c r="L8" s="40">
        <f t="shared" si="3"/>
        <v>60000</v>
      </c>
      <c r="N8" s="16"/>
      <c r="O8" s="16"/>
      <c r="P8" s="16"/>
    </row>
    <row r="9" spans="2:16" ht="32">
      <c r="B9" s="39">
        <v>6</v>
      </c>
      <c r="C9" s="16" t="s">
        <v>86</v>
      </c>
      <c r="D9" s="16" t="s">
        <v>79</v>
      </c>
      <c r="E9" s="16" t="s">
        <v>77</v>
      </c>
      <c r="F9" s="16">
        <v>45000</v>
      </c>
      <c r="G9" s="16">
        <f t="shared" si="0"/>
        <v>42750</v>
      </c>
      <c r="H9" s="16">
        <f t="shared" si="1"/>
        <v>2250</v>
      </c>
      <c r="I9" s="16">
        <f t="shared" si="2"/>
        <v>50000</v>
      </c>
      <c r="J9" s="24" t="s">
        <v>100</v>
      </c>
      <c r="K9" s="16" t="s">
        <v>99</v>
      </c>
      <c r="L9" s="40">
        <f t="shared" si="3"/>
        <v>50000</v>
      </c>
      <c r="N9" s="16"/>
      <c r="O9" s="16"/>
      <c r="P9" s="16"/>
    </row>
    <row r="10" spans="2:16" ht="16">
      <c r="B10" s="39">
        <v>7</v>
      </c>
      <c r="C10" s="16" t="s">
        <v>87</v>
      </c>
      <c r="D10" s="16" t="s">
        <v>76</v>
      </c>
      <c r="E10" s="16" t="s">
        <v>77</v>
      </c>
      <c r="F10" s="16">
        <v>65000</v>
      </c>
      <c r="G10" s="16">
        <f t="shared" si="0"/>
        <v>61750</v>
      </c>
      <c r="H10" s="16">
        <f t="shared" si="1"/>
        <v>3250</v>
      </c>
      <c r="I10" s="16">
        <f t="shared" si="2"/>
        <v>70000</v>
      </c>
      <c r="J10" s="24" t="s">
        <v>96</v>
      </c>
      <c r="K10" s="16" t="s">
        <v>101</v>
      </c>
      <c r="L10" s="40">
        <f t="shared" si="3"/>
        <v>70000</v>
      </c>
      <c r="N10" s="16"/>
      <c r="O10" s="16"/>
      <c r="P10" s="16"/>
    </row>
    <row r="11" spans="2:16" ht="16">
      <c r="B11" s="39">
        <v>8</v>
      </c>
      <c r="C11" s="16" t="s">
        <v>88</v>
      </c>
      <c r="D11" s="16" t="s">
        <v>81</v>
      </c>
      <c r="E11" s="16" t="s">
        <v>82</v>
      </c>
      <c r="F11" s="16">
        <v>55000</v>
      </c>
      <c r="G11" s="16">
        <f t="shared" si="0"/>
        <v>52250</v>
      </c>
      <c r="H11" s="16">
        <f t="shared" si="1"/>
        <v>2750</v>
      </c>
      <c r="I11" s="16">
        <f t="shared" si="2"/>
        <v>60000</v>
      </c>
      <c r="J11" s="24" t="s">
        <v>98</v>
      </c>
      <c r="K11" s="16" t="s">
        <v>99</v>
      </c>
      <c r="L11" s="40">
        <f t="shared" si="3"/>
        <v>60000</v>
      </c>
      <c r="N11" s="16"/>
      <c r="O11" s="16"/>
      <c r="P11" s="16"/>
    </row>
    <row r="12" spans="2:16" ht="32">
      <c r="B12" s="39">
        <v>9</v>
      </c>
      <c r="C12" s="16" t="s">
        <v>89</v>
      </c>
      <c r="D12" s="16" t="s">
        <v>81</v>
      </c>
      <c r="E12" s="16" t="s">
        <v>77</v>
      </c>
      <c r="F12" s="16">
        <v>45000</v>
      </c>
      <c r="G12" s="16">
        <f t="shared" si="0"/>
        <v>42750</v>
      </c>
      <c r="H12" s="16">
        <f t="shared" si="1"/>
        <v>2250</v>
      </c>
      <c r="I12" s="16">
        <f t="shared" si="2"/>
        <v>50000</v>
      </c>
      <c r="J12" s="24" t="s">
        <v>100</v>
      </c>
      <c r="K12" s="16" t="s">
        <v>97</v>
      </c>
      <c r="L12" s="40">
        <f t="shared" si="3"/>
        <v>50000</v>
      </c>
      <c r="N12" s="16"/>
      <c r="O12" s="16"/>
      <c r="P12" s="16"/>
    </row>
    <row r="13" spans="2:16" ht="32">
      <c r="B13" s="41">
        <v>10</v>
      </c>
      <c r="C13" s="42" t="s">
        <v>103</v>
      </c>
      <c r="D13" s="42" t="s">
        <v>79</v>
      </c>
      <c r="E13" s="42" t="s">
        <v>82</v>
      </c>
      <c r="F13" s="42">
        <v>55000</v>
      </c>
      <c r="G13" s="42">
        <f t="shared" si="0"/>
        <v>52250</v>
      </c>
      <c r="H13" s="42">
        <f t="shared" si="1"/>
        <v>2750</v>
      </c>
      <c r="I13" s="42">
        <f t="shared" si="2"/>
        <v>60000</v>
      </c>
      <c r="J13" s="43" t="s">
        <v>100</v>
      </c>
      <c r="K13" s="42" t="s">
        <v>101</v>
      </c>
      <c r="L13" s="44">
        <f t="shared" si="3"/>
        <v>60000</v>
      </c>
      <c r="N13" s="16"/>
      <c r="O13" s="16"/>
      <c r="P13" s="16"/>
    </row>
    <row r="14" spans="2:16">
      <c r="I14" s="16"/>
    </row>
    <row r="16" spans="2:16">
      <c r="F16" s="25" t="s">
        <v>104</v>
      </c>
      <c r="G16" s="26"/>
      <c r="H16" s="27"/>
      <c r="J16" s="33" t="s">
        <v>105</v>
      </c>
      <c r="K16" s="34">
        <v>5000</v>
      </c>
    </row>
    <row r="17" spans="2:12">
      <c r="F17" s="28" t="s">
        <v>106</v>
      </c>
      <c r="H17" s="29"/>
    </row>
    <row r="18" spans="2:12">
      <c r="F18" s="30" t="s">
        <v>107</v>
      </c>
      <c r="G18" s="31"/>
      <c r="H18" s="32"/>
    </row>
    <row r="20" spans="2:12">
      <c r="B20" s="36" t="s">
        <v>108</v>
      </c>
      <c r="C20" s="24"/>
      <c r="D20" s="16"/>
      <c r="E20" s="16"/>
      <c r="F20" s="16"/>
      <c r="G20" s="16"/>
      <c r="H20" s="16"/>
      <c r="I20" s="16"/>
      <c r="J20" s="16"/>
      <c r="K20" s="16"/>
      <c r="L20" s="16"/>
    </row>
    <row r="21" spans="2:12">
      <c r="B21" s="23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2:12">
      <c r="B22" s="23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2:12" ht="39" customHeight="1">
      <c r="C23" s="35" t="s">
        <v>109</v>
      </c>
      <c r="D23" s="23" t="s">
        <v>110</v>
      </c>
      <c r="E23" s="16"/>
      <c r="F23" s="16"/>
      <c r="G23" s="16"/>
      <c r="H23" s="16"/>
      <c r="I23" s="16"/>
      <c r="J23" s="16"/>
      <c r="K23" s="16"/>
      <c r="L23" s="16"/>
    </row>
    <row r="24" spans="2:12">
      <c r="C24" s="45">
        <f ca="1">RANDBETWEEN(30000,50000)</f>
        <v>37371</v>
      </c>
      <c r="D24" s="17">
        <v>44597</v>
      </c>
      <c r="F24" s="16"/>
      <c r="G24" s="16"/>
      <c r="H24" s="16"/>
      <c r="I24" s="16"/>
      <c r="J24" s="16"/>
      <c r="K24" s="16"/>
      <c r="L24" s="16"/>
    </row>
    <row r="25" spans="2:12">
      <c r="C25" s="45">
        <f t="shared" ref="C25:C34" ca="1" si="4">RANDBETWEEN(30000,50000)</f>
        <v>35667</v>
      </c>
      <c r="D25" s="45">
        <v>46299</v>
      </c>
      <c r="E25" s="16"/>
      <c r="F25" s="16"/>
      <c r="G25" s="16"/>
      <c r="H25" s="16"/>
      <c r="I25" s="16"/>
      <c r="J25" s="16"/>
      <c r="K25" s="16"/>
      <c r="L25" s="16"/>
    </row>
    <row r="26" spans="2:12">
      <c r="C26" s="45">
        <f t="shared" ca="1" si="4"/>
        <v>32357</v>
      </c>
      <c r="D26" s="45">
        <v>33108</v>
      </c>
      <c r="E26" s="16"/>
      <c r="F26" s="16"/>
      <c r="G26" s="16"/>
      <c r="H26" s="16"/>
      <c r="I26" s="16"/>
      <c r="J26" s="16"/>
      <c r="K26" s="16"/>
      <c r="L26" s="16"/>
    </row>
    <row r="27" spans="2:12">
      <c r="C27" s="45">
        <f t="shared" ca="1" si="4"/>
        <v>40906</v>
      </c>
      <c r="D27" s="45">
        <v>36389</v>
      </c>
      <c r="E27" s="16"/>
      <c r="F27" s="16"/>
      <c r="G27" s="16"/>
      <c r="H27" s="16"/>
      <c r="I27" s="16"/>
      <c r="J27" s="16"/>
      <c r="K27" s="16"/>
      <c r="L27" s="16"/>
    </row>
    <row r="28" spans="2:12">
      <c r="C28" s="45">
        <f t="shared" ca="1" si="4"/>
        <v>38668</v>
      </c>
      <c r="D28" s="47">
        <v>36742</v>
      </c>
      <c r="E28" s="24"/>
      <c r="F28" s="24"/>
      <c r="G28" s="24"/>
      <c r="H28" s="24"/>
      <c r="I28" s="24"/>
      <c r="J28" s="24"/>
      <c r="K28" s="24"/>
      <c r="L28" s="24"/>
    </row>
    <row r="29" spans="2:12">
      <c r="C29" s="45">
        <f t="shared" ca="1" si="4"/>
        <v>49400</v>
      </c>
      <c r="D29" s="45">
        <v>33427</v>
      </c>
      <c r="E29" s="16"/>
      <c r="F29" s="16"/>
      <c r="G29" s="16"/>
      <c r="H29" s="16"/>
      <c r="I29" s="16"/>
      <c r="J29" s="16"/>
      <c r="K29" s="16"/>
      <c r="L29" s="16"/>
    </row>
    <row r="30" spans="2:12">
      <c r="C30" s="45">
        <f t="shared" ca="1" si="4"/>
        <v>39028</v>
      </c>
      <c r="D30" s="45">
        <v>43679</v>
      </c>
      <c r="E30" s="16"/>
      <c r="F30" s="16"/>
      <c r="G30" s="16"/>
      <c r="H30" s="16"/>
      <c r="I30" s="16"/>
      <c r="J30" s="16"/>
      <c r="K30" s="16"/>
      <c r="L30" s="16"/>
    </row>
    <row r="31" spans="2:12">
      <c r="C31" s="45">
        <f t="shared" ca="1" si="4"/>
        <v>44145</v>
      </c>
      <c r="D31" s="17">
        <v>47855</v>
      </c>
    </row>
    <row r="32" spans="2:12">
      <c r="C32" s="45">
        <f t="shared" ca="1" si="4"/>
        <v>45749</v>
      </c>
      <c r="D32" s="17">
        <v>37581</v>
      </c>
    </row>
    <row r="33" spans="2:10">
      <c r="C33" s="45">
        <f t="shared" ca="1" si="4"/>
        <v>45901</v>
      </c>
      <c r="D33" s="17" t="s">
        <v>111</v>
      </c>
    </row>
    <row r="34" spans="2:10">
      <c r="C34" s="45">
        <f t="shared" ca="1" si="4"/>
        <v>34361</v>
      </c>
      <c r="D34" s="17">
        <v>37770</v>
      </c>
    </row>
    <row r="36" spans="2:10">
      <c r="C36" s="49" t="s">
        <v>112</v>
      </c>
      <c r="D36" s="48">
        <f>SUM(D24:D34)</f>
        <v>397447</v>
      </c>
      <c r="E36" s="49" t="s">
        <v>113</v>
      </c>
      <c r="F36" s="48">
        <f>AVERAGE(D24:D34)</f>
        <v>39744.699999999997</v>
      </c>
      <c r="G36" s="51" t="s">
        <v>114</v>
      </c>
      <c r="H36" s="52">
        <f>MEDIAN(D24:D34)</f>
        <v>37675.5</v>
      </c>
      <c r="I36" s="50" t="s">
        <v>115</v>
      </c>
      <c r="J36" s="52">
        <f>COUNT(D24:D34)</f>
        <v>10</v>
      </c>
    </row>
    <row r="37" spans="2:10">
      <c r="C37" s="50" t="s">
        <v>116</v>
      </c>
      <c r="D37" s="48">
        <f>COUNTA(D24:D34)</f>
        <v>11</v>
      </c>
      <c r="E37" s="49"/>
      <c r="F37" s="48"/>
      <c r="G37" s="51"/>
      <c r="H37" s="52"/>
      <c r="I37" s="50"/>
      <c r="J37" s="52"/>
    </row>
    <row r="39" spans="2:10">
      <c r="B39" s="46" t="s">
        <v>117</v>
      </c>
    </row>
    <row r="40" spans="2:10">
      <c r="B40" t="s">
        <v>118</v>
      </c>
    </row>
    <row r="41" spans="2:10">
      <c r="B41" t="s">
        <v>119</v>
      </c>
      <c r="E41" t="s">
        <v>120</v>
      </c>
    </row>
    <row r="42" spans="2:10">
      <c r="B42" t="s">
        <v>121</v>
      </c>
    </row>
    <row r="43" spans="2:10">
      <c r="B43" t="s">
        <v>122</v>
      </c>
      <c r="E43" t="s">
        <v>123</v>
      </c>
    </row>
    <row r="44" spans="2:10">
      <c r="B44" t="s">
        <v>124</v>
      </c>
      <c r="E44" t="s">
        <v>125</v>
      </c>
    </row>
  </sheetData>
  <autoFilter ref="B3:L13" xr:uid="{082226F8-1297-4706-B922-0DB6BCDA7716}"/>
  <sortState xmlns:xlrd2="http://schemas.microsoft.com/office/spreadsheetml/2017/richdata2" ref="F16:F18">
    <sortCondition ref="F16:F18"/>
  </sortState>
  <mergeCells count="1">
    <mergeCell ref="B2:L2"/>
  </mergeCells>
  <pageMargins left="0.7" right="0.7" top="0.75" bottom="0.75" header="0.3" footer="0.3"/>
  <rowBreaks count="1" manualBreakCount="1">
    <brk id="2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0808-BC1D-4EE5-AF74-CBA0D47A8C54}">
  <dimension ref="B3:H13"/>
  <sheetViews>
    <sheetView zoomScaleNormal="100" workbookViewId="0">
      <selection activeCell="B6" sqref="B6"/>
    </sheetView>
  </sheetViews>
  <sheetFormatPr baseColWidth="10" defaultColWidth="8.83203125" defaultRowHeight="15"/>
  <cols>
    <col min="1" max="1" width="14.33203125" bestFit="1" customWidth="1"/>
    <col min="2" max="2" width="16.83203125" customWidth="1"/>
    <col min="3" max="4" width="14.33203125" customWidth="1"/>
    <col min="5" max="5" width="13.33203125" customWidth="1"/>
    <col min="6" max="6" width="13.1640625" customWidth="1"/>
    <col min="7" max="7" width="20.5" customWidth="1"/>
    <col min="8" max="8" width="27.83203125" customWidth="1"/>
  </cols>
  <sheetData>
    <row r="3" spans="2:8" ht="37" customHeight="1">
      <c r="B3" s="65" t="s">
        <v>126</v>
      </c>
      <c r="C3" s="66"/>
      <c r="D3" s="66"/>
      <c r="E3" s="66"/>
      <c r="F3" s="66"/>
      <c r="G3" s="66"/>
      <c r="H3" s="67"/>
    </row>
    <row r="4" spans="2:8" ht="27" customHeight="1">
      <c r="B4" s="53" t="s">
        <v>127</v>
      </c>
      <c r="C4" s="54" t="s">
        <v>128</v>
      </c>
      <c r="D4" s="54" t="s">
        <v>129</v>
      </c>
      <c r="E4" s="54" t="s">
        <v>130</v>
      </c>
      <c r="F4" s="54" t="s">
        <v>131</v>
      </c>
      <c r="G4" s="54" t="s">
        <v>132</v>
      </c>
      <c r="H4" s="55" t="s">
        <v>133</v>
      </c>
    </row>
    <row r="5" spans="2:8">
      <c r="B5" s="60" t="s">
        <v>134</v>
      </c>
      <c r="C5" s="60">
        <v>2500</v>
      </c>
      <c r="D5" s="60">
        <v>3075</v>
      </c>
      <c r="E5" s="60">
        <v>1850</v>
      </c>
      <c r="F5" s="60">
        <v>3500</v>
      </c>
      <c r="G5" s="60">
        <f>SUM(C5:F5)</f>
        <v>10925</v>
      </c>
      <c r="H5" s="61">
        <f>(G5/$G$9)</f>
        <v>0.249002849002849</v>
      </c>
    </row>
    <row r="6" spans="2:8">
      <c r="B6" s="60" t="s">
        <v>135</v>
      </c>
      <c r="C6" s="60">
        <v>3025</v>
      </c>
      <c r="D6" s="60">
        <v>3500</v>
      </c>
      <c r="E6" s="60">
        <v>2500</v>
      </c>
      <c r="F6" s="60">
        <v>1650</v>
      </c>
      <c r="G6" s="60">
        <f t="shared" ref="G6:G9" si="0">SUM(C6:F6)</f>
        <v>10675</v>
      </c>
      <c r="H6" s="61">
        <f>(G6/$G$9)</f>
        <v>0.24330484330484331</v>
      </c>
    </row>
    <row r="7" spans="2:8">
      <c r="B7" s="60" t="s">
        <v>136</v>
      </c>
      <c r="C7" s="60">
        <v>1750</v>
      </c>
      <c r="D7" s="60">
        <v>3750</v>
      </c>
      <c r="E7" s="60">
        <v>2750</v>
      </c>
      <c r="F7" s="60">
        <v>4000</v>
      </c>
      <c r="G7" s="60">
        <f t="shared" si="0"/>
        <v>12250</v>
      </c>
      <c r="H7" s="61">
        <f t="shared" ref="H7:H8" si="1">(G7/$G$9)</f>
        <v>0.27920227920227919</v>
      </c>
    </row>
    <row r="8" spans="2:8">
      <c r="B8" s="60" t="s">
        <v>137</v>
      </c>
      <c r="C8" s="60">
        <v>3500</v>
      </c>
      <c r="D8" s="60">
        <v>2000</v>
      </c>
      <c r="E8" s="60">
        <v>1500</v>
      </c>
      <c r="F8" s="60">
        <v>3025</v>
      </c>
      <c r="G8" s="60">
        <f t="shared" si="0"/>
        <v>10025</v>
      </c>
      <c r="H8" s="61">
        <f t="shared" si="1"/>
        <v>0.2284900284900285</v>
      </c>
    </row>
    <row r="9" spans="2:8">
      <c r="B9" s="60" t="s">
        <v>138</v>
      </c>
      <c r="C9" s="60">
        <f>SUM(C5:C8)</f>
        <v>10775</v>
      </c>
      <c r="D9" s="60">
        <f t="shared" ref="D9:F9" si="2">SUM(D5:D8)</f>
        <v>12325</v>
      </c>
      <c r="E9" s="60">
        <f t="shared" si="2"/>
        <v>8600</v>
      </c>
      <c r="F9" s="60">
        <f t="shared" si="2"/>
        <v>12175</v>
      </c>
      <c r="G9" s="60">
        <f t="shared" si="0"/>
        <v>43875</v>
      </c>
      <c r="H9" s="60"/>
    </row>
    <row r="10" spans="2:8">
      <c r="B10" s="56"/>
      <c r="C10" s="57"/>
      <c r="D10" s="57"/>
      <c r="E10" s="57"/>
      <c r="F10" s="57"/>
      <c r="G10" s="57"/>
      <c r="H10" s="58"/>
    </row>
    <row r="11" spans="2:8">
      <c r="B11" s="60" t="s">
        <v>139</v>
      </c>
      <c r="C11" s="60">
        <f>AVERAGE(C5:C8)</f>
        <v>2693.75</v>
      </c>
      <c r="D11" s="60">
        <f t="shared" ref="D11:G11" si="3">AVERAGE(D5:D8)</f>
        <v>3081.25</v>
      </c>
      <c r="E11" s="60">
        <f t="shared" si="3"/>
        <v>2150</v>
      </c>
      <c r="F11" s="60">
        <f t="shared" si="3"/>
        <v>3043.75</v>
      </c>
      <c r="G11" s="60">
        <f t="shared" si="3"/>
        <v>10968.75</v>
      </c>
      <c r="H11" s="58"/>
    </row>
    <row r="12" spans="2:8">
      <c r="B12" s="60" t="s">
        <v>140</v>
      </c>
      <c r="C12" s="60">
        <f>MIN(C5:C8)</f>
        <v>1750</v>
      </c>
      <c r="D12" s="60">
        <f t="shared" ref="D12:G12" si="4">MIN(D5:D8)</f>
        <v>2000</v>
      </c>
      <c r="E12" s="60">
        <f t="shared" si="4"/>
        <v>1500</v>
      </c>
      <c r="F12" s="60">
        <f t="shared" si="4"/>
        <v>1650</v>
      </c>
      <c r="G12" s="60">
        <f t="shared" si="4"/>
        <v>10025</v>
      </c>
      <c r="H12" s="58"/>
    </row>
    <row r="13" spans="2:8">
      <c r="B13" s="60" t="s">
        <v>141</v>
      </c>
      <c r="C13" s="60">
        <f>MAX(C5:C8)</f>
        <v>3500</v>
      </c>
      <c r="D13" s="60">
        <f t="shared" ref="D13:G13" si="5">MAX(D5:D8)</f>
        <v>3750</v>
      </c>
      <c r="E13" s="60">
        <f t="shared" si="5"/>
        <v>2750</v>
      </c>
      <c r="F13" s="60">
        <f t="shared" si="5"/>
        <v>4000</v>
      </c>
      <c r="G13" s="60">
        <f t="shared" si="5"/>
        <v>12250</v>
      </c>
      <c r="H13" s="59"/>
    </row>
  </sheetData>
  <autoFilter ref="B4:H4" xr:uid="{E4530808-BC1D-4EE5-AF74-CBA0D47A8C54}"/>
  <mergeCells count="1">
    <mergeCell ref="B3:H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4844-60A3-324A-B22D-CF4F5E2140FC}">
  <dimension ref="A1:I19"/>
  <sheetViews>
    <sheetView tabSelected="1" zoomScale="130" zoomScaleNormal="130" workbookViewId="0">
      <selection activeCell="G5" sqref="G5"/>
    </sheetView>
  </sheetViews>
  <sheetFormatPr baseColWidth="10" defaultRowHeight="15"/>
  <sheetData>
    <row r="1" spans="1:9">
      <c r="A1" t="s">
        <v>42</v>
      </c>
      <c r="B1" t="s">
        <v>142</v>
      </c>
      <c r="C1" t="s">
        <v>70</v>
      </c>
      <c r="F1" t="s">
        <v>165</v>
      </c>
      <c r="H1" t="s">
        <v>152</v>
      </c>
      <c r="I1" t="s">
        <v>151</v>
      </c>
    </row>
    <row r="2" spans="1:9">
      <c r="A2">
        <v>43323</v>
      </c>
      <c r="B2">
        <v>26</v>
      </c>
      <c r="C2" t="s">
        <v>77</v>
      </c>
      <c r="H2" t="s">
        <v>147</v>
      </c>
      <c r="I2" t="s">
        <v>150</v>
      </c>
    </row>
    <row r="3" spans="1:9">
      <c r="A3">
        <v>35625</v>
      </c>
      <c r="B3">
        <v>26</v>
      </c>
      <c r="C3" t="s">
        <v>82</v>
      </c>
      <c r="H3" t="s">
        <v>148</v>
      </c>
      <c r="I3" t="s">
        <v>149</v>
      </c>
    </row>
    <row r="4" spans="1:9">
      <c r="A4">
        <v>37353</v>
      </c>
      <c r="B4">
        <v>28</v>
      </c>
      <c r="C4" t="s">
        <v>77</v>
      </c>
    </row>
    <row r="5" spans="1:9">
      <c r="A5">
        <v>31256</v>
      </c>
      <c r="B5">
        <v>21</v>
      </c>
      <c r="C5" t="s">
        <v>77</v>
      </c>
      <c r="F5" t="s">
        <v>155</v>
      </c>
      <c r="H5" t="s">
        <v>156</v>
      </c>
      <c r="I5" t="s">
        <v>157</v>
      </c>
    </row>
    <row r="6" spans="1:9">
      <c r="A6">
        <v>45253</v>
      </c>
      <c r="B6">
        <v>21</v>
      </c>
      <c r="C6" t="s">
        <v>82</v>
      </c>
      <c r="H6" t="s">
        <v>158</v>
      </c>
      <c r="I6" t="s">
        <v>159</v>
      </c>
    </row>
    <row r="7" spans="1:9">
      <c r="A7">
        <v>34586</v>
      </c>
      <c r="B7">
        <v>22</v>
      </c>
      <c r="C7" t="s">
        <v>77</v>
      </c>
      <c r="H7" t="s">
        <v>147</v>
      </c>
      <c r="I7" t="s">
        <v>162</v>
      </c>
    </row>
    <row r="8" spans="1:9">
      <c r="A8">
        <v>30891</v>
      </c>
      <c r="B8">
        <v>28</v>
      </c>
      <c r="C8" t="s">
        <v>82</v>
      </c>
    </row>
    <row r="9" spans="1:9">
      <c r="A9">
        <v>45366</v>
      </c>
      <c r="B9">
        <v>20</v>
      </c>
      <c r="C9" t="s">
        <v>82</v>
      </c>
    </row>
    <row r="10" spans="1:9">
      <c r="A10">
        <v>39427</v>
      </c>
      <c r="B10">
        <v>26</v>
      </c>
      <c r="C10" t="s">
        <v>77</v>
      </c>
    </row>
    <row r="11" spans="1:9">
      <c r="A11">
        <v>37482</v>
      </c>
      <c r="B11">
        <v>22</v>
      </c>
      <c r="C11" t="s">
        <v>77</v>
      </c>
    </row>
    <row r="12" spans="1:9">
      <c r="A12">
        <v>39898</v>
      </c>
      <c r="B12">
        <v>25</v>
      </c>
      <c r="C12" t="s">
        <v>77</v>
      </c>
    </row>
    <row r="13" spans="1:9">
      <c r="A13">
        <v>33047</v>
      </c>
      <c r="B13">
        <v>24</v>
      </c>
      <c r="C13" t="s">
        <v>82</v>
      </c>
    </row>
    <row r="15" spans="1:9">
      <c r="A15" t="s">
        <v>143</v>
      </c>
      <c r="B15">
        <f>SUM(A2:A13)</f>
        <v>453507</v>
      </c>
    </row>
    <row r="16" spans="1:9">
      <c r="A16" t="s">
        <v>144</v>
      </c>
      <c r="B16">
        <f>SUMIF(B2:B13,"&gt;25",A2:A13)</f>
        <v>186619</v>
      </c>
      <c r="E16" t="s">
        <v>145</v>
      </c>
      <c r="I16" t="s">
        <v>146</v>
      </c>
    </row>
    <row r="17" spans="1:5">
      <c r="A17" t="s">
        <v>153</v>
      </c>
      <c r="B17">
        <f>AVERAGEIF(B2:B13,"&gt;22",A2:A13)</f>
        <v>37080.571428571428</v>
      </c>
      <c r="E17" t="s">
        <v>160</v>
      </c>
    </row>
    <row r="18" spans="1:5">
      <c r="A18" t="s">
        <v>154</v>
      </c>
      <c r="B18">
        <f>DSUM(A1:C13,1,C1:C2)</f>
        <v>263325</v>
      </c>
      <c r="E18" t="s">
        <v>161</v>
      </c>
    </row>
    <row r="19" spans="1:5">
      <c r="A19" t="s">
        <v>163</v>
      </c>
      <c r="B19">
        <f>DAVERAGE(A1:C13,1,C1:C2)</f>
        <v>37617.857142857145</v>
      </c>
      <c r="E1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Day_01</vt:lpstr>
      <vt:lpstr>Day_02</vt:lpstr>
      <vt:lpstr>Practice</vt:lpstr>
      <vt:lpstr>Day_05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 Khanna</cp:lastModifiedBy>
  <cp:revision/>
  <dcterms:created xsi:type="dcterms:W3CDTF">2022-10-10T06:14:29Z</dcterms:created>
  <dcterms:modified xsi:type="dcterms:W3CDTF">2022-10-17T14:53:19Z</dcterms:modified>
  <cp:category/>
  <cp:contentStatus/>
</cp:coreProperties>
</file>