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harat Khanna\iCloudDrive\DS &amp; ML\Statistics\"/>
    </mc:Choice>
  </mc:AlternateContent>
  <xr:revisionPtr revIDLastSave="0" documentId="13_ncr:1_{831C5170-4CFE-4ABC-A134-5F91036B5690}" xr6:coauthVersionLast="47" xr6:coauthVersionMax="47" xr10:uidLastSave="{00000000-0000-0000-0000-000000000000}"/>
  <bookViews>
    <workbookView xWindow="1065" yWindow="1245" windowWidth="35505" windowHeight="18885" activeTab="2" xr2:uid="{B423B20B-E6DB-439A-8876-BB6390F8BAAC}"/>
  </bookViews>
  <sheets>
    <sheet name="Day_03" sheetId="1" r:id="rId1"/>
    <sheet name="Day_04" sheetId="3" r:id="rId2"/>
    <sheet name="Homework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9" i="2" l="1"/>
  <c r="J28" i="2"/>
  <c r="J72" i="3"/>
  <c r="J73" i="3"/>
  <c r="J74" i="3"/>
  <c r="J75" i="3"/>
  <c r="J76" i="3"/>
  <c r="J77" i="3"/>
  <c r="J78" i="3"/>
  <c r="J79" i="3"/>
  <c r="I72" i="3"/>
  <c r="I73" i="3"/>
  <c r="I74" i="3"/>
  <c r="I75" i="3"/>
  <c r="I76" i="3"/>
  <c r="I77" i="3"/>
  <c r="I78" i="3"/>
  <c r="I79" i="3"/>
  <c r="K73" i="3"/>
  <c r="K74" i="3"/>
  <c r="K75" i="3"/>
  <c r="K76" i="3"/>
  <c r="K77" i="3"/>
  <c r="K78" i="3"/>
  <c r="K79" i="3"/>
  <c r="G73" i="3"/>
  <c r="G74" i="3"/>
  <c r="G75" i="3"/>
  <c r="G76" i="3"/>
  <c r="G77" i="3"/>
  <c r="G78" i="3"/>
  <c r="G79" i="3"/>
  <c r="G72" i="3"/>
  <c r="F73" i="3"/>
  <c r="H73" i="3" s="1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72" i="3"/>
  <c r="H33" i="3"/>
  <c r="E19" i="2"/>
  <c r="E7" i="2"/>
  <c r="E8" i="2"/>
  <c r="E9" i="2"/>
  <c r="E10" i="2"/>
  <c r="E11" i="2"/>
  <c r="J25" i="2" s="1"/>
  <c r="E12" i="2"/>
  <c r="E13" i="2"/>
  <c r="E14" i="2"/>
  <c r="E15" i="2"/>
  <c r="E16" i="2"/>
  <c r="E17" i="2"/>
  <c r="E18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" i="2"/>
  <c r="J24" i="2" s="1"/>
  <c r="H46" i="1"/>
  <c r="H44" i="1"/>
  <c r="G16" i="1"/>
  <c r="G15" i="1"/>
  <c r="G14" i="1"/>
  <c r="G13" i="1"/>
  <c r="K72" i="3" l="1"/>
  <c r="H72" i="3"/>
  <c r="J26" i="2"/>
</calcChain>
</file>

<file path=xl/sharedStrings.xml><?xml version="1.0" encoding="utf-8"?>
<sst xmlns="http://schemas.openxmlformats.org/spreadsheetml/2006/main" count="100" uniqueCount="77">
  <si>
    <t>Statistics Day 03</t>
  </si>
  <si>
    <t>O</t>
  </si>
  <si>
    <t>Interpretation</t>
  </si>
  <si>
    <t>Explore</t>
  </si>
  <si>
    <t>Model</t>
  </si>
  <si>
    <t>Scrub</t>
  </si>
  <si>
    <t>M</t>
  </si>
  <si>
    <t>E</t>
  </si>
  <si>
    <t>N</t>
  </si>
  <si>
    <t>S</t>
  </si>
  <si>
    <t>Median</t>
  </si>
  <si>
    <t>Mean</t>
  </si>
  <si>
    <t>Mode</t>
  </si>
  <si>
    <t>Emperical rule:-</t>
  </si>
  <si>
    <t>1) One std left &amp; right from mean , it will cover 65% of data</t>
  </si>
  <si>
    <t>2) Two std left &amp; right from mean it will cover 95% of data</t>
  </si>
  <si>
    <t>3) 3 std left &amp; right from mean, it will cover 99% of data</t>
  </si>
  <si>
    <t>STD</t>
  </si>
  <si>
    <t>Six Sigma:-</t>
  </si>
  <si>
    <t>Using emperical rule they make sure there not defected items are in 99%</t>
  </si>
  <si>
    <t>Normal Distribution:-</t>
  </si>
  <si>
    <t>ASSIGNMENT: Normal Distributed Number Formula</t>
  </si>
  <si>
    <t>Age</t>
  </si>
  <si>
    <t>Premium</t>
  </si>
  <si>
    <t>∑(xi -µ)^2</t>
  </si>
  <si>
    <t>∑(xi - x.mean)(yi - y.mean)</t>
  </si>
  <si>
    <t>Co-Variance</t>
  </si>
  <si>
    <t xml:space="preserve">variance: </t>
  </si>
  <si>
    <t>co-variance:</t>
  </si>
  <si>
    <t>Graph:</t>
  </si>
  <si>
    <t xml:space="preserve"> Covar + Means age &amp; premium have positive relation</t>
  </si>
  <si>
    <t>Covar - Means age &amp; prmium have negative relation</t>
  </si>
  <si>
    <t>Covar 0 menas age &amp; premium have no relation</t>
  </si>
  <si>
    <t>* It tells relationship + or not, but it doesn't tell how much</t>
  </si>
  <si>
    <t>Obtain</t>
  </si>
  <si>
    <t>Co-relation:-</t>
  </si>
  <si>
    <t>z</t>
  </si>
  <si>
    <t>Total</t>
  </si>
  <si>
    <t>Normal Distribution</t>
  </si>
  <si>
    <t>How change in 1 variable is associated with another change.</t>
  </si>
  <si>
    <t>(+ve, -ve , 0)</t>
  </si>
  <si>
    <t>Because this data is boundless from [ -Infinity, Infinity]</t>
  </si>
  <si>
    <t>Statistics Day 04</t>
  </si>
  <si>
    <t>Co-Variance: -</t>
  </si>
  <si>
    <t>std(x,y)</t>
  </si>
  <si>
    <t>cov(x,y)</t>
  </si>
  <si>
    <t>Range: -1 to 1</t>
  </si>
  <si>
    <t xml:space="preserve">co-relation </t>
  </si>
  <si>
    <t>Closer to 1 + Relation</t>
  </si>
  <si>
    <t>Closer to 0 No Relation</t>
  </si>
  <si>
    <t>Closer to -1 - Relation</t>
  </si>
  <si>
    <t xml:space="preserve">x = Age </t>
  </si>
  <si>
    <t>y = Salary</t>
  </si>
  <si>
    <t>Unit in cov is years X Rs</t>
  </si>
  <si>
    <t>:YearsRs</t>
  </si>
  <si>
    <t>std</t>
  </si>
  <si>
    <t>co relations</t>
  </si>
  <si>
    <t>y(x,y)</t>
  </si>
  <si>
    <t>No unit hence for corelatin</t>
  </si>
  <si>
    <t>Co-Relation</t>
  </si>
  <si>
    <t>yearsRs</t>
  </si>
  <si>
    <t>Means premium negatively related to age by 1.3 %</t>
  </si>
  <si>
    <t>Salary</t>
  </si>
  <si>
    <t>Normalization:-</t>
  </si>
  <si>
    <t>xi -xmin</t>
  </si>
  <si>
    <t>xmax - xmin</t>
  </si>
  <si>
    <t>When inserted in machine, it favours data with higher magnitude. Therfore we normalize data before input</t>
  </si>
  <si>
    <t>Normalized age</t>
  </si>
  <si>
    <t>age-min (xi-xmin)</t>
  </si>
  <si>
    <t>max age - min age (xmax - xmin)</t>
  </si>
  <si>
    <t>Normalise Salary</t>
  </si>
  <si>
    <t>Salary - min (yi -ymin)</t>
  </si>
  <si>
    <t>Salary max - min  (ymax-ymin)</t>
  </si>
  <si>
    <t xml:space="preserve"> </t>
  </si>
  <si>
    <t>Mean - 1STD</t>
  </si>
  <si>
    <t>Mean + 1 STD</t>
  </si>
  <si>
    <t>65% data lies in 0.02 -0.30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</si>
</sst>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0" fillId="0" borderId="13" xfId="0" applyBorder="1"/>
    <xf numFmtId="0" fontId="2" fillId="0" borderId="14" xfId="0" applyFont="1" applyBorder="1"/>
    <xf numFmtId="0" fontId="0" fillId="0" borderId="15" xfId="0" applyBorder="1"/>
    <xf numFmtId="0" fontId="4" fillId="0" borderId="0" xfId="0" applyFont="1"/>
    <xf numFmtId="0" fontId="0" fillId="0" borderId="16" xfId="0" applyBorder="1"/>
    <xf numFmtId="0" fontId="0" fillId="0" borderId="12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17" xfId="0" applyBorder="1"/>
    <xf numFmtId="0" fontId="0" fillId="0" borderId="6" xfId="0" applyBorder="1"/>
    <xf numFmtId="0" fontId="0" fillId="0" borderId="7" xfId="0" applyBorder="1"/>
    <xf numFmtId="0" fontId="5" fillId="0" borderId="0" xfId="0" applyFont="1"/>
    <xf numFmtId="0" fontId="0" fillId="0" borderId="2" xfId="0" applyBorder="1"/>
    <xf numFmtId="0" fontId="0" fillId="0" borderId="5" xfId="0" applyBorder="1"/>
    <xf numFmtId="0" fontId="7" fillId="0" borderId="18" xfId="0" applyFont="1" applyBorder="1" applyAlignment="1">
      <alignment horizontal="center"/>
    </xf>
    <xf numFmtId="0" fontId="0" fillId="0" borderId="20" xfId="0" applyBorder="1"/>
    <xf numFmtId="0" fontId="6" fillId="0" borderId="2" xfId="0" applyFont="1" applyBorder="1"/>
    <xf numFmtId="0" fontId="8" fillId="0" borderId="0" xfId="0" applyFont="1"/>
    <xf numFmtId="0" fontId="1" fillId="2" borderId="1" xfId="1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0" fillId="0" borderId="21" xfId="0" applyBorder="1"/>
    <xf numFmtId="0" fontId="6" fillId="0" borderId="0" xfId="0" applyFont="1"/>
    <xf numFmtId="0" fontId="0" fillId="0" borderId="18" xfId="0" applyBorder="1" applyAlignment="1">
      <alignment horizontal="center"/>
    </xf>
    <xf numFmtId="0" fontId="6" fillId="0" borderId="0" xfId="0" applyFont="1" applyBorder="1"/>
    <xf numFmtId="0" fontId="6" fillId="0" borderId="17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0" xfId="0" applyAlignment="1">
      <alignment vertical="center"/>
    </xf>
    <xf numFmtId="0" fontId="0" fillId="0" borderId="21" xfId="0" applyBorder="1" applyAlignment="1">
      <alignment vertical="center"/>
    </xf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/>
    <xf numFmtId="0" fontId="2" fillId="0" borderId="2" xfId="0" applyFont="1" applyFill="1" applyBorder="1"/>
    <xf numFmtId="0" fontId="2" fillId="0" borderId="5" xfId="0" applyFont="1" applyFill="1" applyBorder="1"/>
  </cellXfs>
  <cellStyles count="2">
    <cellStyle name="Explanatory Text" xfId="1" builtinId="53"/>
    <cellStyle name="Normal" xfId="0" builtinId="0"/>
  </cellStyles>
  <dxfs count="10"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Day_03!$C$11:$C$19</c:f>
              <c:numCache>
                <c:formatCode>General</c:formatCode>
                <c:ptCount val="9"/>
                <c:pt idx="0">
                  <c:v>-3.5</c:v>
                </c:pt>
                <c:pt idx="1">
                  <c:v>-2.5</c:v>
                </c:pt>
                <c:pt idx="2">
                  <c:v>-1.5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1.5</c:v>
                </c:pt>
                <c:pt idx="7">
                  <c:v>2.5</c:v>
                </c:pt>
                <c:pt idx="8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1-457B-A406-DB24C8874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450232"/>
        <c:axId val="735451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Day_03!$D$11:$D$19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791-457B-A406-DB24C887489B}"/>
                  </c:ext>
                </c:extLst>
              </c15:ser>
            </c15:filteredLineSeries>
          </c:ext>
        </c:extLst>
      </c:lineChart>
      <c:catAx>
        <c:axId val="73545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51544"/>
        <c:crosses val="autoZero"/>
        <c:auto val="1"/>
        <c:lblAlgn val="ctr"/>
        <c:lblOffset val="100"/>
        <c:noMultiLvlLbl val="0"/>
      </c:catAx>
      <c:valAx>
        <c:axId val="73545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5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Covariance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Day_03!$D$37:$D$50</c:f>
              <c:numCache>
                <c:formatCode>General</c:formatCode>
                <c:ptCount val="14"/>
                <c:pt idx="0">
                  <c:v>32</c:v>
                </c:pt>
                <c:pt idx="1">
                  <c:v>42</c:v>
                </c:pt>
                <c:pt idx="2">
                  <c:v>51</c:v>
                </c:pt>
                <c:pt idx="3">
                  <c:v>30</c:v>
                </c:pt>
                <c:pt idx="4">
                  <c:v>38</c:v>
                </c:pt>
                <c:pt idx="5">
                  <c:v>49</c:v>
                </c:pt>
                <c:pt idx="6">
                  <c:v>40</c:v>
                </c:pt>
                <c:pt idx="7">
                  <c:v>25</c:v>
                </c:pt>
                <c:pt idx="8">
                  <c:v>50</c:v>
                </c:pt>
                <c:pt idx="9">
                  <c:v>58</c:v>
                </c:pt>
                <c:pt idx="10">
                  <c:v>39</c:v>
                </c:pt>
                <c:pt idx="11">
                  <c:v>52</c:v>
                </c:pt>
                <c:pt idx="12">
                  <c:v>26</c:v>
                </c:pt>
                <c:pt idx="13">
                  <c:v>54</c:v>
                </c:pt>
              </c:numCache>
            </c:numRef>
          </c:xVal>
          <c:yVal>
            <c:numRef>
              <c:f>Day_03!$E$37:$E$50</c:f>
              <c:numCache>
                <c:formatCode>General</c:formatCode>
                <c:ptCount val="14"/>
                <c:pt idx="0">
                  <c:v>13718</c:v>
                </c:pt>
                <c:pt idx="1">
                  <c:v>16349</c:v>
                </c:pt>
                <c:pt idx="2">
                  <c:v>22394</c:v>
                </c:pt>
                <c:pt idx="3">
                  <c:v>16961</c:v>
                </c:pt>
                <c:pt idx="4">
                  <c:v>22255</c:v>
                </c:pt>
                <c:pt idx="5">
                  <c:v>10858</c:v>
                </c:pt>
                <c:pt idx="6">
                  <c:v>11424</c:v>
                </c:pt>
                <c:pt idx="7">
                  <c:v>14572</c:v>
                </c:pt>
                <c:pt idx="8">
                  <c:v>22613</c:v>
                </c:pt>
                <c:pt idx="9">
                  <c:v>12777</c:v>
                </c:pt>
                <c:pt idx="10">
                  <c:v>19677</c:v>
                </c:pt>
                <c:pt idx="11">
                  <c:v>10292</c:v>
                </c:pt>
                <c:pt idx="12">
                  <c:v>19891</c:v>
                </c:pt>
                <c:pt idx="13">
                  <c:v>22436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3-4DDA-AD0D-9443E466C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953352"/>
        <c:axId val="740951056"/>
      </c:scatterChart>
      <c:valAx>
        <c:axId val="74095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51056"/>
        <c:crosses val="autoZero"/>
        <c:crossBetween val="midCat"/>
      </c:valAx>
      <c:valAx>
        <c:axId val="7409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53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Day_04!$E$46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Day_04!$D$47:$D$60</c:f>
              <c:numCache>
                <c:formatCode>General</c:formatCode>
                <c:ptCount val="14"/>
                <c:pt idx="0">
                  <c:v>32</c:v>
                </c:pt>
                <c:pt idx="1">
                  <c:v>42</c:v>
                </c:pt>
                <c:pt idx="2">
                  <c:v>51</c:v>
                </c:pt>
                <c:pt idx="3">
                  <c:v>30</c:v>
                </c:pt>
                <c:pt idx="4">
                  <c:v>38</c:v>
                </c:pt>
                <c:pt idx="5">
                  <c:v>49</c:v>
                </c:pt>
                <c:pt idx="6">
                  <c:v>40</c:v>
                </c:pt>
                <c:pt idx="7">
                  <c:v>25</c:v>
                </c:pt>
                <c:pt idx="8">
                  <c:v>50</c:v>
                </c:pt>
                <c:pt idx="9">
                  <c:v>58</c:v>
                </c:pt>
                <c:pt idx="10">
                  <c:v>39</c:v>
                </c:pt>
                <c:pt idx="11">
                  <c:v>52</c:v>
                </c:pt>
                <c:pt idx="12">
                  <c:v>26</c:v>
                </c:pt>
                <c:pt idx="13">
                  <c:v>54</c:v>
                </c:pt>
              </c:numCache>
            </c:numRef>
          </c:xVal>
          <c:yVal>
            <c:numRef>
              <c:f>Day_04!$E$47:$E$60</c:f>
              <c:numCache>
                <c:formatCode>General</c:formatCode>
                <c:ptCount val="14"/>
                <c:pt idx="0">
                  <c:v>85548</c:v>
                </c:pt>
                <c:pt idx="1">
                  <c:v>79777</c:v>
                </c:pt>
                <c:pt idx="2">
                  <c:v>56867</c:v>
                </c:pt>
                <c:pt idx="3">
                  <c:v>72374</c:v>
                </c:pt>
                <c:pt idx="4">
                  <c:v>60731</c:v>
                </c:pt>
                <c:pt idx="5">
                  <c:v>74469</c:v>
                </c:pt>
                <c:pt idx="6">
                  <c:v>72879</c:v>
                </c:pt>
                <c:pt idx="7">
                  <c:v>66547</c:v>
                </c:pt>
                <c:pt idx="8">
                  <c:v>81074</c:v>
                </c:pt>
                <c:pt idx="9">
                  <c:v>66344</c:v>
                </c:pt>
                <c:pt idx="10">
                  <c:v>88446</c:v>
                </c:pt>
                <c:pt idx="11">
                  <c:v>87795</c:v>
                </c:pt>
                <c:pt idx="12">
                  <c:v>68736</c:v>
                </c:pt>
                <c:pt idx="13">
                  <c:v>70189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AE-4688-BABF-21FEBB27D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200560"/>
        <c:axId val="798199248"/>
      </c:scatterChart>
      <c:valAx>
        <c:axId val="79820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199248"/>
        <c:crosses val="autoZero"/>
        <c:crossBetween val="midCat"/>
      </c:valAx>
      <c:valAx>
        <c:axId val="7981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0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Homework!$E$5</c:f>
              <c:strCache>
                <c:ptCount val="1"/>
                <c:pt idx="0">
                  <c:v>Normal Distribution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Homework!$D$6:$D$66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Homework!$E$6:$E$66</c:f>
              <c:numCache>
                <c:formatCode>General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1.0420934814422592E-2</c:v>
                </c:pt>
                <c:pt idx="4">
                  <c:v>1.3582969233685613E-2</c:v>
                </c:pt>
                <c:pt idx="5">
                  <c:v>1.752830049356854E-2</c:v>
                </c:pt>
                <c:pt idx="6">
                  <c:v>2.2394530294842899E-2</c:v>
                </c:pt>
                <c:pt idx="7">
                  <c:v>2.8327037741601186E-2</c:v>
                </c:pt>
                <c:pt idx="8">
                  <c:v>3.5474592846231424E-2</c:v>
                </c:pt>
                <c:pt idx="9">
                  <c:v>4.3983595980427191E-2</c:v>
                </c:pt>
                <c:pt idx="10">
                  <c:v>5.3990966513188063E-2</c:v>
                </c:pt>
                <c:pt idx="11">
                  <c:v>6.5615814774676595E-2</c:v>
                </c:pt>
                <c:pt idx="12">
                  <c:v>7.8950158300894149E-2</c:v>
                </c:pt>
                <c:pt idx="13">
                  <c:v>9.4049077376886947E-2</c:v>
                </c:pt>
                <c:pt idx="14">
                  <c:v>0.11092083467945554</c:v>
                </c:pt>
                <c:pt idx="15">
                  <c:v>0.12951759566589174</c:v>
                </c:pt>
                <c:pt idx="16">
                  <c:v>0.14972746563574488</c:v>
                </c:pt>
                <c:pt idx="17">
                  <c:v>0.17136859204780736</c:v>
                </c:pt>
                <c:pt idx="18">
                  <c:v>0.19418605498321295</c:v>
                </c:pt>
                <c:pt idx="19">
                  <c:v>0.21785217703255053</c:v>
                </c:pt>
                <c:pt idx="20">
                  <c:v>0.24197072451914337</c:v>
                </c:pt>
                <c:pt idx="21">
                  <c:v>0.26608524989875482</c:v>
                </c:pt>
                <c:pt idx="22">
                  <c:v>0.28969155276148273</c:v>
                </c:pt>
                <c:pt idx="23">
                  <c:v>0.31225393336676127</c:v>
                </c:pt>
                <c:pt idx="24">
                  <c:v>0.33322460289179967</c:v>
                </c:pt>
                <c:pt idx="25">
                  <c:v>0.35206532676429952</c:v>
                </c:pt>
                <c:pt idx="26">
                  <c:v>0.36827014030332333</c:v>
                </c:pt>
                <c:pt idx="27">
                  <c:v>0.38138781546052414</c:v>
                </c:pt>
                <c:pt idx="28">
                  <c:v>0.39104269397545588</c:v>
                </c:pt>
                <c:pt idx="29">
                  <c:v>0.39695254747701181</c:v>
                </c:pt>
                <c:pt idx="30">
                  <c:v>0.3989422804014327</c:v>
                </c:pt>
                <c:pt idx="31">
                  <c:v>0.39695254747701181</c:v>
                </c:pt>
                <c:pt idx="32">
                  <c:v>0.39104269397545588</c:v>
                </c:pt>
                <c:pt idx="33">
                  <c:v>0.38138781546052414</c:v>
                </c:pt>
                <c:pt idx="34">
                  <c:v>0.36827014030332333</c:v>
                </c:pt>
                <c:pt idx="35">
                  <c:v>0.35206532676429952</c:v>
                </c:pt>
                <c:pt idx="36">
                  <c:v>0.33322460289179967</c:v>
                </c:pt>
                <c:pt idx="37">
                  <c:v>0.31225393336676127</c:v>
                </c:pt>
                <c:pt idx="38">
                  <c:v>0.28969155276148273</c:v>
                </c:pt>
                <c:pt idx="39">
                  <c:v>0.26608524989875482</c:v>
                </c:pt>
                <c:pt idx="40">
                  <c:v>0.24197072451914337</c:v>
                </c:pt>
                <c:pt idx="41">
                  <c:v>0.21785217703255053</c:v>
                </c:pt>
                <c:pt idx="42">
                  <c:v>0.19418605498321295</c:v>
                </c:pt>
                <c:pt idx="43">
                  <c:v>0.17136859204780736</c:v>
                </c:pt>
                <c:pt idx="44">
                  <c:v>0.14972746563574488</c:v>
                </c:pt>
                <c:pt idx="45">
                  <c:v>0.12951759566589174</c:v>
                </c:pt>
                <c:pt idx="46">
                  <c:v>0.11092083467945554</c:v>
                </c:pt>
                <c:pt idx="47">
                  <c:v>9.4049077376886947E-2</c:v>
                </c:pt>
                <c:pt idx="48">
                  <c:v>7.8950158300894149E-2</c:v>
                </c:pt>
                <c:pt idx="49">
                  <c:v>6.5615814774676595E-2</c:v>
                </c:pt>
                <c:pt idx="50">
                  <c:v>5.3990966513188063E-2</c:v>
                </c:pt>
                <c:pt idx="51">
                  <c:v>4.3983595980427191E-2</c:v>
                </c:pt>
                <c:pt idx="52">
                  <c:v>3.5474592846231424E-2</c:v>
                </c:pt>
                <c:pt idx="53">
                  <c:v>2.8327037741601186E-2</c:v>
                </c:pt>
                <c:pt idx="54">
                  <c:v>2.2394530294842899E-2</c:v>
                </c:pt>
                <c:pt idx="55">
                  <c:v>1.7528300493568086E-2</c:v>
                </c:pt>
                <c:pt idx="56">
                  <c:v>1.3582969233685613E-2</c:v>
                </c:pt>
                <c:pt idx="57">
                  <c:v>1.0420934814422592E-2</c:v>
                </c:pt>
                <c:pt idx="58">
                  <c:v>7.915451582979743E-3</c:v>
                </c:pt>
                <c:pt idx="59">
                  <c:v>5.9525324197756795E-3</c:v>
                </c:pt>
                <c:pt idx="60">
                  <c:v>4.431848411937874E-3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3-42C8-867C-1985783E8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386416"/>
        <c:axId val="774383464"/>
      </c:scatterChart>
      <c:valAx>
        <c:axId val="77438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83464"/>
        <c:crosses val="autoZero"/>
        <c:crossBetween val="midCat"/>
      </c:valAx>
      <c:valAx>
        <c:axId val="77438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8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498475</xdr:colOff>
      <xdr:row>7</xdr:row>
      <xdr:rowOff>114300</xdr:rowOff>
    </xdr:from>
    <xdr:to>
      <xdr:col>14</xdr:col>
      <xdr:colOff>95250</xdr:colOff>
      <xdr:row>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97D23-0318-3215-1E07-574BCD425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</xdr:colOff>
      <xdr:row>35</xdr:row>
      <xdr:rowOff>114300</xdr:rowOff>
    </xdr:from>
    <xdr:to>
      <xdr:col>18</xdr:col>
      <xdr:colOff>307975</xdr:colOff>
      <xdr:row>49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C8E5E8-407F-EEAD-DF8E-06C7CEA0D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555625</xdr:colOff>
      <xdr:row>62</xdr:row>
      <xdr:rowOff>184150</xdr:rowOff>
    </xdr:from>
    <xdr:to>
      <xdr:col>6</xdr:col>
      <xdr:colOff>431800</xdr:colOff>
      <xdr:row>66</xdr:row>
      <xdr:rowOff>120650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AF35ACE-3569-A0DE-5418-8E6C968C9A09}"/>
            </a:ext>
          </a:extLst>
        </xdr:cNvPr>
        <xdr:cNvCxnSpPr/>
      </xdr:nvCxnSpPr>
      <xdr:spPr>
        <a:xfrm>
          <a:off x="3273425" y="12192000"/>
          <a:ext cx="1095375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55</xdr:row>
      <xdr:rowOff>19050</xdr:rowOff>
    </xdr:from>
    <xdr:to>
      <xdr:col>6</xdr:col>
      <xdr:colOff>323850</xdr:colOff>
      <xdr:row>58</xdr:row>
      <xdr:rowOff>31750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1AB4713-8690-6781-D843-09CF96F5E6F6}"/>
            </a:ext>
          </a:extLst>
        </xdr:cNvPr>
        <xdr:cNvCxnSpPr/>
      </xdr:nvCxnSpPr>
      <xdr:spPr>
        <a:xfrm flipV="1">
          <a:off x="3302000" y="10693400"/>
          <a:ext cx="95885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222250</xdr:colOff>
      <xdr:row>72</xdr:row>
      <xdr:rowOff>184150</xdr:rowOff>
    </xdr:from>
    <xdr:to>
      <xdr:col>6</xdr:col>
      <xdr:colOff>698500</xdr:colOff>
      <xdr:row>73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41B7EBC-8334-1D1A-CCC0-AEBCEA69E26D}"/>
            </a:ext>
          </a:extLst>
        </xdr:cNvPr>
        <xdr:cNvCxnSpPr/>
      </xdr:nvCxnSpPr>
      <xdr:spPr>
        <a:xfrm flipV="1">
          <a:off x="2940050" y="14097000"/>
          <a:ext cx="16954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623291</xdr:colOff>
      <xdr:row>19</xdr:row>
      <xdr:rowOff>170853</xdr:rowOff>
    </xdr:from>
    <xdr:ext cx="2293739" cy="2609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2D77FB-C8B0-F219-9E8C-E79ACB028806}"/>
                </a:ext>
              </a:extLst>
            </xdr:cNvPr>
            <xdr:cNvSpPr txBox="1"/>
          </xdr:nvSpPr>
          <xdr:spPr>
            <a:xfrm>
              <a:off x="2444947" y="3897509"/>
              <a:ext cx="2293739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  <m:rad>
                      <m:radPr>
                        <m:degHide m:val="on"/>
                        <m:ctrlP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𝒙𝒊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 - 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𝒎𝒆𝒂𝒏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)(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𝒚𝒊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 - 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𝒚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𝒎𝒆𝒂𝒏</m:t>
                        </m:r>
                        <m:r>
                          <a:rPr lang="en-IN" sz="7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n-IN" sz="700" b="1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2D77FB-C8B0-F219-9E8C-E79ACB028806}"/>
                </a:ext>
              </a:extLst>
            </xdr:cNvPr>
            <xdr:cNvSpPr txBox="1"/>
          </xdr:nvSpPr>
          <xdr:spPr>
            <a:xfrm>
              <a:off x="2444947" y="3897509"/>
              <a:ext cx="2293739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7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∑ √((𝒙𝒊 - 𝒙.𝒎𝒆𝒂𝒏)(𝒚𝒊 - 𝒚.𝒎𝒆𝒂𝒏))</a:t>
              </a:r>
              <a:endParaRPr lang="en-IN" sz="7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twoCellAnchor>
    <xdr:from>
      <xdr:col>6</xdr:col>
      <xdr:colOff>56554</xdr:colOff>
      <xdr:row>44</xdr:row>
      <xdr:rowOff>125611</xdr:rowOff>
    </xdr:from>
    <xdr:to>
      <xdr:col>13</xdr:col>
      <xdr:colOff>26788</xdr:colOff>
      <xdr:row>59</xdr:row>
      <xdr:rowOff>11311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BF4F3D-5038-0F0F-4058-096C51B67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11720</xdr:colOff>
      <xdr:row>5</xdr:row>
      <xdr:rowOff>0</xdr:rowOff>
    </xdr:from>
    <xdr:to>
      <xdr:col>12</xdr:col>
      <xdr:colOff>504739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27A303-7DE1-4FA2-8AB7-A98F042CC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BEA9C-798F-4E36-9750-406A3D325647}" name="Table1" displayName="Table1" ref="D71:K79" totalsRowShown="0" headerRowDxfId="5" dataDxfId="6">
  <autoFilter ref="D71:K79" xr:uid="{5B4BEA9C-798F-4E36-9750-406A3D325647}"/>
  <tableColumns count="8">
    <tableColumn id="1" xr3:uid="{7F805479-EFCA-4154-8E51-5B1F7696FAC0}" name="Age" dataDxfId="9"/>
    <tableColumn id="2" xr3:uid="{28E4C03A-ED87-4662-BC35-56A08C3AE796}" name="Salary" dataDxfId="8"/>
    <tableColumn id="3" xr3:uid="{7D55A8E5-36EF-4596-8DB4-A30EE56EF1C8}" name="age-min (xi-xmin)" dataDxfId="7">
      <calculatedColumnFormula>D72-$D$72</calculatedColumnFormula>
    </tableColumn>
    <tableColumn id="4" xr3:uid="{C9E3F3CF-8A76-4B35-AC50-86FDFA758772}" name="max age - min age (xmax - xmin)" dataDxfId="2">
      <calculatedColumnFormula>$D$79-$D$72</calculatedColumnFormula>
    </tableColumn>
    <tableColumn id="5" xr3:uid="{DF838CBB-CB3E-4D8A-AC70-E4185E0B5AD2}" name="Normalized age" dataDxfId="0">
      <calculatedColumnFormula>F72/G72</calculatedColumnFormula>
    </tableColumn>
    <tableColumn id="6" xr3:uid="{AC4E33C6-2091-448F-8C17-BA903FA4586C}" name="Salary - min (yi -ymin)" dataDxfId="1">
      <calculatedColumnFormula>E72-$E$72</calculatedColumnFormula>
    </tableColumn>
    <tableColumn id="7" xr3:uid="{3ADFC97F-71F1-4C4B-960B-990E6701A494}" name="Salary max - min  (ymax-ymin)" dataDxfId="4">
      <calculatedColumnFormula>$E$79 -$E$72</calculatedColumnFormula>
    </tableColumn>
    <tableColumn id="8" xr3:uid="{7553FBB4-A6FA-441E-AB1D-CA8DAFD5E320}" name="Normalise Salary" dataDxfId="3">
      <calculatedColumnFormula>I72/J72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7E53-6840-467B-A049-C3D9FE74332E}">
  <sheetPr codeName="Sheet1"/>
  <dimension ref="B2:J80"/>
  <sheetViews>
    <sheetView topLeftCell="A43" zoomScale="150" zoomScaleNormal="150" workbookViewId="0">
      <selection activeCell="M33" sqref="M33"/>
    </sheetView>
  </sheetViews>
  <sheetFormatPr defaultRowHeight="15" x14ac:dyDescent="0.25"/>
  <cols>
    <col min="3" max="3" width="13.28515625" bestFit="1" customWidth="1"/>
    <col min="7" max="7" width="13.7109375" bestFit="1" customWidth="1"/>
    <col min="9" max="9" width="13.7109375" bestFit="1" customWidth="1"/>
  </cols>
  <sheetData>
    <row r="2" spans="2:7" ht="23.25" x14ac:dyDescent="0.35">
      <c r="B2" s="25" t="s">
        <v>0</v>
      </c>
    </row>
    <row r="5" spans="2:7" ht="15.75" x14ac:dyDescent="0.25">
      <c r="C5" s="2" t="s">
        <v>1</v>
      </c>
      <c r="D5" s="3" t="s">
        <v>9</v>
      </c>
      <c r="E5" s="3" t="s">
        <v>6</v>
      </c>
      <c r="F5" s="3" t="s">
        <v>7</v>
      </c>
      <c r="G5" s="4" t="s">
        <v>8</v>
      </c>
    </row>
    <row r="6" spans="2:7" x14ac:dyDescent="0.25">
      <c r="C6" s="5" t="s">
        <v>34</v>
      </c>
      <c r="D6" s="6" t="s">
        <v>5</v>
      </c>
      <c r="E6" s="6" t="s">
        <v>4</v>
      </c>
      <c r="F6" s="6" t="s">
        <v>3</v>
      </c>
      <c r="G6" s="7" t="s">
        <v>2</v>
      </c>
    </row>
    <row r="9" spans="2:7" x14ac:dyDescent="0.25">
      <c r="C9" s="16" t="s">
        <v>20</v>
      </c>
    </row>
    <row r="11" spans="2:7" x14ac:dyDescent="0.25">
      <c r="C11">
        <v>-3.5</v>
      </c>
      <c r="D11" s="8">
        <v>1</v>
      </c>
    </row>
    <row r="12" spans="2:7" ht="15.75" thickBot="1" x14ac:dyDescent="0.3">
      <c r="C12">
        <v>-2.5</v>
      </c>
      <c r="D12" s="9">
        <v>2</v>
      </c>
    </row>
    <row r="13" spans="2:7" x14ac:dyDescent="0.25">
      <c r="C13">
        <v>-1.5</v>
      </c>
      <c r="D13" s="9">
        <v>2</v>
      </c>
      <c r="F13" s="11" t="s">
        <v>10</v>
      </c>
      <c r="G13" s="12">
        <f>MEDIAN(D11:D19)</f>
        <v>3</v>
      </c>
    </row>
    <row r="14" spans="2:7" x14ac:dyDescent="0.25">
      <c r="C14">
        <v>-0.5</v>
      </c>
      <c r="D14" s="9">
        <v>3</v>
      </c>
      <c r="F14" s="13" t="s">
        <v>11</v>
      </c>
      <c r="G14" s="14">
        <f>AVERAGE(D11:D19)</f>
        <v>3</v>
      </c>
    </row>
    <row r="15" spans="2:7" x14ac:dyDescent="0.25">
      <c r="C15">
        <v>0</v>
      </c>
      <c r="D15" s="9">
        <v>3</v>
      </c>
      <c r="F15" s="13" t="s">
        <v>12</v>
      </c>
      <c r="G15" s="14">
        <f>_xlfn.MODE.SNGL(D11:D19)</f>
        <v>3</v>
      </c>
    </row>
    <row r="16" spans="2:7" ht="15.75" thickBot="1" x14ac:dyDescent="0.3">
      <c r="C16">
        <v>0.5</v>
      </c>
      <c r="D16" s="9">
        <v>3</v>
      </c>
      <c r="F16" s="15" t="s">
        <v>17</v>
      </c>
      <c r="G16" s="17">
        <f>_xlfn.STDEV.S(D11:D19)</f>
        <v>1.2247448713915889</v>
      </c>
    </row>
    <row r="17" spans="3:4" x14ac:dyDescent="0.25">
      <c r="C17">
        <v>1.5</v>
      </c>
      <c r="D17" s="9">
        <v>4</v>
      </c>
    </row>
    <row r="18" spans="3:4" x14ac:dyDescent="0.25">
      <c r="C18">
        <v>2.5</v>
      </c>
      <c r="D18" s="9">
        <v>4</v>
      </c>
    </row>
    <row r="19" spans="3:4" x14ac:dyDescent="0.25">
      <c r="C19">
        <v>3.5</v>
      </c>
      <c r="D19" s="10">
        <v>5</v>
      </c>
    </row>
    <row r="24" spans="3:4" x14ac:dyDescent="0.25">
      <c r="C24" s="16" t="s">
        <v>13</v>
      </c>
    </row>
    <row r="25" spans="3:4" x14ac:dyDescent="0.25">
      <c r="D25" t="s">
        <v>14</v>
      </c>
    </row>
    <row r="26" spans="3:4" x14ac:dyDescent="0.25">
      <c r="D26" t="s">
        <v>15</v>
      </c>
    </row>
    <row r="27" spans="3:4" x14ac:dyDescent="0.25">
      <c r="D27" t="s">
        <v>16</v>
      </c>
    </row>
    <row r="30" spans="3:4" x14ac:dyDescent="0.25">
      <c r="C30" s="16" t="s">
        <v>18</v>
      </c>
      <c r="D30" t="s">
        <v>19</v>
      </c>
    </row>
    <row r="33" spans="3:10" ht="15.75" thickBot="1" x14ac:dyDescent="0.3">
      <c r="C33" s="32" t="s">
        <v>21</v>
      </c>
      <c r="D33" s="32"/>
      <c r="E33" s="32"/>
      <c r="F33" s="32"/>
      <c r="G33" s="32"/>
    </row>
    <row r="34" spans="3:10" ht="15.75" thickTop="1" x14ac:dyDescent="0.25"/>
    <row r="36" spans="3:10" x14ac:dyDescent="0.25">
      <c r="D36" s="49" t="s">
        <v>22</v>
      </c>
      <c r="E36" s="49" t="s">
        <v>23</v>
      </c>
    </row>
    <row r="37" spans="3:10" x14ac:dyDescent="0.25">
      <c r="D37" s="40">
        <v>32</v>
      </c>
      <c r="E37" s="40">
        <v>13718</v>
      </c>
    </row>
    <row r="38" spans="3:10" x14ac:dyDescent="0.25">
      <c r="D38" s="40">
        <v>42</v>
      </c>
      <c r="E38" s="40">
        <v>16349</v>
      </c>
      <c r="G38" s="26" t="s">
        <v>27</v>
      </c>
      <c r="H38" s="28" t="s">
        <v>24</v>
      </c>
    </row>
    <row r="39" spans="3:10" x14ac:dyDescent="0.25">
      <c r="D39" s="40">
        <v>51</v>
      </c>
      <c r="E39" s="40">
        <v>22394</v>
      </c>
      <c r="G39" s="27"/>
      <c r="H39" s="7" t="s">
        <v>8</v>
      </c>
    </row>
    <row r="40" spans="3:10" x14ac:dyDescent="0.25">
      <c r="D40" s="40">
        <v>30</v>
      </c>
      <c r="E40" s="40">
        <v>16961</v>
      </c>
    </row>
    <row r="41" spans="3:10" x14ac:dyDescent="0.25">
      <c r="D41" s="40">
        <v>38</v>
      </c>
      <c r="E41" s="40">
        <v>22255</v>
      </c>
      <c r="G41" s="26" t="s">
        <v>28</v>
      </c>
      <c r="H41" s="33" t="s">
        <v>25</v>
      </c>
      <c r="I41" s="33"/>
      <c r="J41" s="34"/>
    </row>
    <row r="42" spans="3:10" x14ac:dyDescent="0.25">
      <c r="D42" s="40">
        <v>49</v>
      </c>
      <c r="E42" s="40">
        <v>10858</v>
      </c>
      <c r="G42" s="27"/>
      <c r="H42" s="35" t="s">
        <v>8</v>
      </c>
      <c r="I42" s="35"/>
      <c r="J42" s="36"/>
    </row>
    <row r="43" spans="3:10" ht="15.75" thickBot="1" x14ac:dyDescent="0.3">
      <c r="D43" s="40">
        <v>40</v>
      </c>
      <c r="E43" s="40">
        <v>11424</v>
      </c>
    </row>
    <row r="44" spans="3:10" x14ac:dyDescent="0.25">
      <c r="D44" s="40">
        <v>25</v>
      </c>
      <c r="E44" s="40">
        <v>14572</v>
      </c>
      <c r="G44" s="11" t="s">
        <v>26</v>
      </c>
      <c r="H44" s="18">
        <f>_xlfn.COVARIANCE.S(D37:D50,E37:E50)</f>
        <v>-677.36263736263766</v>
      </c>
    </row>
    <row r="45" spans="3:10" x14ac:dyDescent="0.25">
      <c r="D45" s="40">
        <v>50</v>
      </c>
      <c r="E45" s="40">
        <v>22613</v>
      </c>
      <c r="G45" s="13"/>
      <c r="H45" s="19"/>
    </row>
    <row r="46" spans="3:10" ht="15.75" thickBot="1" x14ac:dyDescent="0.3">
      <c r="D46" s="40">
        <v>58</v>
      </c>
      <c r="E46" s="40">
        <v>12777</v>
      </c>
      <c r="G46" s="15"/>
      <c r="H46" s="17">
        <f>_xlfn.COVARIANCE.S(E37:E50,D37:D50)</f>
        <v>-677.36263736263766</v>
      </c>
    </row>
    <row r="47" spans="3:10" x14ac:dyDescent="0.25">
      <c r="D47" s="40">
        <v>39</v>
      </c>
      <c r="E47" s="40">
        <v>19677</v>
      </c>
    </row>
    <row r="48" spans="3:10" x14ac:dyDescent="0.25">
      <c r="D48" s="40">
        <v>52</v>
      </c>
      <c r="E48" s="40">
        <v>10292</v>
      </c>
      <c r="G48" s="31" t="s">
        <v>33</v>
      </c>
    </row>
    <row r="49" spans="4:9" x14ac:dyDescent="0.25">
      <c r="D49" s="40">
        <v>26</v>
      </c>
      <c r="E49" s="40">
        <v>19891</v>
      </c>
    </row>
    <row r="50" spans="4:9" x14ac:dyDescent="0.25">
      <c r="D50" s="40">
        <v>54</v>
      </c>
      <c r="E50" s="40">
        <v>22436</v>
      </c>
    </row>
    <row r="52" spans="4:9" x14ac:dyDescent="0.25">
      <c r="D52" s="26"/>
      <c r="E52" s="20"/>
      <c r="F52" s="20"/>
      <c r="G52" s="20"/>
      <c r="H52" s="20"/>
      <c r="I52" s="21"/>
    </row>
    <row r="53" spans="4:9" x14ac:dyDescent="0.25">
      <c r="D53" s="29"/>
      <c r="E53" s="1" t="s">
        <v>30</v>
      </c>
      <c r="I53" s="22"/>
    </row>
    <row r="54" spans="4:9" x14ac:dyDescent="0.25">
      <c r="D54" s="29"/>
      <c r="I54" s="22"/>
    </row>
    <row r="55" spans="4:9" x14ac:dyDescent="0.25">
      <c r="D55" s="29"/>
      <c r="E55" s="30" t="s">
        <v>29</v>
      </c>
      <c r="F55" s="20"/>
      <c r="G55" s="21"/>
      <c r="I55" s="22"/>
    </row>
    <row r="56" spans="4:9" x14ac:dyDescent="0.25">
      <c r="D56" s="29"/>
      <c r="E56" s="29"/>
      <c r="G56" s="22"/>
      <c r="I56" s="22"/>
    </row>
    <row r="57" spans="4:9" x14ac:dyDescent="0.25">
      <c r="D57" s="29"/>
      <c r="E57" s="29"/>
      <c r="G57" s="22"/>
      <c r="I57" s="22"/>
    </row>
    <row r="58" spans="4:9" x14ac:dyDescent="0.25">
      <c r="D58" s="29"/>
      <c r="E58" s="29"/>
      <c r="G58" s="22"/>
      <c r="I58" s="22"/>
    </row>
    <row r="59" spans="4:9" x14ac:dyDescent="0.25">
      <c r="D59" s="29"/>
      <c r="E59" s="27"/>
      <c r="F59" s="23"/>
      <c r="G59" s="24"/>
      <c r="I59" s="22"/>
    </row>
    <row r="60" spans="4:9" x14ac:dyDescent="0.25">
      <c r="D60" s="29"/>
      <c r="I60" s="22"/>
    </row>
    <row r="61" spans="4:9" x14ac:dyDescent="0.25">
      <c r="D61" s="29"/>
      <c r="E61" s="1" t="s">
        <v>31</v>
      </c>
      <c r="I61" s="22"/>
    </row>
    <row r="62" spans="4:9" x14ac:dyDescent="0.25">
      <c r="D62" s="29"/>
      <c r="I62" s="22"/>
    </row>
    <row r="63" spans="4:9" x14ac:dyDescent="0.25">
      <c r="D63" s="29"/>
      <c r="E63" s="30" t="s">
        <v>29</v>
      </c>
      <c r="F63" s="20"/>
      <c r="G63" s="21"/>
      <c r="I63" s="22"/>
    </row>
    <row r="64" spans="4:9" x14ac:dyDescent="0.25">
      <c r="D64" s="29"/>
      <c r="E64" s="29"/>
      <c r="G64" s="22"/>
      <c r="I64" s="22"/>
    </row>
    <row r="65" spans="3:9" x14ac:dyDescent="0.25">
      <c r="D65" s="29"/>
      <c r="E65" s="29"/>
      <c r="G65" s="22"/>
      <c r="I65" s="22"/>
    </row>
    <row r="66" spans="3:9" x14ac:dyDescent="0.25">
      <c r="D66" s="29"/>
      <c r="E66" s="29"/>
      <c r="G66" s="22"/>
      <c r="I66" s="22"/>
    </row>
    <row r="67" spans="3:9" x14ac:dyDescent="0.25">
      <c r="D67" s="29"/>
      <c r="E67" s="27"/>
      <c r="F67" s="23"/>
      <c r="G67" s="24"/>
      <c r="I67" s="22"/>
    </row>
    <row r="68" spans="3:9" x14ac:dyDescent="0.25">
      <c r="D68" s="29"/>
      <c r="I68" s="22"/>
    </row>
    <row r="69" spans="3:9" x14ac:dyDescent="0.25">
      <c r="D69" s="29"/>
      <c r="E69" s="1" t="s">
        <v>32</v>
      </c>
      <c r="I69" s="22"/>
    </row>
    <row r="70" spans="3:9" x14ac:dyDescent="0.25">
      <c r="D70" s="29"/>
      <c r="I70" s="22"/>
    </row>
    <row r="71" spans="3:9" x14ac:dyDescent="0.25">
      <c r="D71" s="29"/>
      <c r="E71" s="30" t="s">
        <v>29</v>
      </c>
      <c r="F71" s="20"/>
      <c r="G71" s="21"/>
      <c r="I71" s="22"/>
    </row>
    <row r="72" spans="3:9" x14ac:dyDescent="0.25">
      <c r="D72" s="29"/>
      <c r="E72" s="29"/>
      <c r="G72" s="22"/>
      <c r="I72" s="22"/>
    </row>
    <row r="73" spans="3:9" x14ac:dyDescent="0.25">
      <c r="D73" s="29"/>
      <c r="E73" s="29"/>
      <c r="G73" s="22"/>
      <c r="I73" s="22"/>
    </row>
    <row r="74" spans="3:9" x14ac:dyDescent="0.25">
      <c r="D74" s="29"/>
      <c r="E74" s="29"/>
      <c r="G74" s="22"/>
      <c r="I74" s="22"/>
    </row>
    <row r="75" spans="3:9" x14ac:dyDescent="0.25">
      <c r="D75" s="29"/>
      <c r="E75" s="29"/>
      <c r="G75" s="22"/>
      <c r="I75" s="22"/>
    </row>
    <row r="76" spans="3:9" x14ac:dyDescent="0.25">
      <c r="D76" s="29"/>
      <c r="E76" s="27"/>
      <c r="F76" s="23"/>
      <c r="G76" s="24"/>
      <c r="I76" s="22"/>
    </row>
    <row r="77" spans="3:9" x14ac:dyDescent="0.25">
      <c r="D77" s="29"/>
      <c r="I77" s="22"/>
    </row>
    <row r="78" spans="3:9" x14ac:dyDescent="0.25">
      <c r="D78" s="27"/>
      <c r="E78" s="23"/>
      <c r="F78" s="23"/>
      <c r="G78" s="23"/>
      <c r="H78" s="23"/>
      <c r="I78" s="24"/>
    </row>
    <row r="80" spans="3:9" x14ac:dyDescent="0.25">
      <c r="C80" s="16" t="s">
        <v>35</v>
      </c>
    </row>
  </sheetData>
  <mergeCells count="3">
    <mergeCell ref="C33:G33"/>
    <mergeCell ref="H41:J41"/>
    <mergeCell ref="H42:J4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082E-9E4A-4883-B9FC-56E822420AA7}">
  <sheetPr codeName="Sheet2"/>
  <dimension ref="B3:L79"/>
  <sheetViews>
    <sheetView zoomScale="160" zoomScaleNormal="160" workbookViewId="0">
      <selection activeCell="P72" sqref="P72"/>
    </sheetView>
  </sheetViews>
  <sheetFormatPr defaultRowHeight="15" x14ac:dyDescent="0.25"/>
  <cols>
    <col min="4" max="4" width="11.42578125" customWidth="1"/>
    <col min="5" max="5" width="11.140625" customWidth="1"/>
    <col min="6" max="6" width="12" customWidth="1"/>
    <col min="7" max="7" width="19.28515625" customWidth="1"/>
    <col min="8" max="8" width="15.28515625" customWidth="1"/>
    <col min="9" max="9" width="11.5703125" customWidth="1"/>
    <col min="10" max="10" width="15.7109375" customWidth="1"/>
    <col min="11" max="11" width="16.28515625" customWidth="1"/>
  </cols>
  <sheetData>
    <row r="3" spans="2:10" ht="23.25" x14ac:dyDescent="0.35">
      <c r="B3" s="25" t="s">
        <v>42</v>
      </c>
    </row>
    <row r="6" spans="2:10" x14ac:dyDescent="0.25">
      <c r="C6" s="16" t="s">
        <v>43</v>
      </c>
      <c r="E6" t="s">
        <v>39</v>
      </c>
    </row>
    <row r="8" spans="2:10" x14ac:dyDescent="0.25">
      <c r="E8" s="1" t="s">
        <v>40</v>
      </c>
      <c r="F8" s="41" t="s">
        <v>41</v>
      </c>
    </row>
    <row r="10" spans="2:10" x14ac:dyDescent="0.25">
      <c r="C10" s="16" t="s">
        <v>35</v>
      </c>
      <c r="E10" s="26" t="s">
        <v>47</v>
      </c>
      <c r="F10" s="42" t="s">
        <v>45</v>
      </c>
      <c r="H10" s="26" t="s">
        <v>46</v>
      </c>
      <c r="I10" s="20"/>
      <c r="J10" s="21"/>
    </row>
    <row r="11" spans="2:10" x14ac:dyDescent="0.25">
      <c r="E11" s="27"/>
      <c r="F11" s="7" t="s">
        <v>44</v>
      </c>
      <c r="H11" s="29"/>
      <c r="I11" s="43" t="s">
        <v>48</v>
      </c>
      <c r="J11" s="44"/>
    </row>
    <row r="12" spans="2:10" x14ac:dyDescent="0.25">
      <c r="H12" s="29"/>
      <c r="I12" s="43" t="s">
        <v>50</v>
      </c>
      <c r="J12" s="44"/>
    </row>
    <row r="13" spans="2:10" x14ac:dyDescent="0.25">
      <c r="H13" s="27"/>
      <c r="I13" s="45" t="s">
        <v>49</v>
      </c>
      <c r="J13" s="46"/>
    </row>
    <row r="16" spans="2:10" x14ac:dyDescent="0.25">
      <c r="D16" s="26" t="s">
        <v>28</v>
      </c>
      <c r="E16" s="33" t="s">
        <v>25</v>
      </c>
      <c r="F16" s="33"/>
      <c r="G16" s="34"/>
      <c r="I16" t="s">
        <v>51</v>
      </c>
    </row>
    <row r="17" spans="4:12" x14ac:dyDescent="0.25">
      <c r="D17" s="27"/>
      <c r="E17" s="35" t="s">
        <v>8</v>
      </c>
      <c r="F17" s="35"/>
      <c r="G17" s="36"/>
      <c r="I17" t="s">
        <v>52</v>
      </c>
    </row>
    <row r="18" spans="4:12" x14ac:dyDescent="0.25">
      <c r="I18" t="s">
        <v>53</v>
      </c>
      <c r="L18" s="1" t="s">
        <v>54</v>
      </c>
    </row>
    <row r="20" spans="4:12" ht="9" customHeight="1" x14ac:dyDescent="0.25"/>
    <row r="21" spans="4:12" ht="19.5" customHeight="1" x14ac:dyDescent="0.25">
      <c r="D21" s="26" t="s">
        <v>55</v>
      </c>
      <c r="E21" s="33"/>
      <c r="F21" s="33"/>
      <c r="G21" s="34"/>
      <c r="I21" t="s">
        <v>51</v>
      </c>
    </row>
    <row r="22" spans="4:12" x14ac:dyDescent="0.25">
      <c r="D22" s="27"/>
      <c r="E22" s="35" t="s">
        <v>8</v>
      </c>
      <c r="F22" s="35"/>
      <c r="G22" s="36"/>
      <c r="I22" t="s">
        <v>52</v>
      </c>
    </row>
    <row r="23" spans="4:12" x14ac:dyDescent="0.25">
      <c r="I23" t="s">
        <v>53</v>
      </c>
      <c r="L23" s="1" t="s">
        <v>54</v>
      </c>
    </row>
    <row r="26" spans="4:12" x14ac:dyDescent="0.25">
      <c r="D26" t="s">
        <v>56</v>
      </c>
      <c r="F26" s="48" t="s">
        <v>45</v>
      </c>
      <c r="G26" s="48" t="s">
        <v>60</v>
      </c>
    </row>
    <row r="27" spans="4:12" x14ac:dyDescent="0.25">
      <c r="F27" s="48" t="s">
        <v>57</v>
      </c>
      <c r="G27" s="48" t="s">
        <v>60</v>
      </c>
      <c r="I27" t="s">
        <v>58</v>
      </c>
    </row>
    <row r="30" spans="4:12" x14ac:dyDescent="0.25">
      <c r="D30" s="38" t="s">
        <v>22</v>
      </c>
      <c r="E30" s="38" t="s">
        <v>23</v>
      </c>
    </row>
    <row r="31" spans="4:12" x14ac:dyDescent="0.25">
      <c r="D31" s="40">
        <v>32</v>
      </c>
      <c r="E31" s="40">
        <v>13718</v>
      </c>
    </row>
    <row r="32" spans="4:12" ht="15.75" thickBot="1" x14ac:dyDescent="0.3">
      <c r="D32" s="40">
        <v>42</v>
      </c>
      <c r="E32" s="40">
        <v>16349</v>
      </c>
    </row>
    <row r="33" spans="4:8" ht="15.75" thickBot="1" x14ac:dyDescent="0.3">
      <c r="D33" s="40">
        <v>51</v>
      </c>
      <c r="E33" s="40">
        <v>22394</v>
      </c>
      <c r="G33" s="50" t="s">
        <v>59</v>
      </c>
      <c r="H33" s="51">
        <f>CORREL(D31:D44,E31:E44)</f>
        <v>-1.3491415743477859E-2</v>
      </c>
    </row>
    <row r="34" spans="4:8" x14ac:dyDescent="0.25">
      <c r="D34" s="40">
        <v>30</v>
      </c>
      <c r="E34" s="40">
        <v>16961</v>
      </c>
    </row>
    <row r="35" spans="4:8" x14ac:dyDescent="0.25">
      <c r="D35" s="40">
        <v>38</v>
      </c>
      <c r="E35" s="40">
        <v>22255</v>
      </c>
      <c r="G35" s="41" t="s">
        <v>61</v>
      </c>
    </row>
    <row r="36" spans="4:8" x14ac:dyDescent="0.25">
      <c r="D36" s="40">
        <v>49</v>
      </c>
      <c r="E36" s="40">
        <v>10858</v>
      </c>
    </row>
    <row r="37" spans="4:8" x14ac:dyDescent="0.25">
      <c r="D37" s="40">
        <v>40</v>
      </c>
      <c r="E37" s="40">
        <v>11424</v>
      </c>
    </row>
    <row r="38" spans="4:8" x14ac:dyDescent="0.25">
      <c r="D38" s="40">
        <v>25</v>
      </c>
      <c r="E38" s="40">
        <v>14572</v>
      </c>
    </row>
    <row r="39" spans="4:8" x14ac:dyDescent="0.25">
      <c r="D39" s="40">
        <v>50</v>
      </c>
      <c r="E39" s="40">
        <v>22613</v>
      </c>
    </row>
    <row r="40" spans="4:8" x14ac:dyDescent="0.25">
      <c r="D40" s="40">
        <v>58</v>
      </c>
      <c r="E40" s="40">
        <v>12777</v>
      </c>
    </row>
    <row r="41" spans="4:8" x14ac:dyDescent="0.25">
      <c r="D41" s="40">
        <v>39</v>
      </c>
      <c r="E41" s="40">
        <v>19677</v>
      </c>
    </row>
    <row r="42" spans="4:8" x14ac:dyDescent="0.25">
      <c r="D42" s="40">
        <v>52</v>
      </c>
      <c r="E42" s="40">
        <v>10292</v>
      </c>
    </row>
    <row r="43" spans="4:8" x14ac:dyDescent="0.25">
      <c r="D43" s="40">
        <v>26</v>
      </c>
      <c r="E43" s="40">
        <v>19891</v>
      </c>
    </row>
    <row r="44" spans="4:8" x14ac:dyDescent="0.25">
      <c r="D44" s="40">
        <v>54</v>
      </c>
      <c r="E44" s="40">
        <v>22436</v>
      </c>
    </row>
    <row r="46" spans="4:8" x14ac:dyDescent="0.25">
      <c r="D46" s="38" t="s">
        <v>22</v>
      </c>
      <c r="E46" s="39" t="s">
        <v>62</v>
      </c>
    </row>
    <row r="47" spans="4:8" x14ac:dyDescent="0.25">
      <c r="D47" s="40">
        <v>32</v>
      </c>
      <c r="E47" s="40">
        <v>85548</v>
      </c>
    </row>
    <row r="48" spans="4:8" x14ac:dyDescent="0.25">
      <c r="D48" s="40">
        <v>42</v>
      </c>
      <c r="E48" s="40">
        <v>79777</v>
      </c>
    </row>
    <row r="49" spans="3:5" x14ac:dyDescent="0.25">
      <c r="D49" s="40">
        <v>51</v>
      </c>
      <c r="E49" s="40">
        <v>56867</v>
      </c>
    </row>
    <row r="50" spans="3:5" x14ac:dyDescent="0.25">
      <c r="D50" s="40">
        <v>30</v>
      </c>
      <c r="E50" s="40">
        <v>72374</v>
      </c>
    </row>
    <row r="51" spans="3:5" x14ac:dyDescent="0.25">
      <c r="D51" s="40">
        <v>38</v>
      </c>
      <c r="E51" s="40">
        <v>60731</v>
      </c>
    </row>
    <row r="52" spans="3:5" x14ac:dyDescent="0.25">
      <c r="D52" s="40">
        <v>49</v>
      </c>
      <c r="E52" s="40">
        <v>74469</v>
      </c>
    </row>
    <row r="53" spans="3:5" x14ac:dyDescent="0.25">
      <c r="D53" s="40">
        <v>40</v>
      </c>
      <c r="E53" s="40">
        <v>72879</v>
      </c>
    </row>
    <row r="54" spans="3:5" x14ac:dyDescent="0.25">
      <c r="D54" s="40">
        <v>25</v>
      </c>
      <c r="E54" s="40">
        <v>66547</v>
      </c>
    </row>
    <row r="55" spans="3:5" x14ac:dyDescent="0.25">
      <c r="D55" s="40">
        <v>50</v>
      </c>
      <c r="E55" s="40">
        <v>81074</v>
      </c>
    </row>
    <row r="56" spans="3:5" x14ac:dyDescent="0.25">
      <c r="D56" s="40">
        <v>58</v>
      </c>
      <c r="E56" s="40">
        <v>66344</v>
      </c>
    </row>
    <row r="57" spans="3:5" x14ac:dyDescent="0.25">
      <c r="D57" s="40">
        <v>39</v>
      </c>
      <c r="E57" s="40">
        <v>88446</v>
      </c>
    </row>
    <row r="58" spans="3:5" x14ac:dyDescent="0.25">
      <c r="D58" s="40">
        <v>52</v>
      </c>
      <c r="E58" s="40">
        <v>87795</v>
      </c>
    </row>
    <row r="59" spans="3:5" x14ac:dyDescent="0.25">
      <c r="D59" s="40">
        <v>26</v>
      </c>
      <c r="E59" s="40">
        <v>68736</v>
      </c>
    </row>
    <row r="60" spans="3:5" x14ac:dyDescent="0.25">
      <c r="D60" s="40">
        <v>54</v>
      </c>
      <c r="E60" s="40">
        <v>70189</v>
      </c>
    </row>
    <row r="63" spans="3:5" x14ac:dyDescent="0.25">
      <c r="C63" s="16" t="s">
        <v>63</v>
      </c>
    </row>
    <row r="65" spans="4:11" x14ac:dyDescent="0.25">
      <c r="E65" s="39" t="s">
        <v>64</v>
      </c>
    </row>
    <row r="66" spans="4:11" x14ac:dyDescent="0.25">
      <c r="E66" s="39" t="s">
        <v>65</v>
      </c>
    </row>
    <row r="68" spans="4:11" x14ac:dyDescent="0.25">
      <c r="D68" t="s">
        <v>66</v>
      </c>
    </row>
    <row r="71" spans="4:11" s="47" customFormat="1" ht="33" customHeight="1" x14ac:dyDescent="0.25">
      <c r="D71" s="53" t="s">
        <v>22</v>
      </c>
      <c r="E71" s="53" t="s">
        <v>62</v>
      </c>
      <c r="F71" s="53" t="s">
        <v>68</v>
      </c>
      <c r="G71" s="53" t="s">
        <v>69</v>
      </c>
      <c r="H71" s="53" t="s">
        <v>67</v>
      </c>
      <c r="I71" s="53" t="s">
        <v>71</v>
      </c>
      <c r="J71" s="53" t="s">
        <v>72</v>
      </c>
      <c r="K71" s="53" t="s">
        <v>70</v>
      </c>
    </row>
    <row r="72" spans="4:11" x14ac:dyDescent="0.25">
      <c r="D72" s="52">
        <v>26</v>
      </c>
      <c r="E72" s="52">
        <v>60514</v>
      </c>
      <c r="F72" s="52">
        <f>D72-$D$72</f>
        <v>0</v>
      </c>
      <c r="G72" s="52">
        <f>$D$79-$D$72</f>
        <v>12</v>
      </c>
      <c r="H72" s="37">
        <f>F72/G72</f>
        <v>0</v>
      </c>
      <c r="I72" s="52">
        <f t="shared" ref="I72:I79" si="0">E72-$E$72</f>
        <v>0</v>
      </c>
      <c r="J72" s="52">
        <f t="shared" ref="J72:J79" si="1">$E$79 -$E$72</f>
        <v>29293</v>
      </c>
      <c r="K72" s="37">
        <f>I72/J72</f>
        <v>0</v>
      </c>
    </row>
    <row r="73" spans="4:11" x14ac:dyDescent="0.25">
      <c r="D73" s="52">
        <v>26</v>
      </c>
      <c r="E73" s="52">
        <v>60942</v>
      </c>
      <c r="F73" s="52">
        <f>D73-$D$72</f>
        <v>0</v>
      </c>
      <c r="G73" s="52">
        <f>$D$79-$D$72</f>
        <v>12</v>
      </c>
      <c r="H73" s="37">
        <f>F73/G73</f>
        <v>0</v>
      </c>
      <c r="I73" s="52">
        <f t="shared" si="0"/>
        <v>428</v>
      </c>
      <c r="J73" s="52">
        <f t="shared" si="1"/>
        <v>29293</v>
      </c>
      <c r="K73" s="37">
        <f>I73/J73</f>
        <v>1.4610999214829482E-2</v>
      </c>
    </row>
    <row r="74" spans="4:11" x14ac:dyDescent="0.25">
      <c r="D74" s="52">
        <v>27</v>
      </c>
      <c r="E74" s="52">
        <v>77559</v>
      </c>
      <c r="F74" s="52">
        <f>D74-$D$72</f>
        <v>1</v>
      </c>
      <c r="G74" s="52">
        <f>$D$79-$D$72</f>
        <v>12</v>
      </c>
      <c r="H74" s="37">
        <f>F74/G74</f>
        <v>8.3333333333333329E-2</v>
      </c>
      <c r="I74" s="52">
        <f t="shared" si="0"/>
        <v>17045</v>
      </c>
      <c r="J74" s="52">
        <f t="shared" si="1"/>
        <v>29293</v>
      </c>
      <c r="K74" s="37">
        <f>I74/J74</f>
        <v>0.58187962994572084</v>
      </c>
    </row>
    <row r="75" spans="4:11" x14ac:dyDescent="0.25">
      <c r="D75" s="52">
        <v>28</v>
      </c>
      <c r="E75" s="52">
        <v>65261</v>
      </c>
      <c r="F75" s="52">
        <f>D75-$D$72</f>
        <v>2</v>
      </c>
      <c r="G75" s="52">
        <f>$D$79-$D$72</f>
        <v>12</v>
      </c>
      <c r="H75" s="37">
        <f>F75/G75</f>
        <v>0.16666666666666666</v>
      </c>
      <c r="I75" s="52">
        <f t="shared" si="0"/>
        <v>4747</v>
      </c>
      <c r="J75" s="52">
        <f t="shared" si="1"/>
        <v>29293</v>
      </c>
      <c r="K75" s="37">
        <f>I75/J75</f>
        <v>0.16205236745980267</v>
      </c>
    </row>
    <row r="76" spans="4:11" x14ac:dyDescent="0.25">
      <c r="D76" s="52">
        <v>31</v>
      </c>
      <c r="E76" s="52">
        <v>73265</v>
      </c>
      <c r="F76" s="52">
        <f>D76-$D$72</f>
        <v>5</v>
      </c>
      <c r="G76" s="52">
        <f>$D$79-$D$72</f>
        <v>12</v>
      </c>
      <c r="H76" s="37">
        <f>F76/G76</f>
        <v>0.41666666666666669</v>
      </c>
      <c r="I76" s="52">
        <f t="shared" si="0"/>
        <v>12751</v>
      </c>
      <c r="J76" s="52">
        <f t="shared" si="1"/>
        <v>29293</v>
      </c>
      <c r="K76" s="37">
        <f>I76/J76</f>
        <v>0.43529170791656707</v>
      </c>
    </row>
    <row r="77" spans="4:11" x14ac:dyDescent="0.25">
      <c r="D77" s="52">
        <v>34</v>
      </c>
      <c r="E77" s="52">
        <v>75833</v>
      </c>
      <c r="F77" s="52">
        <f>D77-$D$72</f>
        <v>8</v>
      </c>
      <c r="G77" s="52">
        <f>$D$79-$D$72</f>
        <v>12</v>
      </c>
      <c r="H77" s="37">
        <f>F77/G77</f>
        <v>0.66666666666666663</v>
      </c>
      <c r="I77" s="52">
        <f t="shared" si="0"/>
        <v>15319</v>
      </c>
      <c r="J77" s="52">
        <f t="shared" si="1"/>
        <v>29293</v>
      </c>
      <c r="K77" s="37">
        <f>I77/J77</f>
        <v>0.52295770320554402</v>
      </c>
    </row>
    <row r="78" spans="4:11" x14ac:dyDescent="0.25">
      <c r="D78" s="52">
        <v>36</v>
      </c>
      <c r="E78" s="52">
        <v>80511</v>
      </c>
      <c r="F78" s="52">
        <f>D78-$D$72</f>
        <v>10</v>
      </c>
      <c r="G78" s="52">
        <f>$D$79-$D$72</f>
        <v>12</v>
      </c>
      <c r="H78" s="37">
        <f>F78/G78</f>
        <v>0.83333333333333337</v>
      </c>
      <c r="I78" s="52">
        <f t="shared" si="0"/>
        <v>19997</v>
      </c>
      <c r="J78" s="52">
        <f t="shared" si="1"/>
        <v>29293</v>
      </c>
      <c r="K78" s="37">
        <f>I78/J78</f>
        <v>0.68265455910968487</v>
      </c>
    </row>
    <row r="79" spans="4:11" x14ac:dyDescent="0.25">
      <c r="D79" s="52">
        <v>38</v>
      </c>
      <c r="E79" s="52">
        <v>89807</v>
      </c>
      <c r="F79" s="52">
        <f>D79-$D$72</f>
        <v>12</v>
      </c>
      <c r="G79" s="52">
        <f>$D$79-$D$72</f>
        <v>12</v>
      </c>
      <c r="H79" s="37">
        <f>F79/G79</f>
        <v>1</v>
      </c>
      <c r="I79" s="52">
        <f t="shared" si="0"/>
        <v>29293</v>
      </c>
      <c r="J79" s="52">
        <f t="shared" si="1"/>
        <v>29293</v>
      </c>
      <c r="K79" s="37">
        <f>I79/J79</f>
        <v>1</v>
      </c>
    </row>
  </sheetData>
  <mergeCells count="4">
    <mergeCell ref="E16:G16"/>
    <mergeCell ref="E17:G17"/>
    <mergeCell ref="E21:G21"/>
    <mergeCell ref="E22:G2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28FC-5845-475C-9FE6-3B9D35B8BC09}">
  <sheetPr codeName="Sheet3"/>
  <dimension ref="C3:O67"/>
  <sheetViews>
    <sheetView tabSelected="1" topLeftCell="A16" zoomScale="85" zoomScaleNormal="85" workbookViewId="0">
      <selection activeCell="O67" sqref="O53:O67"/>
    </sheetView>
  </sheetViews>
  <sheetFormatPr defaultRowHeight="15" x14ac:dyDescent="0.25"/>
  <cols>
    <col min="2" max="2" width="9.140625" customWidth="1"/>
    <col min="4" max="4" width="4.7109375" bestFit="1" customWidth="1"/>
    <col min="5" max="5" width="18.85546875" bestFit="1" customWidth="1"/>
    <col min="7" max="7" width="15.5703125" customWidth="1"/>
    <col min="9" max="9" width="12.7109375" customWidth="1"/>
  </cols>
  <sheetData>
    <row r="3" spans="3:15" ht="15.75" thickBot="1" x14ac:dyDescent="0.3">
      <c r="C3" s="32" t="s">
        <v>21</v>
      </c>
      <c r="D3" s="32"/>
      <c r="E3" s="32"/>
      <c r="F3" s="32"/>
      <c r="G3" s="32"/>
    </row>
    <row r="4" spans="3:15" ht="15.75" thickTop="1" x14ac:dyDescent="0.25"/>
    <row r="5" spans="3:15" x14ac:dyDescent="0.25">
      <c r="D5" s="38" t="s">
        <v>36</v>
      </c>
      <c r="E5" s="39" t="s">
        <v>38</v>
      </c>
    </row>
    <row r="6" spans="3:15" x14ac:dyDescent="0.25">
      <c r="D6" s="40">
        <v>-3</v>
      </c>
      <c r="E6" s="40">
        <f>_xlfn.NORM.S.DIST(D6:D66,)</f>
        <v>4.4318484119380075E-3</v>
      </c>
    </row>
    <row r="7" spans="3:15" x14ac:dyDescent="0.25">
      <c r="D7" s="40">
        <v>-2.9</v>
      </c>
      <c r="E7" s="40">
        <f t="shared" ref="E7:E66" si="0">_xlfn.NORM.S.DIST(D7:D67,)</f>
        <v>5.9525324197758538E-3</v>
      </c>
      <c r="O7">
        <v>4.431848411937874E-3</v>
      </c>
    </row>
    <row r="8" spans="3:15" x14ac:dyDescent="0.25">
      <c r="D8" s="40">
        <v>-2.8</v>
      </c>
      <c r="E8" s="40">
        <f t="shared" si="0"/>
        <v>7.9154515829799686E-3</v>
      </c>
      <c r="O8">
        <v>4.4318484119380075E-3</v>
      </c>
    </row>
    <row r="9" spans="3:15" x14ac:dyDescent="0.25">
      <c r="D9" s="40">
        <v>-2.7</v>
      </c>
      <c r="E9" s="40">
        <f t="shared" si="0"/>
        <v>1.0420934814422592E-2</v>
      </c>
      <c r="O9">
        <v>5.9525324197756795E-3</v>
      </c>
    </row>
    <row r="10" spans="3:15" x14ac:dyDescent="0.25">
      <c r="D10" s="40">
        <v>-2.6</v>
      </c>
      <c r="E10" s="40">
        <f t="shared" si="0"/>
        <v>1.3582969233685613E-2</v>
      </c>
      <c r="O10">
        <v>5.9525324197758538E-3</v>
      </c>
    </row>
    <row r="11" spans="3:15" x14ac:dyDescent="0.25">
      <c r="D11" s="40">
        <v>-2.5</v>
      </c>
      <c r="E11" s="40">
        <f t="shared" si="0"/>
        <v>1.752830049356854E-2</v>
      </c>
      <c r="O11">
        <v>7.915451582979743E-3</v>
      </c>
    </row>
    <row r="12" spans="3:15" x14ac:dyDescent="0.25">
      <c r="D12" s="40">
        <v>-2.4</v>
      </c>
      <c r="E12" s="40">
        <f t="shared" si="0"/>
        <v>2.2394530294842899E-2</v>
      </c>
      <c r="O12">
        <v>7.9154515829799686E-3</v>
      </c>
    </row>
    <row r="13" spans="3:15" x14ac:dyDescent="0.25">
      <c r="D13" s="40">
        <v>-2.2999999999999998</v>
      </c>
      <c r="E13" s="40">
        <f t="shared" si="0"/>
        <v>2.8327037741601186E-2</v>
      </c>
      <c r="O13">
        <v>1.0420934814422592E-2</v>
      </c>
    </row>
    <row r="14" spans="3:15" x14ac:dyDescent="0.25">
      <c r="D14" s="40">
        <v>-2.2000000000000002</v>
      </c>
      <c r="E14" s="40">
        <f t="shared" si="0"/>
        <v>3.5474592846231424E-2</v>
      </c>
      <c r="O14">
        <v>1.0420934814422592E-2</v>
      </c>
    </row>
    <row r="15" spans="3:15" x14ac:dyDescent="0.25">
      <c r="D15" s="40">
        <v>-2.1</v>
      </c>
      <c r="E15" s="40">
        <f t="shared" si="0"/>
        <v>4.3983595980427191E-2</v>
      </c>
      <c r="O15">
        <v>1.3582969233685613E-2</v>
      </c>
    </row>
    <row r="16" spans="3:15" x14ac:dyDescent="0.25">
      <c r="D16" s="40">
        <v>-2</v>
      </c>
      <c r="E16" s="40">
        <f t="shared" si="0"/>
        <v>5.3990966513188063E-2</v>
      </c>
      <c r="O16">
        <v>1.3582969233685613E-2</v>
      </c>
    </row>
    <row r="17" spans="4:15" x14ac:dyDescent="0.25">
      <c r="D17" s="40">
        <v>-1.9</v>
      </c>
      <c r="E17" s="40">
        <f t="shared" si="0"/>
        <v>6.5615814774676595E-2</v>
      </c>
      <c r="O17">
        <v>1.7528300493568086E-2</v>
      </c>
    </row>
    <row r="18" spans="4:15" x14ac:dyDescent="0.25">
      <c r="D18" s="40">
        <v>-1.8</v>
      </c>
      <c r="E18" s="40">
        <f t="shared" si="0"/>
        <v>7.8950158300894149E-2</v>
      </c>
      <c r="O18">
        <v>1.752830049356854E-2</v>
      </c>
    </row>
    <row r="19" spans="4:15" x14ac:dyDescent="0.25">
      <c r="D19" s="40">
        <v>-1.7</v>
      </c>
      <c r="E19" s="40">
        <f t="shared" si="0"/>
        <v>9.4049077376886947E-2</v>
      </c>
      <c r="O19">
        <v>2.2394530294842899E-2</v>
      </c>
    </row>
    <row r="20" spans="4:15" x14ac:dyDescent="0.25">
      <c r="D20" s="40">
        <v>-1.6</v>
      </c>
      <c r="E20" s="40">
        <f t="shared" si="0"/>
        <v>0.11092083467945554</v>
      </c>
      <c r="O20">
        <v>2.2394530294842899E-2</v>
      </c>
    </row>
    <row r="21" spans="4:15" x14ac:dyDescent="0.25">
      <c r="D21" s="40">
        <v>-1.5</v>
      </c>
      <c r="E21" s="40">
        <f t="shared" si="0"/>
        <v>0.12951759566589174</v>
      </c>
      <c r="O21">
        <v>2.8327037741601186E-2</v>
      </c>
    </row>
    <row r="22" spans="4:15" x14ac:dyDescent="0.25">
      <c r="D22" s="40">
        <v>-1.4</v>
      </c>
      <c r="E22" s="40">
        <f t="shared" si="0"/>
        <v>0.14972746563574488</v>
      </c>
      <c r="O22">
        <v>2.8327037741601186E-2</v>
      </c>
    </row>
    <row r="23" spans="4:15" x14ac:dyDescent="0.25">
      <c r="D23" s="40">
        <v>-1.3</v>
      </c>
      <c r="E23" s="40">
        <f t="shared" si="0"/>
        <v>0.17136859204780736</v>
      </c>
      <c r="O23">
        <v>3.5474592846231424E-2</v>
      </c>
    </row>
    <row r="24" spans="4:15" x14ac:dyDescent="0.25">
      <c r="D24" s="40">
        <v>-1.2</v>
      </c>
      <c r="E24" s="40">
        <f t="shared" si="0"/>
        <v>0.19418605498321295</v>
      </c>
      <c r="I24" s="49" t="s">
        <v>11</v>
      </c>
      <c r="J24" s="40">
        <f>AVERAGE(E6:E66)</f>
        <v>0.16356086093275596</v>
      </c>
      <c r="K24" t="s">
        <v>73</v>
      </c>
      <c r="O24">
        <v>3.5474592846231424E-2</v>
      </c>
    </row>
    <row r="25" spans="4:15" x14ac:dyDescent="0.25">
      <c r="D25" s="40">
        <v>-1.1000000000000001</v>
      </c>
      <c r="E25" s="40">
        <f t="shared" si="0"/>
        <v>0.21785217703255053</v>
      </c>
      <c r="I25" s="49" t="s">
        <v>17</v>
      </c>
      <c r="J25" s="40">
        <f>_xlfn.STDEV.S(E6:E66)</f>
        <v>0.14077297441553757</v>
      </c>
      <c r="O25">
        <v>4.3983595980427191E-2</v>
      </c>
    </row>
    <row r="26" spans="4:15" x14ac:dyDescent="0.25">
      <c r="D26" s="40">
        <v>-1</v>
      </c>
      <c r="E26" s="40">
        <f t="shared" si="0"/>
        <v>0.24197072451914337</v>
      </c>
      <c r="I26" s="49" t="s">
        <v>37</v>
      </c>
      <c r="J26" s="40">
        <f>SUM(E6:E66)</f>
        <v>9.9772125168981134</v>
      </c>
      <c r="O26">
        <v>4.3983595980427191E-2</v>
      </c>
    </row>
    <row r="27" spans="4:15" x14ac:dyDescent="0.25">
      <c r="D27" s="40">
        <v>-0.9</v>
      </c>
      <c r="E27" s="40">
        <f t="shared" si="0"/>
        <v>0.26608524989875482</v>
      </c>
      <c r="O27">
        <v>5.3990966513188063E-2</v>
      </c>
    </row>
    <row r="28" spans="4:15" x14ac:dyDescent="0.25">
      <c r="D28" s="40">
        <v>-0.8</v>
      </c>
      <c r="E28" s="40">
        <f t="shared" si="0"/>
        <v>0.28969155276148273</v>
      </c>
      <c r="I28" s="55" t="s">
        <v>74</v>
      </c>
      <c r="J28" s="21">
        <f>J24-J25</f>
        <v>2.2787886517218386E-2</v>
      </c>
      <c r="O28">
        <v>5.3990966513188063E-2</v>
      </c>
    </row>
    <row r="29" spans="4:15" x14ac:dyDescent="0.25">
      <c r="D29" s="40">
        <v>-0.7</v>
      </c>
      <c r="E29" s="40">
        <f t="shared" si="0"/>
        <v>0.31225393336676127</v>
      </c>
      <c r="I29" s="56" t="s">
        <v>75</v>
      </c>
      <c r="J29" s="24">
        <f>J24+J25</f>
        <v>0.3043338353482935</v>
      </c>
      <c r="O29">
        <v>6.5615814774676595E-2</v>
      </c>
    </row>
    <row r="30" spans="4:15" x14ac:dyDescent="0.25">
      <c r="D30" s="40">
        <v>-0.6</v>
      </c>
      <c r="E30" s="40">
        <f t="shared" si="0"/>
        <v>0.33322460289179967</v>
      </c>
      <c r="O30">
        <v>6.5615814774676595E-2</v>
      </c>
    </row>
    <row r="31" spans="4:15" x14ac:dyDescent="0.25">
      <c r="D31" s="40">
        <v>-0.5</v>
      </c>
      <c r="E31" s="40">
        <f t="shared" si="0"/>
        <v>0.35206532676429952</v>
      </c>
      <c r="I31" s="54" t="s">
        <v>76</v>
      </c>
      <c r="O31">
        <v>7.8950158300894149E-2</v>
      </c>
    </row>
    <row r="32" spans="4:15" x14ac:dyDescent="0.25">
      <c r="D32" s="40">
        <v>-0.4</v>
      </c>
      <c r="E32" s="40">
        <f t="shared" si="0"/>
        <v>0.36827014030332333</v>
      </c>
      <c r="O32">
        <v>7.8950158300894149E-2</v>
      </c>
    </row>
    <row r="33" spans="4:15" x14ac:dyDescent="0.25">
      <c r="D33" s="40">
        <v>-0.3</v>
      </c>
      <c r="E33" s="40">
        <f t="shared" si="0"/>
        <v>0.38138781546052414</v>
      </c>
      <c r="O33">
        <v>9.4049077376886947E-2</v>
      </c>
    </row>
    <row r="34" spans="4:15" x14ac:dyDescent="0.25">
      <c r="D34" s="40">
        <v>-0.2</v>
      </c>
      <c r="E34" s="40">
        <f t="shared" si="0"/>
        <v>0.39104269397545588</v>
      </c>
      <c r="O34">
        <v>9.4049077376886947E-2</v>
      </c>
    </row>
    <row r="35" spans="4:15" x14ac:dyDescent="0.25">
      <c r="D35" s="40">
        <v>-0.1</v>
      </c>
      <c r="E35" s="40">
        <f t="shared" si="0"/>
        <v>0.39695254747701181</v>
      </c>
      <c r="O35">
        <v>0.11092083467945554</v>
      </c>
    </row>
    <row r="36" spans="4:15" x14ac:dyDescent="0.25">
      <c r="D36" s="40">
        <v>0</v>
      </c>
      <c r="E36" s="40">
        <f t="shared" si="0"/>
        <v>0.3989422804014327</v>
      </c>
      <c r="O36">
        <v>0.11092083467945554</v>
      </c>
    </row>
    <row r="37" spans="4:15" x14ac:dyDescent="0.25">
      <c r="D37" s="40">
        <v>0.1</v>
      </c>
      <c r="E37" s="40">
        <f t="shared" si="0"/>
        <v>0.39695254747701181</v>
      </c>
      <c r="O37">
        <v>0.12951759566589174</v>
      </c>
    </row>
    <row r="38" spans="4:15" x14ac:dyDescent="0.25">
      <c r="D38" s="40">
        <v>0.2</v>
      </c>
      <c r="E38" s="40">
        <f t="shared" si="0"/>
        <v>0.39104269397545588</v>
      </c>
      <c r="O38">
        <v>0.12951759566589174</v>
      </c>
    </row>
    <row r="39" spans="4:15" x14ac:dyDescent="0.25">
      <c r="D39" s="40">
        <v>0.3</v>
      </c>
      <c r="E39" s="40">
        <f t="shared" si="0"/>
        <v>0.38138781546052414</v>
      </c>
      <c r="O39">
        <v>0.14972746563574488</v>
      </c>
    </row>
    <row r="40" spans="4:15" x14ac:dyDescent="0.25">
      <c r="D40" s="40">
        <v>0.4</v>
      </c>
      <c r="E40" s="40">
        <f t="shared" si="0"/>
        <v>0.36827014030332333</v>
      </c>
      <c r="O40">
        <v>0.14972746563574488</v>
      </c>
    </row>
    <row r="41" spans="4:15" x14ac:dyDescent="0.25">
      <c r="D41" s="40">
        <v>0.5</v>
      </c>
      <c r="E41" s="40">
        <f t="shared" si="0"/>
        <v>0.35206532676429952</v>
      </c>
      <c r="O41">
        <v>0.17136859204780736</v>
      </c>
    </row>
    <row r="42" spans="4:15" x14ac:dyDescent="0.25">
      <c r="D42" s="40">
        <v>0.6</v>
      </c>
      <c r="E42" s="40">
        <f t="shared" si="0"/>
        <v>0.33322460289179967</v>
      </c>
      <c r="O42">
        <v>0.17136859204780736</v>
      </c>
    </row>
    <row r="43" spans="4:15" x14ac:dyDescent="0.25">
      <c r="D43" s="40">
        <v>0.7</v>
      </c>
      <c r="E43" s="40">
        <f t="shared" si="0"/>
        <v>0.31225393336676127</v>
      </c>
      <c r="O43">
        <v>0.19418605498321295</v>
      </c>
    </row>
    <row r="44" spans="4:15" x14ac:dyDescent="0.25">
      <c r="D44" s="40">
        <v>0.8</v>
      </c>
      <c r="E44" s="40">
        <f t="shared" si="0"/>
        <v>0.28969155276148273</v>
      </c>
      <c r="O44">
        <v>0.19418605498321295</v>
      </c>
    </row>
    <row r="45" spans="4:15" x14ac:dyDescent="0.25">
      <c r="D45" s="40">
        <v>0.9</v>
      </c>
      <c r="E45" s="40">
        <f t="shared" si="0"/>
        <v>0.26608524989875482</v>
      </c>
      <c r="O45">
        <v>0.21785217703255053</v>
      </c>
    </row>
    <row r="46" spans="4:15" x14ac:dyDescent="0.25">
      <c r="D46" s="40">
        <v>1</v>
      </c>
      <c r="E46" s="40">
        <f t="shared" si="0"/>
        <v>0.24197072451914337</v>
      </c>
      <c r="O46">
        <v>0.21785217703255053</v>
      </c>
    </row>
    <row r="47" spans="4:15" x14ac:dyDescent="0.25">
      <c r="D47" s="40">
        <v>1.1000000000000001</v>
      </c>
      <c r="E47" s="40">
        <f t="shared" si="0"/>
        <v>0.21785217703255053</v>
      </c>
      <c r="O47">
        <v>0.24197072451914337</v>
      </c>
    </row>
    <row r="48" spans="4:15" x14ac:dyDescent="0.25">
      <c r="D48" s="40">
        <v>1.2</v>
      </c>
      <c r="E48" s="40">
        <f t="shared" si="0"/>
        <v>0.19418605498321295</v>
      </c>
      <c r="O48">
        <v>0.24197072451914337</v>
      </c>
    </row>
    <row r="49" spans="4:15" x14ac:dyDescent="0.25">
      <c r="D49" s="40">
        <v>1.3</v>
      </c>
      <c r="E49" s="40">
        <f t="shared" si="0"/>
        <v>0.17136859204780736</v>
      </c>
      <c r="O49">
        <v>0.26608524989875482</v>
      </c>
    </row>
    <row r="50" spans="4:15" x14ac:dyDescent="0.25">
      <c r="D50" s="40">
        <v>1.4</v>
      </c>
      <c r="E50" s="40">
        <f t="shared" si="0"/>
        <v>0.14972746563574488</v>
      </c>
      <c r="O50">
        <v>0.26608524989875482</v>
      </c>
    </row>
    <row r="51" spans="4:15" x14ac:dyDescent="0.25">
      <c r="D51" s="40">
        <v>1.5</v>
      </c>
      <c r="E51" s="40">
        <f t="shared" si="0"/>
        <v>0.12951759566589174</v>
      </c>
      <c r="O51">
        <v>0.28969155276148273</v>
      </c>
    </row>
    <row r="52" spans="4:15" x14ac:dyDescent="0.25">
      <c r="D52" s="40">
        <v>1.6</v>
      </c>
      <c r="E52" s="40">
        <f t="shared" si="0"/>
        <v>0.11092083467945554</v>
      </c>
      <c r="O52">
        <v>0.28969155276148273</v>
      </c>
    </row>
    <row r="53" spans="4:15" x14ac:dyDescent="0.25">
      <c r="D53" s="40">
        <v>1.7</v>
      </c>
      <c r="E53" s="40">
        <f t="shared" si="0"/>
        <v>9.4049077376886947E-2</v>
      </c>
      <c r="O53">
        <v>0.31225393336676127</v>
      </c>
    </row>
    <row r="54" spans="4:15" x14ac:dyDescent="0.25">
      <c r="D54" s="40">
        <v>1.8</v>
      </c>
      <c r="E54" s="40">
        <f t="shared" si="0"/>
        <v>7.8950158300894149E-2</v>
      </c>
      <c r="O54">
        <v>0.31225393336676127</v>
      </c>
    </row>
    <row r="55" spans="4:15" x14ac:dyDescent="0.25">
      <c r="D55" s="40">
        <v>1.9</v>
      </c>
      <c r="E55" s="40">
        <f t="shared" si="0"/>
        <v>6.5615814774676595E-2</v>
      </c>
      <c r="O55">
        <v>0.33322460289179967</v>
      </c>
    </row>
    <row r="56" spans="4:15" x14ac:dyDescent="0.25">
      <c r="D56" s="40">
        <v>2</v>
      </c>
      <c r="E56" s="40">
        <f t="shared" si="0"/>
        <v>5.3990966513188063E-2</v>
      </c>
      <c r="O56">
        <v>0.33322460289179967</v>
      </c>
    </row>
    <row r="57" spans="4:15" x14ac:dyDescent="0.25">
      <c r="D57" s="40">
        <v>2.1</v>
      </c>
      <c r="E57" s="40">
        <f t="shared" si="0"/>
        <v>4.3983595980427191E-2</v>
      </c>
      <c r="O57">
        <v>0.35206532676429952</v>
      </c>
    </row>
    <row r="58" spans="4:15" x14ac:dyDescent="0.25">
      <c r="D58" s="40">
        <v>2.2000000000000002</v>
      </c>
      <c r="E58" s="40">
        <f t="shared" si="0"/>
        <v>3.5474592846231424E-2</v>
      </c>
      <c r="O58">
        <v>0.35206532676429952</v>
      </c>
    </row>
    <row r="59" spans="4:15" x14ac:dyDescent="0.25">
      <c r="D59" s="40">
        <v>2.2999999999999998</v>
      </c>
      <c r="E59" s="40">
        <f t="shared" si="0"/>
        <v>2.8327037741601186E-2</v>
      </c>
      <c r="O59">
        <v>0.36827014030332333</v>
      </c>
    </row>
    <row r="60" spans="4:15" x14ac:dyDescent="0.25">
      <c r="D60" s="40">
        <v>2.4</v>
      </c>
      <c r="E60" s="40">
        <f t="shared" si="0"/>
        <v>2.2394530294842899E-2</v>
      </c>
      <c r="O60">
        <v>0.36827014030332333</v>
      </c>
    </row>
    <row r="61" spans="4:15" x14ac:dyDescent="0.25">
      <c r="D61" s="40">
        <v>2.5000000000000102</v>
      </c>
      <c r="E61" s="40">
        <f t="shared" si="0"/>
        <v>1.7528300493568086E-2</v>
      </c>
      <c r="O61">
        <v>0.38138781546052414</v>
      </c>
    </row>
    <row r="62" spans="4:15" x14ac:dyDescent="0.25">
      <c r="D62" s="40">
        <v>2.6</v>
      </c>
      <c r="E62" s="40">
        <f t="shared" si="0"/>
        <v>1.3582969233685613E-2</v>
      </c>
      <c r="O62">
        <v>0.38138781546052414</v>
      </c>
    </row>
    <row r="63" spans="4:15" x14ac:dyDescent="0.25">
      <c r="D63" s="40">
        <v>2.7</v>
      </c>
      <c r="E63" s="40">
        <f t="shared" si="0"/>
        <v>1.0420934814422592E-2</v>
      </c>
      <c r="O63">
        <v>0.39104269397545588</v>
      </c>
    </row>
    <row r="64" spans="4:15" x14ac:dyDescent="0.25">
      <c r="D64" s="40">
        <v>2.80000000000001</v>
      </c>
      <c r="E64" s="40">
        <f t="shared" si="0"/>
        <v>7.915451582979743E-3</v>
      </c>
      <c r="O64">
        <v>0.39104269397545588</v>
      </c>
    </row>
    <row r="65" spans="4:15" x14ac:dyDescent="0.25">
      <c r="D65" s="40">
        <v>2.9000000000000101</v>
      </c>
      <c r="E65" s="40">
        <f t="shared" si="0"/>
        <v>5.9525324197756795E-3</v>
      </c>
      <c r="O65">
        <v>0.39695254747701181</v>
      </c>
    </row>
    <row r="66" spans="4:15" x14ac:dyDescent="0.25">
      <c r="D66" s="40">
        <v>3.0000000000000102</v>
      </c>
      <c r="E66" s="40">
        <f t="shared" si="0"/>
        <v>4.431848411937874E-3</v>
      </c>
      <c r="O66">
        <v>0.39695254747701181</v>
      </c>
    </row>
    <row r="67" spans="4:15" x14ac:dyDescent="0.25">
      <c r="O67">
        <v>0.3989422804014327</v>
      </c>
    </row>
  </sheetData>
  <sortState xmlns:xlrd2="http://schemas.microsoft.com/office/spreadsheetml/2017/richdata2" ref="O7:O67">
    <sortCondition ref="O7:O67"/>
  </sortState>
  <mergeCells count="1">
    <mergeCell ref="C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Day_03</vt:lpstr>
      <vt:lpstr>Day_04</vt:lpstr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Khanna</dc:creator>
  <cp:lastModifiedBy>Bharat Khanna</cp:lastModifiedBy>
  <dcterms:created xsi:type="dcterms:W3CDTF">2022-11-02T06:00:32Z</dcterms:created>
  <dcterms:modified xsi:type="dcterms:W3CDTF">2022-11-03T07:11:13Z</dcterms:modified>
</cp:coreProperties>
</file>