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0100c84fbd246fa/Documents/My Latex/Ethanol Transport Khalid/"/>
    </mc:Choice>
  </mc:AlternateContent>
  <bookViews>
    <workbookView xWindow="0" yWindow="0" windowWidth="21570" windowHeight="7545" activeTab="1"/>
  </bookViews>
  <sheets>
    <sheet name="Sheet1" sheetId="1" r:id="rId1"/>
    <sheet name="Sheet1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2" l="1"/>
  <c r="M6" i="2"/>
  <c r="M5" i="2"/>
  <c r="M4" i="2"/>
  <c r="M3" i="2"/>
  <c r="M2" i="2"/>
  <c r="X7" i="2"/>
  <c r="W7" i="2"/>
  <c r="X6" i="2"/>
  <c r="W6" i="2"/>
  <c r="X5" i="2"/>
  <c r="W5" i="2"/>
  <c r="X4" i="2"/>
  <c r="W4" i="2"/>
  <c r="X3" i="2"/>
  <c r="W3" i="2"/>
  <c r="X2" i="2"/>
  <c r="W2" i="2"/>
  <c r="M3" i="1"/>
  <c r="M4" i="1"/>
  <c r="M5" i="1"/>
  <c r="M6" i="1"/>
  <c r="M7" i="1"/>
  <c r="M2" i="1"/>
  <c r="W2" i="1"/>
  <c r="W3" i="1"/>
  <c r="W4" i="1"/>
  <c r="W5" i="1"/>
  <c r="W6" i="1"/>
  <c r="W7" i="1"/>
  <c r="V3" i="1"/>
  <c r="V4" i="1"/>
  <c r="V5" i="1"/>
  <c r="V6" i="1"/>
  <c r="V7" i="1"/>
  <c r="V2" i="1"/>
  <c r="S4" i="2"/>
  <c r="T4" i="2" s="1"/>
  <c r="S5" i="2"/>
  <c r="S6" i="2"/>
  <c r="S7" i="2"/>
  <c r="S3" i="2"/>
  <c r="O7" i="2"/>
  <c r="O6" i="2"/>
  <c r="N6" i="2"/>
  <c r="O5" i="2"/>
  <c r="N5" i="2"/>
  <c r="O4" i="2"/>
  <c r="N4" i="2"/>
  <c r="O3" i="2"/>
  <c r="N3" i="2"/>
  <c r="O2" i="2"/>
  <c r="N2" i="2"/>
  <c r="I2" i="2"/>
  <c r="H2" i="2"/>
  <c r="S4" i="1"/>
  <c r="T4" i="1" s="1"/>
  <c r="S3" i="1"/>
  <c r="T3" i="1" s="1"/>
  <c r="O3" i="1"/>
  <c r="O4" i="1"/>
  <c r="O5" i="1"/>
  <c r="O6" i="1"/>
  <c r="O7" i="1"/>
  <c r="O2" i="1"/>
  <c r="N3" i="1"/>
  <c r="S5" i="1" s="1"/>
  <c r="T5" i="1" s="1"/>
  <c r="N4" i="1"/>
  <c r="N5" i="1"/>
  <c r="N6" i="1"/>
  <c r="N2" i="1"/>
  <c r="S7" i="1" s="1"/>
  <c r="T7" i="1" s="1"/>
  <c r="I2" i="1"/>
  <c r="H2" i="1"/>
  <c r="T3" i="2" l="1"/>
  <c r="U3" i="2"/>
  <c r="T5" i="2"/>
  <c r="U4" i="2" s="1"/>
  <c r="T6" i="2"/>
  <c r="T7" i="2"/>
  <c r="S6" i="1"/>
  <c r="T6" i="1" s="1"/>
  <c r="U6" i="1" s="1"/>
  <c r="U7" i="1"/>
  <c r="U3" i="1"/>
  <c r="U4" i="1"/>
  <c r="U5" i="2" l="1"/>
  <c r="U7" i="2"/>
  <c r="U6" i="2"/>
  <c r="U5" i="1"/>
</calcChain>
</file>

<file path=xl/sharedStrings.xml><?xml version="1.0" encoding="utf-8"?>
<sst xmlns="http://schemas.openxmlformats.org/spreadsheetml/2006/main" count="44" uniqueCount="22">
  <si>
    <t>LCars</t>
  </si>
  <si>
    <t>PCars</t>
  </si>
  <si>
    <t>SLCars</t>
  </si>
  <si>
    <t>SPCars</t>
  </si>
  <si>
    <t>CombinedCost</t>
  </si>
  <si>
    <t>ERecourseCost</t>
  </si>
  <si>
    <t>IdleCars</t>
  </si>
  <si>
    <t>OutsCars</t>
  </si>
  <si>
    <t>IdleCost</t>
  </si>
  <si>
    <t>OutsCost</t>
  </si>
  <si>
    <t>Dif</t>
  </si>
  <si>
    <t>dif0</t>
  </si>
  <si>
    <t>A</t>
  </si>
  <si>
    <t>a</t>
  </si>
  <si>
    <t>TRC</t>
  </si>
  <si>
    <t>TRCUT</t>
  </si>
  <si>
    <t>HC</t>
  </si>
  <si>
    <t>Stop</t>
  </si>
  <si>
    <t>Decision is to reduce to 33 cars</t>
  </si>
  <si>
    <t>EIRate</t>
  </si>
  <si>
    <t>EORate</t>
  </si>
  <si>
    <t>NetMastercost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</si>
</sst>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U16" sqref="U16"/>
    </sheetView>
  </sheetViews>
  <sheetFormatPr defaultRowHeight="15" x14ac:dyDescent="0.25"/>
  <cols>
    <col min="6" max="6" width="11.5703125" bestFit="1" customWidth="1"/>
    <col min="7" max="7" width="10.5703125" bestFit="1" customWidth="1"/>
    <col min="10" max="11" width="10.5703125" bestFit="1" customWidth="1"/>
    <col min="12" max="12" width="0.7109375" customWidth="1"/>
    <col min="13" max="13" width="12.5703125" customWidth="1"/>
    <col min="16" max="16" width="10.5703125" bestFit="1" customWidth="1"/>
    <col min="17" max="17" width="11.5703125" bestFit="1" customWidth="1"/>
    <col min="18" max="18" width="9.28515625" bestFit="1" customWidth="1"/>
    <col min="19" max="19" width="12.7109375" customWidth="1"/>
    <col min="20" max="20" width="11.5703125" bestFit="1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19</v>
      </c>
      <c r="W1" t="s">
        <v>20</v>
      </c>
    </row>
    <row r="2" spans="1:23" x14ac:dyDescent="0.25">
      <c r="A2">
        <v>0</v>
      </c>
      <c r="B2">
        <v>68</v>
      </c>
      <c r="C2">
        <v>0</v>
      </c>
      <c r="D2">
        <v>5</v>
      </c>
      <c r="E2">
        <v>0</v>
      </c>
      <c r="F2" s="2">
        <v>24190.79</v>
      </c>
      <c r="G2" s="2">
        <v>8353.5400000000009</v>
      </c>
      <c r="H2">
        <f>J2/50</f>
        <v>59.1524</v>
      </c>
      <c r="I2">
        <f>K2/30</f>
        <v>75.030666666666676</v>
      </c>
      <c r="J2" s="2">
        <v>2957.62</v>
      </c>
      <c r="K2" s="2">
        <v>2250.92</v>
      </c>
      <c r="L2" s="2"/>
      <c r="M2" s="2">
        <f>F2-G2</f>
        <v>15837.25</v>
      </c>
      <c r="N2">
        <f>B3-B2</f>
        <v>-3</v>
      </c>
      <c r="O2">
        <f>B2-$B$2</f>
        <v>0</v>
      </c>
      <c r="P2" s="2"/>
      <c r="Q2" s="2"/>
      <c r="R2" s="2">
        <v>500</v>
      </c>
      <c r="S2" s="2"/>
      <c r="T2" s="2"/>
      <c r="V2" s="1">
        <f>H2/($B2*6)</f>
        <v>0.1449813725490196</v>
      </c>
      <c r="W2" s="1">
        <f>I2/($B2*6)</f>
        <v>0.18389869281045754</v>
      </c>
    </row>
    <row r="3" spans="1:23" x14ac:dyDescent="0.25">
      <c r="A3">
        <v>1</v>
      </c>
      <c r="B3">
        <v>65</v>
      </c>
      <c r="C3">
        <v>0</v>
      </c>
      <c r="D3">
        <v>5</v>
      </c>
      <c r="E3">
        <v>0</v>
      </c>
      <c r="F3" s="2">
        <v>23044.959999999999</v>
      </c>
      <c r="G3" s="2">
        <v>8044.96</v>
      </c>
      <c r="H3">
        <v>46</v>
      </c>
      <c r="I3">
        <v>86</v>
      </c>
      <c r="J3" s="2">
        <v>2310.6</v>
      </c>
      <c r="K3" s="2">
        <v>2582.71</v>
      </c>
      <c r="L3" s="2"/>
      <c r="M3" s="2">
        <f t="shared" ref="M3:M7" si="0">F3-G3</f>
        <v>15000</v>
      </c>
      <c r="N3">
        <f>B4-B3</f>
        <v>-16</v>
      </c>
      <c r="O3">
        <f t="shared" ref="O3:O7" si="1">B3-$B$2</f>
        <v>-3</v>
      </c>
      <c r="P3" s="2">
        <v>1000</v>
      </c>
      <c r="Q3" s="2">
        <v>10700</v>
      </c>
      <c r="R3" s="2">
        <v>500</v>
      </c>
      <c r="S3" s="2">
        <f>P3+Q3+(J3-$J$2)+(K3-$K$2)+SUMPRODUCT($A$2:A2,$R$2:R2*$N$2:N2)</f>
        <v>11384.77</v>
      </c>
      <c r="T3" s="2">
        <f>S3/A3</f>
        <v>11384.77</v>
      </c>
      <c r="U3" t="b">
        <f>(T4&gt;T3)</f>
        <v>0</v>
      </c>
      <c r="V3" s="1">
        <f>H3/($B3*6)</f>
        <v>0.11794871794871795</v>
      </c>
      <c r="W3" s="1">
        <f>I3/($B3*6)</f>
        <v>0.22051282051282051</v>
      </c>
    </row>
    <row r="4" spans="1:23" x14ac:dyDescent="0.25">
      <c r="A4">
        <v>2</v>
      </c>
      <c r="B4">
        <v>49</v>
      </c>
      <c r="C4">
        <v>0</v>
      </c>
      <c r="D4">
        <v>5</v>
      </c>
      <c r="E4">
        <v>0</v>
      </c>
      <c r="F4" s="2">
        <v>17212.02</v>
      </c>
      <c r="G4" s="2">
        <v>6052.02</v>
      </c>
      <c r="H4">
        <v>33</v>
      </c>
      <c r="I4">
        <v>69</v>
      </c>
      <c r="J4" s="2">
        <v>1661.47</v>
      </c>
      <c r="K4" s="2">
        <v>2076.89</v>
      </c>
      <c r="L4" s="2"/>
      <c r="M4" s="2">
        <f t="shared" si="0"/>
        <v>11160</v>
      </c>
      <c r="N4">
        <f>B5-B4</f>
        <v>-8</v>
      </c>
      <c r="O4">
        <f t="shared" si="1"/>
        <v>-19</v>
      </c>
      <c r="P4" s="2">
        <v>1100</v>
      </c>
      <c r="Q4" s="2">
        <v>10700</v>
      </c>
      <c r="R4" s="2">
        <v>500</v>
      </c>
      <c r="S4" s="2">
        <f>P4+Q4+(J4-$J$2)+(K4-$K$2)+SUMPRODUCT($A$2:A3,$R$2:R3*$N$2:N3)</f>
        <v>2329.8199999999997</v>
      </c>
      <c r="T4" s="2">
        <f>S4/A4</f>
        <v>1164.9099999999999</v>
      </c>
      <c r="U4" t="b">
        <f t="shared" ref="U4:U7" si="2">(T5&gt;T4)</f>
        <v>0</v>
      </c>
      <c r="V4" s="1">
        <f>H4/($B4*6)</f>
        <v>0.11224489795918367</v>
      </c>
      <c r="W4" s="1">
        <f>I4/($B4*6)</f>
        <v>0.23469387755102042</v>
      </c>
    </row>
    <row r="5" spans="1:23" x14ac:dyDescent="0.25">
      <c r="A5">
        <v>3</v>
      </c>
      <c r="B5">
        <v>41</v>
      </c>
      <c r="C5">
        <v>0</v>
      </c>
      <c r="D5">
        <v>5</v>
      </c>
      <c r="E5">
        <v>0</v>
      </c>
      <c r="F5" s="2">
        <v>14541.71</v>
      </c>
      <c r="G5" s="2">
        <v>5301.71</v>
      </c>
      <c r="H5">
        <v>30</v>
      </c>
      <c r="I5">
        <v>64</v>
      </c>
      <c r="J5" s="2">
        <v>1511.25</v>
      </c>
      <c r="K5" s="2">
        <v>1926.97</v>
      </c>
      <c r="L5" s="2"/>
      <c r="M5" s="2">
        <f t="shared" si="0"/>
        <v>9240</v>
      </c>
      <c r="N5">
        <f>B6-B5</f>
        <v>-8</v>
      </c>
      <c r="O5">
        <f t="shared" si="1"/>
        <v>-27</v>
      </c>
      <c r="P5" s="2">
        <v>1100</v>
      </c>
      <c r="Q5" s="2">
        <v>10700</v>
      </c>
      <c r="R5" s="2">
        <v>500</v>
      </c>
      <c r="S5" s="2">
        <f>P5+Q5+(J5-$J$2)+(K5-$K$2)+SUMPRODUCT($A$2:A4,$R$2:R4*$N$2:N4)</f>
        <v>-5970.32</v>
      </c>
      <c r="T5" s="2">
        <f>S5/A5</f>
        <v>-1990.1066666666666</v>
      </c>
      <c r="U5" t="b">
        <f t="shared" si="2"/>
        <v>0</v>
      </c>
      <c r="V5" s="1">
        <f>H5/($B5*6)</f>
        <v>0.12195121951219512</v>
      </c>
      <c r="W5" s="1">
        <f>I5/($B5*6)</f>
        <v>0.26016260162601629</v>
      </c>
    </row>
    <row r="6" spans="1:23" x14ac:dyDescent="0.25">
      <c r="A6">
        <v>4</v>
      </c>
      <c r="B6">
        <v>33</v>
      </c>
      <c r="C6">
        <v>0</v>
      </c>
      <c r="D6">
        <v>5</v>
      </c>
      <c r="E6">
        <v>0</v>
      </c>
      <c r="F6" s="2">
        <v>12400.23</v>
      </c>
      <c r="G6" s="2">
        <v>5080.2299999999996</v>
      </c>
      <c r="H6">
        <v>34</v>
      </c>
      <c r="I6">
        <v>66</v>
      </c>
      <c r="J6" s="2">
        <v>1736.92</v>
      </c>
      <c r="K6" s="2">
        <v>2005.67</v>
      </c>
      <c r="L6" s="2"/>
      <c r="M6" s="2">
        <f t="shared" si="0"/>
        <v>7320</v>
      </c>
      <c r="N6">
        <f>B7-B6</f>
        <v>20</v>
      </c>
      <c r="O6">
        <f t="shared" si="1"/>
        <v>-35</v>
      </c>
      <c r="P6" s="2">
        <v>1200</v>
      </c>
      <c r="Q6" s="2">
        <v>10700</v>
      </c>
      <c r="R6" s="2">
        <v>500</v>
      </c>
      <c r="S6" s="2">
        <f>P6+Q6+(J6-$J$2)+(K6-$K$2)+SUMPRODUCT($A$2:A5,$R$2:R5*$N$2:N5)</f>
        <v>-17565.95</v>
      </c>
      <c r="T6" s="2">
        <f>S6/A6</f>
        <v>-4391.4875000000002</v>
      </c>
      <c r="U6" t="b">
        <f t="shared" si="2"/>
        <v>1</v>
      </c>
      <c r="V6" s="1">
        <f>H6/($B6*6)</f>
        <v>0.17171717171717171</v>
      </c>
      <c r="W6" s="1">
        <f>I6/($B6*6)</f>
        <v>0.33333333333333331</v>
      </c>
    </row>
    <row r="7" spans="1:23" x14ac:dyDescent="0.25">
      <c r="A7">
        <v>5</v>
      </c>
      <c r="B7">
        <v>53</v>
      </c>
      <c r="C7">
        <v>0</v>
      </c>
      <c r="D7">
        <v>5</v>
      </c>
      <c r="E7">
        <v>0</v>
      </c>
      <c r="F7" s="2">
        <v>18976.72</v>
      </c>
      <c r="G7" s="2">
        <v>6526.78</v>
      </c>
      <c r="H7">
        <v>39</v>
      </c>
      <c r="I7">
        <v>70</v>
      </c>
      <c r="J7" s="2">
        <v>1957.67</v>
      </c>
      <c r="K7" s="2">
        <v>2104.6</v>
      </c>
      <c r="L7" s="2"/>
      <c r="M7" s="2">
        <f t="shared" si="0"/>
        <v>12449.940000000002</v>
      </c>
      <c r="O7">
        <f t="shared" si="1"/>
        <v>-15</v>
      </c>
      <c r="P7" s="2">
        <v>1250</v>
      </c>
      <c r="Q7" s="2">
        <v>10700</v>
      </c>
      <c r="R7" s="2">
        <v>500</v>
      </c>
      <c r="S7" s="2">
        <f>P7+Q7+(J7-$J$2)+(K7-$K$2)+SUMPRODUCT($A$2:A6,$R$2:R6*$N$2:N6)</f>
        <v>22803.73</v>
      </c>
      <c r="T7" s="2">
        <f>S7/A7</f>
        <v>4560.7460000000001</v>
      </c>
      <c r="U7" t="b">
        <f t="shared" si="2"/>
        <v>0</v>
      </c>
      <c r="V7" s="1">
        <f>H7/($B7*6)</f>
        <v>0.12264150943396226</v>
      </c>
      <c r="W7" s="1">
        <f>I7/($B7*6)</f>
        <v>0.22012578616352202</v>
      </c>
    </row>
    <row r="10" spans="1:23" x14ac:dyDescent="0.25">
      <c r="O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S3" sqref="S3"/>
    </sheetView>
  </sheetViews>
  <sheetFormatPr defaultRowHeight="15" x14ac:dyDescent="0.25"/>
  <cols>
    <col min="6" max="6" width="11.5703125" bestFit="1" customWidth="1"/>
    <col min="7" max="7" width="10.5703125" bestFit="1" customWidth="1"/>
    <col min="10" max="11" width="10.5703125" bestFit="1" customWidth="1"/>
    <col min="12" max="12" width="0.7109375" customWidth="1"/>
    <col min="13" max="13" width="11.85546875" customWidth="1"/>
    <col min="16" max="16" width="10.5703125" bestFit="1" customWidth="1"/>
    <col min="17" max="17" width="11.5703125" bestFit="1" customWidth="1"/>
    <col min="18" max="18" width="9.28515625" bestFit="1" customWidth="1"/>
    <col min="19" max="19" width="13.42578125" customWidth="1"/>
    <col min="20" max="20" width="11.5703125" bestFit="1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W1" t="s">
        <v>19</v>
      </c>
      <c r="X1" t="s">
        <v>20</v>
      </c>
    </row>
    <row r="2" spans="1:24" x14ac:dyDescent="0.25">
      <c r="A2">
        <v>0</v>
      </c>
      <c r="B2">
        <v>68</v>
      </c>
      <c r="C2">
        <v>0</v>
      </c>
      <c r="D2">
        <v>5</v>
      </c>
      <c r="E2">
        <v>0</v>
      </c>
      <c r="F2" s="2">
        <v>24190.79</v>
      </c>
      <c r="G2" s="2">
        <v>8353.5400000000009</v>
      </c>
      <c r="H2">
        <f>J2/50</f>
        <v>59.1524</v>
      </c>
      <c r="I2">
        <f>K2/30</f>
        <v>75.030666666666676</v>
      </c>
      <c r="J2" s="2">
        <v>2957.62</v>
      </c>
      <c r="K2" s="2">
        <v>2250.92</v>
      </c>
      <c r="M2" s="2">
        <f>F2-G2</f>
        <v>15837.25</v>
      </c>
      <c r="N2">
        <f>B3-B2</f>
        <v>-3</v>
      </c>
      <c r="O2">
        <f>B2-$B$2</f>
        <v>0</v>
      </c>
      <c r="P2" s="2"/>
      <c r="Q2" s="2"/>
      <c r="R2" s="2">
        <v>500</v>
      </c>
      <c r="W2" s="1">
        <f>H2/($B2*6)</f>
        <v>0.1449813725490196</v>
      </c>
      <c r="X2" s="1">
        <f>I2/($B2*6)</f>
        <v>0.18389869281045754</v>
      </c>
    </row>
    <row r="3" spans="1:24" x14ac:dyDescent="0.25">
      <c r="A3">
        <v>1</v>
      </c>
      <c r="B3">
        <v>65</v>
      </c>
      <c r="C3">
        <v>0</v>
      </c>
      <c r="D3">
        <v>5</v>
      </c>
      <c r="E3">
        <v>0</v>
      </c>
      <c r="F3" s="2">
        <v>23044.959999999999</v>
      </c>
      <c r="G3" s="2">
        <v>8044.96</v>
      </c>
      <c r="H3">
        <v>46</v>
      </c>
      <c r="I3">
        <v>86</v>
      </c>
      <c r="J3" s="2">
        <v>2310.6</v>
      </c>
      <c r="K3" s="2">
        <v>2582.71</v>
      </c>
      <c r="M3" s="2">
        <f t="shared" ref="M3:M7" si="0">F3-G3</f>
        <v>15000</v>
      </c>
      <c r="N3">
        <f>B4-B3</f>
        <v>-16</v>
      </c>
      <c r="O3">
        <f t="shared" ref="O3:O7" si="1">B3-$B$2</f>
        <v>-3</v>
      </c>
      <c r="P3" s="2">
        <v>1000</v>
      </c>
      <c r="Q3" s="2">
        <v>10700</v>
      </c>
      <c r="R3" s="2">
        <v>500</v>
      </c>
      <c r="S3" s="2">
        <f>P3+Q3+(F3-$F$2)+SUMPRODUCT($A$2:A2,$R$2:R2*$N$2:N2)</f>
        <v>10554.169999999998</v>
      </c>
      <c r="T3" s="2">
        <f>S3/A3</f>
        <v>10554.169999999998</v>
      </c>
      <c r="U3" t="b">
        <f>(T4&gt;T3)</f>
        <v>0</v>
      </c>
      <c r="W3" s="1">
        <f>H3/($B3*6)</f>
        <v>0.11794871794871795</v>
      </c>
      <c r="X3" s="1">
        <f>I3/($B3*6)</f>
        <v>0.22051282051282051</v>
      </c>
    </row>
    <row r="4" spans="1:24" x14ac:dyDescent="0.25">
      <c r="A4">
        <v>2</v>
      </c>
      <c r="B4">
        <v>49</v>
      </c>
      <c r="C4">
        <v>0</v>
      </c>
      <c r="D4">
        <v>5</v>
      </c>
      <c r="E4">
        <v>0</v>
      </c>
      <c r="F4" s="2">
        <v>17212.02</v>
      </c>
      <c r="G4" s="2">
        <v>6052.02</v>
      </c>
      <c r="H4">
        <v>33</v>
      </c>
      <c r="I4">
        <v>69</v>
      </c>
      <c r="J4" s="2">
        <v>1661.47</v>
      </c>
      <c r="K4" s="2">
        <v>2076.89</v>
      </c>
      <c r="M4" s="2">
        <f t="shared" si="0"/>
        <v>11160</v>
      </c>
      <c r="N4">
        <f>B5-B4</f>
        <v>-8</v>
      </c>
      <c r="O4">
        <f t="shared" si="1"/>
        <v>-19</v>
      </c>
      <c r="P4" s="2">
        <v>1100</v>
      </c>
      <c r="Q4" s="2">
        <v>10700</v>
      </c>
      <c r="R4" s="2">
        <v>500</v>
      </c>
      <c r="S4" s="2">
        <f>P4+Q4+(F4-$F$2)+SUMPRODUCT($A$2:A3,$R$2:R3*$N$2:N3)</f>
        <v>-3178.7700000000004</v>
      </c>
      <c r="T4" s="2">
        <f>S4/A4</f>
        <v>-1589.3850000000002</v>
      </c>
      <c r="U4" t="b">
        <f t="shared" ref="U4:U7" si="2">(T5&gt;T4)</f>
        <v>0</v>
      </c>
      <c r="W4" s="1">
        <f>H4/($B4*6)</f>
        <v>0.11224489795918367</v>
      </c>
      <c r="X4" s="1">
        <f>I4/($B4*6)</f>
        <v>0.23469387755102042</v>
      </c>
    </row>
    <row r="5" spans="1:24" x14ac:dyDescent="0.25">
      <c r="A5">
        <v>3</v>
      </c>
      <c r="B5">
        <v>41</v>
      </c>
      <c r="C5">
        <v>0</v>
      </c>
      <c r="D5">
        <v>5</v>
      </c>
      <c r="E5">
        <v>0</v>
      </c>
      <c r="F5" s="2">
        <v>14541.71</v>
      </c>
      <c r="G5" s="2">
        <v>5301.71</v>
      </c>
      <c r="H5">
        <v>30</v>
      </c>
      <c r="I5">
        <v>64</v>
      </c>
      <c r="J5" s="2">
        <v>1511.25</v>
      </c>
      <c r="K5" s="2">
        <v>1926.97</v>
      </c>
      <c r="M5" s="2">
        <f t="shared" si="0"/>
        <v>9240</v>
      </c>
      <c r="N5">
        <f>B6-B5</f>
        <v>-8</v>
      </c>
      <c r="O5">
        <f t="shared" si="1"/>
        <v>-27</v>
      </c>
      <c r="P5" s="2">
        <v>1100</v>
      </c>
      <c r="Q5" s="2">
        <v>10700</v>
      </c>
      <c r="R5" s="2">
        <v>500</v>
      </c>
      <c r="S5" s="2">
        <f>P5+Q5+(F5-$F$2)+SUMPRODUCT($A$2:A4,$R$2:R4*$N$2:N4)</f>
        <v>-13849.080000000002</v>
      </c>
      <c r="T5" s="2">
        <f>S5/A5</f>
        <v>-4616.3600000000006</v>
      </c>
      <c r="U5" t="b">
        <f t="shared" si="2"/>
        <v>0</v>
      </c>
      <c r="W5" s="1">
        <f>H5/($B5*6)</f>
        <v>0.12195121951219512</v>
      </c>
      <c r="X5" s="1">
        <f>I5/($B5*6)</f>
        <v>0.26016260162601629</v>
      </c>
    </row>
    <row r="6" spans="1:24" x14ac:dyDescent="0.25">
      <c r="A6">
        <v>4</v>
      </c>
      <c r="B6">
        <v>33</v>
      </c>
      <c r="C6">
        <v>0</v>
      </c>
      <c r="D6">
        <v>5</v>
      </c>
      <c r="E6">
        <v>0</v>
      </c>
      <c r="F6" s="2">
        <v>12400.23</v>
      </c>
      <c r="G6" s="2">
        <v>5080.2299999999996</v>
      </c>
      <c r="H6">
        <v>34</v>
      </c>
      <c r="I6">
        <v>66</v>
      </c>
      <c r="J6" s="2">
        <v>1736.92</v>
      </c>
      <c r="K6" s="2">
        <v>2005.67</v>
      </c>
      <c r="M6" s="2">
        <f t="shared" si="0"/>
        <v>7320</v>
      </c>
      <c r="N6">
        <f>B7-B6</f>
        <v>20</v>
      </c>
      <c r="O6">
        <f t="shared" si="1"/>
        <v>-35</v>
      </c>
      <c r="P6" s="2">
        <v>1200</v>
      </c>
      <c r="Q6" s="2">
        <v>10700</v>
      </c>
      <c r="R6" s="2">
        <v>500</v>
      </c>
      <c r="S6" s="2">
        <f>P6+Q6+(F6-$F$2)+SUMPRODUCT($A$2:A5,$R$2:R5*$N$2:N5)</f>
        <v>-27890.560000000001</v>
      </c>
      <c r="T6" s="2">
        <f>S6/A6</f>
        <v>-6972.64</v>
      </c>
      <c r="U6" t="b">
        <f t="shared" si="2"/>
        <v>1</v>
      </c>
      <c r="W6" s="1">
        <f>H6/($B6*6)</f>
        <v>0.17171717171717171</v>
      </c>
      <c r="X6" s="1">
        <f>I6/($B6*6)</f>
        <v>0.33333333333333331</v>
      </c>
    </row>
    <row r="7" spans="1:24" x14ac:dyDescent="0.25">
      <c r="A7">
        <v>5</v>
      </c>
      <c r="B7">
        <v>53</v>
      </c>
      <c r="C7">
        <v>0</v>
      </c>
      <c r="D7">
        <v>5</v>
      </c>
      <c r="E7">
        <v>0</v>
      </c>
      <c r="F7" s="2">
        <v>18976.72</v>
      </c>
      <c r="G7" s="2">
        <v>6526.78</v>
      </c>
      <c r="H7">
        <v>39</v>
      </c>
      <c r="I7">
        <v>70</v>
      </c>
      <c r="J7" s="2">
        <v>1957.67</v>
      </c>
      <c r="K7" s="2">
        <v>2104.6</v>
      </c>
      <c r="M7" s="2">
        <f t="shared" si="0"/>
        <v>12449.940000000002</v>
      </c>
      <c r="O7">
        <f t="shared" si="1"/>
        <v>-15</v>
      </c>
      <c r="P7" s="2">
        <v>1250</v>
      </c>
      <c r="Q7" s="2">
        <v>10700</v>
      </c>
      <c r="R7" s="2">
        <v>500</v>
      </c>
      <c r="S7" s="2">
        <f>P7+Q7+(F7-$F$2)+SUMPRODUCT($A$2:A6,$R$2:R6*$N$2:N6)</f>
        <v>18735.93</v>
      </c>
      <c r="T7" s="2">
        <f>S7/A7</f>
        <v>3747.1860000000001</v>
      </c>
      <c r="U7" t="b">
        <f t="shared" si="2"/>
        <v>0</v>
      </c>
      <c r="W7" s="1">
        <f>H7/($B7*6)</f>
        <v>0.12264150943396226</v>
      </c>
      <c r="X7" s="1">
        <f>I7/($B7*6)</f>
        <v>0.22012578616352202</v>
      </c>
    </row>
    <row r="10" spans="1:24" x14ac:dyDescent="0.25">
      <c r="O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Hartman</dc:creator>
  <cp:lastModifiedBy>Bruce Hartman</cp:lastModifiedBy>
  <dcterms:created xsi:type="dcterms:W3CDTF">2016-06-17T22:10:46Z</dcterms:created>
  <dcterms:modified xsi:type="dcterms:W3CDTF">2016-06-18T16:15:45Z</dcterms:modified>
</cp:coreProperties>
</file>