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ebts" sheetId="3" r:id="rId1"/>
    <sheet name="Monthly_Debit" sheetId="5" r:id="rId2"/>
    <sheet name="CC_balance" sheetId="6" r:id="rId3"/>
    <sheet name="Loan" sheetId="7" r:id="rId4"/>
  </sheets>
  <calcPr calcId="162913"/>
</workbook>
</file>

<file path=xl/calcChain.xml><?xml version="1.0" encoding="utf-8"?>
<calcChain xmlns="http://schemas.openxmlformats.org/spreadsheetml/2006/main">
  <c r="E3" i="5" l="1"/>
  <c r="E10" i="5" l="1"/>
  <c r="I43" i="3" l="1"/>
  <c r="I2" i="6" l="1"/>
  <c r="L15" i="7" l="1"/>
  <c r="M15" i="7" s="1"/>
  <c r="N15" i="7" s="1"/>
  <c r="L14" i="7"/>
  <c r="M14" i="7" s="1"/>
  <c r="N14" i="7" s="1"/>
  <c r="M10" i="7"/>
  <c r="L10" i="7"/>
  <c r="I6" i="7"/>
  <c r="D6" i="7"/>
  <c r="D7" i="7" s="1"/>
  <c r="G5" i="7"/>
  <c r="D5" i="7"/>
  <c r="F5" i="6" l="1"/>
  <c r="L21" i="6" l="1"/>
  <c r="G3" i="6" l="1"/>
  <c r="I3" i="6"/>
  <c r="C31" i="3" l="1"/>
  <c r="C32" i="3" s="1"/>
  <c r="O12" i="3" l="1"/>
  <c r="O11" i="3"/>
  <c r="E20" i="3" l="1"/>
  <c r="E29" i="3" s="1"/>
  <c r="D20" i="3"/>
  <c r="D29" i="3" l="1"/>
  <c r="C29" i="3"/>
  <c r="M16" i="3"/>
  <c r="M21" i="6" l="1"/>
  <c r="G4" i="6" l="1"/>
  <c r="G5" i="6" s="1"/>
  <c r="I4" i="6"/>
  <c r="E5" i="6"/>
  <c r="E12" i="5" l="1"/>
  <c r="I6" i="3" l="1"/>
  <c r="J9" i="3" s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on Nov-15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Rooms booking - Nandyala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Me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Me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Me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Me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Paid by Nag on April 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 xml:space="preserve">Total 10000.
5000 given by Sai,
total 7500 -6000 = 1500 , 5000 - 1500 = 3500
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Sai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Paid by Nag on May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Paid by Nag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Me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April - Chit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Paid by Nag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Bhaskar on 5th
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Nag 28th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Credit Card withdraw
</t>
        </r>
      </text>
    </comment>
    <comment ref="N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21700 + 3.5% transaction fee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 xml:space="preserve">Sai not given 5000.
Total 7500-6000 = 1500. I have given 5000 - 1500 = 3500
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Nag for GOLD loan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Sai - 5000 , Myself - 3000 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To Kishore by Nag</t>
        </r>
      </text>
    </comment>
    <comment ref="S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took on 30000,
Given 20000,
Aug 2016</t>
        </r>
      </text>
    </comment>
    <comment ref="C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have not given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Gov</t>
        </r>
      </text>
    </comment>
    <comment ref="C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me 13/11/17 = 10000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Nag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Chit amount not given by me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Nag for Diesel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Sai to Me chit amount by cash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Nag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me to Nag: 10000 to seena IOB (26/7/17) and 10000 cash(28/7/17)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Sai to Nag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10000 by me(04/01/17 + 4000 by Gov=14000
14000-1500 = 12500
Given to Nag</t>
        </r>
      </text>
    </comment>
    <comment ref="C1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by Nag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Given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Mar Loan amt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ticket amt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goa= bag+bike ride+bus ticket</t>
        </r>
      </text>
    </comment>
    <comment ref="F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bag=300+ tour=600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April loan amt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Given to Nag</t>
        </r>
      </text>
    </comment>
    <comment ref="E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April Chit amt paid by Nag. 2000 given by me</t>
        </r>
      </text>
    </comment>
    <comment ref="F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Previous Balance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Transferred to sbi by Nag</t>
        </r>
      </text>
    </comment>
    <comment ref="B2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Nagendra
</t>
        </r>
      </text>
    </comment>
  </commentList>
</comments>
</file>

<file path=xl/sharedStrings.xml><?xml version="1.0" encoding="utf-8"?>
<sst xmlns="http://schemas.openxmlformats.org/spreadsheetml/2006/main" count="65" uniqueCount="49">
  <si>
    <t>Nagendra</t>
  </si>
  <si>
    <t>Total</t>
  </si>
  <si>
    <t xml:space="preserve">Jan </t>
  </si>
  <si>
    <t>Feb</t>
  </si>
  <si>
    <t>Mar</t>
  </si>
  <si>
    <t>April</t>
  </si>
  <si>
    <t>May</t>
  </si>
  <si>
    <t>Jun</t>
  </si>
  <si>
    <t>Jul</t>
  </si>
  <si>
    <t xml:space="preserve">Total </t>
  </si>
  <si>
    <t>Suresh</t>
  </si>
  <si>
    <t>Bhaskar</t>
  </si>
  <si>
    <t>Aug</t>
  </si>
  <si>
    <t>Sep</t>
  </si>
  <si>
    <t>Oct</t>
  </si>
  <si>
    <t>Nov</t>
  </si>
  <si>
    <t>Dec</t>
  </si>
  <si>
    <t>Jan</t>
  </si>
  <si>
    <t>Land</t>
  </si>
  <si>
    <t>Bro2</t>
  </si>
  <si>
    <t>Rent</t>
  </si>
  <si>
    <t>Salary</t>
  </si>
  <si>
    <t>Balance</t>
  </si>
  <si>
    <t>HDFC</t>
  </si>
  <si>
    <t>SBI</t>
  </si>
  <si>
    <t>Due</t>
  </si>
  <si>
    <t>Harsha</t>
  </si>
  <si>
    <t>AMEX</t>
  </si>
  <si>
    <t xml:space="preserve">27th </t>
  </si>
  <si>
    <t xml:space="preserve">23rd </t>
  </si>
  <si>
    <t xml:space="preserve">26th </t>
  </si>
  <si>
    <t>Chit - Mar</t>
  </si>
  <si>
    <t>X</t>
  </si>
  <si>
    <t>April 2016 chit</t>
  </si>
  <si>
    <t>incentive-2016</t>
  </si>
  <si>
    <t>June</t>
  </si>
  <si>
    <t>July</t>
  </si>
  <si>
    <t>August</t>
  </si>
  <si>
    <t>September</t>
  </si>
  <si>
    <t>October</t>
  </si>
  <si>
    <t>Brother1</t>
  </si>
  <si>
    <t xml:space="preserve">Hari </t>
  </si>
  <si>
    <t>CC</t>
  </si>
  <si>
    <t>IB</t>
  </si>
  <si>
    <t>Chit</t>
  </si>
  <si>
    <t>CF</t>
  </si>
  <si>
    <t>Chethan</t>
  </si>
  <si>
    <t>Sai</t>
  </si>
  <si>
    <t>Bro1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</si>
</sst>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43"/>
  <sheetViews>
    <sheetView topLeftCell="A16" workbookViewId="0">
      <selection activeCell="M37" sqref="M37"/>
    </sheetView>
  </sheetViews>
  <sheetFormatPr defaultRowHeight="15" x14ac:dyDescent="0.25"/>
  <sheetData>
    <row r="2" spans="2:20" x14ac:dyDescent="0.25">
      <c r="B2" t="s">
        <v>0</v>
      </c>
      <c r="C2">
        <v>10000</v>
      </c>
      <c r="D2">
        <v>5000</v>
      </c>
      <c r="I2" t="s">
        <v>10</v>
      </c>
    </row>
    <row r="4" spans="2:20" x14ac:dyDescent="0.25">
      <c r="I4">
        <v>140000</v>
      </c>
    </row>
    <row r="5" spans="2:20" x14ac:dyDescent="0.25">
      <c r="I5">
        <v>95000</v>
      </c>
    </row>
    <row r="6" spans="2:20" x14ac:dyDescent="0.25">
      <c r="B6" t="s">
        <v>2</v>
      </c>
      <c r="C6">
        <v>1500</v>
      </c>
      <c r="D6">
        <v>3000</v>
      </c>
      <c r="I6">
        <f>I4-I5</f>
        <v>45000</v>
      </c>
    </row>
    <row r="7" spans="2:20" x14ac:dyDescent="0.25">
      <c r="B7" t="s">
        <v>3</v>
      </c>
      <c r="C7">
        <v>1000</v>
      </c>
      <c r="D7">
        <v>2500</v>
      </c>
      <c r="I7">
        <v>25000</v>
      </c>
    </row>
    <row r="8" spans="2:20" x14ac:dyDescent="0.25">
      <c r="B8" t="s">
        <v>4</v>
      </c>
      <c r="C8">
        <v>1000</v>
      </c>
      <c r="D8">
        <v>2500</v>
      </c>
      <c r="I8">
        <v>5000</v>
      </c>
    </row>
    <row r="9" spans="2:20" x14ac:dyDescent="0.25">
      <c r="B9" t="s">
        <v>5</v>
      </c>
      <c r="C9">
        <v>1000</v>
      </c>
      <c r="D9">
        <v>2500</v>
      </c>
      <c r="E9">
        <v>10000</v>
      </c>
      <c r="I9">
        <v>7000</v>
      </c>
      <c r="J9">
        <f>I6+I7-I8-I9</f>
        <v>58000</v>
      </c>
    </row>
    <row r="10" spans="2:20" x14ac:dyDescent="0.25">
      <c r="B10" t="s">
        <v>6</v>
      </c>
      <c r="C10">
        <v>3500</v>
      </c>
      <c r="D10">
        <v>5000</v>
      </c>
      <c r="E10">
        <v>10000</v>
      </c>
      <c r="I10">
        <v>70000</v>
      </c>
      <c r="N10" t="s">
        <v>0</v>
      </c>
    </row>
    <row r="11" spans="2:20" x14ac:dyDescent="0.25">
      <c r="B11" t="s">
        <v>7</v>
      </c>
      <c r="C11">
        <v>1500</v>
      </c>
      <c r="D11">
        <v>3000</v>
      </c>
      <c r="I11">
        <v>6400</v>
      </c>
      <c r="J11" s="1">
        <v>42401</v>
      </c>
      <c r="L11" t="s">
        <v>33</v>
      </c>
      <c r="M11">
        <v>43000</v>
      </c>
      <c r="N11">
        <v>18000</v>
      </c>
      <c r="O11">
        <f>M11-N11</f>
        <v>25000</v>
      </c>
    </row>
    <row r="12" spans="2:20" x14ac:dyDescent="0.25">
      <c r="B12" t="s">
        <v>8</v>
      </c>
      <c r="C12">
        <v>1500</v>
      </c>
      <c r="D12">
        <v>5000</v>
      </c>
      <c r="E12">
        <v>3500</v>
      </c>
      <c r="I12">
        <v>6400</v>
      </c>
      <c r="J12" s="1">
        <v>42430</v>
      </c>
      <c r="L12" s="1">
        <v>42491</v>
      </c>
      <c r="M12">
        <v>35000</v>
      </c>
      <c r="N12">
        <v>22500</v>
      </c>
      <c r="O12">
        <f>M12-N12</f>
        <v>12500</v>
      </c>
    </row>
    <row r="13" spans="2:20" x14ac:dyDescent="0.25">
      <c r="B13" t="s">
        <v>12</v>
      </c>
      <c r="C13">
        <v>3500</v>
      </c>
      <c r="D13">
        <v>3500</v>
      </c>
      <c r="I13">
        <v>6400</v>
      </c>
      <c r="J13" s="1">
        <v>42461</v>
      </c>
      <c r="L13" t="s">
        <v>31</v>
      </c>
      <c r="M13">
        <v>54500</v>
      </c>
    </row>
    <row r="14" spans="2:20" x14ac:dyDescent="0.25">
      <c r="B14" t="s">
        <v>13</v>
      </c>
      <c r="C14">
        <v>8000</v>
      </c>
      <c r="D14">
        <v>3000</v>
      </c>
      <c r="I14">
        <v>6400</v>
      </c>
      <c r="J14" s="1">
        <v>42491</v>
      </c>
      <c r="M14">
        <v>5000</v>
      </c>
      <c r="R14" t="s">
        <v>40</v>
      </c>
      <c r="S14">
        <v>10000</v>
      </c>
      <c r="T14">
        <v>10000</v>
      </c>
    </row>
    <row r="15" spans="2:20" x14ac:dyDescent="0.25">
      <c r="B15" t="s">
        <v>14</v>
      </c>
      <c r="C15">
        <v>1500</v>
      </c>
      <c r="D15">
        <v>5000</v>
      </c>
      <c r="H15">
        <v>5000</v>
      </c>
      <c r="I15">
        <v>6400</v>
      </c>
      <c r="J15" s="1">
        <v>42522</v>
      </c>
      <c r="M15">
        <v>2500</v>
      </c>
      <c r="R15" t="s">
        <v>26</v>
      </c>
      <c r="S15">
        <v>1000</v>
      </c>
    </row>
    <row r="16" spans="2:20" x14ac:dyDescent="0.25">
      <c r="B16" t="s">
        <v>15</v>
      </c>
      <c r="C16">
        <v>10000</v>
      </c>
      <c r="D16">
        <v>1000</v>
      </c>
      <c r="E16">
        <v>1500</v>
      </c>
      <c r="F16">
        <v>1000</v>
      </c>
      <c r="I16">
        <v>0</v>
      </c>
      <c r="J16" s="1">
        <v>42567</v>
      </c>
      <c r="M16">
        <f>M13-M14-M15</f>
        <v>47000</v>
      </c>
      <c r="N16">
        <v>25000</v>
      </c>
      <c r="O16">
        <v>9000</v>
      </c>
      <c r="P16">
        <v>9000</v>
      </c>
      <c r="R16" t="s">
        <v>32</v>
      </c>
      <c r="S16">
        <v>25000</v>
      </c>
    </row>
    <row r="17" spans="2:18" x14ac:dyDescent="0.25">
      <c r="B17" t="s">
        <v>16</v>
      </c>
      <c r="C17">
        <v>4000</v>
      </c>
      <c r="D17">
        <v>20000</v>
      </c>
      <c r="E17">
        <v>20000</v>
      </c>
      <c r="F17">
        <v>2000</v>
      </c>
      <c r="H17">
        <v>2000</v>
      </c>
      <c r="I17">
        <v>5000</v>
      </c>
      <c r="J17" s="1">
        <v>42598</v>
      </c>
    </row>
    <row r="18" spans="2:18" x14ac:dyDescent="0.25">
      <c r="B18" t="s">
        <v>17</v>
      </c>
      <c r="C18">
        <v>14000</v>
      </c>
      <c r="D18">
        <v>12500</v>
      </c>
      <c r="I18">
        <v>5000</v>
      </c>
      <c r="J18" s="1">
        <v>42629</v>
      </c>
    </row>
    <row r="19" spans="2:18" x14ac:dyDescent="0.25">
      <c r="B19" t="s">
        <v>3</v>
      </c>
      <c r="C19">
        <v>7000</v>
      </c>
      <c r="D19">
        <v>1500</v>
      </c>
      <c r="I19">
        <v>3000</v>
      </c>
      <c r="J19" s="1">
        <v>42659</v>
      </c>
    </row>
    <row r="20" spans="2:18" x14ac:dyDescent="0.25">
      <c r="B20" t="s">
        <v>4</v>
      </c>
      <c r="C20">
        <v>6000</v>
      </c>
      <c r="D20">
        <f>340+115</f>
        <v>455</v>
      </c>
      <c r="E20">
        <f>300+100+55</f>
        <v>455</v>
      </c>
      <c r="F20">
        <v>900</v>
      </c>
      <c r="I20">
        <v>0</v>
      </c>
      <c r="J20" s="1">
        <v>42690</v>
      </c>
    </row>
    <row r="21" spans="2:18" x14ac:dyDescent="0.25">
      <c r="B21" t="s">
        <v>5</v>
      </c>
      <c r="C21">
        <v>6000</v>
      </c>
      <c r="D21">
        <v>2900</v>
      </c>
      <c r="E21">
        <v>500</v>
      </c>
      <c r="F21">
        <v>52000</v>
      </c>
      <c r="G21">
        <v>8800</v>
      </c>
      <c r="I21">
        <v>0</v>
      </c>
      <c r="J21" s="1">
        <v>42720</v>
      </c>
      <c r="L21" t="s">
        <v>41</v>
      </c>
      <c r="M21">
        <v>5000</v>
      </c>
    </row>
    <row r="22" spans="2:18" x14ac:dyDescent="0.25">
      <c r="B22" t="s">
        <v>6</v>
      </c>
      <c r="I22">
        <v>0</v>
      </c>
      <c r="J22" s="1">
        <v>42751</v>
      </c>
      <c r="R22">
        <v>20000</v>
      </c>
    </row>
    <row r="23" spans="2:18" x14ac:dyDescent="0.25">
      <c r="B23" t="s">
        <v>35</v>
      </c>
      <c r="I23">
        <v>21000</v>
      </c>
      <c r="J23" s="1">
        <v>42782</v>
      </c>
      <c r="R23">
        <v>4300</v>
      </c>
    </row>
    <row r="24" spans="2:18" x14ac:dyDescent="0.25">
      <c r="B24" t="s">
        <v>36</v>
      </c>
      <c r="I24">
        <v>4000</v>
      </c>
      <c r="J24" s="1">
        <v>42810</v>
      </c>
      <c r="R24">
        <v>6400</v>
      </c>
    </row>
    <row r="25" spans="2:18" x14ac:dyDescent="0.25">
      <c r="B25" t="s">
        <v>37</v>
      </c>
      <c r="I25">
        <v>1000</v>
      </c>
      <c r="J25" s="1">
        <v>42841</v>
      </c>
      <c r="R25">
        <v>10000</v>
      </c>
    </row>
    <row r="26" spans="2:18" x14ac:dyDescent="0.25">
      <c r="B26" t="s">
        <v>38</v>
      </c>
      <c r="I26">
        <v>6400</v>
      </c>
      <c r="J26" s="1">
        <v>42871</v>
      </c>
      <c r="R26">
        <v>7069</v>
      </c>
    </row>
    <row r="27" spans="2:18" x14ac:dyDescent="0.25">
      <c r="B27" t="s">
        <v>39</v>
      </c>
      <c r="I27">
        <v>6400</v>
      </c>
      <c r="J27" s="1">
        <v>42902</v>
      </c>
    </row>
    <row r="28" spans="2:18" x14ac:dyDescent="0.25">
      <c r="I28">
        <v>6400</v>
      </c>
      <c r="J28" s="1">
        <v>42932</v>
      </c>
    </row>
    <row r="29" spans="2:18" x14ac:dyDescent="0.25">
      <c r="B29" t="s">
        <v>1</v>
      </c>
      <c r="C29">
        <f>SUM(C2+D2+C6+C7+C8+C9+C10+N11+N12+C13+D14+D15+C16+F16+F17+D18+C20+D20+C21)-SUM(E9+E10+C11+C12+E12+D13+C15+D16+E16+C19+D19+E20)</f>
        <v>70000</v>
      </c>
      <c r="D29">
        <f>SUM(C2+D2+C6+C7+C8+C9+C10+N11+N12+C13+D14+D15+C16+F16+F17+D18+C20+D20+C21)</f>
        <v>112955</v>
      </c>
      <c r="E29">
        <f>SUM(E9+E10+C11+C12+E12+D13+C15+D16+E16+C19+D19+E20)</f>
        <v>42955</v>
      </c>
      <c r="I29">
        <v>1600</v>
      </c>
      <c r="J29" s="1">
        <v>42963</v>
      </c>
    </row>
    <row r="30" spans="2:18" x14ac:dyDescent="0.25">
      <c r="B30" t="s">
        <v>11</v>
      </c>
      <c r="C30">
        <v>25000</v>
      </c>
      <c r="I30">
        <v>6400</v>
      </c>
      <c r="J30" s="1">
        <v>42994</v>
      </c>
      <c r="N30" t="s">
        <v>34</v>
      </c>
      <c r="O30">
        <v>20183</v>
      </c>
    </row>
    <row r="31" spans="2:18" x14ac:dyDescent="0.25">
      <c r="B31" t="s">
        <v>1</v>
      </c>
      <c r="C31">
        <f>F21+D21+E21</f>
        <v>55400</v>
      </c>
      <c r="I31">
        <v>6400</v>
      </c>
      <c r="J31" s="1">
        <v>43024</v>
      </c>
    </row>
    <row r="32" spans="2:18" x14ac:dyDescent="0.25">
      <c r="B32" t="s">
        <v>22</v>
      </c>
      <c r="C32">
        <f>C31-G21-E21</f>
        <v>46100</v>
      </c>
      <c r="I32">
        <v>6400</v>
      </c>
      <c r="J32" s="1">
        <v>43055</v>
      </c>
    </row>
    <row r="33" spans="3:10" x14ac:dyDescent="0.25">
      <c r="C33">
        <v>13000</v>
      </c>
      <c r="I33">
        <v>6400</v>
      </c>
      <c r="J33" s="1">
        <v>43085</v>
      </c>
    </row>
    <row r="34" spans="3:10" x14ac:dyDescent="0.25">
      <c r="I34">
        <v>6400</v>
      </c>
      <c r="J34" s="1">
        <v>43116</v>
      </c>
    </row>
    <row r="35" spans="3:10" x14ac:dyDescent="0.25">
      <c r="I35">
        <v>6400</v>
      </c>
      <c r="J35" s="1">
        <v>43147</v>
      </c>
    </row>
    <row r="36" spans="3:10" x14ac:dyDescent="0.25">
      <c r="I36">
        <v>6400</v>
      </c>
      <c r="J36" s="1">
        <v>43175</v>
      </c>
    </row>
    <row r="37" spans="3:10" x14ac:dyDescent="0.25">
      <c r="I37">
        <v>6400</v>
      </c>
      <c r="J37" s="1">
        <v>43206</v>
      </c>
    </row>
    <row r="38" spans="3:10" x14ac:dyDescent="0.25">
      <c r="I38">
        <v>6400</v>
      </c>
      <c r="J38" s="1">
        <v>43236</v>
      </c>
    </row>
    <row r="39" spans="3:10" x14ac:dyDescent="0.25">
      <c r="I39">
        <v>6400</v>
      </c>
      <c r="J39" s="1">
        <v>43267</v>
      </c>
    </row>
    <row r="40" spans="3:10" x14ac:dyDescent="0.25">
      <c r="I40">
        <v>6400</v>
      </c>
      <c r="J40" s="1">
        <v>43297</v>
      </c>
    </row>
    <row r="41" spans="3:10" x14ac:dyDescent="0.25">
      <c r="I41">
        <v>6400</v>
      </c>
      <c r="J41" s="1">
        <v>43328</v>
      </c>
    </row>
    <row r="42" spans="3:10" x14ac:dyDescent="0.25">
      <c r="I42">
        <v>6400</v>
      </c>
      <c r="J42" s="1">
        <v>43359</v>
      </c>
    </row>
    <row r="43" spans="3:10" x14ac:dyDescent="0.25">
      <c r="H43" t="s">
        <v>9</v>
      </c>
      <c r="I43">
        <f>I10-SUM(I11:I42)</f>
        <v>-105000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2"/>
  <sheetViews>
    <sheetView tabSelected="1" workbookViewId="0">
      <selection activeCell="J17" sqref="J17"/>
    </sheetView>
  </sheetViews>
  <sheetFormatPr defaultRowHeight="15" x14ac:dyDescent="0.25"/>
  <cols>
    <col min="7" max="7" width="13.140625" bestFit="1" customWidth="1"/>
    <col min="10" max="10" width="14.140625" bestFit="1" customWidth="1"/>
  </cols>
  <sheetData>
    <row r="2" spans="4:11" x14ac:dyDescent="0.25">
      <c r="D2" t="s">
        <v>18</v>
      </c>
      <c r="E2">
        <v>21306</v>
      </c>
      <c r="F2" s="1">
        <v>45142</v>
      </c>
      <c r="G2" t="s">
        <v>23</v>
      </c>
      <c r="H2" t="s">
        <v>27</v>
      </c>
      <c r="I2" t="s">
        <v>24</v>
      </c>
    </row>
    <row r="3" spans="4:11" x14ac:dyDescent="0.25">
      <c r="D3" t="s">
        <v>42</v>
      </c>
      <c r="E3">
        <f>F3+G3+H3+I3</f>
        <v>63314.270000000004</v>
      </c>
      <c r="F3">
        <v>5543</v>
      </c>
      <c r="G3">
        <v>3919.27</v>
      </c>
      <c r="H3">
        <v>3685</v>
      </c>
      <c r="I3">
        <v>50167</v>
      </c>
    </row>
    <row r="4" spans="4:11" x14ac:dyDescent="0.25">
      <c r="D4" t="s">
        <v>43</v>
      </c>
      <c r="E4">
        <v>4504</v>
      </c>
      <c r="F4" s="1">
        <v>43831</v>
      </c>
    </row>
    <row r="5" spans="4:11" x14ac:dyDescent="0.25">
      <c r="D5" t="s">
        <v>45</v>
      </c>
      <c r="E5">
        <v>9330</v>
      </c>
      <c r="F5" s="1">
        <v>43160</v>
      </c>
    </row>
    <row r="6" spans="4:11" x14ac:dyDescent="0.25">
      <c r="D6" t="s">
        <v>19</v>
      </c>
      <c r="E6">
        <v>0</v>
      </c>
      <c r="F6" s="1">
        <v>43344</v>
      </c>
    </row>
    <row r="7" spans="4:11" x14ac:dyDescent="0.25">
      <c r="D7" t="s">
        <v>20</v>
      </c>
      <c r="E7">
        <v>7500</v>
      </c>
    </row>
    <row r="8" spans="4:11" x14ac:dyDescent="0.25">
      <c r="D8" t="s">
        <v>44</v>
      </c>
      <c r="E8">
        <v>13500</v>
      </c>
    </row>
    <row r="10" spans="4:11" x14ac:dyDescent="0.25">
      <c r="D10" t="s">
        <v>1</v>
      </c>
      <c r="E10">
        <f>SUM(E2:E8)</f>
        <v>119454.27</v>
      </c>
      <c r="J10" t="s">
        <v>46</v>
      </c>
      <c r="K10">
        <v>10000</v>
      </c>
    </row>
    <row r="11" spans="4:11" x14ac:dyDescent="0.25">
      <c r="D11" t="s">
        <v>21</v>
      </c>
      <c r="E11">
        <v>51000</v>
      </c>
      <c r="J11" t="s">
        <v>47</v>
      </c>
      <c r="K11">
        <v>10000</v>
      </c>
    </row>
    <row r="12" spans="4:11" x14ac:dyDescent="0.25">
      <c r="D12" t="s">
        <v>22</v>
      </c>
      <c r="E12">
        <f>E11-E10</f>
        <v>-68454.27</v>
      </c>
      <c r="J12" t="s">
        <v>48</v>
      </c>
      <c r="K12">
        <v>5000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5"/>
  <sheetViews>
    <sheetView zoomScaleNormal="100" workbookViewId="0">
      <selection activeCell="F11" sqref="F11"/>
    </sheetView>
  </sheetViews>
  <sheetFormatPr defaultRowHeight="15" x14ac:dyDescent="0.25"/>
  <cols>
    <col min="6" max="6" width="10.140625" bestFit="1" customWidth="1"/>
  </cols>
  <sheetData>
    <row r="1" spans="4:13" x14ac:dyDescent="0.25">
      <c r="E1" t="s">
        <v>1</v>
      </c>
      <c r="F1" t="s">
        <v>22</v>
      </c>
      <c r="G1" t="s">
        <v>25</v>
      </c>
    </row>
    <row r="2" spans="4:13" x14ac:dyDescent="0.25">
      <c r="D2" t="s">
        <v>23</v>
      </c>
      <c r="E2" s="3">
        <v>79000</v>
      </c>
      <c r="F2" s="3">
        <v>11890</v>
      </c>
      <c r="G2" s="3">
        <v>2000</v>
      </c>
      <c r="H2" t="s">
        <v>28</v>
      </c>
      <c r="I2" s="3" t="str">
        <f>IF(F2&lt;=K21,"done","Due")</f>
        <v>Due</v>
      </c>
      <c r="J2" s="3"/>
      <c r="L2">
        <v>52700</v>
      </c>
    </row>
    <row r="3" spans="4:13" x14ac:dyDescent="0.25">
      <c r="D3" t="s">
        <v>24</v>
      </c>
      <c r="E3" s="3">
        <v>72000</v>
      </c>
      <c r="F3" s="3">
        <v>2810</v>
      </c>
      <c r="G3" s="2">
        <f>F3-L21</f>
        <v>2810</v>
      </c>
      <c r="H3" t="s">
        <v>29</v>
      </c>
      <c r="I3" s="3" t="str">
        <f>IF(F3&lt;L21,"done","Due")</f>
        <v>Due</v>
      </c>
      <c r="J3" s="3"/>
      <c r="L3">
        <v>24950</v>
      </c>
    </row>
    <row r="4" spans="4:13" x14ac:dyDescent="0.25">
      <c r="D4" t="s">
        <v>27</v>
      </c>
      <c r="E4" s="3">
        <v>66000</v>
      </c>
      <c r="F4" s="3">
        <v>22350</v>
      </c>
      <c r="G4" s="2">
        <f>F4-M21</f>
        <v>22350</v>
      </c>
      <c r="H4" t="s">
        <v>30</v>
      </c>
      <c r="I4" s="3" t="str">
        <f>IF(F4&lt;M21,"done","Due")</f>
        <v>Due</v>
      </c>
      <c r="J4" s="3"/>
      <c r="L4">
        <v>36350</v>
      </c>
    </row>
    <row r="5" spans="4:13" x14ac:dyDescent="0.25">
      <c r="E5" s="2">
        <f>SUM(E2:E4)</f>
        <v>217000</v>
      </c>
      <c r="F5" s="2">
        <f>F2+F3+F4</f>
        <v>37050</v>
      </c>
      <c r="G5" s="2">
        <f>G2+G3+G4</f>
        <v>27160</v>
      </c>
    </row>
    <row r="6" spans="4:13" x14ac:dyDescent="0.25">
      <c r="F6" s="3">
        <v>3920</v>
      </c>
      <c r="G6" s="2"/>
    </row>
    <row r="7" spans="4:13" x14ac:dyDescent="0.25">
      <c r="G7" s="2"/>
      <c r="K7" t="s">
        <v>23</v>
      </c>
      <c r="L7" t="s">
        <v>24</v>
      </c>
      <c r="M7" t="s">
        <v>27</v>
      </c>
    </row>
    <row r="9" spans="4:13" x14ac:dyDescent="0.25">
      <c r="G9" s="2"/>
    </row>
    <row r="13" spans="4:13" x14ac:dyDescent="0.25">
      <c r="L13" s="4"/>
    </row>
    <row r="14" spans="4:13" x14ac:dyDescent="0.25">
      <c r="L14" s="4"/>
    </row>
    <row r="15" spans="4:13" x14ac:dyDescent="0.25">
      <c r="L15" s="4"/>
    </row>
    <row r="21" spans="10:13" x14ac:dyDescent="0.25">
      <c r="K21">
        <v>0</v>
      </c>
      <c r="L21">
        <f>SUM(L8:L17)</f>
        <v>0</v>
      </c>
      <c r="M21">
        <f>SUM(M8:M17)</f>
        <v>0</v>
      </c>
    </row>
    <row r="25" spans="10:13" x14ac:dyDescent="0.25">
      <c r="J25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5"/>
  <sheetViews>
    <sheetView workbookViewId="0">
      <selection activeCell="I18" sqref="I18"/>
    </sheetView>
  </sheetViews>
  <sheetFormatPr defaultRowHeight="15" x14ac:dyDescent="0.25"/>
  <sheetData>
    <row r="3" spans="4:14" x14ac:dyDescent="0.25">
      <c r="D3">
        <v>900000</v>
      </c>
      <c r="G3">
        <v>129462</v>
      </c>
      <c r="I3">
        <v>4765</v>
      </c>
    </row>
    <row r="4" spans="4:14" x14ac:dyDescent="0.25">
      <c r="D4">
        <v>400646</v>
      </c>
      <c r="G4">
        <v>362660</v>
      </c>
      <c r="I4">
        <v>200</v>
      </c>
    </row>
    <row r="5" spans="4:14" x14ac:dyDescent="0.25">
      <c r="D5">
        <f>D3-D4</f>
        <v>499354</v>
      </c>
      <c r="G5">
        <f>G3+G4</f>
        <v>492122</v>
      </c>
      <c r="I5">
        <v>2267</v>
      </c>
    </row>
    <row r="6" spans="4:14" x14ac:dyDescent="0.25">
      <c r="D6">
        <f>D5-G5</f>
        <v>7232</v>
      </c>
      <c r="I6">
        <f>I3+I4+I5</f>
        <v>7232</v>
      </c>
    </row>
    <row r="7" spans="4:14" x14ac:dyDescent="0.25">
      <c r="D7">
        <f>D6-I6</f>
        <v>0</v>
      </c>
    </row>
    <row r="8" spans="4:14" x14ac:dyDescent="0.25">
      <c r="L8">
        <v>359730.27</v>
      </c>
      <c r="M8">
        <v>128568.81</v>
      </c>
    </row>
    <row r="9" spans="4:14" x14ac:dyDescent="0.25">
      <c r="L9">
        <v>3821.65</v>
      </c>
      <c r="M9">
        <v>1339.02</v>
      </c>
    </row>
    <row r="10" spans="4:14" x14ac:dyDescent="0.25">
      <c r="L10">
        <f>L9+L8</f>
        <v>363551.92000000004</v>
      </c>
      <c r="M10">
        <f>M8+M9</f>
        <v>129907.83</v>
      </c>
    </row>
    <row r="14" spans="4:14" x14ac:dyDescent="0.25">
      <c r="L14">
        <f>L9/30</f>
        <v>127.38833333333334</v>
      </c>
      <c r="M14">
        <f>L14*7</f>
        <v>891.71833333333336</v>
      </c>
      <c r="N14">
        <f>L10-M14</f>
        <v>362660.20166666672</v>
      </c>
    </row>
    <row r="15" spans="4:14" x14ac:dyDescent="0.25">
      <c r="L15">
        <f>M9/30</f>
        <v>44.634</v>
      </c>
      <c r="M15">
        <f>L15*10</f>
        <v>446.34000000000003</v>
      </c>
      <c r="N15">
        <f>M10-M15</f>
        <v>129461.49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Debts</vt:lpstr>
      <vt:lpstr>Monthly_Debit</vt:lpstr>
      <vt:lpstr>CC_balance</vt:lpstr>
      <vt:lpstr>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2019-08-08T10:20:45Z</dcterms:modified>
</cp:coreProperties>
</file>