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AJAJ\Desktop\"/>
    </mc:Choice>
  </mc:AlternateContent>
  <bookViews>
    <workbookView xWindow="0" yWindow="0" windowWidth="19200" windowHeight="10545" firstSheet="6" activeTab="14"/>
  </bookViews>
  <sheets>
    <sheet name=" Test Score - Oct-2016" sheetId="3" r:id="rId1"/>
    <sheet name=" QA Test Score - Oct-16" sheetId="1" r:id="rId2"/>
    <sheet name="Before-After" sheetId="6" r:id="rId3"/>
    <sheet name="Before- After %" sheetId="2" r:id="rId4"/>
    <sheet name="Before- After % OVERALL" sheetId="4" r:id="rId5"/>
    <sheet name=" Test Score - Oct-2016 (2)" sheetId="7" r:id="rId6"/>
    <sheet name=" Test Score - Oct-2016 (3)" sheetId="8" r:id="rId7"/>
    <sheet name="TA" sheetId="14" r:id="rId8"/>
    <sheet name="TS" sheetId="16" r:id="rId9"/>
    <sheet name="TAE" sheetId="15" r:id="rId10"/>
    <sheet name="AE" sheetId="9" r:id="rId11"/>
    <sheet name="ENGG" sheetId="10" r:id="rId12"/>
    <sheet name="SR. ENGG" sheetId="11" r:id="rId13"/>
    <sheet name="AM" sheetId="12" r:id="rId14"/>
    <sheet name="DM" sheetId="13" r:id="rId15"/>
    <sheet name="Sheet12" sheetId="18" r:id="rId16"/>
    <sheet name="Sheet13" sheetId="19" r:id="rId17"/>
    <sheet name="Sheet14" sheetId="20" r:id="rId18"/>
  </sheets>
  <definedNames>
    <definedName name="_xlnm._FilterDatabase" localSheetId="1" hidden="1">' QA Test Score - Oct-16'!$L$5:$T$81</definedName>
    <definedName name="_xlnm._FilterDatabase" localSheetId="0" hidden="1">' Test Score - Oct-2016'!$B$1:$I$65</definedName>
    <definedName name="_xlnm._FilterDatabase" localSheetId="5" hidden="1">' Test Score - Oct-2016 (2)'!$B$1:$L$64</definedName>
    <definedName name="_xlnm._FilterDatabase" localSheetId="6" hidden="1">' Test Score - Oct-2016 (3)'!$B$1:$K$64</definedName>
    <definedName name="_xlnm._FilterDatabase" localSheetId="3" hidden="1">'Before- After %'!$C$18:$O$90</definedName>
    <definedName name="_xlnm._FilterDatabase" localSheetId="4" hidden="1">'Before- After % OVERALL'!$C$18:$O$90</definedName>
    <definedName name="_xlnm._FilterDatabase" localSheetId="2" hidden="1">'Before-After'!$C$4:$O$74</definedName>
    <definedName name="_xlnm.Print_Area" localSheetId="10">AE!$A$1:$J$41</definedName>
    <definedName name="_xlnm.Print_Area" localSheetId="9">TAE!$A$1:$J$32</definedName>
    <definedName name="_xlnm.Print_Area" localSheetId="8">TS!$A$1:$J$36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1" l="1"/>
  <c r="J7" i="12" l="1"/>
  <c r="F7" i="12"/>
  <c r="K64" i="8" l="1"/>
  <c r="I64" i="8"/>
  <c r="G64" i="8"/>
  <c r="K63" i="8"/>
  <c r="I63" i="8"/>
  <c r="G63" i="8"/>
  <c r="K62" i="8"/>
  <c r="I62" i="8"/>
  <c r="G62" i="8"/>
  <c r="K61" i="8"/>
  <c r="I61" i="8"/>
  <c r="G61" i="8"/>
  <c r="K60" i="8"/>
  <c r="I60" i="8"/>
  <c r="G60" i="8"/>
  <c r="K59" i="8"/>
  <c r="I59" i="8"/>
  <c r="G59" i="8"/>
  <c r="K58" i="8"/>
  <c r="I58" i="8"/>
  <c r="G58" i="8"/>
  <c r="K57" i="8"/>
  <c r="I57" i="8"/>
  <c r="G57" i="8"/>
  <c r="K56" i="8"/>
  <c r="I56" i="8"/>
  <c r="G56" i="8"/>
  <c r="K55" i="8"/>
  <c r="I55" i="8"/>
  <c r="G55" i="8"/>
  <c r="K54" i="8"/>
  <c r="I54" i="8"/>
  <c r="G54" i="8"/>
  <c r="K53" i="8"/>
  <c r="I53" i="8"/>
  <c r="G53" i="8"/>
  <c r="K52" i="8"/>
  <c r="I52" i="8"/>
  <c r="G52" i="8"/>
  <c r="K51" i="8"/>
  <c r="I51" i="8"/>
  <c r="G51" i="8"/>
  <c r="K50" i="8"/>
  <c r="I50" i="8"/>
  <c r="G50" i="8"/>
  <c r="K49" i="8"/>
  <c r="I49" i="8"/>
  <c r="G49" i="8"/>
  <c r="K48" i="8"/>
  <c r="I48" i="8"/>
  <c r="G48" i="8"/>
  <c r="K47" i="8"/>
  <c r="I47" i="8"/>
  <c r="G47" i="8"/>
  <c r="K46" i="8"/>
  <c r="I46" i="8"/>
  <c r="G46" i="8"/>
  <c r="K45" i="8"/>
  <c r="I45" i="8"/>
  <c r="G45" i="8"/>
  <c r="K44" i="8"/>
  <c r="I44" i="8"/>
  <c r="G44" i="8"/>
  <c r="K43" i="8"/>
  <c r="I43" i="8"/>
  <c r="G43" i="8"/>
  <c r="K42" i="8"/>
  <c r="I42" i="8"/>
  <c r="G42" i="8"/>
  <c r="K41" i="8"/>
  <c r="I41" i="8"/>
  <c r="G41" i="8"/>
  <c r="K40" i="8"/>
  <c r="I40" i="8"/>
  <c r="G40" i="8"/>
  <c r="K39" i="8"/>
  <c r="I39" i="8"/>
  <c r="G39" i="8"/>
  <c r="K38" i="8"/>
  <c r="I38" i="8"/>
  <c r="G38" i="8"/>
  <c r="K37" i="8"/>
  <c r="I37" i="8"/>
  <c r="G37" i="8"/>
  <c r="K36" i="8"/>
  <c r="I36" i="8"/>
  <c r="G36" i="8"/>
  <c r="K35" i="8"/>
  <c r="I35" i="8"/>
  <c r="G35" i="8"/>
  <c r="K34" i="8"/>
  <c r="I34" i="8"/>
  <c r="G34" i="8"/>
  <c r="K33" i="8"/>
  <c r="I33" i="8"/>
  <c r="G33" i="8"/>
  <c r="K32" i="8"/>
  <c r="I32" i="8"/>
  <c r="G32" i="8"/>
  <c r="K31" i="8"/>
  <c r="I31" i="8"/>
  <c r="G31" i="8"/>
  <c r="K30" i="8"/>
  <c r="I30" i="8"/>
  <c r="G30" i="8"/>
  <c r="K29" i="8"/>
  <c r="I29" i="8"/>
  <c r="G29" i="8"/>
  <c r="K28" i="8"/>
  <c r="I28" i="8"/>
  <c r="G28" i="8"/>
  <c r="K27" i="8"/>
  <c r="I27" i="8"/>
  <c r="G27" i="8"/>
  <c r="K26" i="8"/>
  <c r="I26" i="8"/>
  <c r="G26" i="8"/>
  <c r="K25" i="8"/>
  <c r="I25" i="8"/>
  <c r="G25" i="8"/>
  <c r="K24" i="8"/>
  <c r="I24" i="8"/>
  <c r="G24" i="8"/>
  <c r="K23" i="8"/>
  <c r="I23" i="8"/>
  <c r="G23" i="8"/>
  <c r="K22" i="8"/>
  <c r="I22" i="8"/>
  <c r="G22" i="8"/>
  <c r="K21" i="8"/>
  <c r="I21" i="8"/>
  <c r="G21" i="8"/>
  <c r="K20" i="8"/>
  <c r="I20" i="8"/>
  <c r="G20" i="8"/>
  <c r="K19" i="8"/>
  <c r="I19" i="8"/>
  <c r="G19" i="8"/>
  <c r="K18" i="8"/>
  <c r="I18" i="8"/>
  <c r="G18" i="8"/>
  <c r="K17" i="8"/>
  <c r="I17" i="8"/>
  <c r="G17" i="8"/>
  <c r="K16" i="8"/>
  <c r="I16" i="8"/>
  <c r="G16" i="8"/>
  <c r="K15" i="8"/>
  <c r="I15" i="8"/>
  <c r="G15" i="8"/>
  <c r="K14" i="8"/>
  <c r="I14" i="8"/>
  <c r="G14" i="8"/>
  <c r="K13" i="8"/>
  <c r="I13" i="8"/>
  <c r="G13" i="8"/>
  <c r="K12" i="8"/>
  <c r="I12" i="8"/>
  <c r="G12" i="8"/>
  <c r="K11" i="8"/>
  <c r="I11" i="8"/>
  <c r="G11" i="8"/>
  <c r="K10" i="8"/>
  <c r="I10" i="8"/>
  <c r="G10" i="8"/>
  <c r="K9" i="8"/>
  <c r="I9" i="8"/>
  <c r="G9" i="8"/>
  <c r="K8" i="8"/>
  <c r="I8" i="8"/>
  <c r="G8" i="8"/>
  <c r="K7" i="8"/>
  <c r="I7" i="8"/>
  <c r="G7" i="8"/>
  <c r="K6" i="8"/>
  <c r="I6" i="8"/>
  <c r="G6" i="8"/>
  <c r="K5" i="8"/>
  <c r="I5" i="8"/>
  <c r="G5" i="8"/>
  <c r="K4" i="8"/>
  <c r="I4" i="8"/>
  <c r="G4" i="8"/>
  <c r="K3" i="8"/>
  <c r="I3" i="8"/>
  <c r="G3" i="8"/>
  <c r="K2" i="8"/>
  <c r="I2" i="8"/>
  <c r="G2" i="8"/>
  <c r="L19" i="7"/>
  <c r="J19" i="7"/>
  <c r="H19" i="7"/>
  <c r="L2" i="7"/>
  <c r="J2" i="7"/>
  <c r="H2" i="7"/>
  <c r="L34" i="7"/>
  <c r="J34" i="7"/>
  <c r="H34" i="7"/>
  <c r="L64" i="7"/>
  <c r="J64" i="7"/>
  <c r="H64" i="7"/>
  <c r="L61" i="7"/>
  <c r="J61" i="7"/>
  <c r="H61" i="7"/>
  <c r="L62" i="7"/>
  <c r="J62" i="7"/>
  <c r="H62" i="7"/>
  <c r="L54" i="7"/>
  <c r="J54" i="7"/>
  <c r="H54" i="7"/>
  <c r="L46" i="7"/>
  <c r="J46" i="7"/>
  <c r="H46" i="7"/>
  <c r="L60" i="7"/>
  <c r="J60" i="7"/>
  <c r="H60" i="7"/>
  <c r="L50" i="7"/>
  <c r="J50" i="7"/>
  <c r="H50" i="7"/>
  <c r="L63" i="7"/>
  <c r="J63" i="7"/>
  <c r="H63" i="7"/>
  <c r="L28" i="7"/>
  <c r="J28" i="7"/>
  <c r="H28" i="7"/>
  <c r="L45" i="7"/>
  <c r="J45" i="7"/>
  <c r="H45" i="7"/>
  <c r="L56" i="7"/>
  <c r="J56" i="7"/>
  <c r="H56" i="7"/>
  <c r="L33" i="7"/>
  <c r="J33" i="7"/>
  <c r="H33" i="7"/>
  <c r="L41" i="7"/>
  <c r="J41" i="7"/>
  <c r="H41" i="7"/>
  <c r="L53" i="7"/>
  <c r="J53" i="7"/>
  <c r="H53" i="7"/>
  <c r="L40" i="7"/>
  <c r="J40" i="7"/>
  <c r="H40" i="7"/>
  <c r="L44" i="7"/>
  <c r="J44" i="7"/>
  <c r="H44" i="7"/>
  <c r="L9" i="7"/>
  <c r="J9" i="7"/>
  <c r="H9" i="7"/>
  <c r="L58" i="7"/>
  <c r="J58" i="7"/>
  <c r="H58" i="7"/>
  <c r="L18" i="7"/>
  <c r="J18" i="7"/>
  <c r="H18" i="7"/>
  <c r="L23" i="7"/>
  <c r="J23" i="7"/>
  <c r="H23" i="7"/>
  <c r="L52" i="7"/>
  <c r="J52" i="7"/>
  <c r="H52" i="7"/>
  <c r="L32" i="7"/>
  <c r="J32" i="7"/>
  <c r="H32" i="7"/>
  <c r="L39" i="7"/>
  <c r="J39" i="7"/>
  <c r="H39" i="7"/>
  <c r="L49" i="7"/>
  <c r="J49" i="7"/>
  <c r="H49" i="7"/>
  <c r="L42" i="7"/>
  <c r="J42" i="7"/>
  <c r="H42" i="7"/>
  <c r="L51" i="7"/>
  <c r="J51" i="7"/>
  <c r="H51" i="7"/>
  <c r="L55" i="7"/>
  <c r="J55" i="7"/>
  <c r="H55" i="7"/>
  <c r="L57" i="7"/>
  <c r="J57" i="7"/>
  <c r="H57" i="7"/>
  <c r="L59" i="7"/>
  <c r="J59" i="7"/>
  <c r="H59" i="7"/>
  <c r="L22" i="7"/>
  <c r="J22" i="7"/>
  <c r="H22" i="7"/>
  <c r="L27" i="7"/>
  <c r="J27" i="7"/>
  <c r="H27" i="7"/>
  <c r="L26" i="7"/>
  <c r="J26" i="7"/>
  <c r="H26" i="7"/>
  <c r="L25" i="7"/>
  <c r="J25" i="7"/>
  <c r="H25" i="7"/>
  <c r="L48" i="7"/>
  <c r="J48" i="7"/>
  <c r="H48" i="7"/>
  <c r="L47" i="7"/>
  <c r="J47" i="7"/>
  <c r="H47" i="7"/>
  <c r="L43" i="7"/>
  <c r="J43" i="7"/>
  <c r="H43" i="7"/>
  <c r="L31" i="7"/>
  <c r="J31" i="7"/>
  <c r="H31" i="7"/>
  <c r="L38" i="7"/>
  <c r="J38" i="7"/>
  <c r="H38" i="7"/>
  <c r="L8" i="7"/>
  <c r="J8" i="7"/>
  <c r="H8" i="7"/>
  <c r="L17" i="7"/>
  <c r="J17" i="7"/>
  <c r="H17" i="7"/>
  <c r="L37" i="7"/>
  <c r="J37" i="7"/>
  <c r="H37" i="7"/>
  <c r="L7" i="7"/>
  <c r="J7" i="7"/>
  <c r="H7" i="7"/>
  <c r="L36" i="7"/>
  <c r="J36" i="7"/>
  <c r="H36" i="7"/>
  <c r="L30" i="7"/>
  <c r="J30" i="7"/>
  <c r="H30" i="7"/>
  <c r="L16" i="7"/>
  <c r="J16" i="7"/>
  <c r="H16" i="7"/>
  <c r="L15" i="7"/>
  <c r="J15" i="7"/>
  <c r="H15" i="7"/>
  <c r="L35" i="7"/>
  <c r="J35" i="7"/>
  <c r="H35" i="7"/>
  <c r="L29" i="7"/>
  <c r="J29" i="7"/>
  <c r="H29" i="7"/>
  <c r="L21" i="7"/>
  <c r="J21" i="7"/>
  <c r="H21" i="7"/>
  <c r="L24" i="7"/>
  <c r="J24" i="7"/>
  <c r="H24" i="7"/>
  <c r="L14" i="7"/>
  <c r="J14" i="7"/>
  <c r="H14" i="7"/>
  <c r="L6" i="7"/>
  <c r="J6" i="7"/>
  <c r="H6" i="7"/>
  <c r="L13" i="7"/>
  <c r="J13" i="7"/>
  <c r="H13" i="7"/>
  <c r="L12" i="7"/>
  <c r="J12" i="7"/>
  <c r="H12" i="7"/>
  <c r="L11" i="7"/>
  <c r="J11" i="7"/>
  <c r="H11" i="7"/>
  <c r="L4" i="7"/>
  <c r="J4" i="7"/>
  <c r="H4" i="7"/>
  <c r="L5" i="7"/>
  <c r="J5" i="7"/>
  <c r="H5" i="7"/>
  <c r="L20" i="7"/>
  <c r="J20" i="7"/>
  <c r="H20" i="7"/>
  <c r="L10" i="7"/>
  <c r="J10" i="7"/>
  <c r="H10" i="7"/>
  <c r="L3" i="7"/>
  <c r="J3" i="7"/>
  <c r="H3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2" i="3"/>
  <c r="M64" i="3"/>
  <c r="M6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2" i="3"/>
  <c r="O64" i="3"/>
  <c r="O63" i="3"/>
  <c r="O56" i="3"/>
  <c r="O57" i="3"/>
  <c r="O58" i="3"/>
  <c r="O59" i="3"/>
  <c r="O60" i="3"/>
  <c r="O61" i="3"/>
  <c r="O62" i="3"/>
  <c r="O55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39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22" i="3"/>
  <c r="O23" i="3"/>
  <c r="O18" i="3"/>
  <c r="O19" i="3"/>
  <c r="O20" i="3"/>
  <c r="O2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2" i="3"/>
  <c r="L72" i="6" l="1"/>
  <c r="L74" i="6"/>
  <c r="L71" i="6"/>
  <c r="L70" i="6"/>
  <c r="L68" i="6"/>
  <c r="L69" i="6"/>
  <c r="L67" i="6"/>
  <c r="L65" i="6"/>
  <c r="L66" i="6"/>
  <c r="L64" i="6"/>
  <c r="L63" i="6"/>
  <c r="L62" i="6"/>
  <c r="L61" i="6"/>
  <c r="L53" i="6"/>
  <c r="L56" i="6"/>
  <c r="L58" i="6"/>
  <c r="L55" i="6"/>
  <c r="L59" i="6"/>
  <c r="L57" i="6"/>
  <c r="L60" i="6"/>
  <c r="L54" i="6"/>
  <c r="L50" i="6"/>
  <c r="L52" i="6"/>
  <c r="L51" i="6"/>
  <c r="L47" i="6"/>
  <c r="L44" i="6"/>
  <c r="L48" i="6"/>
  <c r="L46" i="6"/>
  <c r="L42" i="6"/>
  <c r="L43" i="6"/>
  <c r="L49" i="6"/>
  <c r="L41" i="6"/>
  <c r="L35" i="6"/>
  <c r="L39" i="6"/>
  <c r="L38" i="6"/>
  <c r="L34" i="6"/>
  <c r="L37" i="6"/>
  <c r="L40" i="6"/>
  <c r="L36" i="6"/>
  <c r="L33" i="6"/>
  <c r="L30" i="6"/>
  <c r="L31" i="6"/>
  <c r="L32" i="6"/>
  <c r="L29" i="6"/>
  <c r="L28" i="6"/>
  <c r="L26" i="6"/>
  <c r="L27" i="6"/>
  <c r="L25" i="6"/>
  <c r="L24" i="6"/>
  <c r="L23" i="6"/>
  <c r="L21" i="6"/>
  <c r="L22" i="6"/>
  <c r="L20" i="6"/>
  <c r="L19" i="6"/>
  <c r="L18" i="6"/>
  <c r="L17" i="6"/>
  <c r="L11" i="6"/>
  <c r="L5" i="6"/>
  <c r="L7" i="6"/>
  <c r="L12" i="6"/>
  <c r="L16" i="6"/>
  <c r="L8" i="6"/>
  <c r="L15" i="6"/>
  <c r="L14" i="6"/>
  <c r="L9" i="6"/>
  <c r="L45" i="6"/>
  <c r="L6" i="6"/>
  <c r="L10" i="6"/>
  <c r="L13" i="6"/>
  <c r="L73" i="6"/>
  <c r="I72" i="6"/>
  <c r="I74" i="6"/>
  <c r="I71" i="6"/>
  <c r="I70" i="6"/>
  <c r="I68" i="6"/>
  <c r="I69" i="6"/>
  <c r="I67" i="6"/>
  <c r="I65" i="6"/>
  <c r="I66" i="6"/>
  <c r="I64" i="6"/>
  <c r="I63" i="6"/>
  <c r="I62" i="6"/>
  <c r="I61" i="6"/>
  <c r="I53" i="6"/>
  <c r="I56" i="6"/>
  <c r="I58" i="6"/>
  <c r="I55" i="6"/>
  <c r="I59" i="6"/>
  <c r="I57" i="6"/>
  <c r="I60" i="6"/>
  <c r="I54" i="6"/>
  <c r="I50" i="6"/>
  <c r="I52" i="6"/>
  <c r="I51" i="6"/>
  <c r="I47" i="6"/>
  <c r="I44" i="6"/>
  <c r="I48" i="6"/>
  <c r="I46" i="6"/>
  <c r="I42" i="6"/>
  <c r="I43" i="6"/>
  <c r="I49" i="6"/>
  <c r="I41" i="6"/>
  <c r="I35" i="6"/>
  <c r="I39" i="6"/>
  <c r="I38" i="6"/>
  <c r="I34" i="6"/>
  <c r="I37" i="6"/>
  <c r="I40" i="6"/>
  <c r="I36" i="6"/>
  <c r="I33" i="6"/>
  <c r="I30" i="6"/>
  <c r="I31" i="6"/>
  <c r="I32" i="6"/>
  <c r="I29" i="6"/>
  <c r="I28" i="6"/>
  <c r="I26" i="6"/>
  <c r="I27" i="6"/>
  <c r="I25" i="6"/>
  <c r="I24" i="6"/>
  <c r="I23" i="6"/>
  <c r="I21" i="6"/>
  <c r="I22" i="6"/>
  <c r="I20" i="6"/>
  <c r="I19" i="6"/>
  <c r="I18" i="6"/>
  <c r="I17" i="6"/>
  <c r="I11" i="6"/>
  <c r="I5" i="6"/>
  <c r="I7" i="6"/>
  <c r="I12" i="6"/>
  <c r="I16" i="6"/>
  <c r="I8" i="6"/>
  <c r="I15" i="6"/>
  <c r="I14" i="6"/>
  <c r="I9" i="6"/>
  <c r="I45" i="6"/>
  <c r="I6" i="6"/>
  <c r="I10" i="6"/>
  <c r="I13" i="6"/>
  <c r="I73" i="6"/>
  <c r="O13" i="6"/>
  <c r="O10" i="6"/>
  <c r="O6" i="6"/>
  <c r="O45" i="6"/>
  <c r="O9" i="6"/>
  <c r="O14" i="6"/>
  <c r="O15" i="6"/>
  <c r="O8" i="6"/>
  <c r="O16" i="6"/>
  <c r="O12" i="6"/>
  <c r="O7" i="6"/>
  <c r="O5" i="6"/>
  <c r="O11" i="6"/>
  <c r="O17" i="6"/>
  <c r="O18" i="6"/>
  <c r="O19" i="6"/>
  <c r="O20" i="6"/>
  <c r="O22" i="6"/>
  <c r="O21" i="6"/>
  <c r="O23" i="6"/>
  <c r="O24" i="6"/>
  <c r="O25" i="6"/>
  <c r="O27" i="6"/>
  <c r="O26" i="6"/>
  <c r="O28" i="6"/>
  <c r="O29" i="6"/>
  <c r="O32" i="6"/>
  <c r="O31" i="6"/>
  <c r="O30" i="6"/>
  <c r="O33" i="6"/>
  <c r="O36" i="6"/>
  <c r="O40" i="6"/>
  <c r="O37" i="6"/>
  <c r="O34" i="6"/>
  <c r="O38" i="6"/>
  <c r="O39" i="6"/>
  <c r="O35" i="6"/>
  <c r="O41" i="6"/>
  <c r="O49" i="6"/>
  <c r="O43" i="6"/>
  <c r="O42" i="6"/>
  <c r="O46" i="6"/>
  <c r="O48" i="6"/>
  <c r="O44" i="6"/>
  <c r="O47" i="6"/>
  <c r="O51" i="6"/>
  <c r="O52" i="6"/>
  <c r="O50" i="6"/>
  <c r="O54" i="6"/>
  <c r="O60" i="6"/>
  <c r="O57" i="6"/>
  <c r="O59" i="6"/>
  <c r="O55" i="6"/>
  <c r="O58" i="6"/>
  <c r="O56" i="6"/>
  <c r="O53" i="6"/>
  <c r="O61" i="6"/>
  <c r="O62" i="6"/>
  <c r="O63" i="6"/>
  <c r="O64" i="6"/>
  <c r="O66" i="6"/>
  <c r="O65" i="6"/>
  <c r="O67" i="6"/>
  <c r="O69" i="6"/>
  <c r="O68" i="6"/>
  <c r="O70" i="6"/>
  <c r="O71" i="6"/>
  <c r="O74" i="6"/>
  <c r="O72" i="6"/>
  <c r="O73" i="6"/>
  <c r="G122" i="4" l="1"/>
  <c r="F122" i="4"/>
  <c r="E122" i="4"/>
  <c r="F108" i="4"/>
  <c r="E108" i="4"/>
  <c r="D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G108" i="4" s="1"/>
  <c r="F99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S9" i="4"/>
  <c r="Q9" i="4"/>
  <c r="G9" i="4"/>
  <c r="S8" i="4"/>
  <c r="Q8" i="4"/>
  <c r="G8" i="4"/>
  <c r="S7" i="4"/>
  <c r="Q7" i="4"/>
  <c r="G7" i="4"/>
  <c r="T79" i="1"/>
  <c r="T78" i="1"/>
  <c r="T77" i="1"/>
  <c r="T76" i="1"/>
  <c r="T72" i="1"/>
  <c r="T70" i="1"/>
  <c r="T67" i="1"/>
  <c r="T66" i="1"/>
  <c r="T65" i="1"/>
  <c r="T64" i="1"/>
  <c r="T63" i="1"/>
  <c r="T62" i="1"/>
  <c r="T60" i="1"/>
  <c r="T59" i="1"/>
  <c r="T57" i="1"/>
  <c r="T55" i="1"/>
  <c r="T54" i="1"/>
  <c r="T53" i="1"/>
  <c r="T50" i="1"/>
  <c r="T48" i="1"/>
  <c r="T47" i="1"/>
  <c r="T44" i="1"/>
  <c r="T40" i="1"/>
  <c r="T38" i="1"/>
  <c r="T36" i="1"/>
  <c r="T35" i="1"/>
  <c r="T33" i="1"/>
  <c r="T30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3" i="1"/>
  <c r="T12" i="1"/>
  <c r="T9" i="1"/>
  <c r="T8" i="1"/>
  <c r="T6" i="1"/>
  <c r="P74" i="1"/>
  <c r="P75" i="1"/>
  <c r="P76" i="1"/>
  <c r="P77" i="1"/>
  <c r="P78" i="1"/>
  <c r="P79" i="1"/>
  <c r="P80" i="1"/>
  <c r="P81" i="1"/>
  <c r="P73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5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5" i="1"/>
  <c r="P33" i="1"/>
  <c r="P27" i="1"/>
  <c r="P28" i="1"/>
  <c r="P29" i="1"/>
  <c r="P26" i="1"/>
  <c r="J80" i="1"/>
  <c r="N80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7" i="1"/>
  <c r="N7" i="1" s="1"/>
  <c r="J6" i="1"/>
  <c r="N6" i="1" s="1"/>
  <c r="G122" i="2"/>
  <c r="F122" i="2"/>
  <c r="E122" i="2"/>
  <c r="E108" i="2"/>
  <c r="D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F108" i="2" s="1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S9" i="2"/>
  <c r="Q9" i="2"/>
  <c r="G9" i="2"/>
  <c r="S8" i="2"/>
  <c r="Q8" i="2"/>
  <c r="G8" i="2"/>
  <c r="S7" i="2"/>
  <c r="Q7" i="2"/>
  <c r="G7" i="2"/>
  <c r="G108" i="2" l="1"/>
</calcChain>
</file>

<file path=xl/sharedStrings.xml><?xml version="1.0" encoding="utf-8"?>
<sst xmlns="http://schemas.openxmlformats.org/spreadsheetml/2006/main" count="1848" uniqueCount="246">
  <si>
    <t xml:space="preserve">Map-ID, Bengaluru </t>
  </si>
  <si>
    <t>BEFORE - TRAINING</t>
  </si>
  <si>
    <t>Sl No</t>
  </si>
  <si>
    <t>Date</t>
  </si>
  <si>
    <t>Dept</t>
  </si>
  <si>
    <t>Grade</t>
  </si>
  <si>
    <t>EMP ID</t>
  </si>
  <si>
    <t>Name</t>
  </si>
  <si>
    <t>QA - 20 Marks</t>
  </si>
  <si>
    <t>5S Rules - 18 Marks</t>
  </si>
  <si>
    <t>Safety - 15 Marks</t>
  </si>
  <si>
    <t>%</t>
  </si>
  <si>
    <t>Associate Names</t>
  </si>
  <si>
    <t>QA - 25 Marks</t>
  </si>
  <si>
    <t>Shaft</t>
  </si>
  <si>
    <t>Sr. Engg</t>
  </si>
  <si>
    <t>Nijo</t>
  </si>
  <si>
    <t>HL</t>
  </si>
  <si>
    <t>TS</t>
  </si>
  <si>
    <t>Vinod V</t>
  </si>
  <si>
    <t>Cam</t>
  </si>
  <si>
    <t>TAE</t>
  </si>
  <si>
    <t>Ashok Kumar D M</t>
  </si>
  <si>
    <t>Gear</t>
  </si>
  <si>
    <t>Suraj</t>
  </si>
  <si>
    <t>DM</t>
  </si>
  <si>
    <t>Santosh S</t>
  </si>
  <si>
    <t>AM</t>
  </si>
  <si>
    <t>Girish Navada</t>
  </si>
  <si>
    <t>Mehboob Hubli</t>
  </si>
  <si>
    <t>QA</t>
  </si>
  <si>
    <t>Prashanth H S</t>
  </si>
  <si>
    <t>Rajesh N</t>
  </si>
  <si>
    <t>Manasi</t>
  </si>
  <si>
    <t>Prod</t>
  </si>
  <si>
    <t>Ganesh C</t>
  </si>
  <si>
    <t>MIS</t>
  </si>
  <si>
    <t>AE</t>
  </si>
  <si>
    <t>Kavya L K</t>
  </si>
  <si>
    <t>Mahesh P</t>
  </si>
  <si>
    <t>Bhaskar Suman</t>
  </si>
  <si>
    <t>Mohamed Ali</t>
  </si>
  <si>
    <t>Engg</t>
  </si>
  <si>
    <t>Subhashree</t>
  </si>
  <si>
    <t>Veeresh G</t>
  </si>
  <si>
    <t>Vinay</t>
  </si>
  <si>
    <t>Con Rod</t>
  </si>
  <si>
    <t>Gangadhara</t>
  </si>
  <si>
    <t>Assembly</t>
  </si>
  <si>
    <t>Yogesh Khokle</t>
  </si>
  <si>
    <t>Abhilash</t>
  </si>
  <si>
    <t>TA</t>
  </si>
  <si>
    <t>Tulasappa</t>
  </si>
  <si>
    <t>HT</t>
  </si>
  <si>
    <t>Kantha G C</t>
  </si>
  <si>
    <t>Venkatesh Naik</t>
  </si>
  <si>
    <t>Nagesh D Kudturkar</t>
  </si>
  <si>
    <t>Kiran Kumar H R</t>
  </si>
  <si>
    <t>Sunil K</t>
  </si>
  <si>
    <t>Prakash Das</t>
  </si>
  <si>
    <t>HF</t>
  </si>
  <si>
    <t>Krishnamurthy B</t>
  </si>
  <si>
    <t>Siva Kumar G</t>
  </si>
  <si>
    <t>Manohara</t>
  </si>
  <si>
    <t>Praveen Alvaris</t>
  </si>
  <si>
    <t>Suresh N M</t>
  </si>
  <si>
    <t>Vaddesreeramalu</t>
  </si>
  <si>
    <t>Mahadevaswamy</t>
  </si>
  <si>
    <t>Mohan Raj P</t>
  </si>
  <si>
    <t>Sadashiva G V</t>
  </si>
  <si>
    <t>Saravanan K</t>
  </si>
  <si>
    <t>Rahul Andhari</t>
  </si>
  <si>
    <t>Anil Mishra</t>
  </si>
  <si>
    <t>Manjunatha M K</t>
  </si>
  <si>
    <t>Venkatesh R</t>
  </si>
  <si>
    <t>Prasanna P Kulkarni</t>
  </si>
  <si>
    <t>Vikas Dhiman</t>
  </si>
  <si>
    <t>Shivananda</t>
  </si>
  <si>
    <t>Vimal Kumar</t>
  </si>
  <si>
    <t>Shivraj</t>
  </si>
  <si>
    <t>Mayanna</t>
  </si>
  <si>
    <t>Santosh</t>
  </si>
  <si>
    <t>Arul Kumar K</t>
  </si>
  <si>
    <t>Sanjeev Verma</t>
  </si>
  <si>
    <t>Raju Suryavanshi</t>
  </si>
  <si>
    <t>Somashekara M L</t>
  </si>
  <si>
    <t>Raghunatha T R</t>
  </si>
  <si>
    <t>Arun H G</t>
  </si>
  <si>
    <t>Kumar M</t>
  </si>
  <si>
    <t>Sheel Kumar</t>
  </si>
  <si>
    <t>Ganesh M C</t>
  </si>
  <si>
    <t>Girish K</t>
  </si>
  <si>
    <t>Shiva Kumar B S</t>
  </si>
  <si>
    <t>Srinivasan A</t>
  </si>
  <si>
    <t>Lavakumar J</t>
  </si>
  <si>
    <t>Vinay Kumar G M</t>
  </si>
  <si>
    <t>Manjunath Ragi</t>
  </si>
  <si>
    <t>Kundan Kumar Dev</t>
  </si>
  <si>
    <t>Sathish T</t>
  </si>
  <si>
    <t>Rajendiran R</t>
  </si>
  <si>
    <t>Swati</t>
  </si>
  <si>
    <t>Basavaraja S B</t>
  </si>
  <si>
    <t>Sangaralingame</t>
  </si>
  <si>
    <t>Narendra Kumar</t>
  </si>
  <si>
    <t>Pradeep H K</t>
  </si>
  <si>
    <t>Nageswara Rao</t>
  </si>
  <si>
    <t>14.01.2016</t>
  </si>
  <si>
    <t>Prabhu</t>
  </si>
  <si>
    <t>Manohar P T</t>
  </si>
  <si>
    <t>Gowreesankar M</t>
  </si>
  <si>
    <t>Level</t>
  </si>
  <si>
    <t>No of associates</t>
  </si>
  <si>
    <t xml:space="preserve">% </t>
  </si>
  <si>
    <t>No of associates in Jul-16</t>
  </si>
  <si>
    <t>No of associates in Oct-16</t>
  </si>
  <si>
    <t>ABOVE 90%</t>
  </si>
  <si>
    <t>89% - 75%</t>
  </si>
  <si>
    <t>Below 75%</t>
  </si>
  <si>
    <t>Associate Details</t>
  </si>
  <si>
    <t>BEFORE</t>
  </si>
  <si>
    <t>AFTER</t>
  </si>
  <si>
    <t>AFTER - Oct-16</t>
  </si>
  <si>
    <t>OVER ALL</t>
  </si>
  <si>
    <t>SL.NO</t>
  </si>
  <si>
    <t>ID.NO</t>
  </si>
  <si>
    <t>NAME</t>
  </si>
  <si>
    <t>DEPT</t>
  </si>
  <si>
    <t>MAX. OVER ALL</t>
  </si>
  <si>
    <t>OVER ALL SCORED</t>
  </si>
  <si>
    <t>OVER ALL %</t>
  </si>
  <si>
    <t>Ashok kumar</t>
  </si>
  <si>
    <t>cam</t>
  </si>
  <si>
    <t>Kundan kumar dev</t>
  </si>
  <si>
    <t>HOT FORGING</t>
  </si>
  <si>
    <t>Manu S M</t>
  </si>
  <si>
    <t>CONROD</t>
  </si>
  <si>
    <t>shaft</t>
  </si>
  <si>
    <t>Prashanth H.S</t>
  </si>
  <si>
    <t>SHIVANANDA</t>
  </si>
  <si>
    <t>Ganesh</t>
  </si>
  <si>
    <t>GIRISH K</t>
  </si>
  <si>
    <t>CAM</t>
  </si>
  <si>
    <t>Adiveppa</t>
  </si>
  <si>
    <t>KANTHA</t>
  </si>
  <si>
    <t>Lavakumar</t>
  </si>
  <si>
    <t>SIVAKUMAR</t>
  </si>
  <si>
    <t>K.Nageshvara rao</t>
  </si>
  <si>
    <t>Veeresh</t>
  </si>
  <si>
    <t>Abhilash.n</t>
  </si>
  <si>
    <t>gear line</t>
  </si>
  <si>
    <t>Manohar</t>
  </si>
  <si>
    <t>Mahadev</t>
  </si>
  <si>
    <t>Ravalu</t>
  </si>
  <si>
    <t>Pradeep hk</t>
  </si>
  <si>
    <t>ht</t>
  </si>
  <si>
    <t>Girish S B</t>
  </si>
  <si>
    <t>Manjunath S</t>
  </si>
  <si>
    <t>Girish s. bingi</t>
  </si>
  <si>
    <t>MANJUNATH</t>
  </si>
  <si>
    <t>SANTOSHA</t>
  </si>
  <si>
    <t>SHAFT</t>
  </si>
  <si>
    <t>Rajendrian</t>
  </si>
  <si>
    <t xml:space="preserve"> MAHESH P</t>
  </si>
  <si>
    <t>Nagesh</t>
  </si>
  <si>
    <t>hard line</t>
  </si>
  <si>
    <t>SUNIL.K</t>
  </si>
  <si>
    <t>SURESH N.M</t>
  </si>
  <si>
    <t>Venkatesha.r</t>
  </si>
  <si>
    <t>SHIVA KUMAR B S</t>
  </si>
  <si>
    <t>Ujjal</t>
  </si>
  <si>
    <t>Bhaskar</t>
  </si>
  <si>
    <t>Mehaboobali</t>
  </si>
  <si>
    <t>M.Mohamed ali</t>
  </si>
  <si>
    <t>Yogesh.k</t>
  </si>
  <si>
    <t>assembly</t>
  </si>
  <si>
    <t>Vinay.j</t>
  </si>
  <si>
    <t>TULASAPPA</t>
  </si>
  <si>
    <t>Sandeep Namwal</t>
  </si>
  <si>
    <t>Siddappa</t>
  </si>
  <si>
    <t>Vinod</t>
  </si>
  <si>
    <t>Gangadhar</t>
  </si>
  <si>
    <t>Arul kumar</t>
  </si>
  <si>
    <t>Sheel kumar</t>
  </si>
  <si>
    <t>Tambralli Nagaraj</t>
  </si>
  <si>
    <t>PRAKASH DAS</t>
  </si>
  <si>
    <t>MANASI SINGH</t>
  </si>
  <si>
    <t>Hard line</t>
  </si>
  <si>
    <t>Shivakumar</t>
  </si>
  <si>
    <t>Sandeep Das</t>
  </si>
  <si>
    <t>Raghunatha T.R</t>
  </si>
  <si>
    <t>Sakthi prakash</t>
  </si>
  <si>
    <t>Amit Ranjan K V</t>
  </si>
  <si>
    <t>Mohan R O</t>
  </si>
  <si>
    <t>Nagendra</t>
  </si>
  <si>
    <t>Venkatesh naiK</t>
  </si>
  <si>
    <t>MANOHAR</t>
  </si>
  <si>
    <t>KRISHNAMURTHY</t>
  </si>
  <si>
    <t>Mohan raj</t>
  </si>
  <si>
    <t>Sarvanan</t>
  </si>
  <si>
    <t>SADASHIVA</t>
  </si>
  <si>
    <t>Vikas dhiman</t>
  </si>
  <si>
    <t>Sanjeev verma</t>
  </si>
  <si>
    <t xml:space="preserve">cam </t>
  </si>
  <si>
    <t>Somashekar</t>
  </si>
  <si>
    <t>SRINIVAS</t>
  </si>
  <si>
    <t>Pradeep .d</t>
  </si>
  <si>
    <t>Nagaraj</t>
  </si>
  <si>
    <t>SECTION</t>
  </si>
  <si>
    <t>STRENGTH</t>
  </si>
  <si>
    <t>TEST ATTENDANCE</t>
  </si>
  <si>
    <t>ABSENTISM</t>
  </si>
  <si>
    <t>GEAR</t>
  </si>
  <si>
    <t>CON</t>
  </si>
  <si>
    <t>ASSEMBLY</t>
  </si>
  <si>
    <t>TOTAL</t>
  </si>
  <si>
    <t>NO'S</t>
  </si>
  <si>
    <t>AVG.                  MARKS SCORED</t>
  </si>
  <si>
    <t>AVG. MARKS   %</t>
  </si>
  <si>
    <t xml:space="preserve"> </t>
  </si>
  <si>
    <t>QA - Actual  Marks Scored</t>
  </si>
  <si>
    <t>QA - Target  Marks Scored</t>
  </si>
  <si>
    <t>Report : On Process Awareness</t>
  </si>
  <si>
    <t>MAX MARKS 1</t>
  </si>
  <si>
    <t>ACTUAL SCORED 1</t>
  </si>
  <si>
    <t xml:space="preserve">MAX MARKS 2 </t>
  </si>
  <si>
    <t>ACTUAL SCORED 2</t>
  </si>
  <si>
    <t>MAX MARKS 3</t>
  </si>
  <si>
    <t>ACTUAL SCORED 3</t>
  </si>
  <si>
    <t>AFTER1 - TRAINING</t>
  </si>
  <si>
    <t>AFTER 2- TRAINING</t>
  </si>
  <si>
    <t xml:space="preserve">LL &amp; ABOVE GRADE EFFECTIVENESS TEST </t>
  </si>
  <si>
    <t xml:space="preserve"> Jan-16</t>
  </si>
  <si>
    <t xml:space="preserve"> Oct-16</t>
  </si>
  <si>
    <t>PMIS</t>
  </si>
  <si>
    <t>TECHNICAL ASSISTANT SKILL LEVEL</t>
  </si>
  <si>
    <t>TECHNICAL SUPERVISOR SKILL LEVEL</t>
  </si>
  <si>
    <t>TRAINEE ASSISTANT ENGINEER SKILL LEVEL</t>
  </si>
  <si>
    <t>ASSISTANT ENGINEER SKILL LEVEL</t>
  </si>
  <si>
    <t>ENGINEER SKILL LEVEL</t>
  </si>
  <si>
    <t>SENIOR ENGINEER SKILL LEVEL</t>
  </si>
  <si>
    <t>ASSISTANT MANAGER SKILL LEVEL</t>
  </si>
  <si>
    <t>DEPUTY MANAGER SKILL LEVEL</t>
  </si>
  <si>
    <t>Sakthiprakash</t>
  </si>
  <si>
    <t>QA - 20 Marks (Jan-16)</t>
  </si>
  <si>
    <t>QA - 20 Marks (Jul-16)</t>
  </si>
  <si>
    <t>QA - 25 Marks (Oct-16)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</si>
</sst>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7272"/>
        <bgColor indexed="64"/>
      </patternFill>
    </fill>
    <fill>
      <patternFill patternType="solid">
        <fgColor rgb="FFD260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0" fillId="0" borderId="0" xfId="0" applyFill="1"/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0" borderId="20" xfId="0" applyBorder="1"/>
    <xf numFmtId="14" fontId="0" fillId="0" borderId="21" xfId="0" applyNumberFormat="1" applyBorder="1"/>
    <xf numFmtId="0" fontId="0" fillId="0" borderId="21" xfId="0" applyFill="1" applyBorder="1" applyAlignment="1">
      <alignment horizontal="left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9" fontId="2" fillId="0" borderId="25" xfId="1" applyFont="1" applyBorder="1" applyAlignment="1">
      <alignment horizontal="center" vertical="center"/>
    </xf>
    <xf numFmtId="0" fontId="0" fillId="0" borderId="26" xfId="0" applyBorder="1"/>
    <xf numFmtId="14" fontId="0" fillId="0" borderId="24" xfId="0" applyNumberFormat="1" applyBorder="1"/>
    <xf numFmtId="0" fontId="0" fillId="0" borderId="24" xfId="0" applyFill="1" applyBorder="1" applyAlignment="1">
      <alignment horizontal="left"/>
    </xf>
    <xf numFmtId="0" fontId="0" fillId="0" borderId="24" xfId="0" applyFill="1" applyBorder="1"/>
    <xf numFmtId="0" fontId="0" fillId="0" borderId="24" xfId="0" applyFill="1" applyBorder="1" applyAlignment="1">
      <alignment horizontal="center"/>
    </xf>
    <xf numFmtId="9" fontId="0" fillId="0" borderId="25" xfId="1" applyFont="1" applyBorder="1" applyAlignment="1">
      <alignment horizontal="center"/>
    </xf>
    <xf numFmtId="0" fontId="0" fillId="0" borderId="26" xfId="0" applyFill="1" applyBorder="1"/>
    <xf numFmtId="0" fontId="0" fillId="0" borderId="24" xfId="0" applyBorder="1"/>
    <xf numFmtId="0" fontId="0" fillId="0" borderId="26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right" vertical="center"/>
    </xf>
    <xf numFmtId="0" fontId="0" fillId="0" borderId="26" xfId="0" applyFill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 wrapText="1"/>
    </xf>
    <xf numFmtId="9" fontId="2" fillId="0" borderId="30" xfId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29" xfId="0" applyFill="1" applyBorder="1" applyAlignment="1">
      <alignment horizontal="left"/>
    </xf>
    <xf numFmtId="0" fontId="0" fillId="0" borderId="29" xfId="0" applyFill="1" applyBorder="1"/>
    <xf numFmtId="0" fontId="0" fillId="0" borderId="29" xfId="0" applyBorder="1" applyAlignment="1">
      <alignment horizontal="left"/>
    </xf>
    <xf numFmtId="0" fontId="0" fillId="0" borderId="29" xfId="0" applyFill="1" applyBorder="1" applyAlignment="1">
      <alignment horizontal="center"/>
    </xf>
    <xf numFmtId="17" fontId="0" fillId="0" borderId="0" xfId="0" applyNumberFormat="1"/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164" fontId="2" fillId="0" borderId="40" xfId="1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164" fontId="2" fillId="0" borderId="43" xfId="1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2" fillId="0" borderId="47" xfId="1" applyNumberFormat="1" applyFont="1" applyBorder="1" applyAlignment="1">
      <alignment horizontal="center" vertical="center"/>
    </xf>
    <xf numFmtId="164" fontId="2" fillId="0" borderId="25" xfId="1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64" fontId="2" fillId="0" borderId="51" xfId="1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164" fontId="2" fillId="0" borderId="31" xfId="1" applyNumberFormat="1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/>
    </xf>
    <xf numFmtId="0" fontId="0" fillId="3" borderId="24" xfId="0" applyFill="1" applyBorder="1"/>
    <xf numFmtId="0" fontId="0" fillId="4" borderId="24" xfId="0" applyFill="1" applyBorder="1" applyAlignment="1">
      <alignment horizontal="center"/>
    </xf>
    <xf numFmtId="0" fontId="0" fillId="5" borderId="24" xfId="0" applyFill="1" applyBorder="1"/>
    <xf numFmtId="0" fontId="0" fillId="5" borderId="24" xfId="0" applyFill="1" applyBorder="1" applyAlignment="1">
      <alignment horizontal="center"/>
    </xf>
    <xf numFmtId="0" fontId="0" fillId="6" borderId="24" xfId="0" applyFill="1" applyBorder="1"/>
    <xf numFmtId="0" fontId="0" fillId="6" borderId="24" xfId="0" applyFill="1" applyBorder="1" applyAlignment="1">
      <alignment horizontal="center"/>
    </xf>
    <xf numFmtId="0" fontId="0" fillId="7" borderId="24" xfId="0" applyFill="1" applyBorder="1"/>
    <xf numFmtId="0" fontId="0" fillId="7" borderId="24" xfId="0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wrapText="1"/>
    </xf>
    <xf numFmtId="0" fontId="2" fillId="0" borderId="24" xfId="0" applyFont="1" applyFill="1" applyBorder="1" applyAlignment="1">
      <alignment horizontal="center"/>
    </xf>
    <xf numFmtId="9" fontId="0" fillId="0" borderId="24" xfId="1" applyFont="1" applyBorder="1" applyAlignment="1">
      <alignment horizontal="center"/>
    </xf>
    <xf numFmtId="0" fontId="2" fillId="0" borderId="24" xfId="0" applyFont="1" applyFill="1" applyBorder="1"/>
    <xf numFmtId="9" fontId="2" fillId="0" borderId="24" xfId="1" applyFont="1" applyBorder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4" borderId="26" xfId="0" applyFill="1" applyBorder="1" applyAlignment="1">
      <alignment horizontal="right"/>
    </xf>
    <xf numFmtId="0" fontId="0" fillId="4" borderId="24" xfId="0" applyFill="1" applyBorder="1" applyAlignment="1">
      <alignment horizontal="right"/>
    </xf>
    <xf numFmtId="9" fontId="2" fillId="4" borderId="25" xfId="1" applyFont="1" applyFill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0" fontId="0" fillId="4" borderId="29" xfId="0" applyFill="1" applyBorder="1"/>
    <xf numFmtId="0" fontId="0" fillId="4" borderId="31" xfId="0" applyFill="1" applyBorder="1"/>
    <xf numFmtId="0" fontId="0" fillId="0" borderId="36" xfId="0" applyFill="1" applyBorder="1"/>
    <xf numFmtId="0" fontId="0" fillId="0" borderId="44" xfId="0" applyFill="1" applyBorder="1"/>
    <xf numFmtId="0" fontId="0" fillId="0" borderId="44" xfId="0" applyBorder="1"/>
    <xf numFmtId="0" fontId="0" fillId="0" borderId="44" xfId="0" applyFill="1" applyBorder="1" applyAlignment="1">
      <alignment horizontal="left"/>
    </xf>
    <xf numFmtId="0" fontId="0" fillId="0" borderId="48" xfId="0" applyBorder="1"/>
    <xf numFmtId="0" fontId="2" fillId="0" borderId="54" xfId="0" applyFont="1" applyBorder="1" applyAlignment="1">
      <alignment horizontal="right" vertical="center" wrapText="1"/>
    </xf>
    <xf numFmtId="0" fontId="2" fillId="4" borderId="55" xfId="0" applyFont="1" applyFill="1" applyBorder="1" applyAlignment="1">
      <alignment horizontal="right" vertical="center"/>
    </xf>
    <xf numFmtId="0" fontId="0" fillId="4" borderId="56" xfId="0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0" fillId="0" borderId="56" xfId="0" applyFill="1" applyBorder="1"/>
    <xf numFmtId="0" fontId="0" fillId="0" borderId="57" xfId="0" applyBorder="1" applyAlignment="1">
      <alignment horizontal="right"/>
    </xf>
    <xf numFmtId="0" fontId="2" fillId="0" borderId="17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0" fillId="4" borderId="27" xfId="0" applyFill="1" applyBorder="1"/>
    <xf numFmtId="9" fontId="2" fillId="0" borderId="27" xfId="1" applyFont="1" applyBorder="1" applyAlignment="1">
      <alignment horizontal="center" vertical="center"/>
    </xf>
    <xf numFmtId="0" fontId="0" fillId="4" borderId="28" xfId="0" applyFill="1" applyBorder="1"/>
    <xf numFmtId="9" fontId="0" fillId="4" borderId="25" xfId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9" fontId="2" fillId="4" borderId="28" xfId="1" applyFont="1" applyFill="1" applyBorder="1" applyAlignment="1">
      <alignment horizontal="center" vertical="center"/>
    </xf>
    <xf numFmtId="9" fontId="2" fillId="4" borderId="31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9" fontId="0" fillId="3" borderId="25" xfId="1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9" fontId="0" fillId="5" borderId="25" xfId="1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9" fontId="0" fillId="6" borderId="25" xfId="1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9" fontId="0" fillId="7" borderId="25" xfId="1" applyFont="1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9" fontId="0" fillId="7" borderId="31" xfId="1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3" borderId="27" xfId="0" applyFill="1" applyBorder="1"/>
    <xf numFmtId="0" fontId="0" fillId="5" borderId="27" xfId="0" applyFill="1" applyBorder="1"/>
    <xf numFmtId="0" fontId="0" fillId="6" borderId="27" xfId="0" applyFill="1" applyBorder="1"/>
    <xf numFmtId="0" fontId="0" fillId="7" borderId="27" xfId="0" applyFill="1" applyBorder="1"/>
    <xf numFmtId="0" fontId="7" fillId="2" borderId="41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7" borderId="29" xfId="0" applyFill="1" applyBorder="1"/>
    <xf numFmtId="0" fontId="0" fillId="7" borderId="30" xfId="0" applyFill="1" applyBorder="1"/>
    <xf numFmtId="0" fontId="7" fillId="2" borderId="61" xfId="0" applyFont="1" applyFill="1" applyBorder="1" applyAlignment="1">
      <alignment horizontal="center" vertical="center" wrapText="1"/>
    </xf>
    <xf numFmtId="0" fontId="0" fillId="3" borderId="56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9" fontId="7" fillId="2" borderId="52" xfId="0" applyNumberFormat="1" applyFont="1" applyFill="1" applyBorder="1" applyAlignment="1">
      <alignment horizontal="center" vertical="center" wrapText="1"/>
    </xf>
    <xf numFmtId="0" fontId="0" fillId="3" borderId="29" xfId="0" applyFill="1" applyBorder="1"/>
    <xf numFmtId="0" fontId="0" fillId="8" borderId="24" xfId="0" applyFill="1" applyBorder="1"/>
    <xf numFmtId="0" fontId="0" fillId="8" borderId="24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8" borderId="25" xfId="0" applyFill="1" applyBorder="1"/>
    <xf numFmtId="0" fontId="0" fillId="5" borderId="25" xfId="0" applyFill="1" applyBorder="1"/>
    <xf numFmtId="0" fontId="0" fillId="3" borderId="25" xfId="0" applyFill="1" applyBorder="1"/>
    <xf numFmtId="0" fontId="0" fillId="3" borderId="31" xfId="0" applyFill="1" applyBorder="1"/>
    <xf numFmtId="9" fontId="0" fillId="8" borderId="25" xfId="1" applyFont="1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9" fontId="0" fillId="3" borderId="31" xfId="1" applyFont="1" applyFill="1" applyBorder="1" applyAlignment="1">
      <alignment horizontal="center"/>
    </xf>
    <xf numFmtId="9" fontId="7" fillId="2" borderId="19" xfId="0" applyNumberFormat="1" applyFont="1" applyFill="1" applyBorder="1" applyAlignment="1">
      <alignment horizontal="center" vertical="center" wrapText="1"/>
    </xf>
    <xf numFmtId="9" fontId="0" fillId="8" borderId="27" xfId="1" applyFont="1" applyFill="1" applyBorder="1" applyAlignment="1">
      <alignment horizontal="center"/>
    </xf>
    <xf numFmtId="9" fontId="0" fillId="5" borderId="27" xfId="1" applyFont="1" applyFill="1" applyBorder="1" applyAlignment="1">
      <alignment horizontal="center"/>
    </xf>
    <xf numFmtId="9" fontId="0" fillId="3" borderId="27" xfId="1" applyFont="1" applyFill="1" applyBorder="1" applyAlignment="1">
      <alignment horizontal="center"/>
    </xf>
    <xf numFmtId="9" fontId="0" fillId="3" borderId="30" xfId="1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 applyAlignment="1">
      <alignment horizontal="center"/>
    </xf>
    <xf numFmtId="9" fontId="0" fillId="0" borderId="62" xfId="1" applyFont="1" applyBorder="1" applyAlignment="1">
      <alignment horizontal="center"/>
    </xf>
    <xf numFmtId="9" fontId="2" fillId="0" borderId="43" xfId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41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41" xfId="0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9" borderId="41" xfId="0" applyFill="1" applyBorder="1" applyAlignment="1">
      <alignment horizontal="center"/>
    </xf>
    <xf numFmtId="0" fontId="2" fillId="9" borderId="26" xfId="0" applyFont="1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 vertical="center" wrapText="1"/>
    </xf>
    <xf numFmtId="0" fontId="0" fillId="0" borderId="30" xfId="0" applyFill="1" applyBorder="1"/>
    <xf numFmtId="0" fontId="9" fillId="10" borderId="56" xfId="0" applyFont="1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9" fontId="0" fillId="0" borderId="43" xfId="1" applyFont="1" applyBorder="1" applyAlignment="1">
      <alignment horizontal="center"/>
    </xf>
    <xf numFmtId="0" fontId="0" fillId="0" borderId="28" xfId="0" applyFill="1" applyBorder="1" applyAlignment="1">
      <alignment horizontal="center"/>
    </xf>
    <xf numFmtId="9" fontId="0" fillId="0" borderId="63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2" fillId="0" borderId="63" xfId="1" applyFont="1" applyBorder="1" applyAlignment="1">
      <alignment horizontal="center" vertical="center"/>
    </xf>
    <xf numFmtId="0" fontId="0" fillId="0" borderId="48" xfId="0" applyFill="1" applyBorder="1"/>
    <xf numFmtId="0" fontId="0" fillId="9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2" fillId="0" borderId="0" xfId="0" applyFont="1"/>
    <xf numFmtId="0" fontId="0" fillId="9" borderId="28" xfId="0" applyFill="1" applyBorder="1" applyAlignment="1">
      <alignment horizontal="center"/>
    </xf>
    <xf numFmtId="0" fontId="0" fillId="0" borderId="64" xfId="0" applyFill="1" applyBorder="1"/>
    <xf numFmtId="0" fontId="0" fillId="0" borderId="65" xfId="0" applyBorder="1"/>
    <xf numFmtId="0" fontId="0" fillId="0" borderId="66" xfId="0" applyFill="1" applyBorder="1" applyAlignment="1">
      <alignment horizontal="left"/>
    </xf>
    <xf numFmtId="0" fontId="0" fillId="0" borderId="66" xfId="0" applyFill="1" applyBorder="1"/>
    <xf numFmtId="0" fontId="0" fillId="0" borderId="4" xfId="0" applyFill="1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53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4" fillId="0" borderId="58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wrapText="1"/>
    </xf>
    <xf numFmtId="0" fontId="8" fillId="0" borderId="34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17" fontId="6" fillId="2" borderId="36" xfId="0" applyNumberFormat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/>
    </xf>
    <xf numFmtId="17" fontId="2" fillId="0" borderId="32" xfId="0" applyNumberFormat="1" applyFont="1" applyBorder="1" applyAlignment="1">
      <alignment horizontal="center"/>
    </xf>
    <xf numFmtId="17" fontId="2" fillId="0" borderId="33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58B60"/>
      <color rgb="FF3C883E"/>
      <color rgb="FFD26078"/>
      <color rgb="FFC63856"/>
      <color rgb="FFB8464E"/>
      <color rgb="FF913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GRADE EFFECTIVENESS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'Before-After'!$G$3:$G$4</c:f>
              <c:strCache>
                <c:ptCount val="2"/>
                <c:pt idx="0">
                  <c:v> Jan-16</c:v>
                </c:pt>
                <c:pt idx="1">
                  <c:v>MAX MARKS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'Before-After'!$G$5:$G$74</c:f>
            </c:numRef>
          </c:val>
          <c:extLst>
            <c:ext xmlns:c16="http://schemas.microsoft.com/office/drawing/2014/chart" uri="{C3380CC4-5D6E-409C-BE32-E72D297353CC}">
              <c16:uniqueId val="{00000000-BC5D-4466-B9D2-F77F357C0F5A}"/>
            </c:ext>
          </c:extLst>
        </c:ser>
        <c:ser>
          <c:idx val="1"/>
          <c:order val="1"/>
          <c:tx>
            <c:strRef>
              <c:f>'Before-After'!$H$3:$H$4</c:f>
              <c:strCache>
                <c:ptCount val="2"/>
                <c:pt idx="0">
                  <c:v> Jan-16</c:v>
                </c:pt>
                <c:pt idx="1">
                  <c:v>ACTUAL SCORED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'Before-After'!$H$5:$H$74</c:f>
              <c:numCache>
                <c:formatCode>General</c:formatCode>
                <c:ptCount val="70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11</c:v>
                </c:pt>
                <c:pt idx="7">
                  <c:v>13</c:v>
                </c:pt>
                <c:pt idx="8">
                  <c:v>0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2</c:v>
                </c:pt>
                <c:pt idx="15">
                  <c:v>19</c:v>
                </c:pt>
                <c:pt idx="16">
                  <c:v>16</c:v>
                </c:pt>
                <c:pt idx="17">
                  <c:v>10</c:v>
                </c:pt>
                <c:pt idx="20">
                  <c:v>11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3</c:v>
                </c:pt>
                <c:pt idx="25">
                  <c:v>15</c:v>
                </c:pt>
                <c:pt idx="26">
                  <c:v>8</c:v>
                </c:pt>
                <c:pt idx="27">
                  <c:v>11</c:v>
                </c:pt>
                <c:pt idx="28">
                  <c:v>15</c:v>
                </c:pt>
                <c:pt idx="29">
                  <c:v>11</c:v>
                </c:pt>
                <c:pt idx="30">
                  <c:v>17</c:v>
                </c:pt>
                <c:pt idx="32">
                  <c:v>11</c:v>
                </c:pt>
                <c:pt idx="33">
                  <c:v>15</c:v>
                </c:pt>
                <c:pt idx="34">
                  <c:v>13</c:v>
                </c:pt>
                <c:pt idx="36">
                  <c:v>15</c:v>
                </c:pt>
                <c:pt idx="37">
                  <c:v>6</c:v>
                </c:pt>
                <c:pt idx="38">
                  <c:v>12</c:v>
                </c:pt>
                <c:pt idx="39">
                  <c:v>15</c:v>
                </c:pt>
                <c:pt idx="40">
                  <c:v>7</c:v>
                </c:pt>
                <c:pt idx="41">
                  <c:v>9</c:v>
                </c:pt>
                <c:pt idx="42">
                  <c:v>16</c:v>
                </c:pt>
                <c:pt idx="43">
                  <c:v>16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0</c:v>
                </c:pt>
                <c:pt idx="50">
                  <c:v>13</c:v>
                </c:pt>
                <c:pt idx="51">
                  <c:v>12</c:v>
                </c:pt>
                <c:pt idx="52">
                  <c:v>5</c:v>
                </c:pt>
                <c:pt idx="53">
                  <c:v>10</c:v>
                </c:pt>
                <c:pt idx="54">
                  <c:v>14</c:v>
                </c:pt>
                <c:pt idx="56">
                  <c:v>0</c:v>
                </c:pt>
                <c:pt idx="57">
                  <c:v>12</c:v>
                </c:pt>
                <c:pt idx="58">
                  <c:v>10</c:v>
                </c:pt>
                <c:pt idx="59">
                  <c:v>16</c:v>
                </c:pt>
                <c:pt idx="60">
                  <c:v>11</c:v>
                </c:pt>
                <c:pt idx="62">
                  <c:v>15</c:v>
                </c:pt>
                <c:pt idx="63">
                  <c:v>0</c:v>
                </c:pt>
                <c:pt idx="64">
                  <c:v>8</c:v>
                </c:pt>
                <c:pt idx="65">
                  <c:v>15</c:v>
                </c:pt>
                <c:pt idx="66">
                  <c:v>17</c:v>
                </c:pt>
                <c:pt idx="67">
                  <c:v>1</c:v>
                </c:pt>
                <c:pt idx="6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D-4466-B9D2-F77F357C0F5A}"/>
            </c:ext>
          </c:extLst>
        </c:ser>
        <c:ser>
          <c:idx val="2"/>
          <c:order val="2"/>
          <c:tx>
            <c:strRef>
              <c:f>'Before-After'!$I$3:$I$4</c:f>
              <c:strCache>
                <c:ptCount val="2"/>
                <c:pt idx="0">
                  <c:v> Jan-16</c:v>
                </c:pt>
                <c:pt idx="1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'Before-After'!$I$5:$I$74</c:f>
            </c:numRef>
          </c:val>
          <c:extLst>
            <c:ext xmlns:c16="http://schemas.microsoft.com/office/drawing/2014/chart" uri="{C3380CC4-5D6E-409C-BE32-E72D297353CC}">
              <c16:uniqueId val="{00000002-BC5D-4466-B9D2-F77F357C0F5A}"/>
            </c:ext>
          </c:extLst>
        </c:ser>
        <c:ser>
          <c:idx val="3"/>
          <c:order val="3"/>
          <c:tx>
            <c:strRef>
              <c:f>'Before-After'!$J$3:$J$4</c:f>
              <c:strCache>
                <c:ptCount val="2"/>
                <c:pt idx="0">
                  <c:v>Jul-16</c:v>
                </c:pt>
                <c:pt idx="1">
                  <c:v>MAX MARKS 2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'Before-After'!$J$5:$J$74</c:f>
            </c:numRef>
          </c:val>
          <c:extLst>
            <c:ext xmlns:c16="http://schemas.microsoft.com/office/drawing/2014/chart" uri="{C3380CC4-5D6E-409C-BE32-E72D297353CC}">
              <c16:uniqueId val="{00000003-BC5D-4466-B9D2-F77F357C0F5A}"/>
            </c:ext>
          </c:extLst>
        </c:ser>
        <c:ser>
          <c:idx val="4"/>
          <c:order val="4"/>
          <c:tx>
            <c:strRef>
              <c:f>'Before-After'!$K$3:$K$4</c:f>
              <c:strCache>
                <c:ptCount val="2"/>
                <c:pt idx="0">
                  <c:v>Jul-16</c:v>
                </c:pt>
                <c:pt idx="1">
                  <c:v>ACTUAL SCORED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'Before-After'!$K$5:$K$74</c:f>
              <c:numCache>
                <c:formatCode>General</c:formatCode>
                <c:ptCount val="70"/>
                <c:pt idx="1">
                  <c:v>20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11</c:v>
                </c:pt>
                <c:pt idx="16">
                  <c:v>18</c:v>
                </c:pt>
                <c:pt idx="17">
                  <c:v>20</c:v>
                </c:pt>
                <c:pt idx="23">
                  <c:v>19</c:v>
                </c:pt>
                <c:pt idx="26">
                  <c:v>15</c:v>
                </c:pt>
                <c:pt idx="27">
                  <c:v>19</c:v>
                </c:pt>
                <c:pt idx="32">
                  <c:v>17</c:v>
                </c:pt>
                <c:pt idx="37">
                  <c:v>18</c:v>
                </c:pt>
                <c:pt idx="38">
                  <c:v>19</c:v>
                </c:pt>
                <c:pt idx="40">
                  <c:v>20</c:v>
                </c:pt>
                <c:pt idx="41">
                  <c:v>18</c:v>
                </c:pt>
                <c:pt idx="45">
                  <c:v>13</c:v>
                </c:pt>
                <c:pt idx="47">
                  <c:v>16</c:v>
                </c:pt>
                <c:pt idx="49">
                  <c:v>23</c:v>
                </c:pt>
                <c:pt idx="50">
                  <c:v>20</c:v>
                </c:pt>
                <c:pt idx="51">
                  <c:v>11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3">
                  <c:v>19</c:v>
                </c:pt>
                <c:pt idx="64">
                  <c:v>16</c:v>
                </c:pt>
                <c:pt idx="6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D-4466-B9D2-F77F357C0F5A}"/>
            </c:ext>
          </c:extLst>
        </c:ser>
        <c:ser>
          <c:idx val="5"/>
          <c:order val="5"/>
          <c:tx>
            <c:strRef>
              <c:f>'Before-After'!$L$3:$L$4</c:f>
              <c:strCache>
                <c:ptCount val="2"/>
                <c:pt idx="0">
                  <c:v>Jul-16</c:v>
                </c:pt>
                <c:pt idx="1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'Before-After'!$L$5:$L$74</c:f>
            </c:numRef>
          </c:val>
          <c:extLst>
            <c:ext xmlns:c16="http://schemas.microsoft.com/office/drawing/2014/chart" uri="{C3380CC4-5D6E-409C-BE32-E72D297353CC}">
              <c16:uniqueId val="{00000005-BC5D-4466-B9D2-F77F357C0F5A}"/>
            </c:ext>
          </c:extLst>
        </c:ser>
        <c:ser>
          <c:idx val="6"/>
          <c:order val="6"/>
          <c:tx>
            <c:strRef>
              <c:f>'Before-After'!$M$3:$M$4</c:f>
              <c:strCache>
                <c:ptCount val="2"/>
                <c:pt idx="0">
                  <c:v> Oct-16</c:v>
                </c:pt>
                <c:pt idx="1">
                  <c:v>MAX MARKS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'Before-After'!$M$5:$M$74</c:f>
            </c:numRef>
          </c:val>
          <c:extLst>
            <c:ext xmlns:c16="http://schemas.microsoft.com/office/drawing/2014/chart" uri="{C3380CC4-5D6E-409C-BE32-E72D297353CC}">
              <c16:uniqueId val="{00000006-BC5D-4466-B9D2-F77F357C0F5A}"/>
            </c:ext>
          </c:extLst>
        </c:ser>
        <c:ser>
          <c:idx val="7"/>
          <c:order val="7"/>
          <c:tx>
            <c:strRef>
              <c:f>'Before-After'!$N$3:$N$4</c:f>
              <c:strCache>
                <c:ptCount val="2"/>
                <c:pt idx="0">
                  <c:v> Oct-16</c:v>
                </c:pt>
                <c:pt idx="1">
                  <c:v>ACTUAL SCORED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'Before-After'!$N$5:$N$74</c:f>
              <c:numCache>
                <c:formatCode>General</c:formatCode>
                <c:ptCount val="70"/>
                <c:pt idx="12">
                  <c:v>9</c:v>
                </c:pt>
                <c:pt idx="13">
                  <c:v>9.5</c:v>
                </c:pt>
                <c:pt idx="14">
                  <c:v>9.5</c:v>
                </c:pt>
                <c:pt idx="15">
                  <c:v>12.5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17.5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21.5</c:v>
                </c:pt>
                <c:pt idx="57">
                  <c:v>21.5</c:v>
                </c:pt>
                <c:pt idx="58">
                  <c:v>22</c:v>
                </c:pt>
                <c:pt idx="59">
                  <c:v>22</c:v>
                </c:pt>
                <c:pt idx="60">
                  <c:v>22.5</c:v>
                </c:pt>
                <c:pt idx="61">
                  <c:v>22.5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D-4466-B9D2-F77F357C0F5A}"/>
            </c:ext>
          </c:extLst>
        </c:ser>
        <c:ser>
          <c:idx val="8"/>
          <c:order val="8"/>
          <c:tx>
            <c:strRef>
              <c:f>'Before-After'!$O$3:$O$4</c:f>
              <c:strCache>
                <c:ptCount val="2"/>
                <c:pt idx="0">
                  <c:v> Oct-16</c:v>
                </c:pt>
                <c:pt idx="1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'Before-After'!$C$5:$F$74</c:f>
              <c:multiLvlStrCache>
                <c:ptCount val="70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  <c:pt idx="29">
                    <c:v>gear line</c:v>
                  </c:pt>
                  <c:pt idx="30">
                    <c:v>gear line</c:v>
                  </c:pt>
                  <c:pt idx="31">
                    <c:v>assembly</c:v>
                  </c:pt>
                  <c:pt idx="32">
                    <c:v>CONROD</c:v>
                  </c:pt>
                  <c:pt idx="33">
                    <c:v>assembly</c:v>
                  </c:pt>
                  <c:pt idx="34">
                    <c:v>gear line</c:v>
                  </c:pt>
                  <c:pt idx="35">
                    <c:v>QA</c:v>
                  </c:pt>
                  <c:pt idx="36">
                    <c:v>QA</c:v>
                  </c:pt>
                  <c:pt idx="37">
                    <c:v>HT</c:v>
                  </c:pt>
                  <c:pt idx="38">
                    <c:v>gear line</c:v>
                  </c:pt>
                  <c:pt idx="39">
                    <c:v>hard line</c:v>
                  </c:pt>
                  <c:pt idx="40">
                    <c:v>shaft</c:v>
                  </c:pt>
                  <c:pt idx="41">
                    <c:v>HT</c:v>
                  </c:pt>
                  <c:pt idx="42">
                    <c:v>gear line</c:v>
                  </c:pt>
                  <c:pt idx="43">
                    <c:v>HT</c:v>
                  </c:pt>
                  <c:pt idx="44">
                    <c:v>QA</c:v>
                  </c:pt>
                  <c:pt idx="45">
                    <c:v>shaft</c:v>
                  </c:pt>
                  <c:pt idx="46">
                    <c:v>HOT FORGING</c:v>
                  </c:pt>
                  <c:pt idx="47">
                    <c:v>SHAFT</c:v>
                  </c:pt>
                  <c:pt idx="48">
                    <c:v>shaft</c:v>
                  </c:pt>
                  <c:pt idx="49">
                    <c:v>gear line</c:v>
                  </c:pt>
                  <c:pt idx="50">
                    <c:v>gear line</c:v>
                  </c:pt>
                  <c:pt idx="51">
                    <c:v>gear line</c:v>
                  </c:pt>
                  <c:pt idx="52">
                    <c:v>ht</c:v>
                  </c:pt>
                  <c:pt idx="53">
                    <c:v>gear line</c:v>
                  </c:pt>
                  <c:pt idx="54">
                    <c:v>QA</c:v>
                  </c:pt>
                  <c:pt idx="55">
                    <c:v>gear line</c:v>
                  </c:pt>
                  <c:pt idx="56">
                    <c:v>HT</c:v>
                  </c:pt>
                  <c:pt idx="57">
                    <c:v>HOT FORGING</c:v>
                  </c:pt>
                  <c:pt idx="58">
                    <c:v>HT</c:v>
                  </c:pt>
                  <c:pt idx="59">
                    <c:v>HT</c:v>
                  </c:pt>
                  <c:pt idx="60">
                    <c:v>CAM</c:v>
                  </c:pt>
                  <c:pt idx="61">
                    <c:v>QA</c:v>
                  </c:pt>
                  <c:pt idx="62">
                    <c:v>QA</c:v>
                  </c:pt>
                  <c:pt idx="63">
                    <c:v>QA</c:v>
                  </c:pt>
                  <c:pt idx="64">
                    <c:v>cam</c:v>
                  </c:pt>
                  <c:pt idx="65">
                    <c:v>QA</c:v>
                  </c:pt>
                  <c:pt idx="66">
                    <c:v>shaft</c:v>
                  </c:pt>
                  <c:pt idx="67">
                    <c:v>HOT FORGING</c:v>
                  </c:pt>
                  <c:pt idx="68">
                    <c:v>cam</c:v>
                  </c:pt>
                  <c:pt idx="69">
                    <c:v>CONROD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  <c:pt idx="29">
                    <c:v>Vinay.j</c:v>
                  </c:pt>
                  <c:pt idx="30">
                    <c:v>Mehaboobali</c:v>
                  </c:pt>
                  <c:pt idx="31">
                    <c:v>Siddappa</c:v>
                  </c:pt>
                  <c:pt idx="32">
                    <c:v>TULASAPPA</c:v>
                  </c:pt>
                  <c:pt idx="33">
                    <c:v>Yogesh.k</c:v>
                  </c:pt>
                  <c:pt idx="34">
                    <c:v>M.Mohamed ali</c:v>
                  </c:pt>
                  <c:pt idx="35">
                    <c:v>Sandeep Namwal</c:v>
                  </c:pt>
                  <c:pt idx="36">
                    <c:v>Bhaskar</c:v>
                  </c:pt>
                  <c:pt idx="37">
                    <c:v>Venkatesha.r</c:v>
                  </c:pt>
                  <c:pt idx="38">
                    <c:v>SHIVA KUMAR B S</c:v>
                  </c:pt>
                  <c:pt idx="39">
                    <c:v>Nagesh</c:v>
                  </c:pt>
                  <c:pt idx="40">
                    <c:v>SRINIVAS</c:v>
                  </c:pt>
                  <c:pt idx="41">
                    <c:v>SURESH N.M</c:v>
                  </c:pt>
                  <c:pt idx="42">
                    <c:v> MAHESH P</c:v>
                  </c:pt>
                  <c:pt idx="43">
                    <c:v>SUNIL.K</c:v>
                  </c:pt>
                  <c:pt idx="44">
                    <c:v>Ujjal</c:v>
                  </c:pt>
                  <c:pt idx="45">
                    <c:v>Prabhu</c:v>
                  </c:pt>
                  <c:pt idx="46">
                    <c:v>Rajendrian</c:v>
                  </c:pt>
                  <c:pt idx="47">
                    <c:v>SANTOSHA</c:v>
                  </c:pt>
                  <c:pt idx="48">
                    <c:v>Veeresh</c:v>
                  </c:pt>
                  <c:pt idx="49">
                    <c:v>MANJUNATH</c:v>
                  </c:pt>
                  <c:pt idx="50">
                    <c:v>Mahadev</c:v>
                  </c:pt>
                  <c:pt idx="51">
                    <c:v>Abhilash.n</c:v>
                  </c:pt>
                  <c:pt idx="52">
                    <c:v>Pradeep hk</c:v>
                  </c:pt>
                  <c:pt idx="53">
                    <c:v>Manohar</c:v>
                  </c:pt>
                  <c:pt idx="54">
                    <c:v>Ravalu</c:v>
                  </c:pt>
                  <c:pt idx="55">
                    <c:v>Girish S B</c:v>
                  </c:pt>
                  <c:pt idx="56">
                    <c:v>K.Nageshvara rao</c:v>
                  </c:pt>
                  <c:pt idx="57">
                    <c:v>SIVAKUMAR</c:v>
                  </c:pt>
                  <c:pt idx="58">
                    <c:v>Lavakumar</c:v>
                  </c:pt>
                  <c:pt idx="59">
                    <c:v>KANTHA</c:v>
                  </c:pt>
                  <c:pt idx="60">
                    <c:v>GIRISH K</c:v>
                  </c:pt>
                  <c:pt idx="61">
                    <c:v>Adiveppa</c:v>
                  </c:pt>
                  <c:pt idx="62">
                    <c:v>Ganesh</c:v>
                  </c:pt>
                  <c:pt idx="63">
                    <c:v>SHIVANANDA</c:v>
                  </c:pt>
                  <c:pt idx="64">
                    <c:v>Ganesh</c:v>
                  </c:pt>
                  <c:pt idx="65">
                    <c:v>Prashanth H.S</c:v>
                  </c:pt>
                  <c:pt idx="66">
                    <c:v>Nijo</c:v>
                  </c:pt>
                  <c:pt idx="67">
                    <c:v>Kundan kumar dev</c:v>
                  </c:pt>
                  <c:pt idx="68">
                    <c:v>Ashok kumar</c:v>
                  </c:pt>
                  <c:pt idx="69">
                    <c:v>Manu S M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  <c:pt idx="29">
                    <c:v>800147</c:v>
                  </c:pt>
                  <c:pt idx="30">
                    <c:v>800174</c:v>
                  </c:pt>
                  <c:pt idx="31">
                    <c:v>800288</c:v>
                  </c:pt>
                  <c:pt idx="32">
                    <c:v>800488</c:v>
                  </c:pt>
                  <c:pt idx="33">
                    <c:v>800552</c:v>
                  </c:pt>
                  <c:pt idx="34">
                    <c:v>800664</c:v>
                  </c:pt>
                  <c:pt idx="35">
                    <c:v>800807</c:v>
                  </c:pt>
                  <c:pt idx="36">
                    <c:v>800481</c:v>
                  </c:pt>
                  <c:pt idx="37">
                    <c:v>800081</c:v>
                  </c:pt>
                  <c:pt idx="38">
                    <c:v>800093</c:v>
                  </c:pt>
                  <c:pt idx="39">
                    <c:v>800173</c:v>
                  </c:pt>
                  <c:pt idx="40">
                    <c:v>800183</c:v>
                  </c:pt>
                  <c:pt idx="41">
                    <c:v>800464</c:v>
                  </c:pt>
                  <c:pt idx="42">
                    <c:v>800478</c:v>
                  </c:pt>
                  <c:pt idx="43">
                    <c:v>800497</c:v>
                  </c:pt>
                  <c:pt idx="44">
                    <c:v>800779</c:v>
                  </c:pt>
                  <c:pt idx="45">
                    <c:v>800058</c:v>
                  </c:pt>
                  <c:pt idx="46">
                    <c:v>800122</c:v>
                  </c:pt>
                  <c:pt idx="47">
                    <c:v>800459</c:v>
                  </c:pt>
                  <c:pt idx="48">
                    <c:v>800019</c:v>
                  </c:pt>
                  <c:pt idx="49">
                    <c:v>800078</c:v>
                  </c:pt>
                  <c:pt idx="50">
                    <c:v>800085</c:v>
                  </c:pt>
                  <c:pt idx="51">
                    <c:v>800137</c:v>
                  </c:pt>
                  <c:pt idx="52">
                    <c:v>800188</c:v>
                  </c:pt>
                  <c:pt idx="53">
                    <c:v>800487</c:v>
                  </c:pt>
                  <c:pt idx="54">
                    <c:v>800615</c:v>
                  </c:pt>
                  <c:pt idx="55">
                    <c:v>800708</c:v>
                  </c:pt>
                  <c:pt idx="56">
                    <c:v>800057</c:v>
                  </c:pt>
                  <c:pt idx="57">
                    <c:v>800355</c:v>
                  </c:pt>
                  <c:pt idx="58">
                    <c:v>800088</c:v>
                  </c:pt>
                  <c:pt idx="59">
                    <c:v>800090</c:v>
                  </c:pt>
                  <c:pt idx="60">
                    <c:v>800089</c:v>
                  </c:pt>
                  <c:pt idx="61">
                    <c:v>800247</c:v>
                  </c:pt>
                  <c:pt idx="62">
                    <c:v>800009</c:v>
                  </c:pt>
                  <c:pt idx="63">
                    <c:v>800155</c:v>
                  </c:pt>
                  <c:pt idx="64">
                    <c:v>800158</c:v>
                  </c:pt>
                  <c:pt idx="65">
                    <c:v>800195</c:v>
                  </c:pt>
                  <c:pt idx="66">
                    <c:v>800297</c:v>
                  </c:pt>
                  <c:pt idx="67">
                    <c:v>800117</c:v>
                  </c:pt>
                  <c:pt idx="68">
                    <c:v>800129</c:v>
                  </c:pt>
                  <c:pt idx="69">
                    <c:v>800139</c:v>
                  </c:pt>
                </c:lvl>
              </c:multiLvlStrCache>
            </c:multiLvlStrRef>
          </c:cat>
          <c:val>
            <c:numRef>
              <c:f>'Before-After'!$O$5:$O$74</c:f>
            </c:numRef>
          </c:val>
          <c:extLst>
            <c:ext xmlns:c16="http://schemas.microsoft.com/office/drawing/2014/chart" uri="{C3380CC4-5D6E-409C-BE32-E72D297353CC}">
              <c16:uniqueId val="{00000008-BC5D-4466-B9D2-F77F357C0F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4086664"/>
        <c:axId val="404086008"/>
      </c:barChart>
      <c:catAx>
        <c:axId val="4040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6008"/>
        <c:crosses val="autoZero"/>
        <c:auto val="1"/>
        <c:lblAlgn val="ctr"/>
        <c:lblOffset val="100"/>
        <c:noMultiLvlLbl val="0"/>
      </c:catAx>
      <c:valAx>
        <c:axId val="4040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</a:t>
            </a:r>
          </a:p>
          <a:p>
            <a:pPr>
              <a:defRPr/>
            </a:pPr>
            <a:r>
              <a:rPr lang="en-IN"/>
              <a:t>SCORE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 After % OVERALL'!$P$6</c:f>
              <c:strCache>
                <c:ptCount val="1"/>
                <c:pt idx="0">
                  <c:v>No of associates in Jul-16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1.795735129068470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9A-42F8-89C9-7490DECD70D8}"/>
                </c:ext>
              </c:extLst>
            </c:dLbl>
            <c:dLbl>
              <c:idx val="2"/>
              <c:layout>
                <c:manualLayout>
                  <c:x val="-8.2303575971038333E-17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9A-42F8-89C9-7490DECD7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 OVERALL'!$P$7:$P$9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A-42F8-89C9-7490DECD70D8}"/>
            </c:ext>
          </c:extLst>
        </c:ser>
        <c:ser>
          <c:idx val="2"/>
          <c:order val="2"/>
          <c:tx>
            <c:strRef>
              <c:f>'Before- After % OVERALL'!$R$6</c:f>
              <c:strCache>
                <c:ptCount val="1"/>
                <c:pt idx="0">
                  <c:v>No of associates in Oct-16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rgbClr val="92D050"/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2.244668911335660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9A-42F8-89C9-7490DECD70D8}"/>
                </c:ext>
              </c:extLst>
            </c:dLbl>
            <c:dLbl>
              <c:idx val="2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9A-42F8-89C9-7490DECD7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 OVERALL'!$R$7:$R$9</c:f>
              <c:numCache>
                <c:formatCode>General</c:formatCode>
                <c:ptCount val="3"/>
                <c:pt idx="0">
                  <c:v>10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A-42F8-89C9-7490DEC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493187400"/>
        <c:axId val="493187072"/>
      </c:barChart>
      <c:lineChart>
        <c:grouping val="standard"/>
        <c:varyColors val="0"/>
        <c:ser>
          <c:idx val="1"/>
          <c:order val="1"/>
          <c:tx>
            <c:strRef>
              <c:f>'Before- After % OVERALL'!$Q$6</c:f>
              <c:strCache>
                <c:ptCount val="1"/>
                <c:pt idx="0">
                  <c:v>% </c:v>
                </c:pt>
              </c:strCache>
            </c:strRef>
          </c:tx>
          <c:spPr>
            <a:ln w="15875" cap="rnd">
              <a:solidFill>
                <a:srgbClr val="8C386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893378226711972E-3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9A-42F8-89C9-7490DECD70D8}"/>
                </c:ext>
              </c:extLst>
            </c:dLbl>
            <c:dLbl>
              <c:idx val="1"/>
              <c:layout>
                <c:manualLayout>
                  <c:x val="-8.2303575971038333E-17"/>
                  <c:y val="6.944444444444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9A-42F8-89C9-7490DECD70D8}"/>
                </c:ext>
              </c:extLst>
            </c:dLbl>
            <c:dLbl>
              <c:idx val="2"/>
              <c:layout>
                <c:manualLayout>
                  <c:x val="8.978675645342148E-3"/>
                  <c:y val="6.944444444444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9A-42F8-89C9-7490DECD7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 OVERALL'!$Q$7:$Q$9</c:f>
              <c:numCache>
                <c:formatCode>0.0%</c:formatCode>
                <c:ptCount val="3"/>
                <c:pt idx="0">
                  <c:v>0.16923076923076924</c:v>
                </c:pt>
                <c:pt idx="1">
                  <c:v>0.41538461538461541</c:v>
                </c:pt>
                <c:pt idx="2">
                  <c:v>0.41538461538461541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2F8-89C9-7490DECD70D8}"/>
            </c:ext>
          </c:extLst>
        </c:ser>
        <c:ser>
          <c:idx val="3"/>
          <c:order val="3"/>
          <c:tx>
            <c:strRef>
              <c:f>'Before- After % OVERALL'!$S$6</c:f>
              <c:strCache>
                <c:ptCount val="1"/>
                <c:pt idx="0">
                  <c:v>% </c:v>
                </c:pt>
              </c:strCache>
            </c:strRef>
          </c:tx>
          <c:spPr>
            <a:ln w="15875" cap="rnd">
              <a:solidFill>
                <a:srgbClr val="8C386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9A-42F8-89C9-7490DECD70D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9A-42F8-89C9-7490DECD70D8}"/>
              </c:ext>
            </c:extLst>
          </c:dPt>
          <c:dLbls>
            <c:dLbl>
              <c:idx val="0"/>
              <c:layout>
                <c:manualLayout>
                  <c:x val="0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9A-42F8-89C9-7490DECD70D8}"/>
                </c:ext>
              </c:extLst>
            </c:dLbl>
            <c:dLbl>
              <c:idx val="1"/>
              <c:layout>
                <c:manualLayout>
                  <c:x val="3.367003367003358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9A-42F8-89C9-7490DECD7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 OVERALL'!$S$7:$S$9</c:f>
              <c:numCache>
                <c:formatCode>0.0%</c:formatCode>
                <c:ptCount val="3"/>
                <c:pt idx="0">
                  <c:v>0.1388888888888889</c:v>
                </c:pt>
                <c:pt idx="1">
                  <c:v>0.44444444444444442</c:v>
                </c:pt>
                <c:pt idx="2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2F8-89C9-7490DEC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02928"/>
        <c:axId val="521303584"/>
      </c:lineChart>
      <c:catAx>
        <c:axId val="49318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ABOVE 90%                            89% - 75%                        BELOW 75%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7072"/>
        <c:crosses val="autoZero"/>
        <c:auto val="0"/>
        <c:lblAlgn val="ctr"/>
        <c:lblOffset val="100"/>
        <c:noMultiLvlLbl val="0"/>
      </c:catAx>
      <c:valAx>
        <c:axId val="4931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7400"/>
        <c:crosses val="autoZero"/>
        <c:crossBetween val="between"/>
      </c:valAx>
      <c:valAx>
        <c:axId val="521303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2928"/>
        <c:crosses val="max"/>
        <c:crossBetween val="between"/>
      </c:valAx>
      <c:catAx>
        <c:axId val="52130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130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TECHNICAL ASSISTANT SKILL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TA!$E$2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TA!$D$3:$D$11</c:f>
              <c:strCache>
                <c:ptCount val="9"/>
                <c:pt idx="0">
                  <c:v>Sunil K</c:v>
                </c:pt>
                <c:pt idx="1">
                  <c:v>Mahadevaswamy</c:v>
                </c:pt>
                <c:pt idx="2">
                  <c:v>Tulasappa</c:v>
                </c:pt>
                <c:pt idx="3">
                  <c:v>Mayanna</c:v>
                </c:pt>
                <c:pt idx="4">
                  <c:v>Arun H G</c:v>
                </c:pt>
                <c:pt idx="5">
                  <c:v>Shivraj</c:v>
                </c:pt>
                <c:pt idx="6">
                  <c:v>Ganesh M C</c:v>
                </c:pt>
                <c:pt idx="7">
                  <c:v>Venkatesh R</c:v>
                </c:pt>
                <c:pt idx="8">
                  <c:v>Pradeep H K</c:v>
                </c:pt>
              </c:strCache>
            </c:strRef>
          </c:cat>
          <c:val>
            <c:numRef>
              <c:f>TA!$E$3:$E$11</c:f>
              <c:numCache>
                <c:formatCode>General</c:formatCode>
                <c:ptCount val="9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5-4316-B4B8-C2D1CC6B1446}"/>
            </c:ext>
          </c:extLst>
        </c:ser>
        <c:ser>
          <c:idx val="2"/>
          <c:order val="2"/>
          <c:tx>
            <c:strRef>
              <c:f>TA!$G$2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TA!$D$3:$D$11</c:f>
              <c:strCache>
                <c:ptCount val="9"/>
                <c:pt idx="0">
                  <c:v>Sunil K</c:v>
                </c:pt>
                <c:pt idx="1">
                  <c:v>Mahadevaswamy</c:v>
                </c:pt>
                <c:pt idx="2">
                  <c:v>Tulasappa</c:v>
                </c:pt>
                <c:pt idx="3">
                  <c:v>Mayanna</c:v>
                </c:pt>
                <c:pt idx="4">
                  <c:v>Arun H G</c:v>
                </c:pt>
                <c:pt idx="5">
                  <c:v>Shivraj</c:v>
                </c:pt>
                <c:pt idx="6">
                  <c:v>Ganesh M C</c:v>
                </c:pt>
                <c:pt idx="7">
                  <c:v>Venkatesh R</c:v>
                </c:pt>
                <c:pt idx="8">
                  <c:v>Pradeep H K</c:v>
                </c:pt>
              </c:strCache>
            </c:strRef>
          </c:cat>
          <c:val>
            <c:numRef>
              <c:f>TA!$G$3:$G$11</c:f>
              <c:numCache>
                <c:formatCode>General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5-4316-B4B8-C2D1CC6B1446}"/>
            </c:ext>
          </c:extLst>
        </c:ser>
        <c:ser>
          <c:idx val="4"/>
          <c:order val="4"/>
          <c:tx>
            <c:strRef>
              <c:f>TA!$I$2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TA!$D$3:$D$11</c:f>
              <c:strCache>
                <c:ptCount val="9"/>
                <c:pt idx="0">
                  <c:v>Sunil K</c:v>
                </c:pt>
                <c:pt idx="1">
                  <c:v>Mahadevaswamy</c:v>
                </c:pt>
                <c:pt idx="2">
                  <c:v>Tulasappa</c:v>
                </c:pt>
                <c:pt idx="3">
                  <c:v>Mayanna</c:v>
                </c:pt>
                <c:pt idx="4">
                  <c:v>Arun H G</c:v>
                </c:pt>
                <c:pt idx="5">
                  <c:v>Shivraj</c:v>
                </c:pt>
                <c:pt idx="6">
                  <c:v>Ganesh M C</c:v>
                </c:pt>
                <c:pt idx="7">
                  <c:v>Venkatesh R</c:v>
                </c:pt>
                <c:pt idx="8">
                  <c:v>Pradeep H K</c:v>
                </c:pt>
              </c:strCache>
            </c:strRef>
          </c:cat>
          <c:val>
            <c:numRef>
              <c:f>TA!$I$3:$I$11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5-4316-B4B8-C2D1CC6B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7424248"/>
        <c:axId val="417424576"/>
      </c:barChart>
      <c:lineChart>
        <c:grouping val="standard"/>
        <c:varyColors val="0"/>
        <c:ser>
          <c:idx val="1"/>
          <c:order val="1"/>
          <c:tx>
            <c:strRef>
              <c:f>TA!$F$2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TA!$D$3:$D$11</c:f>
              <c:strCache>
                <c:ptCount val="9"/>
                <c:pt idx="0">
                  <c:v>Sunil K</c:v>
                </c:pt>
                <c:pt idx="1">
                  <c:v>Mahadevaswamy</c:v>
                </c:pt>
                <c:pt idx="2">
                  <c:v>Tulasappa</c:v>
                </c:pt>
                <c:pt idx="3">
                  <c:v>Mayanna</c:v>
                </c:pt>
                <c:pt idx="4">
                  <c:v>Arun H G</c:v>
                </c:pt>
                <c:pt idx="5">
                  <c:v>Shivraj</c:v>
                </c:pt>
                <c:pt idx="6">
                  <c:v>Ganesh M C</c:v>
                </c:pt>
                <c:pt idx="7">
                  <c:v>Venkatesh R</c:v>
                </c:pt>
                <c:pt idx="8">
                  <c:v>Pradeep H K</c:v>
                </c:pt>
              </c:strCache>
            </c:strRef>
          </c:cat>
          <c:val>
            <c:numRef>
              <c:f>TA!$F$3:$F$11</c:f>
              <c:numCache>
                <c:formatCode>0%</c:formatCode>
                <c:ptCount val="9"/>
                <c:pt idx="0">
                  <c:v>0.8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5-4316-B4B8-C2D1CC6B1446}"/>
            </c:ext>
          </c:extLst>
        </c:ser>
        <c:ser>
          <c:idx val="3"/>
          <c:order val="3"/>
          <c:tx>
            <c:strRef>
              <c:f>TA!$H$2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TA!$D$3:$D$11</c:f>
              <c:strCache>
                <c:ptCount val="9"/>
                <c:pt idx="0">
                  <c:v>Sunil K</c:v>
                </c:pt>
                <c:pt idx="1">
                  <c:v>Mahadevaswamy</c:v>
                </c:pt>
                <c:pt idx="2">
                  <c:v>Tulasappa</c:v>
                </c:pt>
                <c:pt idx="3">
                  <c:v>Mayanna</c:v>
                </c:pt>
                <c:pt idx="4">
                  <c:v>Arun H G</c:v>
                </c:pt>
                <c:pt idx="5">
                  <c:v>Shivraj</c:v>
                </c:pt>
                <c:pt idx="6">
                  <c:v>Ganesh M C</c:v>
                </c:pt>
                <c:pt idx="7">
                  <c:v>Venkatesh R</c:v>
                </c:pt>
                <c:pt idx="8">
                  <c:v>Pradeep H K</c:v>
                </c:pt>
              </c:strCache>
            </c:strRef>
          </c:cat>
          <c:val>
            <c:numRef>
              <c:f>TA!$H$3:$H$11</c:f>
              <c:numCache>
                <c:formatCode>0%</c:formatCode>
                <c:ptCount val="9"/>
                <c:pt idx="0">
                  <c:v>0.8</c:v>
                </c:pt>
                <c:pt idx="1">
                  <c:v>0.9</c:v>
                </c:pt>
                <c:pt idx="2">
                  <c:v>0.85</c:v>
                </c:pt>
                <c:pt idx="3">
                  <c:v>0.95</c:v>
                </c:pt>
                <c:pt idx="4">
                  <c:v>0.9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5-4316-B4B8-C2D1CC6B1446}"/>
            </c:ext>
          </c:extLst>
        </c:ser>
        <c:ser>
          <c:idx val="5"/>
          <c:order val="5"/>
          <c:tx>
            <c:strRef>
              <c:f>TA!$J$2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TA!$D$3:$D$11</c:f>
              <c:strCache>
                <c:ptCount val="9"/>
                <c:pt idx="0">
                  <c:v>Sunil K</c:v>
                </c:pt>
                <c:pt idx="1">
                  <c:v>Mahadevaswamy</c:v>
                </c:pt>
                <c:pt idx="2">
                  <c:v>Tulasappa</c:v>
                </c:pt>
                <c:pt idx="3">
                  <c:v>Mayanna</c:v>
                </c:pt>
                <c:pt idx="4">
                  <c:v>Arun H G</c:v>
                </c:pt>
                <c:pt idx="5">
                  <c:v>Shivraj</c:v>
                </c:pt>
                <c:pt idx="6">
                  <c:v>Ganesh M C</c:v>
                </c:pt>
                <c:pt idx="7">
                  <c:v>Venkatesh R</c:v>
                </c:pt>
                <c:pt idx="8">
                  <c:v>Pradeep H K</c:v>
                </c:pt>
              </c:strCache>
            </c:strRef>
          </c:cat>
          <c:val>
            <c:numRef>
              <c:f>TA!$J$3:$J$11</c:f>
              <c:numCache>
                <c:formatCode>0%</c:formatCode>
                <c:ptCount val="9"/>
                <c:pt idx="0">
                  <c:v>0.8</c:v>
                </c:pt>
                <c:pt idx="1">
                  <c:v>0.84</c:v>
                </c:pt>
                <c:pt idx="2">
                  <c:v>0.76</c:v>
                </c:pt>
                <c:pt idx="3">
                  <c:v>0.64</c:v>
                </c:pt>
                <c:pt idx="4">
                  <c:v>0.52</c:v>
                </c:pt>
                <c:pt idx="5">
                  <c:v>0.44</c:v>
                </c:pt>
                <c:pt idx="6">
                  <c:v>0.92</c:v>
                </c:pt>
                <c:pt idx="7">
                  <c:v>0.8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5-4316-B4B8-C2D1CC6B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0592"/>
        <c:axId val="345020264"/>
      </c:lineChart>
      <c:catAx>
        <c:axId val="4174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24576"/>
        <c:crosses val="autoZero"/>
        <c:auto val="1"/>
        <c:lblAlgn val="ctr"/>
        <c:lblOffset val="100"/>
        <c:noMultiLvlLbl val="0"/>
      </c:catAx>
      <c:valAx>
        <c:axId val="4174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24248"/>
        <c:crosses val="autoZero"/>
        <c:crossBetween val="between"/>
      </c:valAx>
      <c:valAx>
        <c:axId val="3450202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0592"/>
        <c:crosses val="max"/>
        <c:crossBetween val="between"/>
      </c:valAx>
      <c:catAx>
        <c:axId val="34502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20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TECHNICAL SUPERVISOR SKILL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TS!$D$4:$D$16</c:f>
              <c:strCache>
                <c:ptCount val="13"/>
                <c:pt idx="0">
                  <c:v>Mahesh P</c:v>
                </c:pt>
                <c:pt idx="1">
                  <c:v>Kantha G C</c:v>
                </c:pt>
                <c:pt idx="2">
                  <c:v>Vinod V</c:v>
                </c:pt>
                <c:pt idx="3">
                  <c:v>Sanjeev Verma</c:v>
                </c:pt>
                <c:pt idx="4">
                  <c:v>Mohan Raj P</c:v>
                </c:pt>
                <c:pt idx="5">
                  <c:v>Santosh</c:v>
                </c:pt>
                <c:pt idx="6">
                  <c:v>Girish K</c:v>
                </c:pt>
                <c:pt idx="7">
                  <c:v>Manohara</c:v>
                </c:pt>
                <c:pt idx="8">
                  <c:v>Basavaraja S B</c:v>
                </c:pt>
                <c:pt idx="9">
                  <c:v>Rajendiran R</c:v>
                </c:pt>
                <c:pt idx="10">
                  <c:v>Arul Kumar K</c:v>
                </c:pt>
                <c:pt idx="11">
                  <c:v>Prasanna P Kulkarni</c:v>
                </c:pt>
                <c:pt idx="12">
                  <c:v>Manjunatha M K</c:v>
                </c:pt>
              </c:strCache>
            </c:strRef>
          </c:cat>
          <c:val>
            <c:numRef>
              <c:f>TS!$E$4:$E$16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C-4B3E-AEA7-106D51000F37}"/>
            </c:ext>
          </c:extLst>
        </c:ser>
        <c:ser>
          <c:idx val="2"/>
          <c:order val="2"/>
          <c:tx>
            <c:strRef>
              <c:f>TS!$G$3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TS!$D$4:$D$16</c:f>
              <c:strCache>
                <c:ptCount val="13"/>
                <c:pt idx="0">
                  <c:v>Mahesh P</c:v>
                </c:pt>
                <c:pt idx="1">
                  <c:v>Kantha G C</c:v>
                </c:pt>
                <c:pt idx="2">
                  <c:v>Vinod V</c:v>
                </c:pt>
                <c:pt idx="3">
                  <c:v>Sanjeev Verma</c:v>
                </c:pt>
                <c:pt idx="4">
                  <c:v>Mohan Raj P</c:v>
                </c:pt>
                <c:pt idx="5">
                  <c:v>Santosh</c:v>
                </c:pt>
                <c:pt idx="6">
                  <c:v>Girish K</c:v>
                </c:pt>
                <c:pt idx="7">
                  <c:v>Manohara</c:v>
                </c:pt>
                <c:pt idx="8">
                  <c:v>Basavaraja S B</c:v>
                </c:pt>
                <c:pt idx="9">
                  <c:v>Rajendiran R</c:v>
                </c:pt>
                <c:pt idx="10">
                  <c:v>Arul Kumar K</c:v>
                </c:pt>
                <c:pt idx="11">
                  <c:v>Prasanna P Kulkarni</c:v>
                </c:pt>
                <c:pt idx="12">
                  <c:v>Manjunatha M K</c:v>
                </c:pt>
              </c:strCache>
            </c:strRef>
          </c:cat>
          <c:val>
            <c:numRef>
              <c:f>TS!$G$4:$G$16</c:f>
              <c:numCache>
                <c:formatCode>General</c:formatCode>
                <c:ptCount val="13"/>
                <c:pt idx="1">
                  <c:v>19</c:v>
                </c:pt>
                <c:pt idx="3">
                  <c:v>17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15</c:v>
                </c:pt>
                <c:pt idx="11">
                  <c:v>20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C-4B3E-AEA7-106D51000F37}"/>
            </c:ext>
          </c:extLst>
        </c:ser>
        <c:ser>
          <c:idx val="4"/>
          <c:order val="4"/>
          <c:tx>
            <c:strRef>
              <c:f>TS!$I$3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1.0185067526415994E-16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4C-4B3E-AEA7-106D51000F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TS!$D$4:$D$16</c:f>
              <c:strCache>
                <c:ptCount val="13"/>
                <c:pt idx="0">
                  <c:v>Mahesh P</c:v>
                </c:pt>
                <c:pt idx="1">
                  <c:v>Kantha G C</c:v>
                </c:pt>
                <c:pt idx="2">
                  <c:v>Vinod V</c:v>
                </c:pt>
                <c:pt idx="3">
                  <c:v>Sanjeev Verma</c:v>
                </c:pt>
                <c:pt idx="4">
                  <c:v>Mohan Raj P</c:v>
                </c:pt>
                <c:pt idx="5">
                  <c:v>Santosh</c:v>
                </c:pt>
                <c:pt idx="6">
                  <c:v>Girish K</c:v>
                </c:pt>
                <c:pt idx="7">
                  <c:v>Manohara</c:v>
                </c:pt>
                <c:pt idx="8">
                  <c:v>Basavaraja S B</c:v>
                </c:pt>
                <c:pt idx="9">
                  <c:v>Rajendiran R</c:v>
                </c:pt>
                <c:pt idx="10">
                  <c:v>Arul Kumar K</c:v>
                </c:pt>
                <c:pt idx="11">
                  <c:v>Prasanna P Kulkarni</c:v>
                </c:pt>
                <c:pt idx="12">
                  <c:v>Manjunatha M K</c:v>
                </c:pt>
              </c:strCache>
            </c:strRef>
          </c:cat>
          <c:val>
            <c:numRef>
              <c:f>TS!$I$4:$I$16</c:f>
              <c:numCache>
                <c:formatCode>General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18.5</c:v>
                </c:pt>
                <c:pt idx="3">
                  <c:v>21</c:v>
                </c:pt>
                <c:pt idx="4">
                  <c:v>22</c:v>
                </c:pt>
                <c:pt idx="5">
                  <c:v>20.5</c:v>
                </c:pt>
                <c:pt idx="6">
                  <c:v>22.5</c:v>
                </c:pt>
                <c:pt idx="7">
                  <c:v>21</c:v>
                </c:pt>
                <c:pt idx="8">
                  <c:v>19</c:v>
                </c:pt>
                <c:pt idx="9">
                  <c:v>20.5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C-4B3E-AEA7-106D5100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373552"/>
        <c:axId val="526376176"/>
      </c:barChart>
      <c:lineChart>
        <c:grouping val="standard"/>
        <c:varyColors val="0"/>
        <c:ser>
          <c:idx val="1"/>
          <c:order val="1"/>
          <c:tx>
            <c:strRef>
              <c:f>TS!$F$3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TS!$D$4:$D$16</c:f>
              <c:strCache>
                <c:ptCount val="13"/>
                <c:pt idx="0">
                  <c:v>Mahesh P</c:v>
                </c:pt>
                <c:pt idx="1">
                  <c:v>Kantha G C</c:v>
                </c:pt>
                <c:pt idx="2">
                  <c:v>Vinod V</c:v>
                </c:pt>
                <c:pt idx="3">
                  <c:v>Sanjeev Verma</c:v>
                </c:pt>
                <c:pt idx="4">
                  <c:v>Mohan Raj P</c:v>
                </c:pt>
                <c:pt idx="5">
                  <c:v>Santosh</c:v>
                </c:pt>
                <c:pt idx="6">
                  <c:v>Girish K</c:v>
                </c:pt>
                <c:pt idx="7">
                  <c:v>Manohara</c:v>
                </c:pt>
                <c:pt idx="8">
                  <c:v>Basavaraja S B</c:v>
                </c:pt>
                <c:pt idx="9">
                  <c:v>Rajendiran R</c:v>
                </c:pt>
                <c:pt idx="10">
                  <c:v>Arul Kumar K</c:v>
                </c:pt>
                <c:pt idx="11">
                  <c:v>Prasanna P Kulkarni</c:v>
                </c:pt>
                <c:pt idx="12">
                  <c:v>Manjunatha M K</c:v>
                </c:pt>
              </c:strCache>
            </c:strRef>
          </c:cat>
          <c:val>
            <c:numRef>
              <c:f>TS!$F$4:$F$16</c:f>
              <c:numCache>
                <c:formatCode>0%</c:formatCode>
                <c:ptCount val="13"/>
                <c:pt idx="0">
                  <c:v>0.8</c:v>
                </c:pt>
                <c:pt idx="1">
                  <c:v>0.8</c:v>
                </c:pt>
                <c:pt idx="2">
                  <c:v>0.75</c:v>
                </c:pt>
                <c:pt idx="3">
                  <c:v>0.7</c:v>
                </c:pt>
                <c:pt idx="4">
                  <c:v>0.65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0.5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C-4B3E-AEA7-106D51000F37}"/>
            </c:ext>
          </c:extLst>
        </c:ser>
        <c:ser>
          <c:idx val="3"/>
          <c:order val="3"/>
          <c:tx>
            <c:strRef>
              <c:f>TS!$H$3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TS!$D$4:$D$16</c:f>
              <c:strCache>
                <c:ptCount val="13"/>
                <c:pt idx="0">
                  <c:v>Mahesh P</c:v>
                </c:pt>
                <c:pt idx="1">
                  <c:v>Kantha G C</c:v>
                </c:pt>
                <c:pt idx="2">
                  <c:v>Vinod V</c:v>
                </c:pt>
                <c:pt idx="3">
                  <c:v>Sanjeev Verma</c:v>
                </c:pt>
                <c:pt idx="4">
                  <c:v>Mohan Raj P</c:v>
                </c:pt>
                <c:pt idx="5">
                  <c:v>Santosh</c:v>
                </c:pt>
                <c:pt idx="6">
                  <c:v>Girish K</c:v>
                </c:pt>
                <c:pt idx="7">
                  <c:v>Manohara</c:v>
                </c:pt>
                <c:pt idx="8">
                  <c:v>Basavaraja S B</c:v>
                </c:pt>
                <c:pt idx="9">
                  <c:v>Rajendiran R</c:v>
                </c:pt>
                <c:pt idx="10">
                  <c:v>Arul Kumar K</c:v>
                </c:pt>
                <c:pt idx="11">
                  <c:v>Prasanna P Kulkarni</c:v>
                </c:pt>
                <c:pt idx="12">
                  <c:v>Manjunatha M K</c:v>
                </c:pt>
              </c:strCache>
            </c:strRef>
          </c:cat>
          <c:val>
            <c:numRef>
              <c:f>TS!$H$4:$H$16</c:f>
              <c:numCache>
                <c:formatCode>0%</c:formatCode>
                <c:ptCount val="13"/>
                <c:pt idx="0">
                  <c:v>0</c:v>
                </c:pt>
                <c:pt idx="1">
                  <c:v>0.95</c:v>
                </c:pt>
                <c:pt idx="2">
                  <c:v>0</c:v>
                </c:pt>
                <c:pt idx="3">
                  <c:v>0.85</c:v>
                </c:pt>
                <c:pt idx="4">
                  <c:v>0.95</c:v>
                </c:pt>
                <c:pt idx="5">
                  <c:v>0.8</c:v>
                </c:pt>
                <c:pt idx="6">
                  <c:v>1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0.75</c:v>
                </c:pt>
                <c:pt idx="11">
                  <c:v>1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C-4B3E-AEA7-106D51000F37}"/>
            </c:ext>
          </c:extLst>
        </c:ser>
        <c:ser>
          <c:idx val="5"/>
          <c:order val="5"/>
          <c:tx>
            <c:strRef>
              <c:f>TS!$J$3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TS!$D$4:$D$16</c:f>
              <c:strCache>
                <c:ptCount val="13"/>
                <c:pt idx="0">
                  <c:v>Mahesh P</c:v>
                </c:pt>
                <c:pt idx="1">
                  <c:v>Kantha G C</c:v>
                </c:pt>
                <c:pt idx="2">
                  <c:v>Vinod V</c:v>
                </c:pt>
                <c:pt idx="3">
                  <c:v>Sanjeev Verma</c:v>
                </c:pt>
                <c:pt idx="4">
                  <c:v>Mohan Raj P</c:v>
                </c:pt>
                <c:pt idx="5">
                  <c:v>Santosh</c:v>
                </c:pt>
                <c:pt idx="6">
                  <c:v>Girish K</c:v>
                </c:pt>
                <c:pt idx="7">
                  <c:v>Manohara</c:v>
                </c:pt>
                <c:pt idx="8">
                  <c:v>Basavaraja S B</c:v>
                </c:pt>
                <c:pt idx="9">
                  <c:v>Rajendiran R</c:v>
                </c:pt>
                <c:pt idx="10">
                  <c:v>Arul Kumar K</c:v>
                </c:pt>
                <c:pt idx="11">
                  <c:v>Prasanna P Kulkarni</c:v>
                </c:pt>
                <c:pt idx="12">
                  <c:v>Manjunatha M K</c:v>
                </c:pt>
              </c:strCache>
            </c:strRef>
          </c:cat>
          <c:val>
            <c:numRef>
              <c:f>TS!$J$4:$J$16</c:f>
              <c:numCache>
                <c:formatCode>0%</c:formatCode>
                <c:ptCount val="13"/>
                <c:pt idx="0">
                  <c:v>0.8</c:v>
                </c:pt>
                <c:pt idx="1">
                  <c:v>0.88</c:v>
                </c:pt>
                <c:pt idx="2">
                  <c:v>0.74</c:v>
                </c:pt>
                <c:pt idx="3">
                  <c:v>0.84</c:v>
                </c:pt>
                <c:pt idx="4">
                  <c:v>0.88</c:v>
                </c:pt>
                <c:pt idx="5">
                  <c:v>0.82</c:v>
                </c:pt>
                <c:pt idx="6">
                  <c:v>0.9</c:v>
                </c:pt>
                <c:pt idx="7">
                  <c:v>0.84</c:v>
                </c:pt>
                <c:pt idx="8">
                  <c:v>0.76</c:v>
                </c:pt>
                <c:pt idx="9">
                  <c:v>0.82</c:v>
                </c:pt>
                <c:pt idx="10">
                  <c:v>0.72</c:v>
                </c:pt>
                <c:pt idx="11">
                  <c:v>0.76</c:v>
                </c:pt>
                <c:pt idx="12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C-4B3E-AEA7-106D5100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73376"/>
        <c:axId val="507972720"/>
      </c:lineChart>
      <c:catAx>
        <c:axId val="5263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6176"/>
        <c:crosses val="autoZero"/>
        <c:auto val="1"/>
        <c:lblAlgn val="ctr"/>
        <c:lblOffset val="100"/>
        <c:noMultiLvlLbl val="0"/>
      </c:catAx>
      <c:valAx>
        <c:axId val="526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3552"/>
        <c:crosses val="autoZero"/>
        <c:crossBetween val="between"/>
      </c:valAx>
      <c:valAx>
        <c:axId val="5079727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73376"/>
        <c:crosses val="max"/>
        <c:crossBetween val="between"/>
      </c:valAx>
      <c:catAx>
        <c:axId val="5079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97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TRAINEE ASSISTANT ENGINEER SKILL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TAE!$E$3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TAE!$D$4:$D$6</c:f>
              <c:strCache>
                <c:ptCount val="3"/>
                <c:pt idx="0">
                  <c:v>Ashok Kumar D M</c:v>
                </c:pt>
                <c:pt idx="1">
                  <c:v>Venkatesh Naik</c:v>
                </c:pt>
                <c:pt idx="2">
                  <c:v>Swati</c:v>
                </c:pt>
              </c:strCache>
            </c:strRef>
          </c:cat>
          <c:val>
            <c:numRef>
              <c:f>TAE!$E$4:$E$6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8-49DA-A854-2EF5BF8ED032}"/>
            </c:ext>
          </c:extLst>
        </c:ser>
        <c:ser>
          <c:idx val="2"/>
          <c:order val="2"/>
          <c:tx>
            <c:strRef>
              <c:f>TAE!$G$3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TAE!$D$4:$D$6</c:f>
              <c:strCache>
                <c:ptCount val="3"/>
                <c:pt idx="0">
                  <c:v>Ashok Kumar D M</c:v>
                </c:pt>
                <c:pt idx="1">
                  <c:v>Venkatesh Naik</c:v>
                </c:pt>
                <c:pt idx="2">
                  <c:v>Swati</c:v>
                </c:pt>
              </c:strCache>
            </c:strRef>
          </c:cat>
          <c:val>
            <c:numRef>
              <c:f>TAE!$G$4:$G$6</c:f>
              <c:numCache>
                <c:formatCode>General</c:formatCode>
                <c:ptCount val="3"/>
                <c:pt idx="1">
                  <c:v>19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8-49DA-A854-2EF5BF8ED032}"/>
            </c:ext>
          </c:extLst>
        </c:ser>
        <c:ser>
          <c:idx val="4"/>
          <c:order val="4"/>
          <c:tx>
            <c:strRef>
              <c:f>TAE!$I$3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TAE!$D$4:$D$6</c:f>
              <c:strCache>
                <c:ptCount val="3"/>
                <c:pt idx="0">
                  <c:v>Ashok Kumar D M</c:v>
                </c:pt>
                <c:pt idx="1">
                  <c:v>Venkatesh Naik</c:v>
                </c:pt>
                <c:pt idx="2">
                  <c:v>Swati</c:v>
                </c:pt>
              </c:strCache>
            </c:strRef>
          </c:cat>
          <c:val>
            <c:numRef>
              <c:f>TAE!$I$4:$I$6</c:f>
              <c:numCache>
                <c:formatCode>General</c:formatCode>
                <c:ptCount val="3"/>
                <c:pt idx="0">
                  <c:v>24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8-49DA-A854-2EF5BF8E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7424248"/>
        <c:axId val="417424576"/>
      </c:barChart>
      <c:lineChart>
        <c:grouping val="standard"/>
        <c:varyColors val="0"/>
        <c:ser>
          <c:idx val="1"/>
          <c:order val="1"/>
          <c:tx>
            <c:strRef>
              <c:f>TAE!$F$3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TAE!$D$4:$D$6</c:f>
              <c:strCache>
                <c:ptCount val="3"/>
                <c:pt idx="0">
                  <c:v>Ashok Kumar D M</c:v>
                </c:pt>
                <c:pt idx="1">
                  <c:v>Venkatesh Naik</c:v>
                </c:pt>
                <c:pt idx="2">
                  <c:v>Swati</c:v>
                </c:pt>
              </c:strCache>
            </c:strRef>
          </c:cat>
          <c:val>
            <c:numRef>
              <c:f>TAE!$F$4:$F$6</c:f>
              <c:numCache>
                <c:formatCode>0%</c:formatCode>
                <c:ptCount val="3"/>
                <c:pt idx="0">
                  <c:v>0.7</c:v>
                </c:pt>
                <c:pt idx="1">
                  <c:v>0.55000000000000004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8-49DA-A854-2EF5BF8ED032}"/>
            </c:ext>
          </c:extLst>
        </c:ser>
        <c:ser>
          <c:idx val="3"/>
          <c:order val="3"/>
          <c:tx>
            <c:strRef>
              <c:f>TAE!$H$3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TAE!$D$4:$D$6</c:f>
              <c:strCache>
                <c:ptCount val="3"/>
                <c:pt idx="0">
                  <c:v>Ashok Kumar D M</c:v>
                </c:pt>
                <c:pt idx="1">
                  <c:v>Venkatesh Naik</c:v>
                </c:pt>
                <c:pt idx="2">
                  <c:v>Swati</c:v>
                </c:pt>
              </c:strCache>
            </c:strRef>
          </c:cat>
          <c:val>
            <c:numRef>
              <c:f>TAE!$H$4:$H$6</c:f>
              <c:numCache>
                <c:formatCode>0%</c:formatCode>
                <c:ptCount val="3"/>
                <c:pt idx="0">
                  <c:v>0</c:v>
                </c:pt>
                <c:pt idx="1">
                  <c:v>0.95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8-49DA-A854-2EF5BF8ED032}"/>
            </c:ext>
          </c:extLst>
        </c:ser>
        <c:ser>
          <c:idx val="5"/>
          <c:order val="5"/>
          <c:tx>
            <c:strRef>
              <c:f>TAE!$J$3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TAE!$D$4:$D$6</c:f>
              <c:strCache>
                <c:ptCount val="3"/>
                <c:pt idx="0">
                  <c:v>Ashok Kumar D M</c:v>
                </c:pt>
                <c:pt idx="1">
                  <c:v>Venkatesh Naik</c:v>
                </c:pt>
                <c:pt idx="2">
                  <c:v>Swati</c:v>
                </c:pt>
              </c:strCache>
            </c:strRef>
          </c:cat>
          <c:val>
            <c:numRef>
              <c:f>TAE!$J$4:$J$6</c:f>
              <c:numCache>
                <c:formatCode>0%</c:formatCode>
                <c:ptCount val="3"/>
                <c:pt idx="0">
                  <c:v>0.96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8-49DA-A854-2EF5BF8E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0592"/>
        <c:axId val="345020264"/>
      </c:lineChart>
      <c:catAx>
        <c:axId val="4174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24576"/>
        <c:crosses val="autoZero"/>
        <c:auto val="1"/>
        <c:lblAlgn val="ctr"/>
        <c:lblOffset val="100"/>
        <c:noMultiLvlLbl val="0"/>
      </c:catAx>
      <c:valAx>
        <c:axId val="4174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24248"/>
        <c:crosses val="autoZero"/>
        <c:crossBetween val="between"/>
      </c:valAx>
      <c:valAx>
        <c:axId val="3450202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0592"/>
        <c:crosses val="max"/>
        <c:crossBetween val="between"/>
      </c:valAx>
      <c:catAx>
        <c:axId val="34502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20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ASSISTANT ENGINEER SKILL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AE!$D$4:$D$17</c:f>
              <c:strCache>
                <c:ptCount val="14"/>
                <c:pt idx="0">
                  <c:v>Raghunatha T R</c:v>
                </c:pt>
                <c:pt idx="1">
                  <c:v>Gangadhara</c:v>
                </c:pt>
                <c:pt idx="2">
                  <c:v>Manjunath Ragi</c:v>
                </c:pt>
                <c:pt idx="3">
                  <c:v>Abhilash</c:v>
                </c:pt>
                <c:pt idx="4">
                  <c:v>Shiva Kumar B S</c:v>
                </c:pt>
                <c:pt idx="5">
                  <c:v>Vinay</c:v>
                </c:pt>
                <c:pt idx="6">
                  <c:v>Shivananda</c:v>
                </c:pt>
                <c:pt idx="7">
                  <c:v>Lavakumar J</c:v>
                </c:pt>
                <c:pt idx="8">
                  <c:v>Sangaralingame</c:v>
                </c:pt>
                <c:pt idx="9">
                  <c:v>Srinivasan A</c:v>
                </c:pt>
                <c:pt idx="10">
                  <c:v>Somashekara M L</c:v>
                </c:pt>
                <c:pt idx="11">
                  <c:v>Narendra Kumar</c:v>
                </c:pt>
                <c:pt idx="12">
                  <c:v>Kundan Kumar Dev</c:v>
                </c:pt>
                <c:pt idx="13">
                  <c:v>Nageswara Rao</c:v>
                </c:pt>
              </c:strCache>
            </c:strRef>
          </c:cat>
          <c:val>
            <c:numRef>
              <c:f>AE!$E$4:$E$17</c:f>
              <c:numCache>
                <c:formatCode>General</c:formatCode>
                <c:ptCount val="14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0-4F94-AA96-84C761076BD1}"/>
            </c:ext>
          </c:extLst>
        </c:ser>
        <c:ser>
          <c:idx val="2"/>
          <c:order val="2"/>
          <c:tx>
            <c:strRef>
              <c:f>AE!$G$3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AE!$D$4:$D$17</c:f>
              <c:strCache>
                <c:ptCount val="14"/>
                <c:pt idx="0">
                  <c:v>Raghunatha T R</c:v>
                </c:pt>
                <c:pt idx="1">
                  <c:v>Gangadhara</c:v>
                </c:pt>
                <c:pt idx="2">
                  <c:v>Manjunath Ragi</c:v>
                </c:pt>
                <c:pt idx="3">
                  <c:v>Abhilash</c:v>
                </c:pt>
                <c:pt idx="4">
                  <c:v>Shiva Kumar B S</c:v>
                </c:pt>
                <c:pt idx="5">
                  <c:v>Vinay</c:v>
                </c:pt>
                <c:pt idx="6">
                  <c:v>Shivananda</c:v>
                </c:pt>
                <c:pt idx="7">
                  <c:v>Lavakumar J</c:v>
                </c:pt>
                <c:pt idx="8">
                  <c:v>Sangaralingame</c:v>
                </c:pt>
                <c:pt idx="9">
                  <c:v>Srinivasan A</c:v>
                </c:pt>
                <c:pt idx="10">
                  <c:v>Somashekara M L</c:v>
                </c:pt>
                <c:pt idx="11">
                  <c:v>Narendra Kumar</c:v>
                </c:pt>
                <c:pt idx="12">
                  <c:v>Kundan Kumar Dev</c:v>
                </c:pt>
                <c:pt idx="13">
                  <c:v>Nageswara Rao</c:v>
                </c:pt>
              </c:strCache>
            </c:strRef>
          </c:cat>
          <c:val>
            <c:numRef>
              <c:f>AE!$G$4:$G$17</c:f>
              <c:numCache>
                <c:formatCode>General</c:formatCode>
                <c:ptCount val="1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11</c:v>
                </c:pt>
                <c:pt idx="12">
                  <c:v>19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0-4F94-AA96-84C761076BD1}"/>
            </c:ext>
          </c:extLst>
        </c:ser>
        <c:ser>
          <c:idx val="4"/>
          <c:order val="4"/>
          <c:tx>
            <c:strRef>
              <c:f>AE!$I$3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AE!$D$4:$D$17</c:f>
              <c:strCache>
                <c:ptCount val="14"/>
                <c:pt idx="0">
                  <c:v>Raghunatha T R</c:v>
                </c:pt>
                <c:pt idx="1">
                  <c:v>Gangadhara</c:v>
                </c:pt>
                <c:pt idx="2">
                  <c:v>Manjunath Ragi</c:v>
                </c:pt>
                <c:pt idx="3">
                  <c:v>Abhilash</c:v>
                </c:pt>
                <c:pt idx="4">
                  <c:v>Shiva Kumar B S</c:v>
                </c:pt>
                <c:pt idx="5">
                  <c:v>Vinay</c:v>
                </c:pt>
                <c:pt idx="6">
                  <c:v>Shivananda</c:v>
                </c:pt>
                <c:pt idx="7">
                  <c:v>Lavakumar J</c:v>
                </c:pt>
                <c:pt idx="8">
                  <c:v>Sangaralingame</c:v>
                </c:pt>
                <c:pt idx="9">
                  <c:v>Srinivasan A</c:v>
                </c:pt>
                <c:pt idx="10">
                  <c:v>Somashekara M L</c:v>
                </c:pt>
                <c:pt idx="11">
                  <c:v>Narendra Kumar</c:v>
                </c:pt>
                <c:pt idx="12">
                  <c:v>Kundan Kumar Dev</c:v>
                </c:pt>
                <c:pt idx="13">
                  <c:v>Nageswara Rao</c:v>
                </c:pt>
              </c:strCache>
            </c:strRef>
          </c:cat>
          <c:val>
            <c:numRef>
              <c:f>AE!$I$4:$I$17</c:f>
              <c:numCache>
                <c:formatCode>General</c:formatCode>
                <c:ptCount val="14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20</c:v>
                </c:pt>
                <c:pt idx="10">
                  <c:v>23</c:v>
                </c:pt>
                <c:pt idx="11">
                  <c:v>9</c:v>
                </c:pt>
                <c:pt idx="12">
                  <c:v>24</c:v>
                </c:pt>
                <c:pt idx="13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0-4F94-AA96-84C76107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64176"/>
        <c:axId val="510459584"/>
      </c:barChart>
      <c:lineChart>
        <c:grouping val="standard"/>
        <c:varyColors val="0"/>
        <c:ser>
          <c:idx val="1"/>
          <c:order val="1"/>
          <c:tx>
            <c:strRef>
              <c:f>AE!$F$3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AE!$D$4:$D$17</c:f>
              <c:strCache>
                <c:ptCount val="14"/>
                <c:pt idx="0">
                  <c:v>Raghunatha T R</c:v>
                </c:pt>
                <c:pt idx="1">
                  <c:v>Gangadhara</c:v>
                </c:pt>
                <c:pt idx="2">
                  <c:v>Manjunath Ragi</c:v>
                </c:pt>
                <c:pt idx="3">
                  <c:v>Abhilash</c:v>
                </c:pt>
                <c:pt idx="4">
                  <c:v>Shiva Kumar B S</c:v>
                </c:pt>
                <c:pt idx="5">
                  <c:v>Vinay</c:v>
                </c:pt>
                <c:pt idx="6">
                  <c:v>Shivananda</c:v>
                </c:pt>
                <c:pt idx="7">
                  <c:v>Lavakumar J</c:v>
                </c:pt>
                <c:pt idx="8">
                  <c:v>Sangaralingame</c:v>
                </c:pt>
                <c:pt idx="9">
                  <c:v>Srinivasan A</c:v>
                </c:pt>
                <c:pt idx="10">
                  <c:v>Somashekara M L</c:v>
                </c:pt>
                <c:pt idx="11">
                  <c:v>Narendra Kumar</c:v>
                </c:pt>
                <c:pt idx="12">
                  <c:v>Kundan Kumar Dev</c:v>
                </c:pt>
                <c:pt idx="13">
                  <c:v>Nageswara Rao</c:v>
                </c:pt>
              </c:strCache>
            </c:strRef>
          </c:cat>
          <c:val>
            <c:numRef>
              <c:f>AE!$F$4:$F$17</c:f>
              <c:numCache>
                <c:formatCode>0%</c:formatCode>
                <c:ptCount val="14"/>
                <c:pt idx="0">
                  <c:v>0.8</c:v>
                </c:pt>
                <c:pt idx="1">
                  <c:v>0.75</c:v>
                </c:pt>
                <c:pt idx="2">
                  <c:v>0.65</c:v>
                </c:pt>
                <c:pt idx="3">
                  <c:v>0.6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0-4F94-AA96-84C761076BD1}"/>
            </c:ext>
          </c:extLst>
        </c:ser>
        <c:ser>
          <c:idx val="3"/>
          <c:order val="3"/>
          <c:tx>
            <c:strRef>
              <c:f>AE!$H$3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AE!$D$4:$D$17</c:f>
              <c:strCache>
                <c:ptCount val="14"/>
                <c:pt idx="0">
                  <c:v>Raghunatha T R</c:v>
                </c:pt>
                <c:pt idx="1">
                  <c:v>Gangadhara</c:v>
                </c:pt>
                <c:pt idx="2">
                  <c:v>Manjunath Ragi</c:v>
                </c:pt>
                <c:pt idx="3">
                  <c:v>Abhilash</c:v>
                </c:pt>
                <c:pt idx="4">
                  <c:v>Shiva Kumar B S</c:v>
                </c:pt>
                <c:pt idx="5">
                  <c:v>Vinay</c:v>
                </c:pt>
                <c:pt idx="6">
                  <c:v>Shivananda</c:v>
                </c:pt>
                <c:pt idx="7">
                  <c:v>Lavakumar J</c:v>
                </c:pt>
                <c:pt idx="8">
                  <c:v>Sangaralingame</c:v>
                </c:pt>
                <c:pt idx="9">
                  <c:v>Srinivasan A</c:v>
                </c:pt>
                <c:pt idx="10">
                  <c:v>Somashekara M L</c:v>
                </c:pt>
                <c:pt idx="11">
                  <c:v>Narendra Kumar</c:v>
                </c:pt>
                <c:pt idx="12">
                  <c:v>Kundan Kumar Dev</c:v>
                </c:pt>
                <c:pt idx="13">
                  <c:v>Nageswara Rao</c:v>
                </c:pt>
              </c:strCache>
            </c:strRef>
          </c:cat>
          <c:val>
            <c:numRef>
              <c:f>AE!$H$4:$H$17</c:f>
              <c:numCache>
                <c:formatCode>0%</c:formatCode>
                <c:ptCount val="14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0.95</c:v>
                </c:pt>
                <c:pt idx="4">
                  <c:v>0.95</c:v>
                </c:pt>
                <c:pt idx="5">
                  <c:v>0</c:v>
                </c:pt>
                <c:pt idx="6">
                  <c:v>0.95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0.55000000000000004</c:v>
                </c:pt>
                <c:pt idx="12">
                  <c:v>0.95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0-4F94-AA96-84C761076BD1}"/>
            </c:ext>
          </c:extLst>
        </c:ser>
        <c:ser>
          <c:idx val="5"/>
          <c:order val="5"/>
          <c:tx>
            <c:strRef>
              <c:f>AE!$J$3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AE!$D$4:$D$17</c:f>
              <c:strCache>
                <c:ptCount val="14"/>
                <c:pt idx="0">
                  <c:v>Raghunatha T R</c:v>
                </c:pt>
                <c:pt idx="1">
                  <c:v>Gangadhara</c:v>
                </c:pt>
                <c:pt idx="2">
                  <c:v>Manjunath Ragi</c:v>
                </c:pt>
                <c:pt idx="3">
                  <c:v>Abhilash</c:v>
                </c:pt>
                <c:pt idx="4">
                  <c:v>Shiva Kumar B S</c:v>
                </c:pt>
                <c:pt idx="5">
                  <c:v>Vinay</c:v>
                </c:pt>
                <c:pt idx="6">
                  <c:v>Shivananda</c:v>
                </c:pt>
                <c:pt idx="7">
                  <c:v>Lavakumar J</c:v>
                </c:pt>
                <c:pt idx="8">
                  <c:v>Sangaralingame</c:v>
                </c:pt>
                <c:pt idx="9">
                  <c:v>Srinivasan A</c:v>
                </c:pt>
                <c:pt idx="10">
                  <c:v>Somashekara M L</c:v>
                </c:pt>
                <c:pt idx="11">
                  <c:v>Narendra Kumar</c:v>
                </c:pt>
                <c:pt idx="12">
                  <c:v>Kundan Kumar Dev</c:v>
                </c:pt>
                <c:pt idx="13">
                  <c:v>Nageswara Rao</c:v>
                </c:pt>
              </c:strCache>
            </c:strRef>
          </c:cat>
          <c:val>
            <c:numRef>
              <c:f>AE!$J$4:$J$17</c:f>
              <c:numCache>
                <c:formatCode>0%</c:formatCode>
                <c:ptCount val="14"/>
                <c:pt idx="0">
                  <c:v>0.52</c:v>
                </c:pt>
                <c:pt idx="1">
                  <c:v>0.72</c:v>
                </c:pt>
                <c:pt idx="2">
                  <c:v>0.88</c:v>
                </c:pt>
                <c:pt idx="3">
                  <c:v>0.84</c:v>
                </c:pt>
                <c:pt idx="4">
                  <c:v>0.8</c:v>
                </c:pt>
                <c:pt idx="5">
                  <c:v>0.76</c:v>
                </c:pt>
                <c:pt idx="6">
                  <c:v>0.92</c:v>
                </c:pt>
                <c:pt idx="7">
                  <c:v>0.88</c:v>
                </c:pt>
                <c:pt idx="8">
                  <c:v>0.88</c:v>
                </c:pt>
                <c:pt idx="9">
                  <c:v>0.8</c:v>
                </c:pt>
                <c:pt idx="10">
                  <c:v>0.92</c:v>
                </c:pt>
                <c:pt idx="11">
                  <c:v>0.36</c:v>
                </c:pt>
                <c:pt idx="12">
                  <c:v>0.96</c:v>
                </c:pt>
                <c:pt idx="1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0-4F94-AA96-84C76107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41080"/>
        <c:axId val="541333536"/>
      </c:lineChart>
      <c:catAx>
        <c:axId val="510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9584"/>
        <c:crosses val="autoZero"/>
        <c:auto val="1"/>
        <c:lblAlgn val="ctr"/>
        <c:lblOffset val="100"/>
        <c:noMultiLvlLbl val="0"/>
      </c:catAx>
      <c:valAx>
        <c:axId val="51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4176"/>
        <c:crosses val="autoZero"/>
        <c:crossBetween val="between"/>
      </c:valAx>
      <c:valAx>
        <c:axId val="541333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1080"/>
        <c:crosses val="max"/>
        <c:crossBetween val="between"/>
      </c:valAx>
      <c:catAx>
        <c:axId val="54134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ENGINEER SKILL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ENGG!$E$3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ENGG!$D$4:$D$8</c:f>
              <c:strCache>
                <c:ptCount val="5"/>
                <c:pt idx="0">
                  <c:v>Subhashree</c:v>
                </c:pt>
                <c:pt idx="1">
                  <c:v>Rahul Andhari</c:v>
                </c:pt>
                <c:pt idx="2">
                  <c:v>Saravanan K</c:v>
                </c:pt>
                <c:pt idx="3">
                  <c:v>Prabhu</c:v>
                </c:pt>
                <c:pt idx="4">
                  <c:v>Vikas Dhiman</c:v>
                </c:pt>
              </c:strCache>
            </c:strRef>
          </c:cat>
          <c:val>
            <c:numRef>
              <c:f>ENGG!$E$4:$E$8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7-4954-9CDA-E830C8FC0DA4}"/>
            </c:ext>
          </c:extLst>
        </c:ser>
        <c:ser>
          <c:idx val="2"/>
          <c:order val="2"/>
          <c:tx>
            <c:strRef>
              <c:f>ENGG!$G$3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ENGG!$D$4:$D$8</c:f>
              <c:strCache>
                <c:ptCount val="5"/>
                <c:pt idx="0">
                  <c:v>Subhashree</c:v>
                </c:pt>
                <c:pt idx="1">
                  <c:v>Rahul Andhari</c:v>
                </c:pt>
                <c:pt idx="2">
                  <c:v>Saravanan K</c:v>
                </c:pt>
                <c:pt idx="3">
                  <c:v>Prabhu</c:v>
                </c:pt>
                <c:pt idx="4">
                  <c:v>Vikas Dhiman</c:v>
                </c:pt>
              </c:strCache>
            </c:strRef>
          </c:cat>
          <c:val>
            <c:numRef>
              <c:f>ENGG!$G$4:$G$8</c:f>
              <c:numCache>
                <c:formatCode>General</c:formatCode>
                <c:ptCount val="5"/>
                <c:pt idx="1">
                  <c:v>19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7-4954-9CDA-E830C8FC0DA4}"/>
            </c:ext>
          </c:extLst>
        </c:ser>
        <c:ser>
          <c:idx val="4"/>
          <c:order val="4"/>
          <c:tx>
            <c:strRef>
              <c:f>ENGG!$I$3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ENGG!$D$4:$D$8</c:f>
              <c:strCache>
                <c:ptCount val="5"/>
                <c:pt idx="0">
                  <c:v>Subhashree</c:v>
                </c:pt>
                <c:pt idx="1">
                  <c:v>Rahul Andhari</c:v>
                </c:pt>
                <c:pt idx="2">
                  <c:v>Saravanan K</c:v>
                </c:pt>
                <c:pt idx="3">
                  <c:v>Prabhu</c:v>
                </c:pt>
                <c:pt idx="4">
                  <c:v>Vikas Dhiman</c:v>
                </c:pt>
              </c:strCache>
            </c:strRef>
          </c:cat>
          <c:val>
            <c:numRef>
              <c:f>ENGG!$I$4:$I$8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20.5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7-4954-9CDA-E830C8FC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64176"/>
        <c:axId val="510459584"/>
      </c:barChart>
      <c:lineChart>
        <c:grouping val="standard"/>
        <c:varyColors val="0"/>
        <c:ser>
          <c:idx val="1"/>
          <c:order val="1"/>
          <c:tx>
            <c:strRef>
              <c:f>ENGG!$F$3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ENGG!$D$4:$D$8</c:f>
              <c:strCache>
                <c:ptCount val="5"/>
                <c:pt idx="0">
                  <c:v>Subhashree</c:v>
                </c:pt>
                <c:pt idx="1">
                  <c:v>Rahul Andhari</c:v>
                </c:pt>
                <c:pt idx="2">
                  <c:v>Saravanan K</c:v>
                </c:pt>
                <c:pt idx="3">
                  <c:v>Prabhu</c:v>
                </c:pt>
                <c:pt idx="4">
                  <c:v>Vikas Dhiman</c:v>
                </c:pt>
              </c:strCache>
            </c:strRef>
          </c:cat>
          <c:val>
            <c:numRef>
              <c:f>ENGG!$F$4:$F$8</c:f>
              <c:numCache>
                <c:formatCode>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0.65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7-4954-9CDA-E830C8FC0DA4}"/>
            </c:ext>
          </c:extLst>
        </c:ser>
        <c:ser>
          <c:idx val="3"/>
          <c:order val="3"/>
          <c:tx>
            <c:strRef>
              <c:f>ENGG!$H$3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ENGG!$D$4:$D$8</c:f>
              <c:strCache>
                <c:ptCount val="5"/>
                <c:pt idx="0">
                  <c:v>Subhashree</c:v>
                </c:pt>
                <c:pt idx="1">
                  <c:v>Rahul Andhari</c:v>
                </c:pt>
                <c:pt idx="2">
                  <c:v>Saravanan K</c:v>
                </c:pt>
                <c:pt idx="3">
                  <c:v>Prabhu</c:v>
                </c:pt>
                <c:pt idx="4">
                  <c:v>Vikas Dhiman</c:v>
                </c:pt>
              </c:strCache>
            </c:strRef>
          </c:cat>
          <c:val>
            <c:numRef>
              <c:f>ENGG!$H$4:$H$8</c:f>
              <c:numCache>
                <c:formatCode>0%</c:formatCode>
                <c:ptCount val="5"/>
                <c:pt idx="0">
                  <c:v>0</c:v>
                </c:pt>
                <c:pt idx="1">
                  <c:v>0.95</c:v>
                </c:pt>
                <c:pt idx="2">
                  <c:v>0.9</c:v>
                </c:pt>
                <c:pt idx="3">
                  <c:v>0.65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7-4954-9CDA-E830C8FC0DA4}"/>
            </c:ext>
          </c:extLst>
        </c:ser>
        <c:ser>
          <c:idx val="5"/>
          <c:order val="5"/>
          <c:tx>
            <c:strRef>
              <c:f>ENGG!$J$3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ENGG!$D$4:$D$8</c:f>
              <c:strCache>
                <c:ptCount val="5"/>
                <c:pt idx="0">
                  <c:v>Subhashree</c:v>
                </c:pt>
                <c:pt idx="1">
                  <c:v>Rahul Andhari</c:v>
                </c:pt>
                <c:pt idx="2">
                  <c:v>Saravanan K</c:v>
                </c:pt>
                <c:pt idx="3">
                  <c:v>Prabhu</c:v>
                </c:pt>
                <c:pt idx="4">
                  <c:v>Vikas Dhiman</c:v>
                </c:pt>
              </c:strCache>
            </c:strRef>
          </c:cat>
          <c:val>
            <c:numRef>
              <c:f>ENGG!$J$4:$J$8</c:f>
              <c:numCache>
                <c:formatCode>0%</c:formatCode>
                <c:ptCount val="5"/>
                <c:pt idx="0">
                  <c:v>0.8</c:v>
                </c:pt>
                <c:pt idx="1">
                  <c:v>0.84</c:v>
                </c:pt>
                <c:pt idx="2">
                  <c:v>0.76</c:v>
                </c:pt>
                <c:pt idx="3">
                  <c:v>0.82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7-4954-9CDA-E830C8FC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41080"/>
        <c:axId val="541333536"/>
      </c:lineChart>
      <c:catAx>
        <c:axId val="510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9584"/>
        <c:crosses val="autoZero"/>
        <c:auto val="1"/>
        <c:lblAlgn val="ctr"/>
        <c:lblOffset val="100"/>
        <c:noMultiLvlLbl val="0"/>
      </c:catAx>
      <c:valAx>
        <c:axId val="51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4176"/>
        <c:crosses val="autoZero"/>
        <c:crossBetween val="between"/>
      </c:valAx>
      <c:valAx>
        <c:axId val="541333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1080"/>
        <c:crosses val="max"/>
        <c:crossBetween val="between"/>
      </c:valAx>
      <c:catAx>
        <c:axId val="54134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SENIOR ENGINEER SKILL LEVEL</a:t>
            </a:r>
          </a:p>
        </c:rich>
      </c:tx>
      <c:layout>
        <c:manualLayout>
          <c:xMode val="edge"/>
          <c:yMode val="edge"/>
          <c:x val="0.35699790493547356"/>
          <c:y val="3.0112919496284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'SR. ENGG'!$E$3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'SR. ENGG'!$D$4:$D$15</c:f>
              <c:strCache>
                <c:ptCount val="12"/>
                <c:pt idx="0">
                  <c:v>Nijo</c:v>
                </c:pt>
                <c:pt idx="1">
                  <c:v>Suraj</c:v>
                </c:pt>
                <c:pt idx="2">
                  <c:v>Manasi</c:v>
                </c:pt>
                <c:pt idx="3">
                  <c:v>Bhaskar Suman</c:v>
                </c:pt>
                <c:pt idx="4">
                  <c:v>Raju Suryavanshi</c:v>
                </c:pt>
                <c:pt idx="5">
                  <c:v>Gowreesankar M</c:v>
                </c:pt>
                <c:pt idx="6">
                  <c:v>Mohamed Ali</c:v>
                </c:pt>
                <c:pt idx="7">
                  <c:v>Veeresh G</c:v>
                </c:pt>
                <c:pt idx="8">
                  <c:v>Siva Kumar G</c:v>
                </c:pt>
                <c:pt idx="9">
                  <c:v>Sheel Kumar</c:v>
                </c:pt>
                <c:pt idx="10">
                  <c:v>Suresh N M</c:v>
                </c:pt>
                <c:pt idx="11">
                  <c:v>Vaddesreeramalu</c:v>
                </c:pt>
              </c:strCache>
            </c:strRef>
          </c:cat>
          <c:val>
            <c:numRef>
              <c:f>'SR. ENGG'!$E$4:$E$15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2-4EAB-80E1-1770C315818D}"/>
            </c:ext>
          </c:extLst>
        </c:ser>
        <c:ser>
          <c:idx val="2"/>
          <c:order val="2"/>
          <c:tx>
            <c:strRef>
              <c:f>'SR. ENGG'!$G$3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'SR. ENGG'!$D$4:$D$15</c:f>
              <c:strCache>
                <c:ptCount val="12"/>
                <c:pt idx="0">
                  <c:v>Nijo</c:v>
                </c:pt>
                <c:pt idx="1">
                  <c:v>Suraj</c:v>
                </c:pt>
                <c:pt idx="2">
                  <c:v>Manasi</c:v>
                </c:pt>
                <c:pt idx="3">
                  <c:v>Bhaskar Suman</c:v>
                </c:pt>
                <c:pt idx="4">
                  <c:v>Raju Suryavanshi</c:v>
                </c:pt>
                <c:pt idx="5">
                  <c:v>Gowreesankar M</c:v>
                </c:pt>
                <c:pt idx="6">
                  <c:v>Mohamed Ali</c:v>
                </c:pt>
                <c:pt idx="7">
                  <c:v>Veeresh G</c:v>
                </c:pt>
                <c:pt idx="8">
                  <c:v>Siva Kumar G</c:v>
                </c:pt>
                <c:pt idx="9">
                  <c:v>Sheel Kumar</c:v>
                </c:pt>
                <c:pt idx="10">
                  <c:v>Suresh N M</c:v>
                </c:pt>
                <c:pt idx="11">
                  <c:v>Vaddesreeramalu</c:v>
                </c:pt>
              </c:strCache>
            </c:strRef>
          </c:cat>
          <c:val>
            <c:numRef>
              <c:f>'SR. ENGG'!$G$4:$G$15</c:f>
              <c:numCache>
                <c:formatCode>General</c:formatCode>
                <c:ptCount val="12"/>
                <c:pt idx="4">
                  <c:v>15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2-4EAB-80E1-1770C315818D}"/>
            </c:ext>
          </c:extLst>
        </c:ser>
        <c:ser>
          <c:idx val="4"/>
          <c:order val="4"/>
          <c:tx>
            <c:strRef>
              <c:f>'SR. ENGG'!$I$3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'SR. ENGG'!$D$4:$D$15</c:f>
              <c:strCache>
                <c:ptCount val="12"/>
                <c:pt idx="0">
                  <c:v>Nijo</c:v>
                </c:pt>
                <c:pt idx="1">
                  <c:v>Suraj</c:v>
                </c:pt>
                <c:pt idx="2">
                  <c:v>Manasi</c:v>
                </c:pt>
                <c:pt idx="3">
                  <c:v>Bhaskar Suman</c:v>
                </c:pt>
                <c:pt idx="4">
                  <c:v>Raju Suryavanshi</c:v>
                </c:pt>
                <c:pt idx="5">
                  <c:v>Gowreesankar M</c:v>
                </c:pt>
                <c:pt idx="6">
                  <c:v>Mohamed Ali</c:v>
                </c:pt>
                <c:pt idx="7">
                  <c:v>Veeresh G</c:v>
                </c:pt>
                <c:pt idx="8">
                  <c:v>Siva Kumar G</c:v>
                </c:pt>
                <c:pt idx="9">
                  <c:v>Sheel Kumar</c:v>
                </c:pt>
                <c:pt idx="10">
                  <c:v>Suresh N M</c:v>
                </c:pt>
                <c:pt idx="11">
                  <c:v>Vaddesreeramalu</c:v>
                </c:pt>
              </c:strCache>
            </c:strRef>
          </c:cat>
          <c:val>
            <c:numRef>
              <c:f>'SR. ENGG'!$I$4:$I$15</c:f>
              <c:numCache>
                <c:formatCode>General</c:formatCode>
                <c:ptCount val="12"/>
                <c:pt idx="0">
                  <c:v>23</c:v>
                </c:pt>
                <c:pt idx="1">
                  <c:v>16</c:v>
                </c:pt>
                <c:pt idx="2">
                  <c:v>16</c:v>
                </c:pt>
                <c:pt idx="3">
                  <c:v>19.5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21.5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2-4EAB-80E1-1770C315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64176"/>
        <c:axId val="510459584"/>
      </c:barChart>
      <c:lineChart>
        <c:grouping val="standard"/>
        <c:varyColors val="0"/>
        <c:ser>
          <c:idx val="1"/>
          <c:order val="1"/>
          <c:tx>
            <c:strRef>
              <c:f>'SR. ENGG'!$F$3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'SR. ENGG'!$D$4:$D$15</c:f>
              <c:strCache>
                <c:ptCount val="12"/>
                <c:pt idx="0">
                  <c:v>Nijo</c:v>
                </c:pt>
                <c:pt idx="1">
                  <c:v>Suraj</c:v>
                </c:pt>
                <c:pt idx="2">
                  <c:v>Manasi</c:v>
                </c:pt>
                <c:pt idx="3">
                  <c:v>Bhaskar Suman</c:v>
                </c:pt>
                <c:pt idx="4">
                  <c:v>Raju Suryavanshi</c:v>
                </c:pt>
                <c:pt idx="5">
                  <c:v>Gowreesankar M</c:v>
                </c:pt>
                <c:pt idx="6">
                  <c:v>Mohamed Ali</c:v>
                </c:pt>
                <c:pt idx="7">
                  <c:v>Veeresh G</c:v>
                </c:pt>
                <c:pt idx="8">
                  <c:v>Siva Kumar G</c:v>
                </c:pt>
                <c:pt idx="9">
                  <c:v>Sheel Kumar</c:v>
                </c:pt>
                <c:pt idx="10">
                  <c:v>Suresh N M</c:v>
                </c:pt>
                <c:pt idx="11">
                  <c:v>Vaddesreeramalu</c:v>
                </c:pt>
              </c:strCache>
            </c:strRef>
          </c:cat>
          <c:val>
            <c:numRef>
              <c:f>'SR. ENGG'!$F$4:$F$15</c:f>
              <c:numCache>
                <c:formatCode>0%</c:formatCode>
                <c:ptCount val="12"/>
                <c:pt idx="0">
                  <c:v>0.85</c:v>
                </c:pt>
                <c:pt idx="1">
                  <c:v>0.8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0.65</c:v>
                </c:pt>
                <c:pt idx="7">
                  <c:v>0.6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0.45</c:v>
                </c:pt>
                <c:pt idx="1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2-4EAB-80E1-1770C315818D}"/>
            </c:ext>
          </c:extLst>
        </c:ser>
        <c:ser>
          <c:idx val="3"/>
          <c:order val="3"/>
          <c:tx>
            <c:strRef>
              <c:f>'SR. ENGG'!$H$3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'SR. ENGG'!$D$4:$D$15</c:f>
              <c:strCache>
                <c:ptCount val="12"/>
                <c:pt idx="0">
                  <c:v>Nijo</c:v>
                </c:pt>
                <c:pt idx="1">
                  <c:v>Suraj</c:v>
                </c:pt>
                <c:pt idx="2">
                  <c:v>Manasi</c:v>
                </c:pt>
                <c:pt idx="3">
                  <c:v>Bhaskar Suman</c:v>
                </c:pt>
                <c:pt idx="4">
                  <c:v>Raju Suryavanshi</c:v>
                </c:pt>
                <c:pt idx="5">
                  <c:v>Gowreesankar M</c:v>
                </c:pt>
                <c:pt idx="6">
                  <c:v>Mohamed Ali</c:v>
                </c:pt>
                <c:pt idx="7">
                  <c:v>Veeresh G</c:v>
                </c:pt>
                <c:pt idx="8">
                  <c:v>Siva Kumar G</c:v>
                </c:pt>
                <c:pt idx="9">
                  <c:v>Sheel Kumar</c:v>
                </c:pt>
                <c:pt idx="10">
                  <c:v>Suresh N M</c:v>
                </c:pt>
                <c:pt idx="11">
                  <c:v>Vaddesreeramalu</c:v>
                </c:pt>
              </c:strCache>
            </c:strRef>
          </c:cat>
          <c:val>
            <c:numRef>
              <c:f>'SR. ENGG'!$H$4:$H$15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2-4EAB-80E1-1770C315818D}"/>
            </c:ext>
          </c:extLst>
        </c:ser>
        <c:ser>
          <c:idx val="5"/>
          <c:order val="5"/>
          <c:tx>
            <c:strRef>
              <c:f>'SR. ENGG'!$J$3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'SR. ENGG'!$D$4:$D$15</c:f>
              <c:strCache>
                <c:ptCount val="12"/>
                <c:pt idx="0">
                  <c:v>Nijo</c:v>
                </c:pt>
                <c:pt idx="1">
                  <c:v>Suraj</c:v>
                </c:pt>
                <c:pt idx="2">
                  <c:v>Manasi</c:v>
                </c:pt>
                <c:pt idx="3">
                  <c:v>Bhaskar Suman</c:v>
                </c:pt>
                <c:pt idx="4">
                  <c:v>Raju Suryavanshi</c:v>
                </c:pt>
                <c:pt idx="5">
                  <c:v>Gowreesankar M</c:v>
                </c:pt>
                <c:pt idx="6">
                  <c:v>Mohamed Ali</c:v>
                </c:pt>
                <c:pt idx="7">
                  <c:v>Veeresh G</c:v>
                </c:pt>
                <c:pt idx="8">
                  <c:v>Siva Kumar G</c:v>
                </c:pt>
                <c:pt idx="9">
                  <c:v>Sheel Kumar</c:v>
                </c:pt>
                <c:pt idx="10">
                  <c:v>Suresh N M</c:v>
                </c:pt>
                <c:pt idx="11">
                  <c:v>Vaddesreeramalu</c:v>
                </c:pt>
              </c:strCache>
            </c:strRef>
          </c:cat>
          <c:val>
            <c:numRef>
              <c:f>'SR. ENGG'!$J$4:$J$15</c:f>
              <c:numCache>
                <c:formatCode>0%</c:formatCode>
                <c:ptCount val="12"/>
                <c:pt idx="0">
                  <c:v>0.92</c:v>
                </c:pt>
                <c:pt idx="1">
                  <c:v>0.64</c:v>
                </c:pt>
                <c:pt idx="2">
                  <c:v>0.64</c:v>
                </c:pt>
                <c:pt idx="3">
                  <c:v>0.78</c:v>
                </c:pt>
                <c:pt idx="4">
                  <c:v>0.84</c:v>
                </c:pt>
                <c:pt idx="5">
                  <c:v>0.76</c:v>
                </c:pt>
                <c:pt idx="6">
                  <c:v>0.76</c:v>
                </c:pt>
                <c:pt idx="7">
                  <c:v>0.84</c:v>
                </c:pt>
                <c:pt idx="8">
                  <c:v>0.86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2-4EAB-80E1-1770C315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41080"/>
        <c:axId val="541333536"/>
      </c:lineChart>
      <c:catAx>
        <c:axId val="510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9584"/>
        <c:crosses val="autoZero"/>
        <c:auto val="1"/>
        <c:lblAlgn val="ctr"/>
        <c:lblOffset val="100"/>
        <c:noMultiLvlLbl val="0"/>
      </c:catAx>
      <c:valAx>
        <c:axId val="51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4176"/>
        <c:crosses val="autoZero"/>
        <c:crossBetween val="between"/>
      </c:valAx>
      <c:valAx>
        <c:axId val="541333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1080"/>
        <c:crosses val="max"/>
        <c:crossBetween val="between"/>
      </c:valAx>
      <c:catAx>
        <c:axId val="54134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ASSISTANT MANAGER SKILL LEVEL</a:t>
            </a:r>
          </a:p>
        </c:rich>
      </c:tx>
      <c:layout>
        <c:manualLayout>
          <c:xMode val="edge"/>
          <c:yMode val="edge"/>
          <c:x val="0.35699790493547356"/>
          <c:y val="3.0112919496284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AM!$D$4:$D$8</c:f>
              <c:strCache>
                <c:ptCount val="5"/>
                <c:pt idx="0">
                  <c:v>Mehboob Hubli</c:v>
                </c:pt>
                <c:pt idx="1">
                  <c:v>Yogesh Khokle</c:v>
                </c:pt>
                <c:pt idx="2">
                  <c:v>Manohar P T</c:v>
                </c:pt>
                <c:pt idx="3">
                  <c:v>Sakthiprakash</c:v>
                </c:pt>
                <c:pt idx="4">
                  <c:v>Nagesh D Kudturkar</c:v>
                </c:pt>
              </c:strCache>
            </c:strRef>
          </c:cat>
          <c:val>
            <c:numRef>
              <c:f>AM!$E$4:$E$8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F-4C2B-8D29-C43AE91990D2}"/>
            </c:ext>
          </c:extLst>
        </c:ser>
        <c:ser>
          <c:idx val="2"/>
          <c:order val="2"/>
          <c:tx>
            <c:strRef>
              <c:f>AM!$G$3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AM!$D$4:$D$8</c:f>
              <c:strCache>
                <c:ptCount val="5"/>
                <c:pt idx="0">
                  <c:v>Mehboob Hubli</c:v>
                </c:pt>
                <c:pt idx="1">
                  <c:v>Yogesh Khokle</c:v>
                </c:pt>
                <c:pt idx="2">
                  <c:v>Manohar P T</c:v>
                </c:pt>
                <c:pt idx="3">
                  <c:v>Sakthiprakash</c:v>
                </c:pt>
                <c:pt idx="4">
                  <c:v>Nagesh D Kudturkar</c:v>
                </c:pt>
              </c:strCache>
            </c:strRef>
          </c:cat>
          <c:val>
            <c:numRef>
              <c:f>AM!$G$4:$G$8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03F-4C2B-8D29-C43AE91990D2}"/>
            </c:ext>
          </c:extLst>
        </c:ser>
        <c:ser>
          <c:idx val="4"/>
          <c:order val="4"/>
          <c:tx>
            <c:strRef>
              <c:f>AM!$I$3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AM!$D$4:$D$8</c:f>
              <c:strCache>
                <c:ptCount val="5"/>
                <c:pt idx="0">
                  <c:v>Mehboob Hubli</c:v>
                </c:pt>
                <c:pt idx="1">
                  <c:v>Yogesh Khokle</c:v>
                </c:pt>
                <c:pt idx="2">
                  <c:v>Manohar P T</c:v>
                </c:pt>
                <c:pt idx="3">
                  <c:v>Sakthiprakash</c:v>
                </c:pt>
                <c:pt idx="4">
                  <c:v>Nagesh D Kudturkar</c:v>
                </c:pt>
              </c:strCache>
            </c:strRef>
          </c:cat>
          <c:val>
            <c:numRef>
              <c:f>AM!$I$4:$I$8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12.5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F-4C2B-8D29-C43AE919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64176"/>
        <c:axId val="510459584"/>
      </c:barChart>
      <c:lineChart>
        <c:grouping val="standard"/>
        <c:varyColors val="0"/>
        <c:ser>
          <c:idx val="1"/>
          <c:order val="1"/>
          <c:tx>
            <c:strRef>
              <c:f>AM!$F$3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AM!$D$4:$D$8</c:f>
              <c:strCache>
                <c:ptCount val="5"/>
                <c:pt idx="0">
                  <c:v>Mehboob Hubli</c:v>
                </c:pt>
                <c:pt idx="1">
                  <c:v>Yogesh Khokle</c:v>
                </c:pt>
                <c:pt idx="2">
                  <c:v>Manohar P T</c:v>
                </c:pt>
                <c:pt idx="3">
                  <c:v>Sakthiprakash</c:v>
                </c:pt>
                <c:pt idx="4">
                  <c:v>Nagesh D Kudturkar</c:v>
                </c:pt>
              </c:strCache>
            </c:strRef>
          </c:cat>
          <c:val>
            <c:numRef>
              <c:f>AM!$F$4:$F$8</c:f>
              <c:numCache>
                <c:formatCode>0%</c:formatCode>
                <c:ptCount val="5"/>
                <c:pt idx="0">
                  <c:v>0.85</c:v>
                </c:pt>
                <c:pt idx="1">
                  <c:v>0.75</c:v>
                </c:pt>
                <c:pt idx="2">
                  <c:v>0.95</c:v>
                </c:pt>
                <c:pt idx="3">
                  <c:v>0.55000000000000004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F-4C2B-8D29-C43AE91990D2}"/>
            </c:ext>
          </c:extLst>
        </c:ser>
        <c:ser>
          <c:idx val="3"/>
          <c:order val="3"/>
          <c:tx>
            <c:strRef>
              <c:f>AM!$H$3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AM!$D$4:$D$8</c:f>
              <c:strCache>
                <c:ptCount val="5"/>
                <c:pt idx="0">
                  <c:v>Mehboob Hubli</c:v>
                </c:pt>
                <c:pt idx="1">
                  <c:v>Yogesh Khokle</c:v>
                </c:pt>
                <c:pt idx="2">
                  <c:v>Manohar P T</c:v>
                </c:pt>
                <c:pt idx="3">
                  <c:v>Sakthiprakash</c:v>
                </c:pt>
                <c:pt idx="4">
                  <c:v>Nagesh D Kudturkar</c:v>
                </c:pt>
              </c:strCache>
            </c:strRef>
          </c:cat>
          <c:val>
            <c:numRef>
              <c:f>AM!$H$4:$H$8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F-4C2B-8D29-C43AE91990D2}"/>
            </c:ext>
          </c:extLst>
        </c:ser>
        <c:ser>
          <c:idx val="5"/>
          <c:order val="5"/>
          <c:tx>
            <c:strRef>
              <c:f>AM!$J$3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AM!$D$4:$D$8</c:f>
              <c:strCache>
                <c:ptCount val="5"/>
                <c:pt idx="0">
                  <c:v>Mehboob Hubli</c:v>
                </c:pt>
                <c:pt idx="1">
                  <c:v>Yogesh Khokle</c:v>
                </c:pt>
                <c:pt idx="2">
                  <c:v>Manohar P T</c:v>
                </c:pt>
                <c:pt idx="3">
                  <c:v>Sakthiprakash</c:v>
                </c:pt>
                <c:pt idx="4">
                  <c:v>Nagesh D Kudturkar</c:v>
                </c:pt>
              </c:strCache>
            </c:strRef>
          </c:cat>
          <c:val>
            <c:numRef>
              <c:f>AM!$J$4:$J$8</c:f>
              <c:numCache>
                <c:formatCode>0%</c:formatCode>
                <c:ptCount val="5"/>
                <c:pt idx="0">
                  <c:v>0.76</c:v>
                </c:pt>
                <c:pt idx="1">
                  <c:v>0.76</c:v>
                </c:pt>
                <c:pt idx="2">
                  <c:v>0.8</c:v>
                </c:pt>
                <c:pt idx="3">
                  <c:v>0.5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F-4C2B-8D29-C43AE919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41080"/>
        <c:axId val="541333536"/>
      </c:lineChart>
      <c:catAx>
        <c:axId val="510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9584"/>
        <c:crosses val="autoZero"/>
        <c:auto val="1"/>
        <c:lblAlgn val="ctr"/>
        <c:lblOffset val="100"/>
        <c:noMultiLvlLbl val="0"/>
      </c:catAx>
      <c:valAx>
        <c:axId val="51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4176"/>
        <c:crosses val="autoZero"/>
        <c:crossBetween val="between"/>
      </c:valAx>
      <c:valAx>
        <c:axId val="541333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1080"/>
        <c:crosses val="max"/>
        <c:crossBetween val="between"/>
      </c:valAx>
      <c:catAx>
        <c:axId val="54134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DEPUTY  MANAGER SKILL LEVEL</a:t>
            </a:r>
          </a:p>
        </c:rich>
      </c:tx>
      <c:layout>
        <c:manualLayout>
          <c:xMode val="edge"/>
          <c:yMode val="edge"/>
          <c:x val="0.35699790493547356"/>
          <c:y val="3.0112919496284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DM!$E$3</c:f>
              <c:strCache>
                <c:ptCount val="1"/>
                <c:pt idx="0">
                  <c:v>QA - 20 Marks (Jan-16)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DM!$D$4:$D$6</c:f>
              <c:strCache>
                <c:ptCount val="3"/>
                <c:pt idx="0">
                  <c:v>Prashanth H S</c:v>
                </c:pt>
                <c:pt idx="1">
                  <c:v>Ganesh C</c:v>
                </c:pt>
                <c:pt idx="2">
                  <c:v>Prakash Das</c:v>
                </c:pt>
              </c:strCache>
            </c:strRef>
          </c:cat>
          <c:val>
            <c:numRef>
              <c:f>DM!$E$4:$E$6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2-46A6-95B6-FEC0A969CECF}"/>
            </c:ext>
          </c:extLst>
        </c:ser>
        <c:ser>
          <c:idx val="2"/>
          <c:order val="2"/>
          <c:tx>
            <c:strRef>
              <c:f>DM!$G$3</c:f>
              <c:strCache>
                <c:ptCount val="1"/>
                <c:pt idx="0">
                  <c:v>QA - 20 Marks (Jul-16)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DM!$D$4:$D$6</c:f>
              <c:strCache>
                <c:ptCount val="3"/>
                <c:pt idx="0">
                  <c:v>Prashanth H S</c:v>
                </c:pt>
                <c:pt idx="1">
                  <c:v>Ganesh C</c:v>
                </c:pt>
                <c:pt idx="2">
                  <c:v>Prakash Das</c:v>
                </c:pt>
              </c:strCache>
            </c:strRef>
          </c:cat>
          <c:val>
            <c:numRef>
              <c:f>DM!$G$4:$G$6</c:f>
              <c:numCache>
                <c:formatCode>General</c:formatCode>
                <c:ptCount val="3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2-46A6-95B6-FEC0A969CECF}"/>
            </c:ext>
          </c:extLst>
        </c:ser>
        <c:ser>
          <c:idx val="4"/>
          <c:order val="4"/>
          <c:tx>
            <c:strRef>
              <c:f>DM!$I$3</c:f>
              <c:strCache>
                <c:ptCount val="1"/>
                <c:pt idx="0">
                  <c:v>QA - 25 Marks (Oct-16)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DM!$D$4:$D$6</c:f>
              <c:strCache>
                <c:ptCount val="3"/>
                <c:pt idx="0">
                  <c:v>Prashanth H S</c:v>
                </c:pt>
                <c:pt idx="1">
                  <c:v>Ganesh C</c:v>
                </c:pt>
                <c:pt idx="2">
                  <c:v>Prakash Das</c:v>
                </c:pt>
              </c:strCache>
            </c:strRef>
          </c:cat>
          <c:val>
            <c:numRef>
              <c:f>DM!$I$4:$I$6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2-46A6-95B6-FEC0A969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64176"/>
        <c:axId val="510459584"/>
      </c:barChart>
      <c:lineChart>
        <c:grouping val="standard"/>
        <c:varyColors val="0"/>
        <c:ser>
          <c:idx val="1"/>
          <c:order val="1"/>
          <c:tx>
            <c:strRef>
              <c:f>DM!$F$3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DM!$D$4:$D$6</c:f>
              <c:strCache>
                <c:ptCount val="3"/>
                <c:pt idx="0">
                  <c:v>Prashanth H S</c:v>
                </c:pt>
                <c:pt idx="1">
                  <c:v>Ganesh C</c:v>
                </c:pt>
                <c:pt idx="2">
                  <c:v>Prakash Das</c:v>
                </c:pt>
              </c:strCache>
            </c:strRef>
          </c:cat>
          <c:val>
            <c:numRef>
              <c:f>DM!$F$4:$F$6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2-46A6-95B6-FEC0A969CECF}"/>
            </c:ext>
          </c:extLst>
        </c:ser>
        <c:ser>
          <c:idx val="3"/>
          <c:order val="3"/>
          <c:tx>
            <c:strRef>
              <c:f>DM!$H$3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DM!$D$4:$D$6</c:f>
              <c:strCache>
                <c:ptCount val="3"/>
                <c:pt idx="0">
                  <c:v>Prashanth H S</c:v>
                </c:pt>
                <c:pt idx="1">
                  <c:v>Ganesh C</c:v>
                </c:pt>
                <c:pt idx="2">
                  <c:v>Prakash Das</c:v>
                </c:pt>
              </c:strCache>
            </c:strRef>
          </c:cat>
          <c:val>
            <c:numRef>
              <c:f>DM!$H$4:$H$6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2-46A6-95B6-FEC0A969CECF}"/>
            </c:ext>
          </c:extLst>
        </c:ser>
        <c:ser>
          <c:idx val="5"/>
          <c:order val="5"/>
          <c:tx>
            <c:strRef>
              <c:f>DM!$J$3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DM!$D$4:$D$6</c:f>
              <c:strCache>
                <c:ptCount val="3"/>
                <c:pt idx="0">
                  <c:v>Prashanth H S</c:v>
                </c:pt>
                <c:pt idx="1">
                  <c:v>Ganesh C</c:v>
                </c:pt>
                <c:pt idx="2">
                  <c:v>Prakash Das</c:v>
                </c:pt>
              </c:strCache>
            </c:strRef>
          </c:cat>
          <c:val>
            <c:numRef>
              <c:f>DM!$J$4:$J$6</c:f>
              <c:numCache>
                <c:formatCode>0%</c:formatCode>
                <c:ptCount val="3"/>
                <c:pt idx="0">
                  <c:v>0.92</c:v>
                </c:pt>
                <c:pt idx="1">
                  <c:v>0.92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2-46A6-95B6-FEC0A969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41080"/>
        <c:axId val="541333536"/>
      </c:lineChart>
      <c:catAx>
        <c:axId val="510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9584"/>
        <c:crosses val="autoZero"/>
        <c:auto val="1"/>
        <c:lblAlgn val="ctr"/>
        <c:lblOffset val="100"/>
        <c:noMultiLvlLbl val="0"/>
      </c:catAx>
      <c:valAx>
        <c:axId val="51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4176"/>
        <c:crosses val="autoZero"/>
        <c:crossBetween val="between"/>
      </c:valAx>
      <c:valAx>
        <c:axId val="541333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1080"/>
        <c:crosses val="max"/>
        <c:crossBetween val="between"/>
      </c:valAx>
      <c:catAx>
        <c:axId val="54134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'Before-After'!$G$3:$G$4</c:f>
              <c:strCache>
                <c:ptCount val="2"/>
                <c:pt idx="0">
                  <c:v> Jan-16</c:v>
                </c:pt>
                <c:pt idx="1">
                  <c:v>MAX MARKS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'Before-After'!$G$5:$G$33</c:f>
            </c:numRef>
          </c:val>
          <c:extLst>
            <c:ext xmlns:c16="http://schemas.microsoft.com/office/drawing/2014/chart" uri="{C3380CC4-5D6E-409C-BE32-E72D297353CC}">
              <c16:uniqueId val="{00000000-88EE-4580-B7EB-006111B6C40C}"/>
            </c:ext>
          </c:extLst>
        </c:ser>
        <c:ser>
          <c:idx val="1"/>
          <c:order val="1"/>
          <c:tx>
            <c:strRef>
              <c:f>'Before-After'!$H$3:$H$4</c:f>
              <c:strCache>
                <c:ptCount val="2"/>
                <c:pt idx="0">
                  <c:v> Jan-16</c:v>
                </c:pt>
                <c:pt idx="1">
                  <c:v>ACTUAL SCORED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'Before-After'!$H$5:$H$33</c:f>
              <c:numCache>
                <c:formatCode>General</c:formatCode>
                <c:ptCount val="29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11</c:v>
                </c:pt>
                <c:pt idx="7">
                  <c:v>13</c:v>
                </c:pt>
                <c:pt idx="8">
                  <c:v>0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2</c:v>
                </c:pt>
                <c:pt idx="15">
                  <c:v>19</c:v>
                </c:pt>
                <c:pt idx="16">
                  <c:v>16</c:v>
                </c:pt>
                <c:pt idx="17">
                  <c:v>10</c:v>
                </c:pt>
                <c:pt idx="20">
                  <c:v>11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3</c:v>
                </c:pt>
                <c:pt idx="25">
                  <c:v>15</c:v>
                </c:pt>
                <c:pt idx="26">
                  <c:v>8</c:v>
                </c:pt>
                <c:pt idx="27">
                  <c:v>11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E-4580-B7EB-006111B6C40C}"/>
            </c:ext>
          </c:extLst>
        </c:ser>
        <c:ser>
          <c:idx val="2"/>
          <c:order val="2"/>
          <c:tx>
            <c:strRef>
              <c:f>'Before-After'!$I$3:$I$4</c:f>
              <c:strCache>
                <c:ptCount val="2"/>
                <c:pt idx="0">
                  <c:v> Jan-16</c:v>
                </c:pt>
                <c:pt idx="1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'Before-After'!$I$5:$I$33</c:f>
            </c:numRef>
          </c:val>
          <c:extLst>
            <c:ext xmlns:c16="http://schemas.microsoft.com/office/drawing/2014/chart" uri="{C3380CC4-5D6E-409C-BE32-E72D297353CC}">
              <c16:uniqueId val="{00000002-88EE-4580-B7EB-006111B6C40C}"/>
            </c:ext>
          </c:extLst>
        </c:ser>
        <c:ser>
          <c:idx val="3"/>
          <c:order val="3"/>
          <c:tx>
            <c:strRef>
              <c:f>'Before-After'!$J$3:$J$4</c:f>
              <c:strCache>
                <c:ptCount val="2"/>
                <c:pt idx="0">
                  <c:v>Jul-16</c:v>
                </c:pt>
                <c:pt idx="1">
                  <c:v>MAX MARKS 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'Before-After'!$J$5:$J$33</c:f>
            </c:numRef>
          </c:val>
          <c:extLst>
            <c:ext xmlns:c16="http://schemas.microsoft.com/office/drawing/2014/chart" uri="{C3380CC4-5D6E-409C-BE32-E72D297353CC}">
              <c16:uniqueId val="{00000003-88EE-4580-B7EB-006111B6C40C}"/>
            </c:ext>
          </c:extLst>
        </c:ser>
        <c:ser>
          <c:idx val="4"/>
          <c:order val="4"/>
          <c:tx>
            <c:strRef>
              <c:f>'Before-After'!$K$3:$K$4</c:f>
              <c:strCache>
                <c:ptCount val="2"/>
                <c:pt idx="0">
                  <c:v>Jul-16</c:v>
                </c:pt>
                <c:pt idx="1">
                  <c:v>ACTUAL SCORED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'Before-After'!$K$5:$K$33</c:f>
              <c:numCache>
                <c:formatCode>General</c:formatCode>
                <c:ptCount val="29"/>
                <c:pt idx="1">
                  <c:v>20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11</c:v>
                </c:pt>
                <c:pt idx="16">
                  <c:v>18</c:v>
                </c:pt>
                <c:pt idx="17">
                  <c:v>20</c:v>
                </c:pt>
                <c:pt idx="23">
                  <c:v>19</c:v>
                </c:pt>
                <c:pt idx="26">
                  <c:v>15</c:v>
                </c:pt>
                <c:pt idx="2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E-4580-B7EB-006111B6C40C}"/>
            </c:ext>
          </c:extLst>
        </c:ser>
        <c:ser>
          <c:idx val="5"/>
          <c:order val="5"/>
          <c:tx>
            <c:strRef>
              <c:f>'Before-After'!$L$3:$L$4</c:f>
              <c:strCache>
                <c:ptCount val="2"/>
                <c:pt idx="0">
                  <c:v>Jul-16</c:v>
                </c:pt>
                <c:pt idx="1">
                  <c:v>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'Before-After'!$L$5:$L$33</c:f>
            </c:numRef>
          </c:val>
          <c:extLst>
            <c:ext xmlns:c16="http://schemas.microsoft.com/office/drawing/2014/chart" uri="{C3380CC4-5D6E-409C-BE32-E72D297353CC}">
              <c16:uniqueId val="{00000005-88EE-4580-B7EB-006111B6C40C}"/>
            </c:ext>
          </c:extLst>
        </c:ser>
        <c:ser>
          <c:idx val="6"/>
          <c:order val="6"/>
          <c:tx>
            <c:strRef>
              <c:f>'Before-After'!$M$3:$M$4</c:f>
              <c:strCache>
                <c:ptCount val="2"/>
                <c:pt idx="0">
                  <c:v> Oct-16</c:v>
                </c:pt>
                <c:pt idx="1">
                  <c:v>MAX MARKS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'Before-After'!$M$5:$M$33</c:f>
            </c:numRef>
          </c:val>
          <c:extLst>
            <c:ext xmlns:c16="http://schemas.microsoft.com/office/drawing/2014/chart" uri="{C3380CC4-5D6E-409C-BE32-E72D297353CC}">
              <c16:uniqueId val="{00000006-88EE-4580-B7EB-006111B6C40C}"/>
            </c:ext>
          </c:extLst>
        </c:ser>
        <c:ser>
          <c:idx val="7"/>
          <c:order val="7"/>
          <c:tx>
            <c:strRef>
              <c:f>'Before-After'!$N$3:$N$4</c:f>
              <c:strCache>
                <c:ptCount val="2"/>
                <c:pt idx="0">
                  <c:v> Oct-16</c:v>
                </c:pt>
                <c:pt idx="1">
                  <c:v>ACTUAL SCORED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'Before-After'!$N$5:$N$33</c:f>
              <c:numCache>
                <c:formatCode>General</c:formatCode>
                <c:ptCount val="29"/>
                <c:pt idx="12">
                  <c:v>9</c:v>
                </c:pt>
                <c:pt idx="13">
                  <c:v>9.5</c:v>
                </c:pt>
                <c:pt idx="14">
                  <c:v>9.5</c:v>
                </c:pt>
                <c:pt idx="15">
                  <c:v>12.5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17.5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E-4580-B7EB-006111B6C40C}"/>
            </c:ext>
          </c:extLst>
        </c:ser>
        <c:ser>
          <c:idx val="8"/>
          <c:order val="8"/>
          <c:tx>
            <c:strRef>
              <c:f>'Before-After'!$O$3:$O$4</c:f>
              <c:strCache>
                <c:ptCount val="2"/>
                <c:pt idx="0">
                  <c:v> Oct-16</c:v>
                </c:pt>
                <c:pt idx="1">
                  <c:v>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'Before-After'!$C$5:$F$33</c:f>
              <c:multiLvlStrCache>
                <c:ptCount val="29"/>
                <c:lvl>
                  <c:pt idx="0">
                    <c:v>HOT FORGING</c:v>
                  </c:pt>
                  <c:pt idx="1">
                    <c:v>hard line</c:v>
                  </c:pt>
                  <c:pt idx="2">
                    <c:v>HOT FORGING</c:v>
                  </c:pt>
                  <c:pt idx="3">
                    <c:v>SHAFT</c:v>
                  </c:pt>
                  <c:pt idx="4">
                    <c:v>hard line</c:v>
                  </c:pt>
                  <c:pt idx="5">
                    <c:v>assembly</c:v>
                  </c:pt>
                  <c:pt idx="6">
                    <c:v>HT</c:v>
                  </c:pt>
                  <c:pt idx="7">
                    <c:v>Hard line</c:v>
                  </c:pt>
                  <c:pt idx="8">
                    <c:v>assembly</c:v>
                  </c:pt>
                  <c:pt idx="9">
                    <c:v>cam </c:v>
                  </c:pt>
                  <c:pt idx="10">
                    <c:v>CAM</c:v>
                  </c:pt>
                  <c:pt idx="11">
                    <c:v>cam</c:v>
                  </c:pt>
                  <c:pt idx="12">
                    <c:v>HT</c:v>
                  </c:pt>
                  <c:pt idx="13">
                    <c:v>Hard line</c:v>
                  </c:pt>
                  <c:pt idx="14">
                    <c:v>Shaft</c:v>
                  </c:pt>
                  <c:pt idx="15">
                    <c:v>gear line</c:v>
                  </c:pt>
                  <c:pt idx="16">
                    <c:v>CAM</c:v>
                  </c:pt>
                  <c:pt idx="17">
                    <c:v>gear line</c:v>
                  </c:pt>
                  <c:pt idx="18">
                    <c:v>QA</c:v>
                  </c:pt>
                  <c:pt idx="19">
                    <c:v>gear line</c:v>
                  </c:pt>
                  <c:pt idx="20">
                    <c:v>Hard line</c:v>
                  </c:pt>
                  <c:pt idx="21">
                    <c:v>gear line</c:v>
                  </c:pt>
                  <c:pt idx="22">
                    <c:v>QA</c:v>
                  </c:pt>
                  <c:pt idx="23">
                    <c:v>CAM</c:v>
                  </c:pt>
                  <c:pt idx="24">
                    <c:v>gear line</c:v>
                  </c:pt>
                  <c:pt idx="25">
                    <c:v>CONROD</c:v>
                  </c:pt>
                  <c:pt idx="26">
                    <c:v>shaft</c:v>
                  </c:pt>
                  <c:pt idx="27">
                    <c:v>QA</c:v>
                  </c:pt>
                  <c:pt idx="28">
                    <c:v>hard line</c:v>
                  </c:pt>
                </c:lvl>
                <c:lvl>
                  <c:pt idx="0">
                    <c:v>MANOHAR</c:v>
                  </c:pt>
                  <c:pt idx="1">
                    <c:v>MANJUNATH</c:v>
                  </c:pt>
                  <c:pt idx="2">
                    <c:v>KRISHNAMURTHY</c:v>
                  </c:pt>
                  <c:pt idx="3">
                    <c:v>SADASHIVA</c:v>
                  </c:pt>
                  <c:pt idx="4">
                    <c:v>Somashekar</c:v>
                  </c:pt>
                  <c:pt idx="5">
                    <c:v>Pradeep .d</c:v>
                  </c:pt>
                  <c:pt idx="6">
                    <c:v>Venkatesh naiK</c:v>
                  </c:pt>
                  <c:pt idx="7">
                    <c:v>Mohan raj</c:v>
                  </c:pt>
                  <c:pt idx="8">
                    <c:v>Nagaraj</c:v>
                  </c:pt>
                  <c:pt idx="9">
                    <c:v>Sanjeev verma</c:v>
                  </c:pt>
                  <c:pt idx="10">
                    <c:v>Vikas dhiman</c:v>
                  </c:pt>
                  <c:pt idx="11">
                    <c:v>Sarvanan</c:v>
                  </c:pt>
                  <c:pt idx="12">
                    <c:v>Nagendra</c:v>
                  </c:pt>
                  <c:pt idx="13">
                    <c:v>Mohan R O</c:v>
                  </c:pt>
                  <c:pt idx="14">
                    <c:v>Amit Ranjan K V</c:v>
                  </c:pt>
                  <c:pt idx="15">
                    <c:v>Sakthi prakash</c:v>
                  </c:pt>
                  <c:pt idx="16">
                    <c:v>Raghunatha T.R</c:v>
                  </c:pt>
                  <c:pt idx="17">
                    <c:v>Arun H G</c:v>
                  </c:pt>
                  <c:pt idx="18">
                    <c:v>Sandeep Das</c:v>
                  </c:pt>
                  <c:pt idx="19">
                    <c:v>Shivakumar</c:v>
                  </c:pt>
                  <c:pt idx="20">
                    <c:v>Mayanna</c:v>
                  </c:pt>
                  <c:pt idx="21">
                    <c:v>Suraj</c:v>
                  </c:pt>
                  <c:pt idx="22">
                    <c:v>MANASI SINGH</c:v>
                  </c:pt>
                  <c:pt idx="23">
                    <c:v>PRAKASH DAS</c:v>
                  </c:pt>
                  <c:pt idx="24">
                    <c:v>Tambralli Nagaraj</c:v>
                  </c:pt>
                  <c:pt idx="25">
                    <c:v>Gangadhar</c:v>
                  </c:pt>
                  <c:pt idx="26">
                    <c:v>Arul kumar</c:v>
                  </c:pt>
                  <c:pt idx="27">
                    <c:v>Sheel kumar</c:v>
                  </c:pt>
                  <c:pt idx="28">
                    <c:v>Vinod</c:v>
                  </c:pt>
                </c:lvl>
                <c:lvl>
                  <c:pt idx="0">
                    <c:v>800041</c:v>
                  </c:pt>
                  <c:pt idx="1">
                    <c:v>800068</c:v>
                  </c:pt>
                  <c:pt idx="2">
                    <c:v>800070</c:v>
                  </c:pt>
                  <c:pt idx="3">
                    <c:v>800102</c:v>
                  </c:pt>
                  <c:pt idx="4">
                    <c:v>800140</c:v>
                  </c:pt>
                  <c:pt idx="5">
                    <c:v>800153</c:v>
                  </c:pt>
                  <c:pt idx="6">
                    <c:v>800167</c:v>
                  </c:pt>
                  <c:pt idx="7">
                    <c:v>800177</c:v>
                  </c:pt>
                  <c:pt idx="8">
                    <c:v>800206</c:v>
                  </c:pt>
                  <c:pt idx="9">
                    <c:v>800472</c:v>
                  </c:pt>
                  <c:pt idx="10">
                    <c:v>800501</c:v>
                  </c:pt>
                  <c:pt idx="11">
                    <c:v>800512</c:v>
                  </c:pt>
                  <c:pt idx="12">
                    <c:v>800144</c:v>
                  </c:pt>
                  <c:pt idx="13">
                    <c:v>800152</c:v>
                  </c:pt>
                  <c:pt idx="14">
                    <c:v>800321</c:v>
                  </c:pt>
                  <c:pt idx="15">
                    <c:v>800038</c:v>
                  </c:pt>
                  <c:pt idx="16">
                    <c:v>800150</c:v>
                  </c:pt>
                  <c:pt idx="17">
                    <c:v>800179</c:v>
                  </c:pt>
                  <c:pt idx="19">
                    <c:v>800709</c:v>
                  </c:pt>
                  <c:pt idx="20">
                    <c:v>800079</c:v>
                  </c:pt>
                  <c:pt idx="21">
                    <c:v>800210</c:v>
                  </c:pt>
                  <c:pt idx="22">
                    <c:v>800315</c:v>
                  </c:pt>
                  <c:pt idx="23">
                    <c:v>800505</c:v>
                  </c:pt>
                  <c:pt idx="24">
                    <c:v>800206</c:v>
                  </c:pt>
                  <c:pt idx="25">
                    <c:v>800388</c:v>
                  </c:pt>
                  <c:pt idx="26">
                    <c:v>800392</c:v>
                  </c:pt>
                  <c:pt idx="27">
                    <c:v>800667</c:v>
                  </c:pt>
                  <c:pt idx="28">
                    <c:v>800080</c:v>
                  </c:pt>
                </c:lvl>
              </c:multiLvlStrCache>
            </c:multiLvlStrRef>
          </c:cat>
          <c:val>
            <c:numRef>
              <c:f>'Before-After'!$O$5:$O$33</c:f>
            </c:numRef>
          </c:val>
          <c:extLst>
            <c:ext xmlns:c16="http://schemas.microsoft.com/office/drawing/2014/chart" uri="{C3380CC4-5D6E-409C-BE32-E72D297353CC}">
              <c16:uniqueId val="{00000008-88EE-4580-B7EB-006111B6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78048"/>
        <c:axId val="334179360"/>
      </c:barChart>
      <c:catAx>
        <c:axId val="3341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79360"/>
        <c:crosses val="autoZero"/>
        <c:auto val="1"/>
        <c:lblAlgn val="ctr"/>
        <c:lblOffset val="100"/>
        <c:noMultiLvlLbl val="0"/>
      </c:catAx>
      <c:valAx>
        <c:axId val="3341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 score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36717505891036889"/>
          <c:w val="0.92727272727272725"/>
          <c:h val="0.57087621722149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'Before- After %'!$F$6</c:f>
              <c:strCache>
                <c:ptCount val="1"/>
                <c:pt idx="0">
                  <c:v>No of associates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'Before- After %'!$E$7:$E$9</c:f>
              <c:numCache>
                <c:formatCode>General</c:formatCode>
                <c:ptCount val="3"/>
              </c:numCache>
            </c:numRef>
          </c:cat>
          <c:val>
            <c:numRef>
              <c:f>'Before- After %'!$F$7:$F$9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0-42C3-887B-22F60883E090}"/>
            </c:ext>
          </c:extLst>
        </c:ser>
        <c:ser>
          <c:idx val="1"/>
          <c:order val="1"/>
          <c:tx>
            <c:strRef>
              <c:f>'Before- After %'!$G$6</c:f>
              <c:strCache>
                <c:ptCount val="1"/>
                <c:pt idx="0">
                  <c:v>%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'Before- After %'!$E$7:$E$9</c:f>
              <c:numCache>
                <c:formatCode>General</c:formatCode>
                <c:ptCount val="3"/>
              </c:numCache>
            </c:numRef>
          </c:cat>
          <c:val>
            <c:numRef>
              <c:f>'Before- After %'!$G$7:$G$9</c:f>
              <c:numCache>
                <c:formatCode>0.0%</c:formatCode>
                <c:ptCount val="3"/>
                <c:pt idx="0">
                  <c:v>0.16923076923076924</c:v>
                </c:pt>
                <c:pt idx="1">
                  <c:v>0.41538461538461541</c:v>
                </c:pt>
                <c:pt idx="2">
                  <c:v>0.41538461538461541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0-42C3-887B-22F60883E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3130712"/>
        <c:axId val="413124480"/>
      </c:barChart>
      <c:catAx>
        <c:axId val="41313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24480"/>
        <c:crosses val="autoZero"/>
        <c:auto val="1"/>
        <c:lblAlgn val="ctr"/>
        <c:lblOffset val="100"/>
        <c:noMultiLvlLbl val="0"/>
      </c:catAx>
      <c:valAx>
        <c:axId val="413124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31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 </a:t>
            </a:r>
          </a:p>
          <a:p>
            <a:pPr>
              <a:defRPr/>
            </a:pPr>
            <a:r>
              <a:rPr lang="en-IN"/>
              <a:t>TEST ATTENDANCE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 After %'!$D$98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%'!$D$99:$D$108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11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D-49B6-B652-7CAC546A02F8}"/>
            </c:ext>
          </c:extLst>
        </c:ser>
        <c:ser>
          <c:idx val="1"/>
          <c:order val="1"/>
          <c:tx>
            <c:strRef>
              <c:f>'Before- After %'!$E$98</c:f>
              <c:strCache>
                <c:ptCount val="1"/>
                <c:pt idx="0">
                  <c:v>TEST ATTENDANCE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070950468540829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AD-49B6-B652-7CAC546A02F8}"/>
                </c:ext>
              </c:extLst>
            </c:dLbl>
            <c:dLbl>
              <c:idx val="8"/>
              <c:layout>
                <c:manualLayout>
                  <c:x val="5.3547523427040517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AD-49B6-B652-7CAC546A02F8}"/>
                </c:ext>
              </c:extLst>
            </c:dLbl>
            <c:dLbl>
              <c:idx val="9"/>
              <c:layout>
                <c:manualLayout>
                  <c:x val="8.91861761426978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AD-49B6-B652-7CAC546A0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%'!$E$99:$E$108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11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D-49B6-B652-7CAC546A02F8}"/>
            </c:ext>
          </c:extLst>
        </c:ser>
        <c:ser>
          <c:idx val="2"/>
          <c:order val="2"/>
          <c:tx>
            <c:strRef>
              <c:f>'Before- After %'!$F$98</c:f>
              <c:strCache>
                <c:ptCount val="1"/>
                <c:pt idx="0">
                  <c:v>ABSENTISM</c:v>
                </c:pt>
              </c:strCache>
            </c:strRef>
          </c:tx>
          <c:spPr>
            <a:solidFill>
              <a:srgbClr val="F44A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%'!$F$99:$F$108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D-49B6-B652-7CAC546A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892400"/>
        <c:axId val="433892728"/>
      </c:barChart>
      <c:lineChart>
        <c:grouping val="standard"/>
        <c:varyColors val="0"/>
        <c:ser>
          <c:idx val="3"/>
          <c:order val="3"/>
          <c:tx>
            <c:strRef>
              <c:f>'Before- After %'!$G$98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rgbClr val="071F0D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11705685618742E-2"/>
                  <c:y val="-5.3601349459695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AD-49B6-B652-7CAC546A02F8}"/>
                </c:ext>
              </c:extLst>
            </c:dLbl>
            <c:dLbl>
              <c:idx val="1"/>
              <c:layout>
                <c:manualLayout>
                  <c:x val="-4.6822742474916405E-2"/>
                  <c:y val="-5.8068128581336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AD-49B6-B652-7CAC546A02F8}"/>
                </c:ext>
              </c:extLst>
            </c:dLbl>
            <c:dLbl>
              <c:idx val="2"/>
              <c:layout>
                <c:manualLayout>
                  <c:x val="-3.3444816053511746E-2"/>
                  <c:y val="-6.7001686824619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AD-49B6-B652-7CAC546A02F8}"/>
                </c:ext>
              </c:extLst>
            </c:dLbl>
            <c:dLbl>
              <c:idx val="3"/>
              <c:layout>
                <c:manualLayout>
                  <c:x val="-3.3444816053511663E-2"/>
                  <c:y val="-8.48688033111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AD-49B6-B652-7CAC546A02F8}"/>
                </c:ext>
              </c:extLst>
            </c:dLbl>
            <c:dLbl>
              <c:idx val="4"/>
              <c:layout>
                <c:manualLayout>
                  <c:x val="-5.128205128205128E-2"/>
                  <c:y val="-4.9134570338054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AD-49B6-B652-7CAC546A02F8}"/>
                </c:ext>
              </c:extLst>
            </c:dLbl>
            <c:dLbl>
              <c:idx val="5"/>
              <c:layout>
                <c:manualLayout>
                  <c:x val="-3.3444816053511704E-2"/>
                  <c:y val="-5.3601349459695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AD-49B6-B652-7CAC546A02F8}"/>
                </c:ext>
              </c:extLst>
            </c:dLbl>
            <c:dLbl>
              <c:idx val="6"/>
              <c:layout>
                <c:manualLayout>
                  <c:x val="-3.3444816053511787E-2"/>
                  <c:y val="-4.9134570338054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AD-49B6-B652-7CAC546A02F8}"/>
                </c:ext>
              </c:extLst>
            </c:dLbl>
            <c:dLbl>
              <c:idx val="7"/>
              <c:layout>
                <c:manualLayout>
                  <c:x val="-4.0133779264214131E-2"/>
                  <c:y val="-6.7001686824619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AD-49B6-B652-7CAC546A02F8}"/>
                </c:ext>
              </c:extLst>
            </c:dLbl>
            <c:dLbl>
              <c:idx val="8"/>
              <c:layout>
                <c:manualLayout>
                  <c:x val="-5.7971014492753707E-2"/>
                  <c:y val="-4.0201012094771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AD-49B6-B652-7CAC546A02F8}"/>
                </c:ext>
              </c:extLst>
            </c:dLbl>
            <c:dLbl>
              <c:idx val="9"/>
              <c:layout>
                <c:manualLayout>
                  <c:x val="-2.4526198439241916E-2"/>
                  <c:y val="1.7867116486565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AD-49B6-B652-7CAC546A0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%'!$G$99:$G$108</c:f>
              <c:numCache>
                <c:formatCode>0%</c:formatCode>
                <c:ptCount val="10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0.625</c:v>
                </c:pt>
                <c:pt idx="4">
                  <c:v>1</c:v>
                </c:pt>
                <c:pt idx="5">
                  <c:v>0.5714285714285714</c:v>
                </c:pt>
                <c:pt idx="6">
                  <c:v>0.88888888888888884</c:v>
                </c:pt>
                <c:pt idx="7">
                  <c:v>0.5</c:v>
                </c:pt>
                <c:pt idx="8">
                  <c:v>1</c:v>
                </c:pt>
                <c:pt idx="9">
                  <c:v>0.7705908289241622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AD-49B6-B652-7CAC546A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6208"/>
        <c:axId val="497325880"/>
      </c:lineChart>
      <c:catAx>
        <c:axId val="4338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728"/>
        <c:crosses val="autoZero"/>
        <c:auto val="1"/>
        <c:lblAlgn val="ctr"/>
        <c:lblOffset val="100"/>
        <c:noMultiLvlLbl val="0"/>
      </c:catAx>
      <c:valAx>
        <c:axId val="4338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400"/>
        <c:crosses val="autoZero"/>
        <c:crossBetween val="between"/>
      </c:valAx>
      <c:valAx>
        <c:axId val="497325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26208"/>
        <c:crosses val="max"/>
        <c:crossBetween val="between"/>
      </c:valAx>
      <c:catAx>
        <c:axId val="4973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32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</a:t>
            </a:r>
          </a:p>
          <a:p>
            <a:pPr>
              <a:defRPr/>
            </a:pPr>
            <a:r>
              <a:rPr lang="en-IN"/>
              <a:t>TEST MARKS Details</a:t>
            </a:r>
          </a:p>
        </c:rich>
      </c:tx>
      <c:layout>
        <c:manualLayout>
          <c:xMode val="edge"/>
          <c:yMode val="edge"/>
          <c:x val="0.32979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 After %'!$E$112</c:f>
              <c:strCache>
                <c:ptCount val="1"/>
                <c:pt idx="0">
                  <c:v>NO'S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%'!$D$113:$D$122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%'!$E$113:$E$122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11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9-4F5D-A375-81803059E211}"/>
            </c:ext>
          </c:extLst>
        </c:ser>
        <c:ser>
          <c:idx val="1"/>
          <c:order val="1"/>
          <c:tx>
            <c:strRef>
              <c:f>'Before- After %'!$F$112</c:f>
              <c:strCache>
                <c:ptCount val="1"/>
                <c:pt idx="0">
                  <c:v>AVG.                  MARKS SCORED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1111111111108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19-4F5D-A375-81803059E211}"/>
                </c:ext>
              </c:extLst>
            </c:dLbl>
            <c:dLbl>
              <c:idx val="2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9-4F5D-A375-81803059E211}"/>
                </c:ext>
              </c:extLst>
            </c:dLbl>
            <c:dLbl>
              <c:idx val="8"/>
              <c:layout>
                <c:manualLayout>
                  <c:x val="-1.018506752641599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19-4F5D-A375-81803059E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%'!$D$113:$D$122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%'!$F$113:$F$122</c:f>
              <c:numCache>
                <c:formatCode>General</c:formatCode>
                <c:ptCount val="10"/>
                <c:pt idx="0">
                  <c:v>22</c:v>
                </c:pt>
                <c:pt idx="1">
                  <c:v>18.5</c:v>
                </c:pt>
                <c:pt idx="2">
                  <c:v>18.5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 formatCode="0">
                  <c:v>19.222222222222221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9-4F5D-A375-81803059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63920"/>
        <c:axId val="430155720"/>
      </c:barChart>
      <c:lineChart>
        <c:grouping val="standard"/>
        <c:varyColors val="0"/>
        <c:ser>
          <c:idx val="2"/>
          <c:order val="2"/>
          <c:tx>
            <c:strRef>
              <c:f>'Before- After %'!$G$112</c:f>
              <c:strCache>
                <c:ptCount val="1"/>
                <c:pt idx="0">
                  <c:v>AVG. MARKS  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222222222222222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19-4F5D-A375-81803059E211}"/>
                </c:ext>
              </c:extLst>
            </c:dLbl>
            <c:dLbl>
              <c:idx val="1"/>
              <c:layout>
                <c:manualLayout>
                  <c:x val="-5.5555555555555552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19-4F5D-A375-81803059E211}"/>
                </c:ext>
              </c:extLst>
            </c:dLbl>
            <c:dLbl>
              <c:idx val="2"/>
              <c:layout>
                <c:manualLayout>
                  <c:x val="-1.6666666666666718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19-4F5D-A375-81803059E211}"/>
                </c:ext>
              </c:extLst>
            </c:dLbl>
            <c:dLbl>
              <c:idx val="3"/>
              <c:layout>
                <c:manualLayout>
                  <c:x val="-3.3333333333333381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19-4F5D-A375-81803059E211}"/>
                </c:ext>
              </c:extLst>
            </c:dLbl>
            <c:dLbl>
              <c:idx val="4"/>
              <c:layout>
                <c:manualLayout>
                  <c:x val="-4.1666666666666664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19-4F5D-A375-81803059E211}"/>
                </c:ext>
              </c:extLst>
            </c:dLbl>
            <c:dLbl>
              <c:idx val="5"/>
              <c:layout>
                <c:manualLayout>
                  <c:x val="-4.1666666666666768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19-4F5D-A375-81803059E211}"/>
                </c:ext>
              </c:extLst>
            </c:dLbl>
            <c:dLbl>
              <c:idx val="6"/>
              <c:layout>
                <c:manualLayout>
                  <c:x val="-0.05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19-4F5D-A375-81803059E211}"/>
                </c:ext>
              </c:extLst>
            </c:dLbl>
            <c:dLbl>
              <c:idx val="7"/>
              <c:layout>
                <c:manualLayout>
                  <c:x val="-4.1666666666666768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19-4F5D-A375-81803059E211}"/>
                </c:ext>
              </c:extLst>
            </c:dLbl>
            <c:dLbl>
              <c:idx val="8"/>
              <c:layout>
                <c:manualLayout>
                  <c:x val="-5.2777777777777778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19-4F5D-A375-81803059E211}"/>
                </c:ext>
              </c:extLst>
            </c:dLbl>
            <c:dLbl>
              <c:idx val="9"/>
              <c:layout>
                <c:manualLayout>
                  <c:x val="-4.444444444444454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19-4F5D-A375-81803059E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%'!$D$113:$D$122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%'!$G$113:$G$122</c:f>
              <c:numCache>
                <c:formatCode>0%</c:formatCode>
                <c:ptCount val="10"/>
                <c:pt idx="0">
                  <c:v>0.53</c:v>
                </c:pt>
                <c:pt idx="1">
                  <c:v>0.75</c:v>
                </c:pt>
                <c:pt idx="2">
                  <c:v>0.56000000000000005</c:v>
                </c:pt>
                <c:pt idx="3">
                  <c:v>0.5</c:v>
                </c:pt>
                <c:pt idx="4">
                  <c:v>0.81</c:v>
                </c:pt>
                <c:pt idx="5">
                  <c:v>0.37</c:v>
                </c:pt>
                <c:pt idx="6">
                  <c:v>0.69</c:v>
                </c:pt>
                <c:pt idx="7">
                  <c:v>0.38</c:v>
                </c:pt>
                <c:pt idx="8">
                  <c:v>0.8</c:v>
                </c:pt>
                <c:pt idx="9">
                  <c:v>0.59888888888888892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19-4F5D-A375-81803059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80840"/>
        <c:axId val="432080512"/>
      </c:lineChart>
      <c:catAx>
        <c:axId val="4301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5720"/>
        <c:crosses val="autoZero"/>
        <c:auto val="1"/>
        <c:lblAlgn val="ctr"/>
        <c:lblOffset val="100"/>
        <c:noMultiLvlLbl val="0"/>
      </c:catAx>
      <c:valAx>
        <c:axId val="4301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3920"/>
        <c:crosses val="autoZero"/>
        <c:crossBetween val="between"/>
      </c:valAx>
      <c:valAx>
        <c:axId val="4320805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0840"/>
        <c:crosses val="max"/>
        <c:crossBetween val="between"/>
      </c:valAx>
      <c:catAx>
        <c:axId val="43208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08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</a:t>
            </a:r>
          </a:p>
          <a:p>
            <a:pPr>
              <a:defRPr/>
            </a:pPr>
            <a:r>
              <a:rPr lang="en-IN"/>
              <a:t>SCORE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 After %'!$P$6</c:f>
              <c:strCache>
                <c:ptCount val="1"/>
                <c:pt idx="0">
                  <c:v>No of associates in Jul-16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1.795735129068470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B6-4F7B-9589-598CEEDD0CDA}"/>
                </c:ext>
              </c:extLst>
            </c:dLbl>
            <c:dLbl>
              <c:idx val="2"/>
              <c:layout>
                <c:manualLayout>
                  <c:x val="-8.2303575971038333E-17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B6-4F7B-9589-598CEEDD0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%'!$P$7:$P$9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6-4F7B-9589-598CEEDD0CDA}"/>
            </c:ext>
          </c:extLst>
        </c:ser>
        <c:ser>
          <c:idx val="2"/>
          <c:order val="2"/>
          <c:tx>
            <c:strRef>
              <c:f>'Before- After %'!$R$6</c:f>
              <c:strCache>
                <c:ptCount val="1"/>
                <c:pt idx="0">
                  <c:v>No of associates in Oct-16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rgbClr val="92D050"/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2.244668911335660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B6-4F7B-9589-598CEEDD0CDA}"/>
                </c:ext>
              </c:extLst>
            </c:dLbl>
            <c:dLbl>
              <c:idx val="2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B6-4F7B-9589-598CEEDD0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%'!$R$7:$R$9</c:f>
              <c:numCache>
                <c:formatCode>General</c:formatCode>
                <c:ptCount val="3"/>
                <c:pt idx="0">
                  <c:v>10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6-4F7B-9589-598CEEDD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493187400"/>
        <c:axId val="493187072"/>
      </c:barChart>
      <c:lineChart>
        <c:grouping val="standard"/>
        <c:varyColors val="0"/>
        <c:ser>
          <c:idx val="1"/>
          <c:order val="1"/>
          <c:tx>
            <c:strRef>
              <c:f>'Before- After %'!$Q$6</c:f>
              <c:strCache>
                <c:ptCount val="1"/>
                <c:pt idx="0">
                  <c:v>% </c:v>
                </c:pt>
              </c:strCache>
            </c:strRef>
          </c:tx>
          <c:spPr>
            <a:ln w="15875" cap="rnd">
              <a:solidFill>
                <a:srgbClr val="8C386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893378226711972E-3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B6-4F7B-9589-598CEEDD0CDA}"/>
                </c:ext>
              </c:extLst>
            </c:dLbl>
            <c:dLbl>
              <c:idx val="1"/>
              <c:layout>
                <c:manualLayout>
                  <c:x val="-8.2303575971038333E-17"/>
                  <c:y val="6.944444444444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B6-4F7B-9589-598CEEDD0CDA}"/>
                </c:ext>
              </c:extLst>
            </c:dLbl>
            <c:dLbl>
              <c:idx val="2"/>
              <c:layout>
                <c:manualLayout>
                  <c:x val="8.978675645342148E-3"/>
                  <c:y val="6.944444444444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B6-4F7B-9589-598CEEDD0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%'!$Q$7:$Q$9</c:f>
              <c:numCache>
                <c:formatCode>0.0%</c:formatCode>
                <c:ptCount val="3"/>
                <c:pt idx="0">
                  <c:v>0.16923076923076924</c:v>
                </c:pt>
                <c:pt idx="1">
                  <c:v>0.41538461538461541</c:v>
                </c:pt>
                <c:pt idx="2">
                  <c:v>0.41538461538461541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B6-4F7B-9589-598CEEDD0CDA}"/>
            </c:ext>
          </c:extLst>
        </c:ser>
        <c:ser>
          <c:idx val="3"/>
          <c:order val="3"/>
          <c:tx>
            <c:strRef>
              <c:f>'Before- After %'!$S$6</c:f>
              <c:strCache>
                <c:ptCount val="1"/>
                <c:pt idx="0">
                  <c:v>% </c:v>
                </c:pt>
              </c:strCache>
            </c:strRef>
          </c:tx>
          <c:spPr>
            <a:ln w="15875" cap="rnd">
              <a:solidFill>
                <a:srgbClr val="8C386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B6-4F7B-9589-598CEEDD0CD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B6-4F7B-9589-598CEEDD0CDA}"/>
              </c:ext>
            </c:extLst>
          </c:dPt>
          <c:dLbls>
            <c:dLbl>
              <c:idx val="0"/>
              <c:layout>
                <c:manualLayout>
                  <c:x val="0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B6-4F7B-9589-598CEEDD0CDA}"/>
                </c:ext>
              </c:extLst>
            </c:dLbl>
            <c:dLbl>
              <c:idx val="1"/>
              <c:layout>
                <c:manualLayout>
                  <c:x val="3.367003367003358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B6-4F7B-9589-598CEEDD0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'Before- After %'!$S$7:$S$9</c:f>
              <c:numCache>
                <c:formatCode>0.0%</c:formatCode>
                <c:ptCount val="3"/>
                <c:pt idx="0">
                  <c:v>0.1388888888888889</c:v>
                </c:pt>
                <c:pt idx="1">
                  <c:v>0.44444444444444442</c:v>
                </c:pt>
                <c:pt idx="2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B6-4F7B-9589-598CEEDD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02928"/>
        <c:axId val="521303584"/>
      </c:lineChart>
      <c:catAx>
        <c:axId val="49318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ABOVE 90%                            89% - 75%                        BELOW 75%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7072"/>
        <c:crosses val="autoZero"/>
        <c:auto val="0"/>
        <c:lblAlgn val="ctr"/>
        <c:lblOffset val="100"/>
        <c:noMultiLvlLbl val="0"/>
      </c:catAx>
      <c:valAx>
        <c:axId val="4931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7400"/>
        <c:crosses val="autoZero"/>
        <c:crossBetween val="between"/>
      </c:valAx>
      <c:valAx>
        <c:axId val="521303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2928"/>
        <c:crosses val="max"/>
        <c:crossBetween val="between"/>
      </c:valAx>
      <c:catAx>
        <c:axId val="52130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130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 score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36717505891036889"/>
          <c:w val="0.92727272727272725"/>
          <c:h val="0.57087621722149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'Before- After % OVERALL'!$F$6</c:f>
              <c:strCache>
                <c:ptCount val="1"/>
                <c:pt idx="0">
                  <c:v>No of associates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'Before- After % OVERALL'!$E$7:$E$9</c:f>
              <c:numCache>
                <c:formatCode>General</c:formatCode>
                <c:ptCount val="3"/>
              </c:numCache>
            </c:numRef>
          </c:cat>
          <c:val>
            <c:numRef>
              <c:f>'Before- After % OVERALL'!$F$7:$F$9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8-47E4-A044-88B44BACA798}"/>
            </c:ext>
          </c:extLst>
        </c:ser>
        <c:ser>
          <c:idx val="1"/>
          <c:order val="1"/>
          <c:tx>
            <c:strRef>
              <c:f>'Before- After % OVERALL'!$G$6</c:f>
              <c:strCache>
                <c:ptCount val="1"/>
                <c:pt idx="0">
                  <c:v>%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'Before- After % OVERALL'!$E$7:$E$9</c:f>
              <c:numCache>
                <c:formatCode>General</c:formatCode>
                <c:ptCount val="3"/>
              </c:numCache>
            </c:numRef>
          </c:cat>
          <c:val>
            <c:numRef>
              <c:f>'Before- After % OVERALL'!$G$7:$G$9</c:f>
              <c:numCache>
                <c:formatCode>0.0%</c:formatCode>
                <c:ptCount val="3"/>
                <c:pt idx="0">
                  <c:v>0.16923076923076924</c:v>
                </c:pt>
                <c:pt idx="1">
                  <c:v>0.41538461538461541</c:v>
                </c:pt>
                <c:pt idx="2">
                  <c:v>0.41538461538461541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8-47E4-A044-88B44BACA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3130712"/>
        <c:axId val="413124480"/>
      </c:barChart>
      <c:catAx>
        <c:axId val="41313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24480"/>
        <c:crosses val="autoZero"/>
        <c:auto val="1"/>
        <c:lblAlgn val="ctr"/>
        <c:lblOffset val="100"/>
        <c:noMultiLvlLbl val="0"/>
      </c:catAx>
      <c:valAx>
        <c:axId val="413124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31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 </a:t>
            </a:r>
          </a:p>
          <a:p>
            <a:pPr>
              <a:defRPr/>
            </a:pPr>
            <a:r>
              <a:rPr lang="en-IN"/>
              <a:t>TEST ATTENDANCE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 After % OVERALL'!$D$98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OVERALL'!$D$99:$D$108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11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E-4B6B-91BC-E5FAB744BD8D}"/>
            </c:ext>
          </c:extLst>
        </c:ser>
        <c:ser>
          <c:idx val="1"/>
          <c:order val="1"/>
          <c:tx>
            <c:strRef>
              <c:f>'Before- After % OVERALL'!$E$98</c:f>
              <c:strCache>
                <c:ptCount val="1"/>
                <c:pt idx="0">
                  <c:v>TEST ATTENDANCE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070950468540829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0E-4B6B-91BC-E5FAB744BD8D}"/>
                </c:ext>
              </c:extLst>
            </c:dLbl>
            <c:dLbl>
              <c:idx val="8"/>
              <c:layout>
                <c:manualLayout>
                  <c:x val="5.3547523427040517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E-4B6B-91BC-E5FAB744BD8D}"/>
                </c:ext>
              </c:extLst>
            </c:dLbl>
            <c:dLbl>
              <c:idx val="9"/>
              <c:layout>
                <c:manualLayout>
                  <c:x val="8.91861761426978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E-4B6B-91BC-E5FAB744B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OVERALL'!$E$99:$E$108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11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E-4B6B-91BC-E5FAB744BD8D}"/>
            </c:ext>
          </c:extLst>
        </c:ser>
        <c:ser>
          <c:idx val="2"/>
          <c:order val="2"/>
          <c:tx>
            <c:strRef>
              <c:f>'Before- After % OVERALL'!$F$98</c:f>
              <c:strCache>
                <c:ptCount val="1"/>
                <c:pt idx="0">
                  <c:v>ABSENTISM</c:v>
                </c:pt>
              </c:strCache>
            </c:strRef>
          </c:tx>
          <c:spPr>
            <a:solidFill>
              <a:srgbClr val="F44A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OVERALL'!$F$99:$F$108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0E-4B6B-91BC-E5FAB744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892400"/>
        <c:axId val="433892728"/>
      </c:barChart>
      <c:lineChart>
        <c:grouping val="standard"/>
        <c:varyColors val="0"/>
        <c:ser>
          <c:idx val="3"/>
          <c:order val="3"/>
          <c:tx>
            <c:strRef>
              <c:f>'Before- After % OVERALL'!$G$98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rgbClr val="071F0D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11705685618742E-2"/>
                  <c:y val="-5.3601349459695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0E-4B6B-91BC-E5FAB744BD8D}"/>
                </c:ext>
              </c:extLst>
            </c:dLbl>
            <c:dLbl>
              <c:idx val="1"/>
              <c:layout>
                <c:manualLayout>
                  <c:x val="-4.6822742474916405E-2"/>
                  <c:y val="-5.8068128581336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0E-4B6B-91BC-E5FAB744BD8D}"/>
                </c:ext>
              </c:extLst>
            </c:dLbl>
            <c:dLbl>
              <c:idx val="2"/>
              <c:layout>
                <c:manualLayout>
                  <c:x val="-3.3444816053511746E-2"/>
                  <c:y val="-6.7001686824619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0E-4B6B-91BC-E5FAB744BD8D}"/>
                </c:ext>
              </c:extLst>
            </c:dLbl>
            <c:dLbl>
              <c:idx val="3"/>
              <c:layout>
                <c:manualLayout>
                  <c:x val="-3.3444816053511663E-2"/>
                  <c:y val="-8.48688033111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0E-4B6B-91BC-E5FAB744BD8D}"/>
                </c:ext>
              </c:extLst>
            </c:dLbl>
            <c:dLbl>
              <c:idx val="4"/>
              <c:layout>
                <c:manualLayout>
                  <c:x val="-5.128205128205128E-2"/>
                  <c:y val="-4.9134570338054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0E-4B6B-91BC-E5FAB744BD8D}"/>
                </c:ext>
              </c:extLst>
            </c:dLbl>
            <c:dLbl>
              <c:idx val="5"/>
              <c:layout>
                <c:manualLayout>
                  <c:x val="-3.3444816053511704E-2"/>
                  <c:y val="-5.3601349459695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0E-4B6B-91BC-E5FAB744BD8D}"/>
                </c:ext>
              </c:extLst>
            </c:dLbl>
            <c:dLbl>
              <c:idx val="6"/>
              <c:layout>
                <c:manualLayout>
                  <c:x val="-3.3444816053511787E-2"/>
                  <c:y val="-4.9134570338054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0E-4B6B-91BC-E5FAB744BD8D}"/>
                </c:ext>
              </c:extLst>
            </c:dLbl>
            <c:dLbl>
              <c:idx val="7"/>
              <c:layout>
                <c:manualLayout>
                  <c:x val="-4.0133779264214131E-2"/>
                  <c:y val="-6.7001686824619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0E-4B6B-91BC-E5FAB744BD8D}"/>
                </c:ext>
              </c:extLst>
            </c:dLbl>
            <c:dLbl>
              <c:idx val="8"/>
              <c:layout>
                <c:manualLayout>
                  <c:x val="-5.7971014492753707E-2"/>
                  <c:y val="-4.0201012094771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0E-4B6B-91BC-E5FAB744BD8D}"/>
                </c:ext>
              </c:extLst>
            </c:dLbl>
            <c:dLbl>
              <c:idx val="9"/>
              <c:layout>
                <c:manualLayout>
                  <c:x val="-2.4526198439241916E-2"/>
                  <c:y val="1.7867116486565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0E-4B6B-91BC-E5FAB744B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OVERALL'!$C$99:$C$108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OVERALL'!$G$99:$G$108</c:f>
              <c:numCache>
                <c:formatCode>0%</c:formatCode>
                <c:ptCount val="10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0.625</c:v>
                </c:pt>
                <c:pt idx="4">
                  <c:v>1</c:v>
                </c:pt>
                <c:pt idx="5">
                  <c:v>0.5714285714285714</c:v>
                </c:pt>
                <c:pt idx="6">
                  <c:v>0.88888888888888884</c:v>
                </c:pt>
                <c:pt idx="7">
                  <c:v>0.5</c:v>
                </c:pt>
                <c:pt idx="8">
                  <c:v>1</c:v>
                </c:pt>
                <c:pt idx="9">
                  <c:v>0.7705908289241622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0E-4B6B-91BC-E5FAB744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6208"/>
        <c:axId val="497325880"/>
      </c:lineChart>
      <c:catAx>
        <c:axId val="4338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728"/>
        <c:crosses val="autoZero"/>
        <c:auto val="1"/>
        <c:lblAlgn val="ctr"/>
        <c:lblOffset val="100"/>
        <c:noMultiLvlLbl val="0"/>
      </c:catAx>
      <c:valAx>
        <c:axId val="4338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400"/>
        <c:crosses val="autoZero"/>
        <c:crossBetween val="between"/>
      </c:valAx>
      <c:valAx>
        <c:axId val="497325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26208"/>
        <c:crosses val="max"/>
        <c:crossBetween val="between"/>
      </c:valAx>
      <c:catAx>
        <c:axId val="4973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32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 &amp; Above Associate</a:t>
            </a:r>
          </a:p>
          <a:p>
            <a:pPr>
              <a:defRPr/>
            </a:pPr>
            <a:r>
              <a:rPr lang="en-IN"/>
              <a:t>TEST MARKS Details</a:t>
            </a:r>
          </a:p>
        </c:rich>
      </c:tx>
      <c:layout>
        <c:manualLayout>
          <c:xMode val="edge"/>
          <c:yMode val="edge"/>
          <c:x val="0.32979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'Before- After % OVERALL'!$E$112</c:f>
              <c:strCache>
                <c:ptCount val="1"/>
                <c:pt idx="0">
                  <c:v>NO'S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OVERALL'!$D$113:$D$122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OVERALL'!$E$113:$E$122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11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F8E-B176-FA3F338ACAF8}"/>
            </c:ext>
          </c:extLst>
        </c:ser>
        <c:ser>
          <c:idx val="1"/>
          <c:order val="1"/>
          <c:tx>
            <c:strRef>
              <c:f>'Before- After % OVERALL'!$F$112</c:f>
              <c:strCache>
                <c:ptCount val="1"/>
                <c:pt idx="0">
                  <c:v>AVG.                  MARKS SCORED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1111111111108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9F-4F8E-B176-FA3F338ACAF8}"/>
                </c:ext>
              </c:extLst>
            </c:dLbl>
            <c:dLbl>
              <c:idx val="2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9F-4F8E-B176-FA3F338ACAF8}"/>
                </c:ext>
              </c:extLst>
            </c:dLbl>
            <c:dLbl>
              <c:idx val="8"/>
              <c:layout>
                <c:manualLayout>
                  <c:x val="-1.018506752641599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9F-4F8E-B176-FA3F338ACA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OVERALL'!$D$113:$D$122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OVERALL'!$F$113:$F$122</c:f>
              <c:numCache>
                <c:formatCode>General</c:formatCode>
                <c:ptCount val="10"/>
                <c:pt idx="0">
                  <c:v>22</c:v>
                </c:pt>
                <c:pt idx="1">
                  <c:v>18.5</c:v>
                </c:pt>
                <c:pt idx="2">
                  <c:v>18.5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 formatCode="0">
                  <c:v>19.222222222222221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F-4F8E-B176-FA3F338A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63920"/>
        <c:axId val="430155720"/>
      </c:barChart>
      <c:lineChart>
        <c:grouping val="standard"/>
        <c:varyColors val="0"/>
        <c:ser>
          <c:idx val="2"/>
          <c:order val="2"/>
          <c:tx>
            <c:strRef>
              <c:f>'Before- After % OVERALL'!$G$112</c:f>
              <c:strCache>
                <c:ptCount val="1"/>
                <c:pt idx="0">
                  <c:v>AVG. MARKS  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222222222222222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9F-4F8E-B176-FA3F338ACAF8}"/>
                </c:ext>
              </c:extLst>
            </c:dLbl>
            <c:dLbl>
              <c:idx val="1"/>
              <c:layout>
                <c:manualLayout>
                  <c:x val="-5.5555555555555552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9F-4F8E-B176-FA3F338ACAF8}"/>
                </c:ext>
              </c:extLst>
            </c:dLbl>
            <c:dLbl>
              <c:idx val="2"/>
              <c:layout>
                <c:manualLayout>
                  <c:x val="-1.6666666666666718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9F-4F8E-B176-FA3F338ACAF8}"/>
                </c:ext>
              </c:extLst>
            </c:dLbl>
            <c:dLbl>
              <c:idx val="3"/>
              <c:layout>
                <c:manualLayout>
                  <c:x val="-3.3333333333333381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9F-4F8E-B176-FA3F338ACAF8}"/>
                </c:ext>
              </c:extLst>
            </c:dLbl>
            <c:dLbl>
              <c:idx val="4"/>
              <c:layout>
                <c:manualLayout>
                  <c:x val="-4.1666666666666664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9F-4F8E-B176-FA3F338ACAF8}"/>
                </c:ext>
              </c:extLst>
            </c:dLbl>
            <c:dLbl>
              <c:idx val="5"/>
              <c:layout>
                <c:manualLayout>
                  <c:x val="-4.1666666666666768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9F-4F8E-B176-FA3F338ACAF8}"/>
                </c:ext>
              </c:extLst>
            </c:dLbl>
            <c:dLbl>
              <c:idx val="6"/>
              <c:layout>
                <c:manualLayout>
                  <c:x val="-0.05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9F-4F8E-B176-FA3F338ACAF8}"/>
                </c:ext>
              </c:extLst>
            </c:dLbl>
            <c:dLbl>
              <c:idx val="7"/>
              <c:layout>
                <c:manualLayout>
                  <c:x val="-4.1666666666666768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9F-4F8E-B176-FA3F338ACAF8}"/>
                </c:ext>
              </c:extLst>
            </c:dLbl>
            <c:dLbl>
              <c:idx val="8"/>
              <c:layout>
                <c:manualLayout>
                  <c:x val="-5.2777777777777778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9F-4F8E-B176-FA3F338ACAF8}"/>
                </c:ext>
              </c:extLst>
            </c:dLbl>
            <c:dLbl>
              <c:idx val="9"/>
              <c:layout>
                <c:manualLayout>
                  <c:x val="-4.444444444444454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9F-4F8E-B176-FA3F338ACA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'Before- After % OVERALL'!$D$113:$D$122</c:f>
              <c:strCache>
                <c:ptCount val="10"/>
                <c:pt idx="0">
                  <c:v>HF</c:v>
                </c:pt>
                <c:pt idx="1">
                  <c:v>GEAR</c:v>
                </c:pt>
                <c:pt idx="2">
                  <c:v>SHAFT</c:v>
                </c:pt>
                <c:pt idx="3">
                  <c:v>CAM</c:v>
                </c:pt>
                <c:pt idx="4">
                  <c:v>CON</c:v>
                </c:pt>
                <c:pt idx="5">
                  <c:v>HL</c:v>
                </c:pt>
                <c:pt idx="6">
                  <c:v>HT</c:v>
                </c:pt>
                <c:pt idx="7">
                  <c:v>ASSEMBLY</c:v>
                </c:pt>
                <c:pt idx="8">
                  <c:v>QA</c:v>
                </c:pt>
                <c:pt idx="9">
                  <c:v>TOTAL</c:v>
                </c:pt>
              </c:strCache>
            </c:strRef>
          </c:cat>
          <c:val>
            <c:numRef>
              <c:f>'Before- After % OVERALL'!$G$113:$G$122</c:f>
              <c:numCache>
                <c:formatCode>0%</c:formatCode>
                <c:ptCount val="10"/>
                <c:pt idx="0">
                  <c:v>0.53</c:v>
                </c:pt>
                <c:pt idx="1">
                  <c:v>0.75</c:v>
                </c:pt>
                <c:pt idx="2">
                  <c:v>0.56000000000000005</c:v>
                </c:pt>
                <c:pt idx="3">
                  <c:v>0.5</c:v>
                </c:pt>
                <c:pt idx="4">
                  <c:v>0.81</c:v>
                </c:pt>
                <c:pt idx="5">
                  <c:v>0.37</c:v>
                </c:pt>
                <c:pt idx="6">
                  <c:v>0.69</c:v>
                </c:pt>
                <c:pt idx="7">
                  <c:v>0.38</c:v>
                </c:pt>
                <c:pt idx="8">
                  <c:v>0.8</c:v>
                </c:pt>
                <c:pt idx="9">
                  <c:v>0.59888888888888892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9F-4F8E-B176-FA3F338A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80840"/>
        <c:axId val="432080512"/>
      </c:lineChart>
      <c:catAx>
        <c:axId val="4301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5720"/>
        <c:crosses val="autoZero"/>
        <c:auto val="1"/>
        <c:lblAlgn val="ctr"/>
        <c:lblOffset val="100"/>
        <c:noMultiLvlLbl val="0"/>
      </c:catAx>
      <c:valAx>
        <c:axId val="4301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3920"/>
        <c:crosses val="autoZero"/>
        <c:crossBetween val="between"/>
      </c:valAx>
      <c:valAx>
        <c:axId val="4320805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0840"/>
        <c:crosses val="max"/>
        <c:crossBetween val="between"/>
      </c:valAx>
      <c:catAx>
        <c:axId val="43208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08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75</xdr:row>
      <xdr:rowOff>47624</xdr:rowOff>
    </xdr:from>
    <xdr:to>
      <xdr:col>30</xdr:col>
      <xdr:colOff>19050</xdr:colOff>
      <xdr:row>90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8030A-A0C8-41BA-A119-07E8D3D8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228597</xdr:colOff>
      <xdr:row>5</xdr:row>
      <xdr:rowOff>9525</xdr:rowOff>
    </xdr:from>
    <xdr:to>
      <xdr:col>46</xdr:col>
      <xdr:colOff>457200</xdr:colOff>
      <xdr:row>28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1C70F3-5F61-4851-BB0C-C2C3DC8C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9</xdr:col>
      <xdr:colOff>682625</xdr:colOff>
      <xdr:row>28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F333A-B978-4316-A4A2-C58561F6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</xdr:rowOff>
    </xdr:from>
    <xdr:to>
      <xdr:col>9</xdr:col>
      <xdr:colOff>682625</xdr:colOff>
      <xdr:row>26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DFBE1-4D5F-465C-A67C-E12690F6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19049</xdr:rowOff>
    </xdr:from>
    <xdr:to>
      <xdr:col>12</xdr:col>
      <xdr:colOff>9525</xdr:colOff>
      <xdr:row>13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81EED-64DF-46A2-AFC8-6A6C5B705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94</xdr:row>
      <xdr:rowOff>85725</xdr:rowOff>
    </xdr:from>
    <xdr:to>
      <xdr:col>17</xdr:col>
      <xdr:colOff>95250</xdr:colOff>
      <xdr:row>108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14B75-280C-4748-8018-3133FB39A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111</xdr:row>
      <xdr:rowOff>4762</xdr:rowOff>
    </xdr:from>
    <xdr:to>
      <xdr:col>14</xdr:col>
      <xdr:colOff>409575</xdr:colOff>
      <xdr:row>123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92537-7FAC-47BB-A084-969D72A68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9</xdr:row>
      <xdr:rowOff>157162</xdr:rowOff>
    </xdr:from>
    <xdr:to>
      <xdr:col>26</xdr:col>
      <xdr:colOff>114300</xdr:colOff>
      <xdr:row>17</xdr:row>
      <xdr:rowOff>309562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BF65B-2453-4B05-A980-579B6D6C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19049</xdr:rowOff>
    </xdr:from>
    <xdr:to>
      <xdr:col>12</xdr:col>
      <xdr:colOff>9525</xdr:colOff>
      <xdr:row>13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AB1E1-B20B-4B2B-AB28-1DD106C49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94</xdr:row>
      <xdr:rowOff>85725</xdr:rowOff>
    </xdr:from>
    <xdr:to>
      <xdr:col>17</xdr:col>
      <xdr:colOff>95250</xdr:colOff>
      <xdr:row>108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87A4C-802D-4C4D-B407-172438EA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111</xdr:row>
      <xdr:rowOff>4762</xdr:rowOff>
    </xdr:from>
    <xdr:to>
      <xdr:col>14</xdr:col>
      <xdr:colOff>409575</xdr:colOff>
      <xdr:row>123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29147-44E5-4476-8792-500D5C72D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9</xdr:row>
      <xdr:rowOff>157162</xdr:rowOff>
    </xdr:from>
    <xdr:to>
      <xdr:col>26</xdr:col>
      <xdr:colOff>114300</xdr:colOff>
      <xdr:row>17</xdr:row>
      <xdr:rowOff>309562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E9995-AE8F-47F2-B3C4-96E9C114D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190499</xdr:rowOff>
    </xdr:from>
    <xdr:to>
      <xdr:col>9</xdr:col>
      <xdr:colOff>761999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E78AE-94E2-4E12-A6CF-051C1245B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0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5E185-F030-493F-9811-311394CF9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9525</xdr:rowOff>
    </xdr:from>
    <xdr:to>
      <xdr:col>9</xdr:col>
      <xdr:colOff>793750</xdr:colOff>
      <xdr:row>31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AC0B87-9D9B-4514-BA93-7CAB4CE8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4761</xdr:rowOff>
    </xdr:from>
    <xdr:to>
      <xdr:col>9</xdr:col>
      <xdr:colOff>1016000</xdr:colOff>
      <xdr:row>40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51C1E-7F86-467A-BEC9-1F22CC3E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9</xdr:col>
      <xdr:colOff>841375</xdr:colOff>
      <xdr:row>28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E440-86FC-427C-B840-642C1BA1F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</xdr:rowOff>
    </xdr:from>
    <xdr:to>
      <xdr:col>9</xdr:col>
      <xdr:colOff>889000</xdr:colOff>
      <xdr:row>35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D6D9C-98CB-4757-B1A2-8C6DE258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4"/>
  <sheetViews>
    <sheetView topLeftCell="C1" workbookViewId="0">
      <selection activeCell="P65" sqref="P65"/>
    </sheetView>
  </sheetViews>
  <sheetFormatPr defaultRowHeight="15" x14ac:dyDescent="0.25"/>
  <cols>
    <col min="2" max="2" width="5.42578125" customWidth="1"/>
    <col min="3" max="3" width="10.7109375" bestFit="1" customWidth="1"/>
    <col min="4" max="4" width="12.140625" style="1" customWidth="1"/>
    <col min="6" max="6" width="9.140625" style="1"/>
    <col min="7" max="7" width="21.7109375" customWidth="1"/>
    <col min="8" max="8" width="8.28515625" style="2" bestFit="1" customWidth="1"/>
    <col min="9" max="9" width="6.7109375" style="2" customWidth="1"/>
    <col min="11" max="11" width="18.7109375" bestFit="1" customWidth="1"/>
    <col min="12" max="13" width="9.140625" customWidth="1"/>
    <col min="14" max="14" width="7.28515625" style="3" customWidth="1"/>
    <col min="15" max="15" width="5.85546875" customWidth="1"/>
  </cols>
  <sheetData>
    <row r="1" spans="2:17" s="13" customFormat="1" ht="30.75" thickBot="1" x14ac:dyDescent="0.3">
      <c r="B1" s="174" t="s">
        <v>2</v>
      </c>
      <c r="C1" s="175" t="s">
        <v>3</v>
      </c>
      <c r="D1" s="175" t="s">
        <v>4</v>
      </c>
      <c r="E1" s="175" t="s">
        <v>5</v>
      </c>
      <c r="F1" s="175" t="s">
        <v>6</v>
      </c>
      <c r="G1" s="175" t="s">
        <v>7</v>
      </c>
      <c r="H1" s="54" t="s">
        <v>8</v>
      </c>
      <c r="I1" s="178" t="s">
        <v>11</v>
      </c>
      <c r="K1" s="183" t="s">
        <v>12</v>
      </c>
      <c r="L1" s="54" t="s">
        <v>8</v>
      </c>
      <c r="M1" s="184" t="s">
        <v>11</v>
      </c>
      <c r="N1" s="185" t="s">
        <v>8</v>
      </c>
      <c r="O1" s="178" t="s">
        <v>11</v>
      </c>
      <c r="P1" s="185" t="s">
        <v>13</v>
      </c>
      <c r="Q1" s="178" t="s">
        <v>11</v>
      </c>
    </row>
    <row r="2" spans="2:17" s="22" customFormat="1" ht="15.75" thickBot="1" x14ac:dyDescent="0.3">
      <c r="B2" s="16">
        <v>1</v>
      </c>
      <c r="C2" s="17">
        <v>42382</v>
      </c>
      <c r="D2" s="18" t="s">
        <v>14</v>
      </c>
      <c r="E2" s="19" t="s">
        <v>15</v>
      </c>
      <c r="F2" s="18">
        <v>800297</v>
      </c>
      <c r="G2" s="19" t="s">
        <v>16</v>
      </c>
      <c r="H2" s="20">
        <v>17</v>
      </c>
      <c r="I2" s="21">
        <f>H2/20</f>
        <v>0.85</v>
      </c>
      <c r="K2" s="179" t="s">
        <v>16</v>
      </c>
      <c r="L2" s="180">
        <v>17</v>
      </c>
      <c r="M2" s="181">
        <f>L2/20</f>
        <v>0.85</v>
      </c>
      <c r="N2" s="186"/>
      <c r="O2" s="182">
        <f>N2/20</f>
        <v>0</v>
      </c>
      <c r="P2" s="186">
        <v>23</v>
      </c>
      <c r="Q2" s="182">
        <f>P2/25</f>
        <v>0.92</v>
      </c>
    </row>
    <row r="3" spans="2:17" ht="15.75" thickBot="1" x14ac:dyDescent="0.3">
      <c r="B3" s="27">
        <v>2</v>
      </c>
      <c r="C3" s="28">
        <v>42382</v>
      </c>
      <c r="D3" s="29" t="s">
        <v>17</v>
      </c>
      <c r="E3" s="30" t="s">
        <v>18</v>
      </c>
      <c r="F3" s="29">
        <v>800080</v>
      </c>
      <c r="G3" s="30" t="s">
        <v>19</v>
      </c>
      <c r="H3" s="31">
        <v>15</v>
      </c>
      <c r="I3" s="21">
        <f t="shared" ref="I3:I64" si="0">H3/20</f>
        <v>0.75</v>
      </c>
      <c r="K3" s="33" t="s">
        <v>19</v>
      </c>
      <c r="L3" s="31">
        <v>15</v>
      </c>
      <c r="M3" s="181">
        <f t="shared" ref="M3:M62" si="1">L3/20</f>
        <v>0.75</v>
      </c>
      <c r="N3" s="114"/>
      <c r="O3" s="182">
        <f t="shared" ref="O3:O64" si="2">N3/20</f>
        <v>0</v>
      </c>
      <c r="P3" s="114">
        <v>18.5</v>
      </c>
      <c r="Q3" s="182">
        <f t="shared" ref="Q3:Q64" si="3">P3/25</f>
        <v>0.74</v>
      </c>
    </row>
    <row r="4" spans="2:17" s="13" customFormat="1" ht="15.75" thickBot="1" x14ac:dyDescent="0.3">
      <c r="B4" s="27">
        <v>3</v>
      </c>
      <c r="C4" s="28">
        <v>42382</v>
      </c>
      <c r="D4" s="29" t="s">
        <v>20</v>
      </c>
      <c r="E4" s="30" t="s">
        <v>21</v>
      </c>
      <c r="F4" s="29">
        <v>800129</v>
      </c>
      <c r="G4" s="30" t="s">
        <v>22</v>
      </c>
      <c r="H4" s="31">
        <v>14</v>
      </c>
      <c r="I4" s="21">
        <f t="shared" si="0"/>
        <v>0.7</v>
      </c>
      <c r="K4" s="33" t="s">
        <v>22</v>
      </c>
      <c r="L4" s="31">
        <v>14</v>
      </c>
      <c r="M4" s="181">
        <f t="shared" si="1"/>
        <v>0.7</v>
      </c>
      <c r="N4" s="113"/>
      <c r="O4" s="182">
        <f t="shared" si="2"/>
        <v>0</v>
      </c>
      <c r="P4" s="113">
        <v>24</v>
      </c>
      <c r="Q4" s="182">
        <f t="shared" si="3"/>
        <v>0.96</v>
      </c>
    </row>
    <row r="5" spans="2:17" s="13" customFormat="1" ht="15.75" thickBot="1" x14ac:dyDescent="0.3">
      <c r="B5" s="27">
        <v>4</v>
      </c>
      <c r="C5" s="28">
        <v>42382</v>
      </c>
      <c r="D5" s="29" t="s">
        <v>23</v>
      </c>
      <c r="E5" s="30" t="s">
        <v>15</v>
      </c>
      <c r="F5" s="29">
        <v>800210</v>
      </c>
      <c r="G5" s="30" t="s">
        <v>24</v>
      </c>
      <c r="H5" s="31">
        <v>16</v>
      </c>
      <c r="I5" s="21">
        <f t="shared" si="0"/>
        <v>0.8</v>
      </c>
      <c r="K5" s="33" t="s">
        <v>24</v>
      </c>
      <c r="L5" s="31">
        <v>16</v>
      </c>
      <c r="M5" s="181">
        <f t="shared" si="1"/>
        <v>0.8</v>
      </c>
      <c r="N5" s="113"/>
      <c r="O5" s="182">
        <f t="shared" si="2"/>
        <v>0</v>
      </c>
      <c r="P5" s="113">
        <v>16</v>
      </c>
      <c r="Q5" s="182">
        <f t="shared" si="3"/>
        <v>0.64</v>
      </c>
    </row>
    <row r="6" spans="2:17" s="13" customFormat="1" ht="15.75" thickBot="1" x14ac:dyDescent="0.3">
      <c r="B6" s="27">
        <v>5</v>
      </c>
      <c r="C6" s="28">
        <v>42382</v>
      </c>
      <c r="D6" s="29" t="s">
        <v>23</v>
      </c>
      <c r="E6" s="30" t="s">
        <v>27</v>
      </c>
      <c r="F6" s="29">
        <v>800174</v>
      </c>
      <c r="G6" s="30" t="s">
        <v>29</v>
      </c>
      <c r="H6" s="31">
        <v>17</v>
      </c>
      <c r="I6" s="21">
        <f t="shared" si="0"/>
        <v>0.85</v>
      </c>
      <c r="K6" s="33" t="s">
        <v>29</v>
      </c>
      <c r="L6" s="31">
        <v>17</v>
      </c>
      <c r="M6" s="181">
        <f t="shared" si="1"/>
        <v>0.85</v>
      </c>
      <c r="N6" s="113"/>
      <c r="O6" s="182">
        <f t="shared" si="2"/>
        <v>0</v>
      </c>
      <c r="P6" s="113">
        <v>19</v>
      </c>
      <c r="Q6" s="182">
        <f t="shared" si="3"/>
        <v>0.76</v>
      </c>
    </row>
    <row r="7" spans="2:17" s="13" customFormat="1" ht="15.75" thickBot="1" x14ac:dyDescent="0.3">
      <c r="B7" s="27">
        <v>6</v>
      </c>
      <c r="C7" s="28">
        <v>42382</v>
      </c>
      <c r="D7" s="29" t="s">
        <v>30</v>
      </c>
      <c r="E7" s="30" t="s">
        <v>25</v>
      </c>
      <c r="F7" s="29">
        <v>800195</v>
      </c>
      <c r="G7" s="30" t="s">
        <v>31</v>
      </c>
      <c r="H7" s="31">
        <v>15</v>
      </c>
      <c r="I7" s="21">
        <f t="shared" si="0"/>
        <v>0.75</v>
      </c>
      <c r="K7" s="33" t="s">
        <v>31</v>
      </c>
      <c r="L7" s="31">
        <v>15</v>
      </c>
      <c r="M7" s="181">
        <f t="shared" si="1"/>
        <v>0.75</v>
      </c>
      <c r="N7" s="113"/>
      <c r="O7" s="182">
        <f t="shared" si="2"/>
        <v>0</v>
      </c>
      <c r="P7" s="113">
        <v>23</v>
      </c>
      <c r="Q7" s="182">
        <f t="shared" si="3"/>
        <v>0.92</v>
      </c>
    </row>
    <row r="8" spans="2:17" s="13" customFormat="1" ht="15.75" thickBot="1" x14ac:dyDescent="0.3">
      <c r="B8" s="27">
        <v>7</v>
      </c>
      <c r="C8" s="28">
        <v>42382</v>
      </c>
      <c r="D8" s="29" t="s">
        <v>30</v>
      </c>
      <c r="E8" s="30" t="s">
        <v>15</v>
      </c>
      <c r="F8" s="29">
        <v>800315</v>
      </c>
      <c r="G8" s="30" t="s">
        <v>33</v>
      </c>
      <c r="H8" s="31">
        <v>15</v>
      </c>
      <c r="I8" s="21">
        <f t="shared" si="0"/>
        <v>0.75</v>
      </c>
      <c r="K8" s="33" t="s">
        <v>33</v>
      </c>
      <c r="L8" s="31">
        <v>15</v>
      </c>
      <c r="M8" s="181">
        <f t="shared" si="1"/>
        <v>0.75</v>
      </c>
      <c r="N8" s="113"/>
      <c r="O8" s="182">
        <f t="shared" si="2"/>
        <v>0</v>
      </c>
      <c r="P8" s="113">
        <v>16</v>
      </c>
      <c r="Q8" s="182">
        <f t="shared" si="3"/>
        <v>0.64</v>
      </c>
    </row>
    <row r="9" spans="2:17" s="13" customFormat="1" ht="15.75" thickBot="1" x14ac:dyDescent="0.3">
      <c r="B9" s="27">
        <v>8</v>
      </c>
      <c r="C9" s="28">
        <v>42382</v>
      </c>
      <c r="D9" s="29" t="s">
        <v>34</v>
      </c>
      <c r="E9" s="30" t="s">
        <v>25</v>
      </c>
      <c r="F9" s="29">
        <v>800009</v>
      </c>
      <c r="G9" s="30" t="s">
        <v>35</v>
      </c>
      <c r="H9" s="31">
        <v>15</v>
      </c>
      <c r="I9" s="21">
        <f t="shared" si="0"/>
        <v>0.75</v>
      </c>
      <c r="K9" s="33" t="s">
        <v>35</v>
      </c>
      <c r="L9" s="31">
        <v>15</v>
      </c>
      <c r="M9" s="181">
        <f t="shared" si="1"/>
        <v>0.75</v>
      </c>
      <c r="N9" s="113"/>
      <c r="O9" s="182">
        <f t="shared" si="2"/>
        <v>0</v>
      </c>
      <c r="P9" s="113">
        <v>23</v>
      </c>
      <c r="Q9" s="182">
        <f t="shared" si="3"/>
        <v>0.92</v>
      </c>
    </row>
    <row r="10" spans="2:17" s="13" customFormat="1" ht="15.75" thickBot="1" x14ac:dyDescent="0.3">
      <c r="B10" s="27">
        <v>9</v>
      </c>
      <c r="C10" s="28">
        <v>42382</v>
      </c>
      <c r="D10" s="29" t="s">
        <v>23</v>
      </c>
      <c r="E10" s="30" t="s">
        <v>18</v>
      </c>
      <c r="F10" s="29">
        <v>800478</v>
      </c>
      <c r="G10" s="30" t="s">
        <v>39</v>
      </c>
      <c r="H10" s="31">
        <v>16</v>
      </c>
      <c r="I10" s="21">
        <f t="shared" si="0"/>
        <v>0.8</v>
      </c>
      <c r="K10" s="33" t="s">
        <v>39</v>
      </c>
      <c r="L10" s="31">
        <v>16</v>
      </c>
      <c r="M10" s="181">
        <f t="shared" si="1"/>
        <v>0.8</v>
      </c>
      <c r="N10" s="113"/>
      <c r="O10" s="182">
        <f t="shared" si="2"/>
        <v>0</v>
      </c>
      <c r="P10" s="113">
        <v>20</v>
      </c>
      <c r="Q10" s="182">
        <f t="shared" si="3"/>
        <v>0.8</v>
      </c>
    </row>
    <row r="11" spans="2:17" s="13" customFormat="1" ht="15.75" thickBot="1" x14ac:dyDescent="0.3">
      <c r="B11" s="27">
        <v>10</v>
      </c>
      <c r="C11" s="28">
        <v>42382</v>
      </c>
      <c r="D11" s="29" t="s">
        <v>30</v>
      </c>
      <c r="E11" s="30" t="s">
        <v>15</v>
      </c>
      <c r="F11" s="29">
        <v>800481</v>
      </c>
      <c r="G11" s="30" t="s">
        <v>40</v>
      </c>
      <c r="H11" s="31">
        <v>15</v>
      </c>
      <c r="I11" s="21">
        <f t="shared" si="0"/>
        <v>0.75</v>
      </c>
      <c r="K11" s="33" t="s">
        <v>40</v>
      </c>
      <c r="L11" s="31">
        <v>15</v>
      </c>
      <c r="M11" s="181">
        <f t="shared" si="1"/>
        <v>0.75</v>
      </c>
      <c r="N11" s="113"/>
      <c r="O11" s="182">
        <f t="shared" si="2"/>
        <v>0</v>
      </c>
      <c r="P11" s="113">
        <v>19.5</v>
      </c>
      <c r="Q11" s="182">
        <f t="shared" si="3"/>
        <v>0.78</v>
      </c>
    </row>
    <row r="12" spans="2:17" s="13" customFormat="1" ht="15.75" thickBot="1" x14ac:dyDescent="0.3">
      <c r="B12" s="27">
        <v>11</v>
      </c>
      <c r="C12" s="28">
        <v>42382</v>
      </c>
      <c r="D12" s="29" t="s">
        <v>23</v>
      </c>
      <c r="E12" s="30" t="s">
        <v>15</v>
      </c>
      <c r="F12" s="29">
        <v>800664</v>
      </c>
      <c r="G12" s="30" t="s">
        <v>41</v>
      </c>
      <c r="H12" s="31">
        <v>13</v>
      </c>
      <c r="I12" s="21">
        <f t="shared" si="0"/>
        <v>0.65</v>
      </c>
      <c r="K12" s="33" t="s">
        <v>41</v>
      </c>
      <c r="L12" s="31">
        <v>13</v>
      </c>
      <c r="M12" s="181">
        <f t="shared" si="1"/>
        <v>0.65</v>
      </c>
      <c r="N12" s="113"/>
      <c r="O12" s="182">
        <f t="shared" si="2"/>
        <v>0</v>
      </c>
      <c r="P12" s="113">
        <v>19</v>
      </c>
      <c r="Q12" s="182">
        <f t="shared" si="3"/>
        <v>0.76</v>
      </c>
    </row>
    <row r="13" spans="2:17" s="13" customFormat="1" ht="15.75" thickBot="1" x14ac:dyDescent="0.3">
      <c r="B13" s="27">
        <v>12</v>
      </c>
      <c r="C13" s="28">
        <v>42382</v>
      </c>
      <c r="D13" s="29" t="s">
        <v>36</v>
      </c>
      <c r="E13" s="30" t="s">
        <v>42</v>
      </c>
      <c r="F13" s="29">
        <v>800314</v>
      </c>
      <c r="G13" s="30" t="s">
        <v>43</v>
      </c>
      <c r="H13" s="31">
        <v>14</v>
      </c>
      <c r="I13" s="21">
        <f t="shared" si="0"/>
        <v>0.7</v>
      </c>
      <c r="K13" s="33" t="s">
        <v>43</v>
      </c>
      <c r="L13" s="31">
        <v>14</v>
      </c>
      <c r="M13" s="181">
        <f t="shared" si="1"/>
        <v>0.7</v>
      </c>
      <c r="N13" s="113"/>
      <c r="O13" s="182">
        <f t="shared" si="2"/>
        <v>0</v>
      </c>
      <c r="P13" s="113">
        <v>20</v>
      </c>
      <c r="Q13" s="182">
        <f t="shared" si="3"/>
        <v>0.8</v>
      </c>
    </row>
    <row r="14" spans="2:17" s="13" customFormat="1" ht="15.75" thickBot="1" x14ac:dyDescent="0.3">
      <c r="B14" s="27">
        <v>13</v>
      </c>
      <c r="C14" s="28">
        <v>42382</v>
      </c>
      <c r="D14" s="37" t="s">
        <v>14</v>
      </c>
      <c r="E14" s="30" t="s">
        <v>15</v>
      </c>
      <c r="F14" s="37">
        <v>800019</v>
      </c>
      <c r="G14" s="34" t="s">
        <v>44</v>
      </c>
      <c r="H14" s="38">
        <v>12</v>
      </c>
      <c r="I14" s="21">
        <f t="shared" si="0"/>
        <v>0.6</v>
      </c>
      <c r="K14" s="27" t="s">
        <v>44</v>
      </c>
      <c r="L14" s="38">
        <v>12</v>
      </c>
      <c r="M14" s="181">
        <f t="shared" si="1"/>
        <v>0.6</v>
      </c>
      <c r="N14" s="113"/>
      <c r="O14" s="182">
        <f t="shared" si="2"/>
        <v>0</v>
      </c>
      <c r="P14" s="113">
        <v>21</v>
      </c>
      <c r="Q14" s="182">
        <f t="shared" si="3"/>
        <v>0.84</v>
      </c>
    </row>
    <row r="15" spans="2:17" s="13" customFormat="1" ht="15.75" thickBot="1" x14ac:dyDescent="0.3">
      <c r="B15" s="27">
        <v>14</v>
      </c>
      <c r="C15" s="28">
        <v>42382</v>
      </c>
      <c r="D15" s="29" t="s">
        <v>23</v>
      </c>
      <c r="E15" s="30" t="s">
        <v>37</v>
      </c>
      <c r="F15" s="29">
        <v>800147</v>
      </c>
      <c r="G15" s="30" t="s">
        <v>45</v>
      </c>
      <c r="H15" s="38">
        <v>11</v>
      </c>
      <c r="I15" s="21">
        <f t="shared" si="0"/>
        <v>0.55000000000000004</v>
      </c>
      <c r="K15" s="33" t="s">
        <v>45</v>
      </c>
      <c r="L15" s="38">
        <v>11</v>
      </c>
      <c r="M15" s="181">
        <f t="shared" si="1"/>
        <v>0.55000000000000004</v>
      </c>
      <c r="N15" s="113"/>
      <c r="O15" s="182">
        <f t="shared" si="2"/>
        <v>0</v>
      </c>
      <c r="P15" s="113">
        <v>19</v>
      </c>
      <c r="Q15" s="182">
        <f t="shared" si="3"/>
        <v>0.76</v>
      </c>
    </row>
    <row r="16" spans="2:17" s="13" customFormat="1" ht="15.75" thickBot="1" x14ac:dyDescent="0.3">
      <c r="B16" s="27">
        <v>15</v>
      </c>
      <c r="C16" s="28">
        <v>42382</v>
      </c>
      <c r="D16" s="29" t="s">
        <v>46</v>
      </c>
      <c r="E16" s="30" t="s">
        <v>37</v>
      </c>
      <c r="F16" s="29">
        <v>800388</v>
      </c>
      <c r="G16" s="30" t="s">
        <v>47</v>
      </c>
      <c r="H16" s="31">
        <v>15</v>
      </c>
      <c r="I16" s="21">
        <f t="shared" si="0"/>
        <v>0.75</v>
      </c>
      <c r="K16" s="33" t="s">
        <v>47</v>
      </c>
      <c r="L16" s="31">
        <v>15</v>
      </c>
      <c r="M16" s="181">
        <f t="shared" si="1"/>
        <v>0.75</v>
      </c>
      <c r="N16" s="113"/>
      <c r="O16" s="182">
        <f t="shared" si="2"/>
        <v>0</v>
      </c>
      <c r="P16" s="113">
        <v>18</v>
      </c>
      <c r="Q16" s="182">
        <f t="shared" si="3"/>
        <v>0.72</v>
      </c>
    </row>
    <row r="17" spans="2:17" s="13" customFormat="1" ht="15.75" thickBot="1" x14ac:dyDescent="0.3">
      <c r="B17" s="27">
        <v>16</v>
      </c>
      <c r="C17" s="28">
        <v>42382</v>
      </c>
      <c r="D17" s="29" t="s">
        <v>48</v>
      </c>
      <c r="E17" s="30" t="s">
        <v>27</v>
      </c>
      <c r="F17" s="29">
        <v>800552</v>
      </c>
      <c r="G17" s="30" t="s">
        <v>49</v>
      </c>
      <c r="H17" s="31">
        <v>15</v>
      </c>
      <c r="I17" s="21">
        <f t="shared" si="0"/>
        <v>0.75</v>
      </c>
      <c r="K17" s="33" t="s">
        <v>49</v>
      </c>
      <c r="L17" s="31">
        <v>15</v>
      </c>
      <c r="M17" s="181">
        <f t="shared" si="1"/>
        <v>0.75</v>
      </c>
      <c r="N17" s="113"/>
      <c r="O17" s="182">
        <f t="shared" si="2"/>
        <v>0</v>
      </c>
      <c r="P17" s="113">
        <v>19</v>
      </c>
      <c r="Q17" s="182">
        <f t="shared" si="3"/>
        <v>0.76</v>
      </c>
    </row>
    <row r="18" spans="2:17" s="13" customFormat="1" ht="15.75" thickBot="1" x14ac:dyDescent="0.3">
      <c r="B18" s="27">
        <v>17</v>
      </c>
      <c r="C18" s="28">
        <v>42382</v>
      </c>
      <c r="D18" s="29" t="s">
        <v>23</v>
      </c>
      <c r="E18" s="30" t="s">
        <v>37</v>
      </c>
      <c r="F18" s="29">
        <v>800137</v>
      </c>
      <c r="G18" s="30" t="s">
        <v>50</v>
      </c>
      <c r="H18" s="31">
        <v>12</v>
      </c>
      <c r="I18" s="21">
        <f t="shared" si="0"/>
        <v>0.6</v>
      </c>
      <c r="K18" s="33" t="s">
        <v>50</v>
      </c>
      <c r="L18" s="31">
        <v>12</v>
      </c>
      <c r="M18" s="181">
        <f t="shared" si="1"/>
        <v>0.6</v>
      </c>
      <c r="N18" s="113">
        <v>11</v>
      </c>
      <c r="O18" s="182">
        <f>N18/20</f>
        <v>0.55000000000000004</v>
      </c>
      <c r="P18" s="113">
        <v>21</v>
      </c>
      <c r="Q18" s="182">
        <f t="shared" si="3"/>
        <v>0.84</v>
      </c>
    </row>
    <row r="19" spans="2:17" s="13" customFormat="1" ht="15.75" thickBot="1" x14ac:dyDescent="0.3">
      <c r="B19" s="27">
        <v>18</v>
      </c>
      <c r="C19" s="28">
        <v>42382</v>
      </c>
      <c r="D19" s="29" t="s">
        <v>46</v>
      </c>
      <c r="E19" s="30" t="s">
        <v>51</v>
      </c>
      <c r="F19" s="29">
        <v>800488</v>
      </c>
      <c r="G19" s="30" t="s">
        <v>52</v>
      </c>
      <c r="H19" s="31">
        <v>11</v>
      </c>
      <c r="I19" s="21">
        <f t="shared" si="0"/>
        <v>0.55000000000000004</v>
      </c>
      <c r="K19" s="33" t="s">
        <v>52</v>
      </c>
      <c r="L19" s="31">
        <v>11</v>
      </c>
      <c r="M19" s="181">
        <f t="shared" si="1"/>
        <v>0.55000000000000004</v>
      </c>
      <c r="N19" s="113">
        <v>17</v>
      </c>
      <c r="O19" s="182">
        <f t="shared" si="2"/>
        <v>0.85</v>
      </c>
      <c r="P19" s="113">
        <v>19</v>
      </c>
      <c r="Q19" s="182">
        <f t="shared" si="3"/>
        <v>0.76</v>
      </c>
    </row>
    <row r="20" spans="2:17" s="13" customFormat="1" ht="15.75" thickBot="1" x14ac:dyDescent="0.3">
      <c r="B20" s="27">
        <v>19</v>
      </c>
      <c r="C20" s="28">
        <v>42382</v>
      </c>
      <c r="D20" s="29" t="s">
        <v>53</v>
      </c>
      <c r="E20" s="30" t="s">
        <v>18</v>
      </c>
      <c r="F20" s="29">
        <v>800090</v>
      </c>
      <c r="G20" s="30" t="s">
        <v>54</v>
      </c>
      <c r="H20" s="31">
        <v>16</v>
      </c>
      <c r="I20" s="21">
        <f t="shared" si="0"/>
        <v>0.8</v>
      </c>
      <c r="K20" s="33" t="s">
        <v>54</v>
      </c>
      <c r="L20" s="31">
        <v>16</v>
      </c>
      <c r="M20" s="181">
        <f t="shared" si="1"/>
        <v>0.8</v>
      </c>
      <c r="N20" s="113">
        <v>19</v>
      </c>
      <c r="O20" s="182">
        <f t="shared" si="2"/>
        <v>0.95</v>
      </c>
      <c r="P20" s="113">
        <v>22</v>
      </c>
      <c r="Q20" s="182">
        <f t="shared" si="3"/>
        <v>0.88</v>
      </c>
    </row>
    <row r="21" spans="2:17" s="13" customFormat="1" ht="15.75" thickBot="1" x14ac:dyDescent="0.3">
      <c r="B21" s="27">
        <v>20</v>
      </c>
      <c r="C21" s="28">
        <v>42382</v>
      </c>
      <c r="D21" s="29" t="s">
        <v>53</v>
      </c>
      <c r="E21" s="30" t="s">
        <v>21</v>
      </c>
      <c r="F21" s="29">
        <v>800167</v>
      </c>
      <c r="G21" s="30" t="s">
        <v>55</v>
      </c>
      <c r="H21" s="31">
        <v>11</v>
      </c>
      <c r="I21" s="21">
        <f t="shared" si="0"/>
        <v>0.55000000000000004</v>
      </c>
      <c r="K21" s="33" t="s">
        <v>55</v>
      </c>
      <c r="L21" s="31">
        <v>11</v>
      </c>
      <c r="M21" s="181">
        <f t="shared" si="1"/>
        <v>0.55000000000000004</v>
      </c>
      <c r="N21" s="113">
        <v>19</v>
      </c>
      <c r="O21" s="182">
        <f t="shared" si="2"/>
        <v>0.95</v>
      </c>
      <c r="P21" s="113"/>
      <c r="Q21" s="182">
        <f t="shared" si="3"/>
        <v>0</v>
      </c>
    </row>
    <row r="22" spans="2:17" s="13" customFormat="1" ht="15.75" thickBot="1" x14ac:dyDescent="0.3">
      <c r="B22" s="27">
        <v>21</v>
      </c>
      <c r="C22" s="28">
        <v>42382</v>
      </c>
      <c r="D22" s="29" t="s">
        <v>17</v>
      </c>
      <c r="E22" s="30" t="s">
        <v>27</v>
      </c>
      <c r="F22" s="29">
        <v>800173</v>
      </c>
      <c r="G22" s="30" t="s">
        <v>56</v>
      </c>
      <c r="H22" s="31">
        <v>15</v>
      </c>
      <c r="I22" s="21">
        <f t="shared" si="0"/>
        <v>0.75</v>
      </c>
      <c r="K22" s="33" t="s">
        <v>56</v>
      </c>
      <c r="L22" s="31">
        <v>15</v>
      </c>
      <c r="M22" s="181">
        <f t="shared" si="1"/>
        <v>0.75</v>
      </c>
      <c r="N22" s="113"/>
      <c r="O22" s="182">
        <f t="shared" si="2"/>
        <v>0</v>
      </c>
      <c r="P22" s="113">
        <v>20</v>
      </c>
      <c r="Q22" s="182">
        <f t="shared" si="3"/>
        <v>0.8</v>
      </c>
    </row>
    <row r="23" spans="2:17" s="13" customFormat="1" ht="15.75" thickBot="1" x14ac:dyDescent="0.3">
      <c r="B23" s="27">
        <v>22</v>
      </c>
      <c r="C23" s="28">
        <v>42382</v>
      </c>
      <c r="D23" s="29" t="s">
        <v>53</v>
      </c>
      <c r="E23" s="30" t="s">
        <v>51</v>
      </c>
      <c r="F23" s="29">
        <v>800497</v>
      </c>
      <c r="G23" s="30" t="s">
        <v>58</v>
      </c>
      <c r="H23" s="31">
        <v>16</v>
      </c>
      <c r="I23" s="21">
        <f t="shared" si="0"/>
        <v>0.8</v>
      </c>
      <c r="K23" s="33" t="s">
        <v>58</v>
      </c>
      <c r="L23" s="31">
        <v>16</v>
      </c>
      <c r="M23" s="181">
        <f t="shared" si="1"/>
        <v>0.8</v>
      </c>
      <c r="N23" s="113"/>
      <c r="O23" s="182">
        <f t="shared" si="2"/>
        <v>0</v>
      </c>
      <c r="P23" s="113">
        <v>20</v>
      </c>
      <c r="Q23" s="182">
        <f t="shared" si="3"/>
        <v>0.8</v>
      </c>
    </row>
    <row r="24" spans="2:17" s="13" customFormat="1" ht="15.75" thickBot="1" x14ac:dyDescent="0.3">
      <c r="B24" s="27">
        <v>23</v>
      </c>
      <c r="C24" s="28">
        <v>42382</v>
      </c>
      <c r="D24" s="29" t="s">
        <v>20</v>
      </c>
      <c r="E24" s="30" t="s">
        <v>25</v>
      </c>
      <c r="F24" s="29">
        <v>800505</v>
      </c>
      <c r="G24" s="30" t="s">
        <v>59</v>
      </c>
      <c r="H24" s="31">
        <v>11</v>
      </c>
      <c r="I24" s="21">
        <f t="shared" si="0"/>
        <v>0.55000000000000004</v>
      </c>
      <c r="K24" s="33" t="s">
        <v>59</v>
      </c>
      <c r="L24" s="31">
        <v>11</v>
      </c>
      <c r="M24" s="181">
        <f t="shared" si="1"/>
        <v>0.55000000000000004</v>
      </c>
      <c r="N24" s="113">
        <v>19</v>
      </c>
      <c r="O24" s="182">
        <f t="shared" si="2"/>
        <v>0.95</v>
      </c>
      <c r="P24" s="113">
        <v>17.5</v>
      </c>
      <c r="Q24" s="182">
        <f t="shared" si="3"/>
        <v>0.7</v>
      </c>
    </row>
    <row r="25" spans="2:17" s="13" customFormat="1" ht="15.75" thickBot="1" x14ac:dyDescent="0.3">
      <c r="B25" s="27">
        <v>24</v>
      </c>
      <c r="C25" s="28">
        <v>42382</v>
      </c>
      <c r="D25" s="29" t="s">
        <v>60</v>
      </c>
      <c r="E25" s="30" t="s">
        <v>15</v>
      </c>
      <c r="F25" s="29">
        <v>800355</v>
      </c>
      <c r="G25" s="30" t="s">
        <v>62</v>
      </c>
      <c r="H25" s="31">
        <v>12</v>
      </c>
      <c r="I25" s="21">
        <f t="shared" si="0"/>
        <v>0.6</v>
      </c>
      <c r="K25" s="33" t="s">
        <v>62</v>
      </c>
      <c r="L25" s="31">
        <v>12</v>
      </c>
      <c r="M25" s="181">
        <f t="shared" si="1"/>
        <v>0.6</v>
      </c>
      <c r="N25" s="113">
        <v>19</v>
      </c>
      <c r="O25" s="182">
        <f t="shared" si="2"/>
        <v>0.95</v>
      </c>
      <c r="P25" s="113">
        <v>21.5</v>
      </c>
      <c r="Q25" s="182">
        <f t="shared" si="3"/>
        <v>0.86</v>
      </c>
    </row>
    <row r="26" spans="2:17" s="13" customFormat="1" ht="15.75" thickBot="1" x14ac:dyDescent="0.3">
      <c r="B26" s="27">
        <v>25</v>
      </c>
      <c r="C26" s="28">
        <v>42382</v>
      </c>
      <c r="D26" s="29" t="s">
        <v>23</v>
      </c>
      <c r="E26" s="30" t="s">
        <v>18</v>
      </c>
      <c r="F26" s="29">
        <v>800487</v>
      </c>
      <c r="G26" s="30" t="s">
        <v>63</v>
      </c>
      <c r="H26" s="31">
        <v>10</v>
      </c>
      <c r="I26" s="21">
        <f t="shared" si="0"/>
        <v>0.5</v>
      </c>
      <c r="K26" s="33" t="s">
        <v>63</v>
      </c>
      <c r="L26" s="31">
        <v>10</v>
      </c>
      <c r="M26" s="181">
        <f t="shared" si="1"/>
        <v>0.5</v>
      </c>
      <c r="N26" s="113">
        <v>19</v>
      </c>
      <c r="O26" s="182">
        <f t="shared" si="2"/>
        <v>0.95</v>
      </c>
      <c r="P26" s="113">
        <v>21</v>
      </c>
      <c r="Q26" s="182">
        <f t="shared" si="3"/>
        <v>0.84</v>
      </c>
    </row>
    <row r="27" spans="2:17" s="13" customFormat="1" ht="15.75" thickBot="1" x14ac:dyDescent="0.3">
      <c r="B27" s="27">
        <v>26</v>
      </c>
      <c r="C27" s="28">
        <v>42382</v>
      </c>
      <c r="D27" s="29" t="s">
        <v>53</v>
      </c>
      <c r="E27" s="30" t="s">
        <v>15</v>
      </c>
      <c r="F27" s="29">
        <v>800464</v>
      </c>
      <c r="G27" s="30" t="s">
        <v>65</v>
      </c>
      <c r="H27" s="31">
        <v>9</v>
      </c>
      <c r="I27" s="21">
        <f t="shared" si="0"/>
        <v>0.45</v>
      </c>
      <c r="K27" s="33" t="s">
        <v>65</v>
      </c>
      <c r="L27" s="31">
        <v>9</v>
      </c>
      <c r="M27" s="181">
        <f t="shared" si="1"/>
        <v>0.45</v>
      </c>
      <c r="N27" s="113">
        <v>18</v>
      </c>
      <c r="O27" s="182">
        <f t="shared" si="2"/>
        <v>0.9</v>
      </c>
      <c r="P27" s="113">
        <v>20</v>
      </c>
      <c r="Q27" s="182">
        <f t="shared" si="3"/>
        <v>0.8</v>
      </c>
    </row>
    <row r="28" spans="2:17" s="13" customFormat="1" ht="15.75" thickBot="1" x14ac:dyDescent="0.3">
      <c r="B28" s="27">
        <v>27</v>
      </c>
      <c r="C28" s="28">
        <v>42382</v>
      </c>
      <c r="D28" s="29" t="s">
        <v>20</v>
      </c>
      <c r="E28" s="30" t="s">
        <v>15</v>
      </c>
      <c r="F28" s="29">
        <v>800018</v>
      </c>
      <c r="G28" s="30" t="s">
        <v>66</v>
      </c>
      <c r="H28" s="31">
        <v>9</v>
      </c>
      <c r="I28" s="21">
        <f t="shared" si="0"/>
        <v>0.45</v>
      </c>
      <c r="K28" s="33" t="s">
        <v>66</v>
      </c>
      <c r="L28" s="31">
        <v>9</v>
      </c>
      <c r="M28" s="181">
        <f t="shared" si="1"/>
        <v>0.45</v>
      </c>
      <c r="N28" s="113">
        <v>17</v>
      </c>
      <c r="O28" s="182">
        <f t="shared" si="2"/>
        <v>0.85</v>
      </c>
      <c r="P28" s="113">
        <v>22</v>
      </c>
      <c r="Q28" s="182">
        <f t="shared" si="3"/>
        <v>0.88</v>
      </c>
    </row>
    <row r="29" spans="2:17" s="13" customFormat="1" ht="15.75" thickBot="1" x14ac:dyDescent="0.3">
      <c r="B29" s="27">
        <v>28</v>
      </c>
      <c r="C29" s="28">
        <v>42382</v>
      </c>
      <c r="D29" s="29" t="s">
        <v>23</v>
      </c>
      <c r="E29" s="30" t="s">
        <v>51</v>
      </c>
      <c r="F29" s="29">
        <v>800085</v>
      </c>
      <c r="G29" s="30" t="s">
        <v>67</v>
      </c>
      <c r="H29" s="31">
        <v>13</v>
      </c>
      <c r="I29" s="21">
        <f t="shared" si="0"/>
        <v>0.65</v>
      </c>
      <c r="K29" s="33" t="s">
        <v>67</v>
      </c>
      <c r="L29" s="31">
        <v>13</v>
      </c>
      <c r="M29" s="181">
        <f t="shared" si="1"/>
        <v>0.65</v>
      </c>
      <c r="N29" s="113">
        <v>20</v>
      </c>
      <c r="O29" s="182">
        <f t="shared" si="2"/>
        <v>1</v>
      </c>
      <c r="P29" s="113">
        <v>21</v>
      </c>
      <c r="Q29" s="182">
        <f t="shared" si="3"/>
        <v>0.84</v>
      </c>
    </row>
    <row r="30" spans="2:17" s="13" customFormat="1" ht="15.75" thickBot="1" x14ac:dyDescent="0.3">
      <c r="B30" s="27">
        <v>29</v>
      </c>
      <c r="C30" s="28">
        <v>42382</v>
      </c>
      <c r="D30" s="29" t="s">
        <v>17</v>
      </c>
      <c r="E30" s="30" t="s">
        <v>18</v>
      </c>
      <c r="F30" s="29">
        <v>800177</v>
      </c>
      <c r="G30" s="30" t="s">
        <v>68</v>
      </c>
      <c r="H30" s="31">
        <v>13</v>
      </c>
      <c r="I30" s="21">
        <f t="shared" si="0"/>
        <v>0.65</v>
      </c>
      <c r="K30" s="33" t="s">
        <v>68</v>
      </c>
      <c r="L30" s="31">
        <v>13</v>
      </c>
      <c r="M30" s="181">
        <f t="shared" si="1"/>
        <v>0.65</v>
      </c>
      <c r="N30" s="113">
        <v>19</v>
      </c>
      <c r="O30" s="182">
        <f t="shared" si="2"/>
        <v>0.95</v>
      </c>
      <c r="P30" s="113">
        <v>22</v>
      </c>
      <c r="Q30" s="182">
        <f t="shared" si="3"/>
        <v>0.88</v>
      </c>
    </row>
    <row r="31" spans="2:17" s="13" customFormat="1" ht="15.75" thickBot="1" x14ac:dyDescent="0.3">
      <c r="B31" s="27">
        <v>30</v>
      </c>
      <c r="C31" s="28">
        <v>42382</v>
      </c>
      <c r="D31" s="29" t="s">
        <v>20</v>
      </c>
      <c r="E31" s="30" t="s">
        <v>42</v>
      </c>
      <c r="F31" s="29">
        <v>800512</v>
      </c>
      <c r="G31" s="30" t="s">
        <v>70</v>
      </c>
      <c r="H31" s="38">
        <v>13</v>
      </c>
      <c r="I31" s="21">
        <f t="shared" si="0"/>
        <v>0.65</v>
      </c>
      <c r="K31" s="33" t="s">
        <v>70</v>
      </c>
      <c r="L31" s="38">
        <v>13</v>
      </c>
      <c r="M31" s="181">
        <f t="shared" si="1"/>
        <v>0.65</v>
      </c>
      <c r="N31" s="113">
        <v>18</v>
      </c>
      <c r="O31" s="182">
        <f t="shared" si="2"/>
        <v>0.9</v>
      </c>
      <c r="P31" s="113">
        <v>19</v>
      </c>
      <c r="Q31" s="182">
        <f t="shared" si="3"/>
        <v>0.76</v>
      </c>
    </row>
    <row r="32" spans="2:17" s="13" customFormat="1" ht="15.75" thickBot="1" x14ac:dyDescent="0.3">
      <c r="B32" s="27">
        <v>31</v>
      </c>
      <c r="C32" s="28">
        <v>42382</v>
      </c>
      <c r="D32" s="29" t="s">
        <v>30</v>
      </c>
      <c r="E32" s="30" t="s">
        <v>42</v>
      </c>
      <c r="F32" s="29">
        <v>800615</v>
      </c>
      <c r="G32" s="30" t="s">
        <v>71</v>
      </c>
      <c r="H32" s="31">
        <v>14</v>
      </c>
      <c r="I32" s="21">
        <f t="shared" si="0"/>
        <v>0.7</v>
      </c>
      <c r="K32" s="33" t="s">
        <v>71</v>
      </c>
      <c r="L32" s="31">
        <v>14</v>
      </c>
      <c r="M32" s="181">
        <f t="shared" si="1"/>
        <v>0.7</v>
      </c>
      <c r="N32" s="113">
        <v>19</v>
      </c>
      <c r="O32" s="182">
        <f t="shared" si="2"/>
        <v>0.95</v>
      </c>
      <c r="P32" s="113">
        <v>21</v>
      </c>
      <c r="Q32" s="182">
        <f t="shared" si="3"/>
        <v>0.84</v>
      </c>
    </row>
    <row r="33" spans="2:17" s="13" customFormat="1" ht="15.75" thickBot="1" x14ac:dyDescent="0.3">
      <c r="B33" s="27">
        <v>32</v>
      </c>
      <c r="C33" s="28">
        <v>42382</v>
      </c>
      <c r="D33" s="29" t="s">
        <v>60</v>
      </c>
      <c r="E33" s="30" t="s">
        <v>18</v>
      </c>
      <c r="F33" s="29">
        <v>800082</v>
      </c>
      <c r="G33" s="30" t="s">
        <v>73</v>
      </c>
      <c r="H33" s="31">
        <v>5</v>
      </c>
      <c r="I33" s="21">
        <f t="shared" si="0"/>
        <v>0.25</v>
      </c>
      <c r="K33" s="33" t="s">
        <v>73</v>
      </c>
      <c r="L33" s="31">
        <v>5</v>
      </c>
      <c r="M33" s="181">
        <f t="shared" si="1"/>
        <v>0.25</v>
      </c>
      <c r="N33" s="113">
        <v>17</v>
      </c>
      <c r="O33" s="182">
        <f t="shared" si="2"/>
        <v>0.85</v>
      </c>
      <c r="P33" s="113">
        <v>17</v>
      </c>
      <c r="Q33" s="182">
        <f t="shared" si="3"/>
        <v>0.68</v>
      </c>
    </row>
    <row r="34" spans="2:17" s="13" customFormat="1" ht="15.75" thickBot="1" x14ac:dyDescent="0.3">
      <c r="B34" s="27">
        <v>33</v>
      </c>
      <c r="C34" s="28">
        <v>42382</v>
      </c>
      <c r="D34" s="29" t="s">
        <v>53</v>
      </c>
      <c r="E34" s="30" t="s">
        <v>51</v>
      </c>
      <c r="F34" s="29">
        <v>800081</v>
      </c>
      <c r="G34" s="30" t="s">
        <v>74</v>
      </c>
      <c r="H34" s="31">
        <v>6</v>
      </c>
      <c r="I34" s="21">
        <f t="shared" si="0"/>
        <v>0.3</v>
      </c>
      <c r="K34" s="33" t="s">
        <v>74</v>
      </c>
      <c r="L34" s="31">
        <v>6</v>
      </c>
      <c r="M34" s="181">
        <f t="shared" si="1"/>
        <v>0.3</v>
      </c>
      <c r="N34" s="113">
        <v>18</v>
      </c>
      <c r="O34" s="182">
        <f t="shared" si="2"/>
        <v>0.9</v>
      </c>
      <c r="P34" s="113">
        <v>20</v>
      </c>
      <c r="Q34" s="182">
        <f t="shared" si="3"/>
        <v>0.8</v>
      </c>
    </row>
    <row r="35" spans="2:17" s="13" customFormat="1" ht="15.75" thickBot="1" x14ac:dyDescent="0.3">
      <c r="B35" s="27">
        <v>34</v>
      </c>
      <c r="C35" s="28">
        <v>42382</v>
      </c>
      <c r="D35" s="29" t="s">
        <v>17</v>
      </c>
      <c r="E35" s="30" t="s">
        <v>18</v>
      </c>
      <c r="F35" s="29">
        <v>800170</v>
      </c>
      <c r="G35" s="30" t="s">
        <v>75</v>
      </c>
      <c r="H35" s="31">
        <v>7</v>
      </c>
      <c r="I35" s="21">
        <f t="shared" si="0"/>
        <v>0.35</v>
      </c>
      <c r="K35" s="33" t="s">
        <v>75</v>
      </c>
      <c r="L35" s="31">
        <v>7</v>
      </c>
      <c r="M35" s="181">
        <f t="shared" si="1"/>
        <v>0.35</v>
      </c>
      <c r="N35" s="113">
        <v>20</v>
      </c>
      <c r="O35" s="182">
        <f t="shared" si="2"/>
        <v>1</v>
      </c>
      <c r="P35" s="113">
        <v>19</v>
      </c>
      <c r="Q35" s="182">
        <f t="shared" si="3"/>
        <v>0.76</v>
      </c>
    </row>
    <row r="36" spans="2:17" s="13" customFormat="1" ht="15.75" thickBot="1" x14ac:dyDescent="0.3">
      <c r="B36" s="27">
        <v>35</v>
      </c>
      <c r="C36" s="28">
        <v>42382</v>
      </c>
      <c r="D36" s="29" t="s">
        <v>20</v>
      </c>
      <c r="E36" s="30" t="s">
        <v>42</v>
      </c>
      <c r="F36" s="29">
        <v>800501</v>
      </c>
      <c r="G36" s="30" t="s">
        <v>76</v>
      </c>
      <c r="H36" s="31">
        <v>8</v>
      </c>
      <c r="I36" s="21">
        <f t="shared" si="0"/>
        <v>0.4</v>
      </c>
      <c r="K36" s="33" t="s">
        <v>76</v>
      </c>
      <c r="L36" s="31">
        <v>8</v>
      </c>
      <c r="M36" s="181">
        <f t="shared" si="1"/>
        <v>0.4</v>
      </c>
      <c r="N36" s="113">
        <v>18</v>
      </c>
      <c r="O36" s="182">
        <f t="shared" si="2"/>
        <v>0.9</v>
      </c>
      <c r="P36" s="113">
        <v>21</v>
      </c>
      <c r="Q36" s="182">
        <f t="shared" si="3"/>
        <v>0.84</v>
      </c>
    </row>
    <row r="37" spans="2:17" s="13" customFormat="1" ht="15.75" thickBot="1" x14ac:dyDescent="0.3">
      <c r="B37" s="27">
        <v>36</v>
      </c>
      <c r="C37" s="28">
        <v>42382</v>
      </c>
      <c r="D37" s="29" t="s">
        <v>30</v>
      </c>
      <c r="E37" s="30" t="s">
        <v>37</v>
      </c>
      <c r="F37" s="29">
        <v>800155</v>
      </c>
      <c r="G37" s="30" t="s">
        <v>77</v>
      </c>
      <c r="H37" s="31">
        <v>11</v>
      </c>
      <c r="I37" s="21">
        <f t="shared" si="0"/>
        <v>0.55000000000000004</v>
      </c>
      <c r="K37" s="33" t="s">
        <v>77</v>
      </c>
      <c r="L37" s="31"/>
      <c r="M37" s="181">
        <f t="shared" si="1"/>
        <v>0</v>
      </c>
      <c r="N37" s="113">
        <v>19</v>
      </c>
      <c r="O37" s="182">
        <f t="shared" si="2"/>
        <v>0.95</v>
      </c>
      <c r="P37" s="113">
        <v>23</v>
      </c>
      <c r="Q37" s="182">
        <f t="shared" si="3"/>
        <v>0.92</v>
      </c>
    </row>
    <row r="38" spans="2:17" s="13" customFormat="1" ht="15.75" thickBot="1" x14ac:dyDescent="0.3">
      <c r="B38" s="27">
        <v>37</v>
      </c>
      <c r="C38" s="28">
        <v>42382</v>
      </c>
      <c r="D38" s="29" t="s">
        <v>53</v>
      </c>
      <c r="E38" s="30" t="s">
        <v>51</v>
      </c>
      <c r="F38" s="29">
        <v>800077</v>
      </c>
      <c r="G38" s="30" t="s">
        <v>79</v>
      </c>
      <c r="H38" s="31">
        <v>9</v>
      </c>
      <c r="I38" s="21">
        <f t="shared" si="0"/>
        <v>0.45</v>
      </c>
      <c r="K38" s="33" t="s">
        <v>79</v>
      </c>
      <c r="L38" s="31">
        <v>9</v>
      </c>
      <c r="M38" s="181">
        <f t="shared" si="1"/>
        <v>0.45</v>
      </c>
      <c r="N38" s="113">
        <v>12</v>
      </c>
      <c r="O38" s="182">
        <f t="shared" si="2"/>
        <v>0.6</v>
      </c>
      <c r="P38" s="113">
        <v>11</v>
      </c>
      <c r="Q38" s="182">
        <f t="shared" si="3"/>
        <v>0.44</v>
      </c>
    </row>
    <row r="39" spans="2:17" s="13" customFormat="1" ht="15.75" thickBot="1" x14ac:dyDescent="0.3">
      <c r="B39" s="27">
        <v>38</v>
      </c>
      <c r="C39" s="28">
        <v>42382</v>
      </c>
      <c r="D39" s="29" t="s">
        <v>17</v>
      </c>
      <c r="E39" s="30" t="s">
        <v>51</v>
      </c>
      <c r="F39" s="29">
        <v>800079</v>
      </c>
      <c r="G39" s="30" t="s">
        <v>80</v>
      </c>
      <c r="H39" s="31">
        <v>11</v>
      </c>
      <c r="I39" s="21">
        <f t="shared" si="0"/>
        <v>0.55000000000000004</v>
      </c>
      <c r="K39" s="33" t="s">
        <v>80</v>
      </c>
      <c r="L39" s="31">
        <v>11</v>
      </c>
      <c r="M39" s="181">
        <f t="shared" si="1"/>
        <v>0.55000000000000004</v>
      </c>
      <c r="N39" s="113"/>
      <c r="O39" s="182">
        <f t="shared" si="2"/>
        <v>0</v>
      </c>
      <c r="P39" s="113">
        <v>16</v>
      </c>
      <c r="Q39" s="182">
        <f t="shared" si="3"/>
        <v>0.64</v>
      </c>
    </row>
    <row r="40" spans="2:17" s="13" customFormat="1" ht="15.75" thickBot="1" x14ac:dyDescent="0.3">
      <c r="B40" s="27">
        <v>39</v>
      </c>
      <c r="C40" s="28">
        <v>42382</v>
      </c>
      <c r="D40" s="29" t="s">
        <v>14</v>
      </c>
      <c r="E40" s="30" t="s">
        <v>18</v>
      </c>
      <c r="F40" s="29">
        <v>800459</v>
      </c>
      <c r="G40" s="30" t="s">
        <v>81</v>
      </c>
      <c r="H40" s="31">
        <v>12</v>
      </c>
      <c r="I40" s="21">
        <f t="shared" si="0"/>
        <v>0.6</v>
      </c>
      <c r="K40" s="33" t="s">
        <v>81</v>
      </c>
      <c r="L40" s="31">
        <v>12</v>
      </c>
      <c r="M40" s="181">
        <f t="shared" si="1"/>
        <v>0.6</v>
      </c>
      <c r="N40" s="113">
        <v>16</v>
      </c>
      <c r="O40" s="182">
        <f t="shared" si="2"/>
        <v>0.8</v>
      </c>
      <c r="P40" s="113">
        <v>20.5</v>
      </c>
      <c r="Q40" s="182">
        <f t="shared" si="3"/>
        <v>0.82</v>
      </c>
    </row>
    <row r="41" spans="2:17" s="13" customFormat="1" ht="15.75" thickBot="1" x14ac:dyDescent="0.3">
      <c r="B41" s="27">
        <v>40</v>
      </c>
      <c r="C41" s="28">
        <v>42382</v>
      </c>
      <c r="D41" s="29" t="s">
        <v>14</v>
      </c>
      <c r="E41" s="30" t="s">
        <v>18</v>
      </c>
      <c r="F41" s="29">
        <v>800392</v>
      </c>
      <c r="G41" s="30" t="s">
        <v>82</v>
      </c>
      <c r="H41" s="31">
        <v>8</v>
      </c>
      <c r="I41" s="21">
        <f t="shared" si="0"/>
        <v>0.4</v>
      </c>
      <c r="K41" s="33" t="s">
        <v>82</v>
      </c>
      <c r="L41" s="31">
        <v>8</v>
      </c>
      <c r="M41" s="181">
        <f t="shared" si="1"/>
        <v>0.4</v>
      </c>
      <c r="N41" s="113">
        <v>15</v>
      </c>
      <c r="O41" s="182">
        <f t="shared" si="2"/>
        <v>0.75</v>
      </c>
      <c r="P41" s="113">
        <v>18</v>
      </c>
      <c r="Q41" s="182">
        <f t="shared" si="3"/>
        <v>0.72</v>
      </c>
    </row>
    <row r="42" spans="2:17" s="13" customFormat="1" ht="15.75" thickBot="1" x14ac:dyDescent="0.3">
      <c r="B42" s="27">
        <v>41</v>
      </c>
      <c r="C42" s="28">
        <v>42382</v>
      </c>
      <c r="D42" s="29" t="s">
        <v>20</v>
      </c>
      <c r="E42" s="30" t="s">
        <v>18</v>
      </c>
      <c r="F42" s="29">
        <v>800472</v>
      </c>
      <c r="G42" s="30" t="s">
        <v>83</v>
      </c>
      <c r="H42" s="31">
        <v>14</v>
      </c>
      <c r="I42" s="21">
        <f t="shared" si="0"/>
        <v>0.7</v>
      </c>
      <c r="K42" s="33" t="s">
        <v>83</v>
      </c>
      <c r="L42" s="31">
        <v>14</v>
      </c>
      <c r="M42" s="181">
        <f t="shared" si="1"/>
        <v>0.7</v>
      </c>
      <c r="N42" s="113">
        <v>19</v>
      </c>
      <c r="O42" s="182">
        <f t="shared" si="2"/>
        <v>0.95</v>
      </c>
      <c r="P42" s="113">
        <v>21</v>
      </c>
      <c r="Q42" s="182">
        <f t="shared" si="3"/>
        <v>0.84</v>
      </c>
    </row>
    <row r="43" spans="2:17" s="13" customFormat="1" ht="15.75" thickBot="1" x14ac:dyDescent="0.3">
      <c r="B43" s="27">
        <v>42</v>
      </c>
      <c r="C43" s="28">
        <v>42382</v>
      </c>
      <c r="D43" s="29" t="s">
        <v>14</v>
      </c>
      <c r="E43" s="30" t="s">
        <v>15</v>
      </c>
      <c r="F43" s="29">
        <v>800498</v>
      </c>
      <c r="G43" s="30" t="s">
        <v>84</v>
      </c>
      <c r="H43" s="38">
        <v>15</v>
      </c>
      <c r="I43" s="21">
        <f t="shared" si="0"/>
        <v>0.75</v>
      </c>
      <c r="K43" s="33" t="s">
        <v>84</v>
      </c>
      <c r="L43" s="38">
        <v>15</v>
      </c>
      <c r="M43" s="181">
        <f t="shared" si="1"/>
        <v>0.75</v>
      </c>
      <c r="N43" s="113">
        <v>15</v>
      </c>
      <c r="O43" s="182">
        <f t="shared" si="2"/>
        <v>0.75</v>
      </c>
      <c r="P43" s="113">
        <v>21</v>
      </c>
      <c r="Q43" s="182">
        <f t="shared" si="3"/>
        <v>0.84</v>
      </c>
    </row>
    <row r="44" spans="2:17" s="13" customFormat="1" ht="15.75" thickBot="1" x14ac:dyDescent="0.3">
      <c r="B44" s="27">
        <v>43</v>
      </c>
      <c r="C44" s="28">
        <v>42382</v>
      </c>
      <c r="D44" s="29" t="s">
        <v>17</v>
      </c>
      <c r="E44" s="30" t="s">
        <v>37</v>
      </c>
      <c r="F44" s="29">
        <v>800140</v>
      </c>
      <c r="G44" s="30" t="s">
        <v>85</v>
      </c>
      <c r="H44" s="38">
        <v>6</v>
      </c>
      <c r="I44" s="21">
        <f t="shared" si="0"/>
        <v>0.3</v>
      </c>
      <c r="K44" s="33" t="s">
        <v>85</v>
      </c>
      <c r="L44" s="38">
        <v>6</v>
      </c>
      <c r="M44" s="181">
        <f t="shared" si="1"/>
        <v>0.3</v>
      </c>
      <c r="N44" s="113">
        <v>20</v>
      </c>
      <c r="O44" s="182">
        <f t="shared" si="2"/>
        <v>1</v>
      </c>
      <c r="P44" s="113">
        <v>23</v>
      </c>
      <c r="Q44" s="182">
        <f t="shared" si="3"/>
        <v>0.92</v>
      </c>
    </row>
    <row r="45" spans="2:17" s="13" customFormat="1" ht="15.75" thickBot="1" x14ac:dyDescent="0.3">
      <c r="B45" s="27">
        <v>44</v>
      </c>
      <c r="C45" s="28">
        <v>42382</v>
      </c>
      <c r="D45" s="29" t="s">
        <v>20</v>
      </c>
      <c r="E45" s="30" t="s">
        <v>37</v>
      </c>
      <c r="F45" s="29">
        <v>800150</v>
      </c>
      <c r="G45" s="30" t="s">
        <v>86</v>
      </c>
      <c r="H45" s="31">
        <v>16</v>
      </c>
      <c r="I45" s="21">
        <f t="shared" si="0"/>
        <v>0.8</v>
      </c>
      <c r="K45" s="33" t="s">
        <v>86</v>
      </c>
      <c r="L45" s="31">
        <v>16</v>
      </c>
      <c r="M45" s="181">
        <f t="shared" si="1"/>
        <v>0.8</v>
      </c>
      <c r="N45" s="113">
        <v>18</v>
      </c>
      <c r="O45" s="182">
        <f t="shared" si="2"/>
        <v>0.9</v>
      </c>
      <c r="P45" s="113">
        <v>13</v>
      </c>
      <c r="Q45" s="182">
        <f t="shared" si="3"/>
        <v>0.52</v>
      </c>
    </row>
    <row r="46" spans="2:17" s="13" customFormat="1" ht="15.75" thickBot="1" x14ac:dyDescent="0.3">
      <c r="B46" s="27">
        <v>45</v>
      </c>
      <c r="C46" s="28">
        <v>42382</v>
      </c>
      <c r="D46" s="29" t="s">
        <v>23</v>
      </c>
      <c r="E46" s="30" t="s">
        <v>51</v>
      </c>
      <c r="F46" s="29">
        <v>800179</v>
      </c>
      <c r="G46" s="30" t="s">
        <v>87</v>
      </c>
      <c r="H46" s="31">
        <v>10</v>
      </c>
      <c r="I46" s="21">
        <f t="shared" si="0"/>
        <v>0.5</v>
      </c>
      <c r="K46" s="33" t="s">
        <v>87</v>
      </c>
      <c r="L46" s="31">
        <v>10</v>
      </c>
      <c r="M46" s="181">
        <f t="shared" si="1"/>
        <v>0.5</v>
      </c>
      <c r="N46" s="113">
        <v>20</v>
      </c>
      <c r="O46" s="182">
        <f t="shared" si="2"/>
        <v>1</v>
      </c>
      <c r="P46" s="113">
        <v>13</v>
      </c>
      <c r="Q46" s="182">
        <f t="shared" si="3"/>
        <v>0.52</v>
      </c>
    </row>
    <row r="47" spans="2:17" s="13" customFormat="1" ht="15.75" thickBot="1" x14ac:dyDescent="0.3">
      <c r="B47" s="27">
        <v>46</v>
      </c>
      <c r="C47" s="28">
        <v>42382</v>
      </c>
      <c r="D47" s="29" t="s">
        <v>30</v>
      </c>
      <c r="E47" s="30" t="s">
        <v>15</v>
      </c>
      <c r="F47" s="29">
        <v>800667</v>
      </c>
      <c r="G47" s="30" t="s">
        <v>89</v>
      </c>
      <c r="H47" s="31">
        <v>11</v>
      </c>
      <c r="I47" s="21">
        <f t="shared" si="0"/>
        <v>0.55000000000000004</v>
      </c>
      <c r="K47" s="33" t="s">
        <v>89</v>
      </c>
      <c r="L47" s="31">
        <v>11</v>
      </c>
      <c r="M47" s="181">
        <f t="shared" si="1"/>
        <v>0.55000000000000004</v>
      </c>
      <c r="N47" s="113">
        <v>19</v>
      </c>
      <c r="O47" s="182">
        <f t="shared" si="2"/>
        <v>0.95</v>
      </c>
      <c r="P47" s="113">
        <v>18</v>
      </c>
      <c r="Q47" s="182">
        <f t="shared" si="3"/>
        <v>0.72</v>
      </c>
    </row>
    <row r="48" spans="2:17" s="13" customFormat="1" ht="15.75" thickBot="1" x14ac:dyDescent="0.3">
      <c r="B48" s="27">
        <v>47</v>
      </c>
      <c r="C48" s="28">
        <v>42382</v>
      </c>
      <c r="D48" s="29" t="s">
        <v>20</v>
      </c>
      <c r="E48" s="30" t="s">
        <v>51</v>
      </c>
      <c r="F48" s="29">
        <v>800158</v>
      </c>
      <c r="G48" s="30" t="s">
        <v>90</v>
      </c>
      <c r="H48" s="31">
        <v>8</v>
      </c>
      <c r="I48" s="21">
        <f t="shared" si="0"/>
        <v>0.4</v>
      </c>
      <c r="K48" s="33" t="s">
        <v>90</v>
      </c>
      <c r="L48" s="31">
        <v>8</v>
      </c>
      <c r="M48" s="181">
        <f t="shared" si="1"/>
        <v>0.4</v>
      </c>
      <c r="N48" s="113">
        <v>16</v>
      </c>
      <c r="O48" s="182">
        <f t="shared" si="2"/>
        <v>0.8</v>
      </c>
      <c r="P48" s="113">
        <v>23</v>
      </c>
      <c r="Q48" s="182">
        <f t="shared" si="3"/>
        <v>0.92</v>
      </c>
    </row>
    <row r="49" spans="2:17" s="13" customFormat="1" ht="15.75" thickBot="1" x14ac:dyDescent="0.3">
      <c r="B49" s="27">
        <v>48</v>
      </c>
      <c r="C49" s="28">
        <v>42382</v>
      </c>
      <c r="D49" s="29" t="s">
        <v>20</v>
      </c>
      <c r="E49" s="30" t="s">
        <v>18</v>
      </c>
      <c r="F49" s="29">
        <v>800089</v>
      </c>
      <c r="G49" s="30" t="s">
        <v>91</v>
      </c>
      <c r="H49" s="31">
        <v>11</v>
      </c>
      <c r="I49" s="21">
        <f t="shared" si="0"/>
        <v>0.55000000000000004</v>
      </c>
      <c r="K49" s="33" t="s">
        <v>91</v>
      </c>
      <c r="L49" s="31">
        <v>11</v>
      </c>
      <c r="M49" s="181">
        <f t="shared" si="1"/>
        <v>0.55000000000000004</v>
      </c>
      <c r="N49" s="113">
        <v>20</v>
      </c>
      <c r="O49" s="182">
        <f t="shared" si="2"/>
        <v>1</v>
      </c>
      <c r="P49" s="113">
        <v>22.5</v>
      </c>
      <c r="Q49" s="182">
        <f t="shared" si="3"/>
        <v>0.9</v>
      </c>
    </row>
    <row r="50" spans="2:17" s="13" customFormat="1" ht="15.75" thickBot="1" x14ac:dyDescent="0.3">
      <c r="B50" s="27">
        <v>49</v>
      </c>
      <c r="C50" s="28">
        <v>42382</v>
      </c>
      <c r="D50" s="29" t="s">
        <v>23</v>
      </c>
      <c r="E50" s="30" t="s">
        <v>37</v>
      </c>
      <c r="F50" s="29">
        <v>800093</v>
      </c>
      <c r="G50" s="30" t="s">
        <v>92</v>
      </c>
      <c r="H50" s="31">
        <v>12</v>
      </c>
      <c r="I50" s="21">
        <f t="shared" si="0"/>
        <v>0.6</v>
      </c>
      <c r="K50" s="33" t="s">
        <v>92</v>
      </c>
      <c r="L50" s="31">
        <v>12</v>
      </c>
      <c r="M50" s="181">
        <f t="shared" si="1"/>
        <v>0.6</v>
      </c>
      <c r="N50" s="113">
        <v>19</v>
      </c>
      <c r="O50" s="182">
        <f t="shared" si="2"/>
        <v>0.95</v>
      </c>
      <c r="P50" s="113">
        <v>20</v>
      </c>
      <c r="Q50" s="182">
        <f t="shared" si="3"/>
        <v>0.8</v>
      </c>
    </row>
    <row r="51" spans="2:17" s="13" customFormat="1" ht="15.75" thickBot="1" x14ac:dyDescent="0.3">
      <c r="B51" s="27">
        <v>50</v>
      </c>
      <c r="C51" s="28">
        <v>42382</v>
      </c>
      <c r="D51" s="29" t="s">
        <v>14</v>
      </c>
      <c r="E51" s="30" t="s">
        <v>37</v>
      </c>
      <c r="F51" s="29">
        <v>800183</v>
      </c>
      <c r="G51" s="30" t="s">
        <v>93</v>
      </c>
      <c r="H51" s="31">
        <v>7</v>
      </c>
      <c r="I51" s="21">
        <f t="shared" si="0"/>
        <v>0.35</v>
      </c>
      <c r="K51" s="33" t="s">
        <v>93</v>
      </c>
      <c r="L51" s="31">
        <v>7</v>
      </c>
      <c r="M51" s="181">
        <f t="shared" si="1"/>
        <v>0.35</v>
      </c>
      <c r="N51" s="113">
        <v>20</v>
      </c>
      <c r="O51" s="182">
        <f t="shared" si="2"/>
        <v>1</v>
      </c>
      <c r="P51" s="113">
        <v>20</v>
      </c>
      <c r="Q51" s="182">
        <f t="shared" si="3"/>
        <v>0.8</v>
      </c>
    </row>
    <row r="52" spans="2:17" s="13" customFormat="1" ht="15.75" thickBot="1" x14ac:dyDescent="0.3">
      <c r="B52" s="27">
        <v>51</v>
      </c>
      <c r="C52" s="28">
        <v>42382</v>
      </c>
      <c r="D52" s="29" t="s">
        <v>53</v>
      </c>
      <c r="E52" s="30" t="s">
        <v>37</v>
      </c>
      <c r="F52" s="29">
        <v>800088</v>
      </c>
      <c r="G52" s="30" t="s">
        <v>94</v>
      </c>
      <c r="H52" s="31">
        <v>10</v>
      </c>
      <c r="I52" s="21">
        <f t="shared" si="0"/>
        <v>0.5</v>
      </c>
      <c r="K52" s="33" t="s">
        <v>94</v>
      </c>
      <c r="L52" s="31">
        <v>10</v>
      </c>
      <c r="M52" s="181">
        <f t="shared" si="1"/>
        <v>0.5</v>
      </c>
      <c r="N52" s="113">
        <v>19</v>
      </c>
      <c r="O52" s="182">
        <f t="shared" si="2"/>
        <v>0.95</v>
      </c>
      <c r="P52" s="113">
        <v>22</v>
      </c>
      <c r="Q52" s="182">
        <f t="shared" si="3"/>
        <v>0.88</v>
      </c>
    </row>
    <row r="53" spans="2:17" s="13" customFormat="1" ht="15.75" thickBot="1" x14ac:dyDescent="0.3">
      <c r="B53" s="27">
        <v>52</v>
      </c>
      <c r="C53" s="28">
        <v>42382</v>
      </c>
      <c r="D53" s="29" t="s">
        <v>17</v>
      </c>
      <c r="E53" s="30" t="s">
        <v>37</v>
      </c>
      <c r="F53" s="29">
        <v>800068</v>
      </c>
      <c r="G53" s="30" t="s">
        <v>96</v>
      </c>
      <c r="H53" s="31">
        <v>13</v>
      </c>
      <c r="I53" s="21">
        <f t="shared" si="0"/>
        <v>0.65</v>
      </c>
      <c r="K53" s="33" t="s">
        <v>96</v>
      </c>
      <c r="L53" s="31">
        <v>13</v>
      </c>
      <c r="M53" s="181">
        <f t="shared" si="1"/>
        <v>0.65</v>
      </c>
      <c r="N53" s="113">
        <v>20</v>
      </c>
      <c r="O53" s="182">
        <f t="shared" si="2"/>
        <v>1</v>
      </c>
      <c r="P53" s="113">
        <v>22</v>
      </c>
      <c r="Q53" s="182">
        <f t="shared" si="3"/>
        <v>0.88</v>
      </c>
    </row>
    <row r="54" spans="2:17" s="13" customFormat="1" ht="15.75" thickBot="1" x14ac:dyDescent="0.3">
      <c r="B54" s="27">
        <v>53</v>
      </c>
      <c r="C54" s="28">
        <v>42382</v>
      </c>
      <c r="D54" s="29" t="s">
        <v>60</v>
      </c>
      <c r="E54" s="30" t="s">
        <v>37</v>
      </c>
      <c r="F54" s="29">
        <v>800117</v>
      </c>
      <c r="G54" s="30" t="s">
        <v>97</v>
      </c>
      <c r="H54" s="38">
        <v>1</v>
      </c>
      <c r="I54" s="21">
        <f t="shared" si="0"/>
        <v>0.05</v>
      </c>
      <c r="K54" s="33" t="s">
        <v>97</v>
      </c>
      <c r="L54" s="38">
        <v>1</v>
      </c>
      <c r="M54" s="181">
        <f t="shared" si="1"/>
        <v>0.05</v>
      </c>
      <c r="N54" s="113">
        <v>19</v>
      </c>
      <c r="O54" s="182">
        <f t="shared" si="2"/>
        <v>0.95</v>
      </c>
      <c r="P54" s="113">
        <v>24</v>
      </c>
      <c r="Q54" s="182">
        <f t="shared" si="3"/>
        <v>0.96</v>
      </c>
    </row>
    <row r="55" spans="2:17" s="13" customFormat="1" ht="15.75" thickBot="1" x14ac:dyDescent="0.3">
      <c r="B55" s="27">
        <v>54</v>
      </c>
      <c r="C55" s="28">
        <v>42382</v>
      </c>
      <c r="D55" s="29" t="s">
        <v>60</v>
      </c>
      <c r="E55" s="30" t="s">
        <v>18</v>
      </c>
      <c r="F55" s="29">
        <v>800122</v>
      </c>
      <c r="G55" s="30" t="s">
        <v>99</v>
      </c>
      <c r="H55" s="31">
        <v>9</v>
      </c>
      <c r="I55" s="21">
        <f t="shared" si="0"/>
        <v>0.45</v>
      </c>
      <c r="K55" s="33" t="s">
        <v>99</v>
      </c>
      <c r="L55" s="31">
        <v>9</v>
      </c>
      <c r="M55" s="181">
        <f t="shared" si="1"/>
        <v>0.45</v>
      </c>
      <c r="N55" s="113"/>
      <c r="O55" s="182">
        <f t="shared" si="2"/>
        <v>0</v>
      </c>
      <c r="P55" s="113">
        <v>20.5</v>
      </c>
      <c r="Q55" s="182">
        <f t="shared" si="3"/>
        <v>0.82</v>
      </c>
    </row>
    <row r="56" spans="2:17" s="13" customFormat="1" ht="15.75" thickBot="1" x14ac:dyDescent="0.3">
      <c r="B56" s="27">
        <v>55</v>
      </c>
      <c r="C56" s="28">
        <v>42382</v>
      </c>
      <c r="D56" s="29" t="s">
        <v>36</v>
      </c>
      <c r="E56" s="30" t="s">
        <v>21</v>
      </c>
      <c r="F56" s="29">
        <v>800370</v>
      </c>
      <c r="G56" s="30" t="s">
        <v>100</v>
      </c>
      <c r="H56" s="31">
        <v>5</v>
      </c>
      <c r="I56" s="21">
        <f t="shared" si="0"/>
        <v>0.25</v>
      </c>
      <c r="K56" s="33" t="s">
        <v>100</v>
      </c>
      <c r="L56" s="31">
        <v>5</v>
      </c>
      <c r="M56" s="181">
        <f t="shared" si="1"/>
        <v>0.25</v>
      </c>
      <c r="N56" s="113">
        <v>18</v>
      </c>
      <c r="O56" s="182">
        <f t="shared" si="2"/>
        <v>0.9</v>
      </c>
      <c r="P56" s="113">
        <v>20</v>
      </c>
      <c r="Q56" s="182">
        <f t="shared" si="3"/>
        <v>0.8</v>
      </c>
    </row>
    <row r="57" spans="2:17" s="13" customFormat="1" ht="15.75" thickBot="1" x14ac:dyDescent="0.3">
      <c r="B57" s="27">
        <v>56</v>
      </c>
      <c r="C57" s="28">
        <v>42382</v>
      </c>
      <c r="D57" s="29" t="s">
        <v>20</v>
      </c>
      <c r="E57" s="30" t="s">
        <v>18</v>
      </c>
      <c r="F57" s="29">
        <v>800284</v>
      </c>
      <c r="G57" s="30" t="s">
        <v>101</v>
      </c>
      <c r="H57" s="31">
        <v>10</v>
      </c>
      <c r="I57" s="21">
        <f t="shared" si="0"/>
        <v>0.5</v>
      </c>
      <c r="K57" s="33" t="s">
        <v>101</v>
      </c>
      <c r="L57" s="31">
        <v>10</v>
      </c>
      <c r="M57" s="181">
        <f t="shared" si="1"/>
        <v>0.5</v>
      </c>
      <c r="N57" s="113">
        <v>18</v>
      </c>
      <c r="O57" s="182">
        <f t="shared" si="2"/>
        <v>0.9</v>
      </c>
      <c r="P57" s="113">
        <v>19</v>
      </c>
      <c r="Q57" s="182">
        <f t="shared" si="3"/>
        <v>0.76</v>
      </c>
    </row>
    <row r="58" spans="2:17" s="13" customFormat="1" ht="15.75" thickBot="1" x14ac:dyDescent="0.3">
      <c r="B58" s="27">
        <v>57</v>
      </c>
      <c r="C58" s="28">
        <v>42382</v>
      </c>
      <c r="D58" s="29" t="s">
        <v>20</v>
      </c>
      <c r="E58" s="30" t="s">
        <v>37</v>
      </c>
      <c r="F58" s="29">
        <v>800060</v>
      </c>
      <c r="G58" s="30" t="s">
        <v>102</v>
      </c>
      <c r="H58" s="31">
        <v>8</v>
      </c>
      <c r="I58" s="21">
        <f t="shared" si="0"/>
        <v>0.4</v>
      </c>
      <c r="K58" s="33" t="s">
        <v>102</v>
      </c>
      <c r="L58" s="31">
        <v>8</v>
      </c>
      <c r="M58" s="181">
        <f t="shared" si="1"/>
        <v>0.4</v>
      </c>
      <c r="N58" s="113">
        <v>20</v>
      </c>
      <c r="O58" s="182">
        <f t="shared" si="2"/>
        <v>1</v>
      </c>
      <c r="P58" s="113">
        <v>22</v>
      </c>
      <c r="Q58" s="182">
        <f t="shared" si="3"/>
        <v>0.88</v>
      </c>
    </row>
    <row r="59" spans="2:17" s="13" customFormat="1" ht="15.75" thickBot="1" x14ac:dyDescent="0.3">
      <c r="B59" s="27">
        <v>58</v>
      </c>
      <c r="C59" s="28">
        <v>42382</v>
      </c>
      <c r="D59" s="29" t="s">
        <v>53</v>
      </c>
      <c r="E59" s="30" t="s">
        <v>37</v>
      </c>
      <c r="F59" s="29">
        <v>800144</v>
      </c>
      <c r="G59" s="29" t="s">
        <v>103</v>
      </c>
      <c r="H59" s="38">
        <v>2</v>
      </c>
      <c r="I59" s="21">
        <f t="shared" si="0"/>
        <v>0.1</v>
      </c>
      <c r="K59" s="40" t="s">
        <v>103</v>
      </c>
      <c r="L59" s="38">
        <v>2</v>
      </c>
      <c r="M59" s="181">
        <f t="shared" si="1"/>
        <v>0.1</v>
      </c>
      <c r="N59" s="113">
        <v>11</v>
      </c>
      <c r="O59" s="182">
        <f t="shared" si="2"/>
        <v>0.55000000000000004</v>
      </c>
      <c r="P59" s="113">
        <v>9</v>
      </c>
      <c r="Q59" s="182">
        <f t="shared" si="3"/>
        <v>0.36</v>
      </c>
    </row>
    <row r="60" spans="2:17" s="13" customFormat="1" ht="15.75" thickBot="1" x14ac:dyDescent="0.3">
      <c r="B60" s="27">
        <v>59</v>
      </c>
      <c r="C60" s="28">
        <v>42382</v>
      </c>
      <c r="D60" s="29" t="s">
        <v>53</v>
      </c>
      <c r="E60" s="30" t="s">
        <v>51</v>
      </c>
      <c r="F60" s="29">
        <v>800188</v>
      </c>
      <c r="G60" s="30" t="s">
        <v>104</v>
      </c>
      <c r="H60" s="31">
        <v>5</v>
      </c>
      <c r="I60" s="21">
        <f t="shared" si="0"/>
        <v>0.25</v>
      </c>
      <c r="K60" s="33" t="s">
        <v>104</v>
      </c>
      <c r="L60" s="31">
        <v>5</v>
      </c>
      <c r="M60" s="181">
        <f t="shared" si="1"/>
        <v>0.25</v>
      </c>
      <c r="N60" s="113">
        <v>19</v>
      </c>
      <c r="O60" s="182">
        <f t="shared" si="2"/>
        <v>0.95</v>
      </c>
      <c r="P60" s="113">
        <v>21</v>
      </c>
      <c r="Q60" s="182">
        <f t="shared" si="3"/>
        <v>0.84</v>
      </c>
    </row>
    <row r="61" spans="2:17" s="13" customFormat="1" ht="15.75" thickBot="1" x14ac:dyDescent="0.3">
      <c r="B61" s="27">
        <v>60</v>
      </c>
      <c r="C61" s="28">
        <v>42382</v>
      </c>
      <c r="D61" s="29" t="s">
        <v>53</v>
      </c>
      <c r="E61" s="30" t="s">
        <v>37</v>
      </c>
      <c r="F61" s="29">
        <v>800057</v>
      </c>
      <c r="G61" s="30" t="s">
        <v>105</v>
      </c>
      <c r="H61" s="31">
        <v>0</v>
      </c>
      <c r="I61" s="21">
        <f t="shared" si="0"/>
        <v>0</v>
      </c>
      <c r="K61" s="33" t="s">
        <v>105</v>
      </c>
      <c r="L61" s="31">
        <v>0</v>
      </c>
      <c r="M61" s="181">
        <f t="shared" si="1"/>
        <v>0</v>
      </c>
      <c r="N61" s="113">
        <v>18</v>
      </c>
      <c r="O61" s="182">
        <f t="shared" si="2"/>
        <v>0.9</v>
      </c>
      <c r="P61" s="113">
        <v>21.5</v>
      </c>
      <c r="Q61" s="182">
        <f t="shared" si="3"/>
        <v>0.86</v>
      </c>
    </row>
    <row r="62" spans="2:17" s="13" customFormat="1" ht="15.75" thickBot="1" x14ac:dyDescent="0.3">
      <c r="B62" s="27">
        <v>61</v>
      </c>
      <c r="C62" s="30" t="s">
        <v>106</v>
      </c>
      <c r="D62" s="29" t="s">
        <v>14</v>
      </c>
      <c r="E62" s="30" t="s">
        <v>42</v>
      </c>
      <c r="F62" s="29">
        <v>800058</v>
      </c>
      <c r="G62" s="30" t="s">
        <v>107</v>
      </c>
      <c r="H62" s="31">
        <v>12</v>
      </c>
      <c r="I62" s="21">
        <f t="shared" si="0"/>
        <v>0.6</v>
      </c>
      <c r="K62" s="33" t="s">
        <v>107</v>
      </c>
      <c r="L62" s="31">
        <v>12</v>
      </c>
      <c r="M62" s="181">
        <f t="shared" si="1"/>
        <v>0.6</v>
      </c>
      <c r="N62" s="113">
        <v>13</v>
      </c>
      <c r="O62" s="182">
        <f t="shared" si="2"/>
        <v>0.65</v>
      </c>
      <c r="P62" s="113">
        <v>20.5</v>
      </c>
      <c r="Q62" s="182">
        <f t="shared" si="3"/>
        <v>0.82</v>
      </c>
    </row>
    <row r="63" spans="2:17" ht="15.75" thickBot="1" x14ac:dyDescent="0.3">
      <c r="B63" s="27">
        <v>62</v>
      </c>
      <c r="C63" s="34"/>
      <c r="D63" s="37" t="s">
        <v>60</v>
      </c>
      <c r="E63" s="30" t="s">
        <v>15</v>
      </c>
      <c r="F63" s="37">
        <v>800041</v>
      </c>
      <c r="G63" s="34" t="s">
        <v>108</v>
      </c>
      <c r="H63" s="38">
        <v>19</v>
      </c>
      <c r="I63" s="21">
        <f t="shared" si="0"/>
        <v>0.95</v>
      </c>
      <c r="K63" s="33" t="s">
        <v>108</v>
      </c>
      <c r="L63" s="31">
        <v>19</v>
      </c>
      <c r="M63" s="181">
        <f>L63/20</f>
        <v>0.95</v>
      </c>
      <c r="N63" s="113"/>
      <c r="O63" s="182">
        <f t="shared" si="2"/>
        <v>0</v>
      </c>
      <c r="P63" s="113">
        <v>20</v>
      </c>
      <c r="Q63" s="182">
        <f t="shared" si="3"/>
        <v>0.8</v>
      </c>
    </row>
    <row r="64" spans="2:17" ht="15.75" thickBot="1" x14ac:dyDescent="0.3">
      <c r="B64" s="27">
        <v>63</v>
      </c>
      <c r="C64" s="46"/>
      <c r="D64" s="47" t="s">
        <v>20</v>
      </c>
      <c r="E64" s="48" t="s">
        <v>15</v>
      </c>
      <c r="F64" s="49">
        <v>800513</v>
      </c>
      <c r="G64" s="48" t="s">
        <v>109</v>
      </c>
      <c r="H64" s="41">
        <v>15</v>
      </c>
      <c r="I64" s="21">
        <f t="shared" si="0"/>
        <v>0.75</v>
      </c>
      <c r="K64" s="48" t="s">
        <v>109</v>
      </c>
      <c r="L64" s="41">
        <v>15</v>
      </c>
      <c r="M64" s="181">
        <f>L64/20</f>
        <v>0.75</v>
      </c>
      <c r="N64" s="41">
        <v>15</v>
      </c>
      <c r="O64" s="182">
        <f t="shared" si="2"/>
        <v>0.75</v>
      </c>
      <c r="P64" s="42">
        <v>19</v>
      </c>
      <c r="Q64" s="182">
        <f t="shared" si="3"/>
        <v>0.76</v>
      </c>
    </row>
  </sheetData>
  <autoFilter ref="B1:I65"/>
  <printOptions horizontalCentered="1" verticalCentered="1"/>
  <pageMargins left="0" right="0" top="0" bottom="0" header="0" footer="0"/>
  <pageSetup paperSize="8" scale="7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view="pageBreakPreview" zoomScale="60" zoomScaleNormal="100" workbookViewId="0">
      <selection activeCell="O36" sqref="O36"/>
    </sheetView>
  </sheetViews>
  <sheetFormatPr defaultRowHeight="15" x14ac:dyDescent="0.25"/>
  <cols>
    <col min="1" max="1" width="7" customWidth="1"/>
    <col min="2" max="2" width="11.42578125" customWidth="1"/>
    <col min="3" max="3" width="11.5703125" customWidth="1"/>
    <col min="4" max="4" width="33.42578125" customWidth="1"/>
    <col min="5" max="5" width="20.28515625" customWidth="1"/>
    <col min="6" max="6" width="11" customWidth="1"/>
    <col min="7" max="7" width="18.85546875" customWidth="1"/>
    <col min="8" max="8" width="10.7109375" customWidth="1"/>
    <col min="9" max="9" width="20.7109375" customWidth="1"/>
    <col min="10" max="10" width="9" customWidth="1"/>
  </cols>
  <sheetData>
    <row r="1" spans="1:10" ht="15.75" thickBot="1" x14ac:dyDescent="0.3"/>
    <row r="2" spans="1:10" ht="34.5" customHeight="1" thickBot="1" x14ac:dyDescent="0.4">
      <c r="A2" s="273" t="s">
        <v>236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47.25" customHeight="1" thickBot="1" x14ac:dyDescent="0.3">
      <c r="A3" s="201" t="s">
        <v>2</v>
      </c>
      <c r="B3" s="176" t="s">
        <v>4</v>
      </c>
      <c r="C3" s="176" t="s">
        <v>5</v>
      </c>
      <c r="D3" s="195" t="s">
        <v>12</v>
      </c>
      <c r="E3" s="201" t="s">
        <v>243</v>
      </c>
      <c r="F3" s="178" t="s">
        <v>11</v>
      </c>
      <c r="G3" s="201" t="s">
        <v>244</v>
      </c>
      <c r="H3" s="178" t="s">
        <v>11</v>
      </c>
      <c r="I3" s="201" t="s">
        <v>245</v>
      </c>
      <c r="J3" s="178" t="s">
        <v>11</v>
      </c>
    </row>
    <row r="4" spans="1:10" ht="25.5" customHeight="1" x14ac:dyDescent="0.25">
      <c r="A4" s="27">
        <v>1</v>
      </c>
      <c r="B4" s="29" t="s">
        <v>20</v>
      </c>
      <c r="C4" s="30" t="s">
        <v>21</v>
      </c>
      <c r="D4" s="100" t="s">
        <v>22</v>
      </c>
      <c r="E4" s="113">
        <v>14</v>
      </c>
      <c r="F4" s="202">
        <v>0.7</v>
      </c>
      <c r="G4" s="192"/>
      <c r="H4" s="182">
        <v>0</v>
      </c>
      <c r="I4" s="113">
        <v>24</v>
      </c>
      <c r="J4" s="182">
        <v>0.96</v>
      </c>
    </row>
    <row r="5" spans="1:10" ht="25.5" customHeight="1" x14ac:dyDescent="0.25">
      <c r="A5" s="27">
        <v>2</v>
      </c>
      <c r="B5" s="29" t="s">
        <v>53</v>
      </c>
      <c r="C5" s="30" t="s">
        <v>21</v>
      </c>
      <c r="D5" s="100" t="s">
        <v>55</v>
      </c>
      <c r="E5" s="113">
        <v>11</v>
      </c>
      <c r="F5" s="202">
        <v>0.55000000000000004</v>
      </c>
      <c r="G5" s="113">
        <v>19</v>
      </c>
      <c r="H5" s="182">
        <v>0.95</v>
      </c>
      <c r="I5" s="113"/>
      <c r="J5" s="182">
        <v>0</v>
      </c>
    </row>
    <row r="6" spans="1:10" ht="25.5" customHeight="1" thickBot="1" x14ac:dyDescent="0.3">
      <c r="A6" s="45">
        <v>3</v>
      </c>
      <c r="B6" s="47" t="s">
        <v>36</v>
      </c>
      <c r="C6" s="48" t="s">
        <v>21</v>
      </c>
      <c r="D6" s="209" t="s">
        <v>100</v>
      </c>
      <c r="E6" s="203">
        <v>5</v>
      </c>
      <c r="F6" s="204">
        <v>0.25</v>
      </c>
      <c r="G6" s="203">
        <v>18</v>
      </c>
      <c r="H6" s="208">
        <v>0.9</v>
      </c>
      <c r="I6" s="203">
        <v>20</v>
      </c>
      <c r="J6" s="208">
        <v>0.8</v>
      </c>
    </row>
  </sheetData>
  <mergeCells count="1">
    <mergeCell ref="A2:J2"/>
  </mergeCells>
  <pageMargins left="0.70866141732283472" right="0.70866141732283472" top="0.74803149606299213" bottom="0.74803149606299213" header="0.31496062992125984" footer="0.31496062992125984"/>
  <pageSetup paperSize="8" scale="11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="60" zoomScaleNormal="100" workbookViewId="0">
      <selection activeCell="Q20" sqref="Q20"/>
    </sheetView>
  </sheetViews>
  <sheetFormatPr defaultRowHeight="15" x14ac:dyDescent="0.25"/>
  <cols>
    <col min="1" max="1" width="8.7109375" customWidth="1"/>
    <col min="2" max="2" width="15.28515625" customWidth="1"/>
    <col min="3" max="3" width="14.5703125" customWidth="1"/>
    <col min="4" max="4" width="38" customWidth="1"/>
    <col min="5" max="5" width="20.42578125" customWidth="1"/>
    <col min="6" max="6" width="16.42578125" customWidth="1"/>
    <col min="7" max="7" width="20.85546875" customWidth="1"/>
    <col min="8" max="8" width="16.140625" customWidth="1"/>
    <col min="9" max="9" width="19.85546875" customWidth="1"/>
    <col min="10" max="10" width="16.140625" customWidth="1"/>
  </cols>
  <sheetData>
    <row r="1" spans="1:10" ht="15.75" thickBot="1" x14ac:dyDescent="0.3"/>
    <row r="2" spans="1:10" ht="29.25" customHeight="1" thickBot="1" x14ac:dyDescent="0.4">
      <c r="A2" s="273" t="s">
        <v>237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36.75" customHeight="1" thickBot="1" x14ac:dyDescent="0.3">
      <c r="A3" s="174" t="s">
        <v>2</v>
      </c>
      <c r="B3" s="175" t="s">
        <v>4</v>
      </c>
      <c r="C3" s="175" t="s">
        <v>5</v>
      </c>
      <c r="D3" s="195" t="s">
        <v>12</v>
      </c>
      <c r="E3" s="201" t="s">
        <v>243</v>
      </c>
      <c r="F3" s="178" t="s">
        <v>11</v>
      </c>
      <c r="G3" s="201" t="s">
        <v>244</v>
      </c>
      <c r="H3" s="178" t="s">
        <v>11</v>
      </c>
      <c r="I3" s="201" t="s">
        <v>245</v>
      </c>
      <c r="J3" s="178" t="s">
        <v>11</v>
      </c>
    </row>
    <row r="4" spans="1:10" x14ac:dyDescent="0.25">
      <c r="A4" s="205">
        <v>1</v>
      </c>
      <c r="B4" s="18" t="s">
        <v>20</v>
      </c>
      <c r="C4" s="20" t="s">
        <v>37</v>
      </c>
      <c r="D4" s="99" t="s">
        <v>86</v>
      </c>
      <c r="E4" s="112">
        <v>16</v>
      </c>
      <c r="F4" s="21">
        <v>0.8</v>
      </c>
      <c r="G4" s="206">
        <v>18</v>
      </c>
      <c r="H4" s="96">
        <v>0.9</v>
      </c>
      <c r="I4" s="112">
        <v>13</v>
      </c>
      <c r="J4" s="96">
        <v>0.52</v>
      </c>
    </row>
    <row r="5" spans="1:10" x14ac:dyDescent="0.25">
      <c r="A5" s="114">
        <v>2</v>
      </c>
      <c r="B5" s="29" t="s">
        <v>46</v>
      </c>
      <c r="C5" s="31" t="s">
        <v>37</v>
      </c>
      <c r="D5" s="100" t="s">
        <v>47</v>
      </c>
      <c r="E5" s="113">
        <v>15</v>
      </c>
      <c r="F5" s="202">
        <v>0.75</v>
      </c>
      <c r="G5" s="197">
        <v>19</v>
      </c>
      <c r="H5" s="182">
        <v>0.95</v>
      </c>
      <c r="I5" s="113">
        <v>18</v>
      </c>
      <c r="J5" s="182">
        <v>0.72</v>
      </c>
    </row>
    <row r="6" spans="1:10" x14ac:dyDescent="0.25">
      <c r="A6" s="114">
        <v>3</v>
      </c>
      <c r="B6" s="29" t="s">
        <v>17</v>
      </c>
      <c r="C6" s="31" t="s">
        <v>37</v>
      </c>
      <c r="D6" s="100" t="s">
        <v>96</v>
      </c>
      <c r="E6" s="113">
        <v>13</v>
      </c>
      <c r="F6" s="202">
        <v>0.65</v>
      </c>
      <c r="G6" s="198">
        <v>20</v>
      </c>
      <c r="H6" s="182">
        <v>1</v>
      </c>
      <c r="I6" s="113">
        <v>22</v>
      </c>
      <c r="J6" s="182">
        <v>0.88</v>
      </c>
    </row>
    <row r="7" spans="1:10" x14ac:dyDescent="0.25">
      <c r="A7" s="114">
        <v>4</v>
      </c>
      <c r="B7" s="29" t="s">
        <v>23</v>
      </c>
      <c r="C7" s="31" t="s">
        <v>37</v>
      </c>
      <c r="D7" s="100" t="s">
        <v>50</v>
      </c>
      <c r="E7" s="113">
        <v>12</v>
      </c>
      <c r="F7" s="202">
        <v>0.6</v>
      </c>
      <c r="G7" s="198">
        <v>19</v>
      </c>
      <c r="H7" s="182">
        <v>0.95</v>
      </c>
      <c r="I7" s="113">
        <v>21</v>
      </c>
      <c r="J7" s="182">
        <v>0.84</v>
      </c>
    </row>
    <row r="8" spans="1:10" x14ac:dyDescent="0.25">
      <c r="A8" s="114">
        <v>5</v>
      </c>
      <c r="B8" s="29" t="s">
        <v>23</v>
      </c>
      <c r="C8" s="31" t="s">
        <v>37</v>
      </c>
      <c r="D8" s="100" t="s">
        <v>92</v>
      </c>
      <c r="E8" s="113">
        <v>12</v>
      </c>
      <c r="F8" s="202">
        <v>0.6</v>
      </c>
      <c r="G8" s="198">
        <v>19</v>
      </c>
      <c r="H8" s="182">
        <v>0.95</v>
      </c>
      <c r="I8" s="113">
        <v>20</v>
      </c>
      <c r="J8" s="182">
        <v>0.8</v>
      </c>
    </row>
    <row r="9" spans="1:10" x14ac:dyDescent="0.25">
      <c r="A9" s="114">
        <v>6</v>
      </c>
      <c r="B9" s="29" t="s">
        <v>23</v>
      </c>
      <c r="C9" s="31" t="s">
        <v>37</v>
      </c>
      <c r="D9" s="100" t="s">
        <v>45</v>
      </c>
      <c r="E9" s="114">
        <v>11</v>
      </c>
      <c r="F9" s="202">
        <v>0.55000000000000004</v>
      </c>
      <c r="G9" s="199"/>
      <c r="H9" s="182">
        <v>0</v>
      </c>
      <c r="I9" s="113">
        <v>19</v>
      </c>
      <c r="J9" s="182">
        <v>0.76</v>
      </c>
    </row>
    <row r="10" spans="1:10" x14ac:dyDescent="0.25">
      <c r="A10" s="114">
        <v>7</v>
      </c>
      <c r="B10" s="29" t="s">
        <v>30</v>
      </c>
      <c r="C10" s="31" t="s">
        <v>37</v>
      </c>
      <c r="D10" s="100" t="s">
        <v>77</v>
      </c>
      <c r="E10" s="113">
        <v>11</v>
      </c>
      <c r="F10" s="202">
        <v>0.55000000000000004</v>
      </c>
      <c r="G10" s="198">
        <v>19</v>
      </c>
      <c r="H10" s="182">
        <v>0.95</v>
      </c>
      <c r="I10" s="113">
        <v>23</v>
      </c>
      <c r="J10" s="182">
        <v>0.92</v>
      </c>
    </row>
    <row r="11" spans="1:10" x14ac:dyDescent="0.25">
      <c r="A11" s="114">
        <v>8</v>
      </c>
      <c r="B11" s="29" t="s">
        <v>53</v>
      </c>
      <c r="C11" s="31" t="s">
        <v>37</v>
      </c>
      <c r="D11" s="100" t="s">
        <v>94</v>
      </c>
      <c r="E11" s="113">
        <v>10</v>
      </c>
      <c r="F11" s="202">
        <v>0.5</v>
      </c>
      <c r="G11" s="198">
        <v>19</v>
      </c>
      <c r="H11" s="182">
        <v>0.95</v>
      </c>
      <c r="I11" s="113">
        <v>22</v>
      </c>
      <c r="J11" s="182">
        <v>0.88</v>
      </c>
    </row>
    <row r="12" spans="1:10" x14ac:dyDescent="0.25">
      <c r="A12" s="114">
        <v>9</v>
      </c>
      <c r="B12" s="29" t="s">
        <v>20</v>
      </c>
      <c r="C12" s="31" t="s">
        <v>37</v>
      </c>
      <c r="D12" s="100" t="s">
        <v>102</v>
      </c>
      <c r="E12" s="113">
        <v>8</v>
      </c>
      <c r="F12" s="202">
        <v>0.4</v>
      </c>
      <c r="G12" s="198">
        <v>20</v>
      </c>
      <c r="H12" s="182">
        <v>1</v>
      </c>
      <c r="I12" s="113">
        <v>22</v>
      </c>
      <c r="J12" s="182">
        <v>0.88</v>
      </c>
    </row>
    <row r="13" spans="1:10" x14ac:dyDescent="0.25">
      <c r="A13" s="114">
        <v>10</v>
      </c>
      <c r="B13" s="29" t="s">
        <v>14</v>
      </c>
      <c r="C13" s="31" t="s">
        <v>37</v>
      </c>
      <c r="D13" s="100" t="s">
        <v>93</v>
      </c>
      <c r="E13" s="113">
        <v>7</v>
      </c>
      <c r="F13" s="202">
        <v>0.35</v>
      </c>
      <c r="G13" s="198">
        <v>20</v>
      </c>
      <c r="H13" s="182">
        <v>1</v>
      </c>
      <c r="I13" s="113">
        <v>20</v>
      </c>
      <c r="J13" s="182">
        <v>0.8</v>
      </c>
    </row>
    <row r="14" spans="1:10" x14ac:dyDescent="0.25">
      <c r="A14" s="114">
        <v>11</v>
      </c>
      <c r="B14" s="29" t="s">
        <v>17</v>
      </c>
      <c r="C14" s="31" t="s">
        <v>37</v>
      </c>
      <c r="D14" s="100" t="s">
        <v>85</v>
      </c>
      <c r="E14" s="114">
        <v>6</v>
      </c>
      <c r="F14" s="202">
        <v>0.3</v>
      </c>
      <c r="G14" s="198">
        <v>20</v>
      </c>
      <c r="H14" s="182">
        <v>1</v>
      </c>
      <c r="I14" s="113">
        <v>23</v>
      </c>
      <c r="J14" s="182">
        <v>0.92</v>
      </c>
    </row>
    <row r="15" spans="1:10" x14ac:dyDescent="0.25">
      <c r="A15" s="114">
        <v>12</v>
      </c>
      <c r="B15" s="29" t="s">
        <v>53</v>
      </c>
      <c r="C15" s="31" t="s">
        <v>37</v>
      </c>
      <c r="D15" s="102" t="s">
        <v>103</v>
      </c>
      <c r="E15" s="114">
        <v>2</v>
      </c>
      <c r="F15" s="202">
        <v>0.1</v>
      </c>
      <c r="G15" s="198">
        <v>11</v>
      </c>
      <c r="H15" s="182">
        <v>0.55000000000000004</v>
      </c>
      <c r="I15" s="113">
        <v>9</v>
      </c>
      <c r="J15" s="182">
        <v>0.36</v>
      </c>
    </row>
    <row r="16" spans="1:10" x14ac:dyDescent="0.25">
      <c r="A16" s="114">
        <v>13</v>
      </c>
      <c r="B16" s="29" t="s">
        <v>60</v>
      </c>
      <c r="C16" s="31" t="s">
        <v>37</v>
      </c>
      <c r="D16" s="100" t="s">
        <v>97</v>
      </c>
      <c r="E16" s="114">
        <v>1</v>
      </c>
      <c r="F16" s="202">
        <v>0.05</v>
      </c>
      <c r="G16" s="198">
        <v>19</v>
      </c>
      <c r="H16" s="182">
        <v>0.95</v>
      </c>
      <c r="I16" s="113">
        <v>24</v>
      </c>
      <c r="J16" s="182">
        <v>0.96</v>
      </c>
    </row>
    <row r="17" spans="1:10" ht="15.75" thickBot="1" x14ac:dyDescent="0.3">
      <c r="A17" s="207">
        <v>14</v>
      </c>
      <c r="B17" s="47" t="s">
        <v>53</v>
      </c>
      <c r="C17" s="50" t="s">
        <v>37</v>
      </c>
      <c r="D17" s="196" t="s">
        <v>105</v>
      </c>
      <c r="E17" s="203">
        <v>0</v>
      </c>
      <c r="F17" s="204">
        <v>0</v>
      </c>
      <c r="G17" s="200">
        <v>18</v>
      </c>
      <c r="H17" s="208">
        <v>0.9</v>
      </c>
      <c r="I17" s="50">
        <v>21.5</v>
      </c>
      <c r="J17" s="208">
        <v>0.86</v>
      </c>
    </row>
  </sheetData>
  <mergeCells count="1">
    <mergeCell ref="A2:J2"/>
  </mergeCells>
  <pageMargins left="0.23622047244094491" right="0.23622047244094491" top="0.74803149606299213" bottom="0.74803149606299213" header="0.31496062992125984" footer="0.31496062992125984"/>
  <pageSetup paperSize="8" scale="10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view="pageBreakPreview" zoomScale="60" zoomScaleNormal="100" workbookViewId="0">
      <selection activeCell="N25" sqref="N25"/>
    </sheetView>
  </sheetViews>
  <sheetFormatPr defaultRowHeight="15" x14ac:dyDescent="0.25"/>
  <cols>
    <col min="1" max="1" width="5.5703125" customWidth="1"/>
    <col min="2" max="2" width="9.140625" customWidth="1"/>
    <col min="3" max="3" width="12" customWidth="1"/>
    <col min="4" max="4" width="30.7109375" customWidth="1"/>
    <col min="5" max="5" width="20.140625" customWidth="1"/>
    <col min="6" max="6" width="12" customWidth="1"/>
    <col min="7" max="7" width="19.7109375" customWidth="1"/>
    <col min="8" max="8" width="12" customWidth="1"/>
    <col min="9" max="9" width="20.7109375" customWidth="1"/>
    <col min="10" max="10" width="13.42578125" customWidth="1"/>
  </cols>
  <sheetData>
    <row r="1" spans="1:10" ht="15.75" thickBot="1" x14ac:dyDescent="0.3"/>
    <row r="2" spans="1:10" ht="31.5" customHeight="1" thickBot="1" x14ac:dyDescent="0.4">
      <c r="A2" s="273" t="s">
        <v>238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42" customHeight="1" thickBot="1" x14ac:dyDescent="0.3">
      <c r="A3" s="201" t="s">
        <v>2</v>
      </c>
      <c r="B3" s="176" t="s">
        <v>4</v>
      </c>
      <c r="C3" s="176" t="s">
        <v>5</v>
      </c>
      <c r="D3" s="195" t="s">
        <v>12</v>
      </c>
      <c r="E3" s="201" t="s">
        <v>243</v>
      </c>
      <c r="F3" s="178" t="s">
        <v>11</v>
      </c>
      <c r="G3" s="201" t="s">
        <v>244</v>
      </c>
      <c r="H3" s="178" t="s">
        <v>11</v>
      </c>
      <c r="I3" s="201" t="s">
        <v>245</v>
      </c>
      <c r="J3" s="178" t="s">
        <v>11</v>
      </c>
    </row>
    <row r="4" spans="1:10" ht="20.25" customHeight="1" x14ac:dyDescent="0.25">
      <c r="A4" s="27">
        <v>1</v>
      </c>
      <c r="B4" s="29" t="s">
        <v>233</v>
      </c>
      <c r="C4" s="30" t="s">
        <v>42</v>
      </c>
      <c r="D4" s="100" t="s">
        <v>43</v>
      </c>
      <c r="E4" s="113">
        <v>14</v>
      </c>
      <c r="F4" s="202">
        <v>0.7</v>
      </c>
      <c r="G4" s="136"/>
      <c r="H4" s="182">
        <v>0</v>
      </c>
      <c r="I4" s="113">
        <v>20</v>
      </c>
      <c r="J4" s="182">
        <v>0.8</v>
      </c>
    </row>
    <row r="5" spans="1:10" ht="20.25" customHeight="1" x14ac:dyDescent="0.25">
      <c r="A5" s="27">
        <v>2</v>
      </c>
      <c r="B5" s="29" t="s">
        <v>30</v>
      </c>
      <c r="C5" s="30" t="s">
        <v>42</v>
      </c>
      <c r="D5" s="100" t="s">
        <v>71</v>
      </c>
      <c r="E5" s="113">
        <v>14</v>
      </c>
      <c r="F5" s="202">
        <v>0.7</v>
      </c>
      <c r="G5" s="113">
        <v>19</v>
      </c>
      <c r="H5" s="182">
        <v>0.95</v>
      </c>
      <c r="I5" s="113">
        <v>21</v>
      </c>
      <c r="J5" s="182">
        <v>0.84</v>
      </c>
    </row>
    <row r="6" spans="1:10" ht="20.25" customHeight="1" x14ac:dyDescent="0.25">
      <c r="A6" s="27">
        <v>3</v>
      </c>
      <c r="B6" s="29" t="s">
        <v>20</v>
      </c>
      <c r="C6" s="30" t="s">
        <v>42</v>
      </c>
      <c r="D6" s="100" t="s">
        <v>70</v>
      </c>
      <c r="E6" s="114">
        <v>13</v>
      </c>
      <c r="F6" s="202">
        <v>0.65</v>
      </c>
      <c r="G6" s="113">
        <v>18</v>
      </c>
      <c r="H6" s="182">
        <v>0.9</v>
      </c>
      <c r="I6" s="113">
        <v>19</v>
      </c>
      <c r="J6" s="182">
        <v>0.76</v>
      </c>
    </row>
    <row r="7" spans="1:10" ht="20.25" customHeight="1" x14ac:dyDescent="0.25">
      <c r="A7" s="27">
        <v>4</v>
      </c>
      <c r="B7" s="29" t="s">
        <v>14</v>
      </c>
      <c r="C7" s="30" t="s">
        <v>42</v>
      </c>
      <c r="D7" s="100" t="s">
        <v>107</v>
      </c>
      <c r="E7" s="113">
        <v>12</v>
      </c>
      <c r="F7" s="202">
        <v>0.6</v>
      </c>
      <c r="G7" s="113">
        <v>13</v>
      </c>
      <c r="H7" s="182">
        <v>0.65</v>
      </c>
      <c r="I7" s="113">
        <v>20.5</v>
      </c>
      <c r="J7" s="182">
        <v>0.82</v>
      </c>
    </row>
    <row r="8" spans="1:10" ht="20.25" customHeight="1" thickBot="1" x14ac:dyDescent="0.3">
      <c r="A8" s="45">
        <v>5</v>
      </c>
      <c r="B8" s="47" t="s">
        <v>20</v>
      </c>
      <c r="C8" s="48" t="s">
        <v>42</v>
      </c>
      <c r="D8" s="209" t="s">
        <v>76</v>
      </c>
      <c r="E8" s="203">
        <v>8</v>
      </c>
      <c r="F8" s="204">
        <v>0.4</v>
      </c>
      <c r="G8" s="203">
        <v>18</v>
      </c>
      <c r="H8" s="208">
        <v>0.9</v>
      </c>
      <c r="I8" s="203">
        <v>21</v>
      </c>
      <c r="J8" s="208">
        <v>0.84</v>
      </c>
    </row>
  </sheetData>
  <mergeCells count="1">
    <mergeCell ref="A2:J2"/>
  </mergeCells>
  <pageMargins left="0.70866141732283472" right="0.70866141732283472" top="0.74803149606299213" bottom="0.74803149606299213" header="0.31496062992125984" footer="0.31496062992125984"/>
  <pageSetup paperSize="8" scale="12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="60" zoomScaleNormal="100" workbookViewId="0">
      <selection activeCell="O18" sqref="O18"/>
    </sheetView>
  </sheetViews>
  <sheetFormatPr defaultRowHeight="15" x14ac:dyDescent="0.25"/>
  <cols>
    <col min="1" max="1" width="7.140625" customWidth="1"/>
    <col min="2" max="2" width="13" customWidth="1"/>
    <col min="3" max="3" width="14.140625" customWidth="1"/>
    <col min="4" max="4" width="30" customWidth="1"/>
    <col min="5" max="5" width="21" customWidth="1"/>
    <col min="6" max="6" width="11.5703125" customWidth="1"/>
    <col min="7" max="7" width="20.42578125" customWidth="1"/>
    <col min="8" max="8" width="12" customWidth="1"/>
    <col min="9" max="9" width="20" customWidth="1"/>
    <col min="10" max="10" width="14" customWidth="1"/>
  </cols>
  <sheetData>
    <row r="1" spans="1:10" ht="15.75" thickBot="1" x14ac:dyDescent="0.3"/>
    <row r="2" spans="1:10" ht="30.75" customHeight="1" thickBot="1" x14ac:dyDescent="0.4">
      <c r="A2" s="273" t="s">
        <v>239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45.75" customHeight="1" thickBot="1" x14ac:dyDescent="0.3">
      <c r="A3" s="201" t="s">
        <v>2</v>
      </c>
      <c r="B3" s="176" t="s">
        <v>4</v>
      </c>
      <c r="C3" s="176" t="s">
        <v>5</v>
      </c>
      <c r="D3" s="195" t="s">
        <v>12</v>
      </c>
      <c r="E3" s="201" t="s">
        <v>243</v>
      </c>
      <c r="F3" s="178" t="s">
        <v>11</v>
      </c>
      <c r="G3" s="201" t="s">
        <v>244</v>
      </c>
      <c r="H3" s="178" t="s">
        <v>11</v>
      </c>
      <c r="I3" s="201" t="s">
        <v>245</v>
      </c>
      <c r="J3" s="178" t="s">
        <v>11</v>
      </c>
    </row>
    <row r="4" spans="1:10" x14ac:dyDescent="0.25">
      <c r="A4" s="27">
        <v>1</v>
      </c>
      <c r="B4" s="29" t="s">
        <v>14</v>
      </c>
      <c r="C4" s="30" t="s">
        <v>15</v>
      </c>
      <c r="D4" s="100" t="s">
        <v>16</v>
      </c>
      <c r="E4" s="113">
        <v>17</v>
      </c>
      <c r="F4" s="202">
        <v>0.85</v>
      </c>
      <c r="G4" s="191"/>
      <c r="H4" s="182">
        <v>0</v>
      </c>
      <c r="I4" s="177">
        <v>23</v>
      </c>
      <c r="J4" s="182">
        <v>0.92</v>
      </c>
    </row>
    <row r="5" spans="1:10" x14ac:dyDescent="0.25">
      <c r="A5" s="27">
        <v>2</v>
      </c>
      <c r="B5" s="29" t="s">
        <v>23</v>
      </c>
      <c r="C5" s="30" t="s">
        <v>15</v>
      </c>
      <c r="D5" s="100" t="s">
        <v>24</v>
      </c>
      <c r="E5" s="113">
        <v>16</v>
      </c>
      <c r="F5" s="202">
        <v>0.8</v>
      </c>
      <c r="G5" s="192"/>
      <c r="H5" s="182">
        <v>0</v>
      </c>
      <c r="I5" s="113">
        <v>16</v>
      </c>
      <c r="J5" s="182">
        <v>0.64</v>
      </c>
    </row>
    <row r="6" spans="1:10" x14ac:dyDescent="0.25">
      <c r="A6" s="27">
        <v>3</v>
      </c>
      <c r="B6" s="29" t="s">
        <v>30</v>
      </c>
      <c r="C6" s="30" t="s">
        <v>15</v>
      </c>
      <c r="D6" s="100" t="s">
        <v>33</v>
      </c>
      <c r="E6" s="113">
        <v>15</v>
      </c>
      <c r="F6" s="202">
        <v>0.75</v>
      </c>
      <c r="G6" s="192"/>
      <c r="H6" s="182">
        <v>0</v>
      </c>
      <c r="I6" s="113">
        <v>16</v>
      </c>
      <c r="J6" s="182">
        <v>0.64</v>
      </c>
    </row>
    <row r="7" spans="1:10" x14ac:dyDescent="0.25">
      <c r="A7" s="27">
        <v>4</v>
      </c>
      <c r="B7" s="29" t="s">
        <v>30</v>
      </c>
      <c r="C7" s="30" t="s">
        <v>15</v>
      </c>
      <c r="D7" s="100" t="s">
        <v>40</v>
      </c>
      <c r="E7" s="113">
        <v>15</v>
      </c>
      <c r="F7" s="202">
        <v>0.75</v>
      </c>
      <c r="G7" s="192"/>
      <c r="H7" s="182">
        <v>0</v>
      </c>
      <c r="I7" s="113">
        <v>19.5</v>
      </c>
      <c r="J7" s="182">
        <v>0.78</v>
      </c>
    </row>
    <row r="8" spans="1:10" x14ac:dyDescent="0.25">
      <c r="A8" s="27">
        <v>5</v>
      </c>
      <c r="B8" s="29" t="s">
        <v>14</v>
      </c>
      <c r="C8" s="30" t="s">
        <v>15</v>
      </c>
      <c r="D8" s="100" t="s">
        <v>84</v>
      </c>
      <c r="E8" s="114">
        <v>15</v>
      </c>
      <c r="F8" s="202">
        <v>0.75</v>
      </c>
      <c r="G8" s="193">
        <v>15</v>
      </c>
      <c r="H8" s="182">
        <v>0.75</v>
      </c>
      <c r="I8" s="113">
        <v>21</v>
      </c>
      <c r="J8" s="182">
        <v>0.84</v>
      </c>
    </row>
    <row r="9" spans="1:10" x14ac:dyDescent="0.25">
      <c r="A9" s="27">
        <v>6</v>
      </c>
      <c r="B9" s="29" t="s">
        <v>20</v>
      </c>
      <c r="C9" s="30" t="s">
        <v>15</v>
      </c>
      <c r="D9" s="100" t="s">
        <v>109</v>
      </c>
      <c r="E9" s="114">
        <v>15</v>
      </c>
      <c r="F9" s="202">
        <v>0.75</v>
      </c>
      <c r="G9" s="192"/>
      <c r="H9" s="182">
        <v>0</v>
      </c>
      <c r="I9" s="189">
        <v>19</v>
      </c>
      <c r="J9" s="182">
        <f>I9/25</f>
        <v>0.76</v>
      </c>
    </row>
    <row r="10" spans="1:10" x14ac:dyDescent="0.25">
      <c r="A10" s="27">
        <v>7</v>
      </c>
      <c r="B10" s="29" t="s">
        <v>23</v>
      </c>
      <c r="C10" s="30" t="s">
        <v>15</v>
      </c>
      <c r="D10" s="100" t="s">
        <v>41</v>
      </c>
      <c r="E10" s="113">
        <v>13</v>
      </c>
      <c r="F10" s="202">
        <v>0.65</v>
      </c>
      <c r="G10" s="136"/>
      <c r="H10" s="182">
        <v>0</v>
      </c>
      <c r="I10" s="113">
        <v>19</v>
      </c>
      <c r="J10" s="182">
        <v>0.76</v>
      </c>
    </row>
    <row r="11" spans="1:10" x14ac:dyDescent="0.25">
      <c r="A11" s="27">
        <v>8</v>
      </c>
      <c r="B11" s="37" t="s">
        <v>14</v>
      </c>
      <c r="C11" s="30" t="s">
        <v>15</v>
      </c>
      <c r="D11" s="101" t="s">
        <v>44</v>
      </c>
      <c r="E11" s="114">
        <v>12</v>
      </c>
      <c r="F11" s="202">
        <v>0.6</v>
      </c>
      <c r="G11" s="136"/>
      <c r="H11" s="182">
        <v>0</v>
      </c>
      <c r="I11" s="113">
        <v>21</v>
      </c>
      <c r="J11" s="182">
        <v>0.84</v>
      </c>
    </row>
    <row r="12" spans="1:10" x14ac:dyDescent="0.25">
      <c r="A12" s="27">
        <v>9</v>
      </c>
      <c r="B12" s="29" t="s">
        <v>60</v>
      </c>
      <c r="C12" s="30" t="s">
        <v>15</v>
      </c>
      <c r="D12" s="100" t="s">
        <v>62</v>
      </c>
      <c r="E12" s="113">
        <v>12</v>
      </c>
      <c r="F12" s="202">
        <v>0.6</v>
      </c>
      <c r="G12" s="113">
        <v>19</v>
      </c>
      <c r="H12" s="182">
        <v>0.95</v>
      </c>
      <c r="I12" s="113">
        <v>21.5</v>
      </c>
      <c r="J12" s="182">
        <v>0.86</v>
      </c>
    </row>
    <row r="13" spans="1:10" x14ac:dyDescent="0.25">
      <c r="A13" s="27">
        <v>10</v>
      </c>
      <c r="B13" s="29" t="s">
        <v>30</v>
      </c>
      <c r="C13" s="30" t="s">
        <v>15</v>
      </c>
      <c r="D13" s="100" t="s">
        <v>89</v>
      </c>
      <c r="E13" s="113">
        <v>11</v>
      </c>
      <c r="F13" s="202">
        <v>0.55000000000000004</v>
      </c>
      <c r="G13" s="113">
        <v>19</v>
      </c>
      <c r="H13" s="182">
        <v>0.95</v>
      </c>
      <c r="I13" s="113">
        <v>18</v>
      </c>
      <c r="J13" s="182">
        <v>0.72</v>
      </c>
    </row>
    <row r="14" spans="1:10" x14ac:dyDescent="0.25">
      <c r="A14" s="27">
        <v>11</v>
      </c>
      <c r="B14" s="29" t="s">
        <v>53</v>
      </c>
      <c r="C14" s="30" t="s">
        <v>15</v>
      </c>
      <c r="D14" s="100" t="s">
        <v>65</v>
      </c>
      <c r="E14" s="113">
        <v>9</v>
      </c>
      <c r="F14" s="202">
        <v>0.45</v>
      </c>
      <c r="G14" s="113">
        <v>18</v>
      </c>
      <c r="H14" s="182">
        <v>0.9</v>
      </c>
      <c r="I14" s="113">
        <v>20</v>
      </c>
      <c r="J14" s="182">
        <v>0.8</v>
      </c>
    </row>
    <row r="15" spans="1:10" ht="15.75" thickBot="1" x14ac:dyDescent="0.3">
      <c r="A15" s="45">
        <v>12</v>
      </c>
      <c r="B15" s="47" t="s">
        <v>20</v>
      </c>
      <c r="C15" s="48" t="s">
        <v>15</v>
      </c>
      <c r="D15" s="209" t="s">
        <v>66</v>
      </c>
      <c r="E15" s="203">
        <v>9</v>
      </c>
      <c r="F15" s="204">
        <v>0.45</v>
      </c>
      <c r="G15" s="203">
        <v>17</v>
      </c>
      <c r="H15" s="208">
        <v>0.85</v>
      </c>
      <c r="I15" s="203">
        <v>22</v>
      </c>
      <c r="J15" s="208">
        <v>0.88</v>
      </c>
    </row>
    <row r="17" spans="1:1" x14ac:dyDescent="0.25">
      <c r="A17" s="212"/>
    </row>
  </sheetData>
  <mergeCells count="1">
    <mergeCell ref="A2:J2"/>
  </mergeCells>
  <pageMargins left="0.23622047244094491" right="0.23622047244094491" top="0.74803149606299213" bottom="0.74803149606299213" header="0.31496062992125984" footer="0.31496062992125984"/>
  <pageSetup paperSize="8" scale="11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view="pageBreakPreview" zoomScale="60" zoomScaleNormal="100" workbookViewId="0">
      <selection activeCell="L17" sqref="L17"/>
    </sheetView>
  </sheetViews>
  <sheetFormatPr defaultRowHeight="15" x14ac:dyDescent="0.25"/>
  <cols>
    <col min="1" max="1" width="5.5703125" customWidth="1"/>
    <col min="2" max="2" width="9.5703125" bestFit="1" customWidth="1"/>
    <col min="3" max="3" width="11.7109375" customWidth="1"/>
    <col min="4" max="4" width="30.5703125" customWidth="1"/>
    <col min="5" max="5" width="19.85546875" customWidth="1"/>
    <col min="6" max="6" width="11.28515625" customWidth="1"/>
    <col min="7" max="7" width="19.140625" customWidth="1"/>
    <col min="8" max="8" width="11.28515625" customWidth="1"/>
    <col min="9" max="9" width="21.140625" customWidth="1"/>
    <col min="10" max="10" width="11.28515625" customWidth="1"/>
  </cols>
  <sheetData>
    <row r="1" spans="1:10" ht="15.75" thickBot="1" x14ac:dyDescent="0.3"/>
    <row r="2" spans="1:10" ht="39" customHeight="1" thickBot="1" x14ac:dyDescent="0.4">
      <c r="A2" s="273" t="s">
        <v>240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47.25" customHeight="1" thickBot="1" x14ac:dyDescent="0.3">
      <c r="A3" s="201" t="s">
        <v>2</v>
      </c>
      <c r="B3" s="176" t="s">
        <v>4</v>
      </c>
      <c r="C3" s="176" t="s">
        <v>5</v>
      </c>
      <c r="D3" s="195" t="s">
        <v>12</v>
      </c>
      <c r="E3" s="201" t="s">
        <v>243</v>
      </c>
      <c r="F3" s="178" t="s">
        <v>11</v>
      </c>
      <c r="G3" s="201" t="s">
        <v>244</v>
      </c>
      <c r="H3" s="178" t="s">
        <v>11</v>
      </c>
      <c r="I3" s="201" t="s">
        <v>245</v>
      </c>
      <c r="J3" s="178" t="s">
        <v>11</v>
      </c>
    </row>
    <row r="4" spans="1:10" x14ac:dyDescent="0.25">
      <c r="A4" s="27">
        <v>1</v>
      </c>
      <c r="B4" s="29" t="s">
        <v>23</v>
      </c>
      <c r="C4" s="30" t="s">
        <v>27</v>
      </c>
      <c r="D4" s="100" t="s">
        <v>29</v>
      </c>
      <c r="E4" s="113">
        <v>17</v>
      </c>
      <c r="F4" s="202">
        <v>0.85</v>
      </c>
      <c r="G4" s="192"/>
      <c r="H4" s="182">
        <v>0</v>
      </c>
      <c r="I4" s="113">
        <v>19</v>
      </c>
      <c r="J4" s="182">
        <v>0.76</v>
      </c>
    </row>
    <row r="5" spans="1:10" x14ac:dyDescent="0.25">
      <c r="A5" s="27">
        <v>2</v>
      </c>
      <c r="B5" s="29" t="s">
        <v>48</v>
      </c>
      <c r="C5" s="30" t="s">
        <v>27</v>
      </c>
      <c r="D5" s="100" t="s">
        <v>49</v>
      </c>
      <c r="E5" s="113">
        <v>15</v>
      </c>
      <c r="F5" s="202">
        <v>0.75</v>
      </c>
      <c r="G5" s="192"/>
      <c r="H5" s="182">
        <v>0</v>
      </c>
      <c r="I5" s="113">
        <v>19</v>
      </c>
      <c r="J5" s="182">
        <v>0.76</v>
      </c>
    </row>
    <row r="6" spans="1:10" x14ac:dyDescent="0.25">
      <c r="A6" s="27">
        <v>3</v>
      </c>
      <c r="B6" s="29" t="s">
        <v>60</v>
      </c>
      <c r="C6" s="30" t="s">
        <v>27</v>
      </c>
      <c r="D6" s="214" t="s">
        <v>108</v>
      </c>
      <c r="E6" s="188">
        <v>19</v>
      </c>
      <c r="F6" s="202">
        <v>0.95</v>
      </c>
      <c r="G6" s="190"/>
      <c r="H6" s="182">
        <v>0</v>
      </c>
      <c r="I6" s="188">
        <v>20</v>
      </c>
      <c r="J6" s="182">
        <v>0.8</v>
      </c>
    </row>
    <row r="7" spans="1:10" x14ac:dyDescent="0.25">
      <c r="A7" s="215">
        <v>4</v>
      </c>
      <c r="B7" s="216" t="s">
        <v>23</v>
      </c>
      <c r="C7" s="217" t="s">
        <v>27</v>
      </c>
      <c r="D7" s="218" t="s">
        <v>242</v>
      </c>
      <c r="E7" s="188">
        <v>11</v>
      </c>
      <c r="F7" s="202">
        <f>E7/20</f>
        <v>0.55000000000000004</v>
      </c>
      <c r="G7" s="190"/>
      <c r="H7" s="182">
        <v>0</v>
      </c>
      <c r="I7" s="188">
        <v>12.5</v>
      </c>
      <c r="J7" s="182">
        <f>I7/25</f>
        <v>0.5</v>
      </c>
    </row>
    <row r="8" spans="1:10" ht="15.75" thickBot="1" x14ac:dyDescent="0.3">
      <c r="A8" s="45">
        <v>5</v>
      </c>
      <c r="B8" s="47" t="s">
        <v>17</v>
      </c>
      <c r="C8" s="48" t="s">
        <v>27</v>
      </c>
      <c r="D8" s="209" t="s">
        <v>56</v>
      </c>
      <c r="E8" s="203">
        <v>15</v>
      </c>
      <c r="F8" s="204">
        <v>0.75</v>
      </c>
      <c r="G8" s="213"/>
      <c r="H8" s="208">
        <v>0</v>
      </c>
      <c r="I8" s="203">
        <v>20</v>
      </c>
      <c r="J8" s="208">
        <v>0.8</v>
      </c>
    </row>
  </sheetData>
  <mergeCells count="1">
    <mergeCell ref="A2:J2"/>
  </mergeCells>
  <pageMargins left="0.70866141732283472" right="0.70866141732283472" top="0.74803149606299213" bottom="0.74803149606299213" header="0.31496062992125984" footer="0.31496062992125984"/>
  <pageSetup paperSize="8" scale="12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view="pageBreakPreview" zoomScale="60" zoomScaleNormal="100" workbookViewId="0">
      <selection activeCell="P22" sqref="P22"/>
    </sheetView>
  </sheetViews>
  <sheetFormatPr defaultRowHeight="15" x14ac:dyDescent="0.25"/>
  <cols>
    <col min="1" max="1" width="6.28515625" customWidth="1"/>
    <col min="2" max="2" width="10.85546875" customWidth="1"/>
    <col min="4" max="4" width="25.42578125" customWidth="1"/>
    <col min="5" max="5" width="19.28515625" customWidth="1"/>
    <col min="6" max="6" width="11.28515625" customWidth="1"/>
    <col min="7" max="7" width="19.85546875" customWidth="1"/>
    <col min="8" max="8" width="11.28515625" customWidth="1"/>
    <col min="9" max="9" width="19.28515625" customWidth="1"/>
    <col min="10" max="10" width="11.28515625" customWidth="1"/>
  </cols>
  <sheetData>
    <row r="1" spans="1:10" ht="15.75" thickBot="1" x14ac:dyDescent="0.3"/>
    <row r="2" spans="1:10" ht="39" customHeight="1" thickBot="1" x14ac:dyDescent="0.4">
      <c r="A2" s="273" t="s">
        <v>241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49.5" customHeight="1" thickBot="1" x14ac:dyDescent="0.3">
      <c r="A3" s="201" t="s">
        <v>2</v>
      </c>
      <c r="B3" s="176" t="s">
        <v>4</v>
      </c>
      <c r="C3" s="176" t="s">
        <v>5</v>
      </c>
      <c r="D3" s="195" t="s">
        <v>12</v>
      </c>
      <c r="E3" s="201" t="s">
        <v>243</v>
      </c>
      <c r="F3" s="178" t="s">
        <v>11</v>
      </c>
      <c r="G3" s="201" t="s">
        <v>244</v>
      </c>
      <c r="H3" s="178" t="s">
        <v>11</v>
      </c>
      <c r="I3" s="201" t="s">
        <v>245</v>
      </c>
      <c r="J3" s="178" t="s">
        <v>11</v>
      </c>
    </row>
    <row r="4" spans="1:10" ht="20.25" customHeight="1" x14ac:dyDescent="0.25">
      <c r="A4" s="27">
        <v>1</v>
      </c>
      <c r="B4" s="29" t="s">
        <v>30</v>
      </c>
      <c r="C4" s="30" t="s">
        <v>25</v>
      </c>
      <c r="D4" s="100" t="s">
        <v>31</v>
      </c>
      <c r="E4" s="113">
        <v>15</v>
      </c>
      <c r="F4" s="202">
        <v>0.75</v>
      </c>
      <c r="G4" s="192"/>
      <c r="H4" s="182">
        <v>0</v>
      </c>
      <c r="I4" s="113">
        <v>23</v>
      </c>
      <c r="J4" s="182">
        <v>0.92</v>
      </c>
    </row>
    <row r="5" spans="1:10" ht="20.25" customHeight="1" x14ac:dyDescent="0.25">
      <c r="A5" s="27">
        <v>2</v>
      </c>
      <c r="B5" s="29" t="s">
        <v>34</v>
      </c>
      <c r="C5" s="30" t="s">
        <v>25</v>
      </c>
      <c r="D5" s="100" t="s">
        <v>35</v>
      </c>
      <c r="E5" s="113">
        <v>15</v>
      </c>
      <c r="F5" s="202">
        <v>0.75</v>
      </c>
      <c r="G5" s="192"/>
      <c r="H5" s="182">
        <v>0</v>
      </c>
      <c r="I5" s="113">
        <v>23</v>
      </c>
      <c r="J5" s="182">
        <v>0.92</v>
      </c>
    </row>
    <row r="6" spans="1:10" ht="20.25" customHeight="1" thickBot="1" x14ac:dyDescent="0.3">
      <c r="A6" s="45">
        <v>3</v>
      </c>
      <c r="B6" s="47" t="s">
        <v>20</v>
      </c>
      <c r="C6" s="48" t="s">
        <v>25</v>
      </c>
      <c r="D6" s="209" t="s">
        <v>59</v>
      </c>
      <c r="E6" s="203">
        <v>11</v>
      </c>
      <c r="F6" s="204">
        <v>0.55000000000000004</v>
      </c>
      <c r="G6" s="203">
        <v>19</v>
      </c>
      <c r="H6" s="208">
        <v>0.95</v>
      </c>
      <c r="I6" s="203">
        <v>17.5</v>
      </c>
      <c r="J6" s="208">
        <v>0.7</v>
      </c>
    </row>
  </sheetData>
  <mergeCells count="1">
    <mergeCell ref="A2:J2"/>
  </mergeCells>
  <pageMargins left="0.70866141732283472" right="0.70866141732283472" top="0.74803149606299213" bottom="0.74803149606299213" header="0.31496062992125984" footer="0.31496062992125984"/>
  <pageSetup paperSize="8" scale="13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81"/>
  <sheetViews>
    <sheetView topLeftCell="D1" workbookViewId="0">
      <selection activeCell="G27" sqref="G27"/>
    </sheetView>
  </sheetViews>
  <sheetFormatPr defaultRowHeight="15" x14ac:dyDescent="0.25"/>
  <cols>
    <col min="2" max="2" width="5.42578125" customWidth="1"/>
    <col min="3" max="3" width="10.7109375" bestFit="1" customWidth="1"/>
    <col min="4" max="4" width="9.5703125" style="1" bestFit="1" customWidth="1"/>
    <col min="6" max="6" width="9.140625" style="1"/>
    <col min="7" max="7" width="21.7109375" customWidth="1"/>
    <col min="8" max="8" width="8.85546875" customWidth="1"/>
    <col min="9" max="9" width="8.28515625" style="2" bestFit="1" customWidth="1"/>
    <col min="10" max="10" width="6.7109375" style="2" customWidth="1"/>
    <col min="12" max="12" width="18.7109375" bestFit="1" customWidth="1"/>
    <col min="13" max="14" width="9.140625" customWidth="1"/>
    <col min="15" max="15" width="9.140625" style="3" customWidth="1"/>
    <col min="16" max="16" width="5.85546875" customWidth="1"/>
    <col min="17" max="19" width="9.140625" customWidth="1"/>
  </cols>
  <sheetData>
    <row r="1" spans="2:20" ht="15.75" thickBot="1" x14ac:dyDescent="0.3"/>
    <row r="2" spans="2:20" ht="21" x14ac:dyDescent="0.35">
      <c r="B2" s="4" t="s">
        <v>0</v>
      </c>
      <c r="C2" s="5"/>
      <c r="D2" s="6"/>
      <c r="E2" s="5"/>
      <c r="F2" s="6"/>
      <c r="G2" s="5"/>
      <c r="H2" s="5"/>
      <c r="I2" s="7"/>
      <c r="J2" s="8"/>
    </row>
    <row r="3" spans="2:20" ht="15.75" thickBot="1" x14ac:dyDescent="0.3">
      <c r="B3" s="219" t="s">
        <v>221</v>
      </c>
      <c r="C3" s="220"/>
      <c r="D3" s="220"/>
      <c r="E3" s="220"/>
      <c r="F3" s="220"/>
      <c r="G3" s="220"/>
      <c r="H3" s="220"/>
      <c r="I3" s="220"/>
      <c r="J3" s="223"/>
    </row>
    <row r="4" spans="2:20" ht="36.75" customHeight="1" thickBot="1" x14ac:dyDescent="0.35">
      <c r="B4" s="221"/>
      <c r="C4" s="222"/>
      <c r="D4" s="222"/>
      <c r="E4" s="222"/>
      <c r="F4" s="222"/>
      <c r="G4" s="222"/>
      <c r="H4" s="222"/>
      <c r="I4" s="222"/>
      <c r="J4" s="224"/>
      <c r="L4" s="230" t="s">
        <v>12</v>
      </c>
      <c r="M4" s="225" t="s">
        <v>1</v>
      </c>
      <c r="N4" s="226"/>
      <c r="O4" s="227" t="s">
        <v>228</v>
      </c>
      <c r="P4" s="228"/>
      <c r="Q4" s="225" t="s">
        <v>229</v>
      </c>
      <c r="R4" s="229"/>
      <c r="S4" s="229"/>
      <c r="T4" s="226"/>
    </row>
    <row r="5" spans="2:20" s="13" customFormat="1" ht="60.75" thickBot="1" x14ac:dyDescent="0.3"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 t="s">
        <v>220</v>
      </c>
      <c r="I5" s="11" t="s">
        <v>219</v>
      </c>
      <c r="J5" s="12" t="s">
        <v>11</v>
      </c>
      <c r="L5" s="231"/>
      <c r="M5" s="110" t="s">
        <v>8</v>
      </c>
      <c r="N5" s="111" t="s">
        <v>11</v>
      </c>
      <c r="O5" s="104" t="s">
        <v>8</v>
      </c>
      <c r="P5" s="115" t="s">
        <v>11</v>
      </c>
      <c r="Q5" s="14" t="s">
        <v>13</v>
      </c>
      <c r="R5" s="15" t="s">
        <v>9</v>
      </c>
      <c r="S5" s="15" t="s">
        <v>10</v>
      </c>
      <c r="T5" s="12" t="s">
        <v>11</v>
      </c>
    </row>
    <row r="6" spans="2:20" s="22" customFormat="1" x14ac:dyDescent="0.25">
      <c r="B6" s="16">
        <v>1</v>
      </c>
      <c r="C6" s="17">
        <v>42382</v>
      </c>
      <c r="D6" s="18" t="s">
        <v>14</v>
      </c>
      <c r="E6" s="19" t="s">
        <v>15</v>
      </c>
      <c r="F6" s="18">
        <v>800297</v>
      </c>
      <c r="G6" s="19" t="s">
        <v>16</v>
      </c>
      <c r="H6" s="90">
        <v>20</v>
      </c>
      <c r="I6" s="20">
        <v>17</v>
      </c>
      <c r="J6" s="21">
        <f>I6/H6</f>
        <v>0.85</v>
      </c>
      <c r="L6" s="99" t="s">
        <v>16</v>
      </c>
      <c r="M6" s="112">
        <v>17</v>
      </c>
      <c r="N6" s="21">
        <f>J6</f>
        <v>0.85</v>
      </c>
      <c r="O6" s="105"/>
      <c r="P6" s="116"/>
      <c r="Q6" s="23">
        <v>23</v>
      </c>
      <c r="R6" s="24"/>
      <c r="S6" s="24"/>
      <c r="T6" s="96">
        <f>Q6/25</f>
        <v>0.92</v>
      </c>
    </row>
    <row r="7" spans="2:20" x14ac:dyDescent="0.25">
      <c r="B7" s="27">
        <v>2</v>
      </c>
      <c r="C7" s="28">
        <v>42382</v>
      </c>
      <c r="D7" s="29" t="s">
        <v>17</v>
      </c>
      <c r="E7" s="30" t="s">
        <v>18</v>
      </c>
      <c r="F7" s="29">
        <v>800080</v>
      </c>
      <c r="G7" s="30" t="s">
        <v>19</v>
      </c>
      <c r="H7" s="91">
        <v>20</v>
      </c>
      <c r="I7" s="31">
        <v>15</v>
      </c>
      <c r="J7" s="32">
        <f>I7/H7</f>
        <v>0.75</v>
      </c>
      <c r="L7" s="100" t="s">
        <v>19</v>
      </c>
      <c r="M7" s="113">
        <v>15</v>
      </c>
      <c r="N7" s="32">
        <f>J7</f>
        <v>0.75</v>
      </c>
      <c r="O7" s="106"/>
      <c r="P7" s="117"/>
      <c r="Q7" s="93"/>
      <c r="R7" s="94"/>
      <c r="S7" s="94"/>
      <c r="T7" s="95"/>
    </row>
    <row r="8" spans="2:20" s="13" customFormat="1" x14ac:dyDescent="0.25">
      <c r="B8" s="27">
        <v>3</v>
      </c>
      <c r="C8" s="28">
        <v>42382</v>
      </c>
      <c r="D8" s="29" t="s">
        <v>20</v>
      </c>
      <c r="E8" s="30" t="s">
        <v>21</v>
      </c>
      <c r="F8" s="29">
        <v>800129</v>
      </c>
      <c r="G8" s="30" t="s">
        <v>22</v>
      </c>
      <c r="H8" s="91">
        <v>20</v>
      </c>
      <c r="I8" s="31">
        <v>14</v>
      </c>
      <c r="J8" s="32">
        <f t="shared" ref="J8:J71" si="0">I8/H8</f>
        <v>0.7</v>
      </c>
      <c r="L8" s="100" t="s">
        <v>22</v>
      </c>
      <c r="M8" s="113">
        <v>14</v>
      </c>
      <c r="N8" s="32">
        <f t="shared" ref="N8:N71" si="1">J8</f>
        <v>0.7</v>
      </c>
      <c r="O8" s="106"/>
      <c r="P8" s="117"/>
      <c r="Q8" s="35">
        <v>24</v>
      </c>
      <c r="R8" s="36"/>
      <c r="S8" s="36"/>
      <c r="T8" s="26">
        <f>Q8/25</f>
        <v>0.96</v>
      </c>
    </row>
    <row r="9" spans="2:20" s="13" customFormat="1" x14ac:dyDescent="0.25">
      <c r="B9" s="27">
        <v>4</v>
      </c>
      <c r="C9" s="28">
        <v>42382</v>
      </c>
      <c r="D9" s="29" t="s">
        <v>23</v>
      </c>
      <c r="E9" s="30" t="s">
        <v>15</v>
      </c>
      <c r="F9" s="29">
        <v>800210</v>
      </c>
      <c r="G9" s="30" t="s">
        <v>24</v>
      </c>
      <c r="H9" s="91">
        <v>20</v>
      </c>
      <c r="I9" s="31">
        <v>16</v>
      </c>
      <c r="J9" s="32">
        <f t="shared" si="0"/>
        <v>0.8</v>
      </c>
      <c r="L9" s="100" t="s">
        <v>24</v>
      </c>
      <c r="M9" s="113">
        <v>16</v>
      </c>
      <c r="N9" s="32">
        <f t="shared" si="1"/>
        <v>0.8</v>
      </c>
      <c r="O9" s="106"/>
      <c r="P9" s="117"/>
      <c r="Q9" s="35">
        <v>16</v>
      </c>
      <c r="R9" s="36"/>
      <c r="S9" s="36"/>
      <c r="T9" s="26">
        <f>Q9/25</f>
        <v>0.64</v>
      </c>
    </row>
    <row r="10" spans="2:20" s="13" customFormat="1" x14ac:dyDescent="0.25">
      <c r="B10" s="27">
        <v>5</v>
      </c>
      <c r="C10" s="28">
        <v>42382</v>
      </c>
      <c r="D10" s="29" t="s">
        <v>14</v>
      </c>
      <c r="E10" s="30" t="s">
        <v>25</v>
      </c>
      <c r="F10" s="29">
        <v>800023</v>
      </c>
      <c r="G10" s="30" t="s">
        <v>26</v>
      </c>
      <c r="H10" s="91">
        <v>20</v>
      </c>
      <c r="I10" s="31">
        <v>13</v>
      </c>
      <c r="J10" s="32">
        <f t="shared" si="0"/>
        <v>0.65</v>
      </c>
      <c r="L10" s="100" t="s">
        <v>26</v>
      </c>
      <c r="M10" s="113">
        <v>13</v>
      </c>
      <c r="N10" s="32">
        <f t="shared" si="1"/>
        <v>0.65</v>
      </c>
      <c r="O10" s="106"/>
      <c r="P10" s="117"/>
      <c r="Q10" s="93"/>
      <c r="R10" s="94"/>
      <c r="S10" s="94"/>
      <c r="T10" s="95"/>
    </row>
    <row r="11" spans="2:20" s="13" customFormat="1" x14ac:dyDescent="0.25">
      <c r="B11" s="27">
        <v>6</v>
      </c>
      <c r="C11" s="28">
        <v>42382</v>
      </c>
      <c r="D11" s="29" t="s">
        <v>20</v>
      </c>
      <c r="E11" s="30" t="s">
        <v>27</v>
      </c>
      <c r="F11" s="29">
        <v>800025</v>
      </c>
      <c r="G11" s="30" t="s">
        <v>28</v>
      </c>
      <c r="H11" s="91">
        <v>20</v>
      </c>
      <c r="I11" s="31">
        <v>16</v>
      </c>
      <c r="J11" s="32">
        <f t="shared" si="0"/>
        <v>0.8</v>
      </c>
      <c r="L11" s="100" t="s">
        <v>28</v>
      </c>
      <c r="M11" s="113">
        <v>16</v>
      </c>
      <c r="N11" s="32">
        <f t="shared" si="1"/>
        <v>0.8</v>
      </c>
      <c r="O11" s="106"/>
      <c r="P11" s="117"/>
      <c r="Q11" s="93"/>
      <c r="R11" s="94"/>
      <c r="S11" s="94"/>
      <c r="T11" s="95"/>
    </row>
    <row r="12" spans="2:20" s="13" customFormat="1" x14ac:dyDescent="0.25">
      <c r="B12" s="27">
        <v>7</v>
      </c>
      <c r="C12" s="28">
        <v>42382</v>
      </c>
      <c r="D12" s="29" t="s">
        <v>23</v>
      </c>
      <c r="E12" s="30" t="s">
        <v>27</v>
      </c>
      <c r="F12" s="29">
        <v>800174</v>
      </c>
      <c r="G12" s="30" t="s">
        <v>29</v>
      </c>
      <c r="H12" s="91">
        <v>20</v>
      </c>
      <c r="I12" s="31">
        <v>17</v>
      </c>
      <c r="J12" s="32">
        <f t="shared" si="0"/>
        <v>0.85</v>
      </c>
      <c r="L12" s="100" t="s">
        <v>29</v>
      </c>
      <c r="M12" s="113">
        <v>17</v>
      </c>
      <c r="N12" s="32">
        <f t="shared" si="1"/>
        <v>0.85</v>
      </c>
      <c r="O12" s="106"/>
      <c r="P12" s="117"/>
      <c r="Q12" s="35">
        <v>19</v>
      </c>
      <c r="R12" s="36"/>
      <c r="S12" s="36"/>
      <c r="T12" s="26">
        <f>Q12/25</f>
        <v>0.76</v>
      </c>
    </row>
    <row r="13" spans="2:20" s="13" customFormat="1" x14ac:dyDescent="0.25">
      <c r="B13" s="27">
        <v>8</v>
      </c>
      <c r="C13" s="28">
        <v>42382</v>
      </c>
      <c r="D13" s="29" t="s">
        <v>30</v>
      </c>
      <c r="E13" s="30" t="s">
        <v>25</v>
      </c>
      <c r="F13" s="29">
        <v>800195</v>
      </c>
      <c r="G13" s="30" t="s">
        <v>31</v>
      </c>
      <c r="H13" s="91">
        <v>20</v>
      </c>
      <c r="I13" s="31">
        <v>15</v>
      </c>
      <c r="J13" s="32">
        <f t="shared" si="0"/>
        <v>0.75</v>
      </c>
      <c r="L13" s="100" t="s">
        <v>31</v>
      </c>
      <c r="M13" s="113">
        <v>15</v>
      </c>
      <c r="N13" s="32">
        <f t="shared" si="1"/>
        <v>0.75</v>
      </c>
      <c r="O13" s="106"/>
      <c r="P13" s="117"/>
      <c r="Q13" s="35">
        <v>23</v>
      </c>
      <c r="R13" s="36"/>
      <c r="S13" s="36"/>
      <c r="T13" s="26">
        <f>Q13/25</f>
        <v>0.92</v>
      </c>
    </row>
    <row r="14" spans="2:20" s="13" customFormat="1" x14ac:dyDescent="0.25">
      <c r="B14" s="27">
        <v>9</v>
      </c>
      <c r="C14" s="28">
        <v>42382</v>
      </c>
      <c r="D14" s="29" t="s">
        <v>30</v>
      </c>
      <c r="E14" s="30" t="s">
        <v>27</v>
      </c>
      <c r="F14" s="29">
        <v>800040</v>
      </c>
      <c r="G14" s="30" t="s">
        <v>32</v>
      </c>
      <c r="H14" s="91">
        <v>20</v>
      </c>
      <c r="I14" s="31">
        <v>16</v>
      </c>
      <c r="J14" s="32">
        <f t="shared" si="0"/>
        <v>0.8</v>
      </c>
      <c r="L14" s="100" t="s">
        <v>32</v>
      </c>
      <c r="M14" s="113">
        <v>16</v>
      </c>
      <c r="N14" s="32">
        <f t="shared" si="1"/>
        <v>0.8</v>
      </c>
      <c r="O14" s="106"/>
      <c r="P14" s="117"/>
      <c r="Q14" s="93"/>
      <c r="R14" s="94"/>
      <c r="S14" s="94"/>
      <c r="T14" s="95"/>
    </row>
    <row r="15" spans="2:20" s="13" customFormat="1" x14ac:dyDescent="0.25">
      <c r="B15" s="27">
        <v>10</v>
      </c>
      <c r="C15" s="28">
        <v>42382</v>
      </c>
      <c r="D15" s="29" t="s">
        <v>30</v>
      </c>
      <c r="E15" s="30" t="s">
        <v>15</v>
      </c>
      <c r="F15" s="29">
        <v>800315</v>
      </c>
      <c r="G15" s="30" t="s">
        <v>33</v>
      </c>
      <c r="H15" s="91">
        <v>20</v>
      </c>
      <c r="I15" s="31">
        <v>15</v>
      </c>
      <c r="J15" s="32">
        <f t="shared" si="0"/>
        <v>0.75</v>
      </c>
      <c r="L15" s="100" t="s">
        <v>33</v>
      </c>
      <c r="M15" s="113">
        <v>15</v>
      </c>
      <c r="N15" s="32">
        <f t="shared" si="1"/>
        <v>0.75</v>
      </c>
      <c r="O15" s="106"/>
      <c r="P15" s="117"/>
      <c r="Q15" s="35">
        <v>16</v>
      </c>
      <c r="R15" s="36"/>
      <c r="S15" s="36"/>
      <c r="T15" s="26">
        <f>Q15/25</f>
        <v>0.64</v>
      </c>
    </row>
    <row r="16" spans="2:20" s="13" customFormat="1" x14ac:dyDescent="0.25">
      <c r="B16" s="27">
        <v>11</v>
      </c>
      <c r="C16" s="28">
        <v>42382</v>
      </c>
      <c r="D16" s="29" t="s">
        <v>34</v>
      </c>
      <c r="E16" s="30" t="s">
        <v>25</v>
      </c>
      <c r="F16" s="29">
        <v>800009</v>
      </c>
      <c r="G16" s="30" t="s">
        <v>35</v>
      </c>
      <c r="H16" s="91">
        <v>20</v>
      </c>
      <c r="I16" s="31">
        <v>15</v>
      </c>
      <c r="J16" s="32">
        <f t="shared" si="0"/>
        <v>0.75</v>
      </c>
      <c r="L16" s="100" t="s">
        <v>35</v>
      </c>
      <c r="M16" s="113">
        <v>15</v>
      </c>
      <c r="N16" s="32">
        <f t="shared" si="1"/>
        <v>0.75</v>
      </c>
      <c r="O16" s="106"/>
      <c r="P16" s="117"/>
      <c r="Q16" s="35">
        <v>23</v>
      </c>
      <c r="R16" s="36"/>
      <c r="S16" s="36"/>
      <c r="T16" s="26">
        <f>Q16/25</f>
        <v>0.92</v>
      </c>
    </row>
    <row r="17" spans="2:20" s="13" customFormat="1" x14ac:dyDescent="0.25">
      <c r="B17" s="27">
        <v>12</v>
      </c>
      <c r="C17" s="28">
        <v>42382</v>
      </c>
      <c r="D17" s="29" t="s">
        <v>36</v>
      </c>
      <c r="E17" s="30" t="s">
        <v>37</v>
      </c>
      <c r="F17" s="29">
        <v>800064</v>
      </c>
      <c r="G17" s="30" t="s">
        <v>38</v>
      </c>
      <c r="H17" s="91">
        <v>20</v>
      </c>
      <c r="I17" s="31">
        <v>13</v>
      </c>
      <c r="J17" s="32">
        <f t="shared" si="0"/>
        <v>0.65</v>
      </c>
      <c r="L17" s="100" t="s">
        <v>38</v>
      </c>
      <c r="M17" s="113">
        <v>13</v>
      </c>
      <c r="N17" s="32">
        <f t="shared" si="1"/>
        <v>0.65</v>
      </c>
      <c r="O17" s="106"/>
      <c r="P17" s="117"/>
      <c r="Q17" s="93"/>
      <c r="R17" s="94"/>
      <c r="S17" s="94"/>
      <c r="T17" s="95"/>
    </row>
    <row r="18" spans="2:20" s="13" customFormat="1" x14ac:dyDescent="0.25">
      <c r="B18" s="27">
        <v>13</v>
      </c>
      <c r="C18" s="28">
        <v>42382</v>
      </c>
      <c r="D18" s="29" t="s">
        <v>23</v>
      </c>
      <c r="E18" s="30" t="s">
        <v>18</v>
      </c>
      <c r="F18" s="29">
        <v>800478</v>
      </c>
      <c r="G18" s="30" t="s">
        <v>39</v>
      </c>
      <c r="H18" s="91">
        <v>20</v>
      </c>
      <c r="I18" s="31">
        <v>16</v>
      </c>
      <c r="J18" s="32">
        <f t="shared" si="0"/>
        <v>0.8</v>
      </c>
      <c r="L18" s="100" t="s">
        <v>39</v>
      </c>
      <c r="M18" s="113">
        <v>16</v>
      </c>
      <c r="N18" s="32">
        <f t="shared" si="1"/>
        <v>0.8</v>
      </c>
      <c r="O18" s="106"/>
      <c r="P18" s="117"/>
      <c r="Q18" s="35">
        <v>20</v>
      </c>
      <c r="R18" s="36"/>
      <c r="S18" s="36"/>
      <c r="T18" s="26">
        <f t="shared" ref="T18:T28" si="2">Q18/25</f>
        <v>0.8</v>
      </c>
    </row>
    <row r="19" spans="2:20" s="13" customFormat="1" x14ac:dyDescent="0.25">
      <c r="B19" s="27">
        <v>14</v>
      </c>
      <c r="C19" s="28">
        <v>42382</v>
      </c>
      <c r="D19" s="29" t="s">
        <v>30</v>
      </c>
      <c r="E19" s="30" t="s">
        <v>15</v>
      </c>
      <c r="F19" s="29">
        <v>800481</v>
      </c>
      <c r="G19" s="30" t="s">
        <v>40</v>
      </c>
      <c r="H19" s="91">
        <v>20</v>
      </c>
      <c r="I19" s="31">
        <v>15</v>
      </c>
      <c r="J19" s="32">
        <f t="shared" si="0"/>
        <v>0.75</v>
      </c>
      <c r="L19" s="100" t="s">
        <v>40</v>
      </c>
      <c r="M19" s="113">
        <v>15</v>
      </c>
      <c r="N19" s="32">
        <f t="shared" si="1"/>
        <v>0.75</v>
      </c>
      <c r="O19" s="106"/>
      <c r="P19" s="117"/>
      <c r="Q19" s="35">
        <v>19.5</v>
      </c>
      <c r="R19" s="36"/>
      <c r="S19" s="36"/>
      <c r="T19" s="26">
        <f t="shared" si="2"/>
        <v>0.78</v>
      </c>
    </row>
    <row r="20" spans="2:20" s="13" customFormat="1" x14ac:dyDescent="0.25">
      <c r="B20" s="27">
        <v>15</v>
      </c>
      <c r="C20" s="28">
        <v>42382</v>
      </c>
      <c r="D20" s="29" t="s">
        <v>23</v>
      </c>
      <c r="E20" s="30" t="s">
        <v>15</v>
      </c>
      <c r="F20" s="29">
        <v>800664</v>
      </c>
      <c r="G20" s="30" t="s">
        <v>41</v>
      </c>
      <c r="H20" s="91">
        <v>20</v>
      </c>
      <c r="I20" s="31">
        <v>13</v>
      </c>
      <c r="J20" s="32">
        <f t="shared" si="0"/>
        <v>0.65</v>
      </c>
      <c r="L20" s="100" t="s">
        <v>41</v>
      </c>
      <c r="M20" s="113">
        <v>13</v>
      </c>
      <c r="N20" s="32">
        <f t="shared" si="1"/>
        <v>0.65</v>
      </c>
      <c r="O20" s="106"/>
      <c r="P20" s="117"/>
      <c r="Q20" s="35">
        <v>19</v>
      </c>
      <c r="R20" s="36"/>
      <c r="S20" s="36"/>
      <c r="T20" s="26">
        <f t="shared" si="2"/>
        <v>0.76</v>
      </c>
    </row>
    <row r="21" spans="2:20" s="13" customFormat="1" x14ac:dyDescent="0.25">
      <c r="B21" s="27">
        <v>16</v>
      </c>
      <c r="C21" s="28">
        <v>42382</v>
      </c>
      <c r="D21" s="29" t="s">
        <v>36</v>
      </c>
      <c r="E21" s="30" t="s">
        <v>42</v>
      </c>
      <c r="F21" s="29">
        <v>800314</v>
      </c>
      <c r="G21" s="30" t="s">
        <v>43</v>
      </c>
      <c r="H21" s="91">
        <v>20</v>
      </c>
      <c r="I21" s="31">
        <v>14</v>
      </c>
      <c r="J21" s="32">
        <f t="shared" si="0"/>
        <v>0.7</v>
      </c>
      <c r="L21" s="100" t="s">
        <v>43</v>
      </c>
      <c r="M21" s="113">
        <v>14</v>
      </c>
      <c r="N21" s="32">
        <f t="shared" si="1"/>
        <v>0.7</v>
      </c>
      <c r="O21" s="106"/>
      <c r="P21" s="117"/>
      <c r="Q21" s="35">
        <v>20</v>
      </c>
      <c r="R21" s="36"/>
      <c r="S21" s="36"/>
      <c r="T21" s="26">
        <f t="shared" si="2"/>
        <v>0.8</v>
      </c>
    </row>
    <row r="22" spans="2:20" s="13" customFormat="1" x14ac:dyDescent="0.25">
      <c r="B22" s="27">
        <v>17</v>
      </c>
      <c r="C22" s="28">
        <v>42382</v>
      </c>
      <c r="D22" s="37" t="s">
        <v>14</v>
      </c>
      <c r="E22" s="30" t="s">
        <v>15</v>
      </c>
      <c r="F22" s="37">
        <v>800019</v>
      </c>
      <c r="G22" s="34" t="s">
        <v>44</v>
      </c>
      <c r="H22" s="91">
        <v>20</v>
      </c>
      <c r="I22" s="38">
        <v>12</v>
      </c>
      <c r="J22" s="32">
        <f t="shared" si="0"/>
        <v>0.6</v>
      </c>
      <c r="L22" s="101" t="s">
        <v>44</v>
      </c>
      <c r="M22" s="114">
        <v>12</v>
      </c>
      <c r="N22" s="32">
        <f t="shared" si="1"/>
        <v>0.6</v>
      </c>
      <c r="O22" s="106"/>
      <c r="P22" s="117"/>
      <c r="Q22" s="35">
        <v>21</v>
      </c>
      <c r="R22" s="36"/>
      <c r="S22" s="36"/>
      <c r="T22" s="26">
        <f t="shared" si="2"/>
        <v>0.84</v>
      </c>
    </row>
    <row r="23" spans="2:20" s="13" customFormat="1" x14ac:dyDescent="0.25">
      <c r="B23" s="27">
        <v>18</v>
      </c>
      <c r="C23" s="28">
        <v>42382</v>
      </c>
      <c r="D23" s="29" t="s">
        <v>23</v>
      </c>
      <c r="E23" s="30" t="s">
        <v>37</v>
      </c>
      <c r="F23" s="29">
        <v>800147</v>
      </c>
      <c r="G23" s="30" t="s">
        <v>45</v>
      </c>
      <c r="H23" s="91">
        <v>20</v>
      </c>
      <c r="I23" s="38">
        <v>11</v>
      </c>
      <c r="J23" s="32">
        <f t="shared" si="0"/>
        <v>0.55000000000000004</v>
      </c>
      <c r="L23" s="100" t="s">
        <v>45</v>
      </c>
      <c r="M23" s="114">
        <v>11</v>
      </c>
      <c r="N23" s="32">
        <f t="shared" si="1"/>
        <v>0.55000000000000004</v>
      </c>
      <c r="O23" s="106"/>
      <c r="P23" s="117"/>
      <c r="Q23" s="35">
        <v>19</v>
      </c>
      <c r="R23" s="36"/>
      <c r="S23" s="36"/>
      <c r="T23" s="26">
        <f t="shared" si="2"/>
        <v>0.76</v>
      </c>
    </row>
    <row r="24" spans="2:20" s="13" customFormat="1" x14ac:dyDescent="0.25">
      <c r="B24" s="27">
        <v>19</v>
      </c>
      <c r="C24" s="28">
        <v>42382</v>
      </c>
      <c r="D24" s="29" t="s">
        <v>46</v>
      </c>
      <c r="E24" s="30" t="s">
        <v>37</v>
      </c>
      <c r="F24" s="29">
        <v>800388</v>
      </c>
      <c r="G24" s="30" t="s">
        <v>47</v>
      </c>
      <c r="H24" s="91">
        <v>20</v>
      </c>
      <c r="I24" s="31">
        <v>15</v>
      </c>
      <c r="J24" s="32">
        <f t="shared" si="0"/>
        <v>0.75</v>
      </c>
      <c r="L24" s="100" t="s">
        <v>47</v>
      </c>
      <c r="M24" s="113">
        <v>15</v>
      </c>
      <c r="N24" s="32">
        <f t="shared" si="1"/>
        <v>0.75</v>
      </c>
      <c r="O24" s="106"/>
      <c r="P24" s="117"/>
      <c r="Q24" s="35">
        <v>18</v>
      </c>
      <c r="R24" s="36"/>
      <c r="S24" s="36"/>
      <c r="T24" s="26">
        <f t="shared" si="2"/>
        <v>0.72</v>
      </c>
    </row>
    <row r="25" spans="2:20" s="13" customFormat="1" x14ac:dyDescent="0.25">
      <c r="B25" s="27">
        <v>20</v>
      </c>
      <c r="C25" s="28">
        <v>42382</v>
      </c>
      <c r="D25" s="29" t="s">
        <v>48</v>
      </c>
      <c r="E25" s="30" t="s">
        <v>27</v>
      </c>
      <c r="F25" s="29">
        <v>800552</v>
      </c>
      <c r="G25" s="30" t="s">
        <v>49</v>
      </c>
      <c r="H25" s="91">
        <v>20</v>
      </c>
      <c r="I25" s="31">
        <v>15</v>
      </c>
      <c r="J25" s="32">
        <f t="shared" si="0"/>
        <v>0.75</v>
      </c>
      <c r="L25" s="100" t="s">
        <v>49</v>
      </c>
      <c r="M25" s="113">
        <v>15</v>
      </c>
      <c r="N25" s="32">
        <f t="shared" si="1"/>
        <v>0.75</v>
      </c>
      <c r="O25" s="106"/>
      <c r="P25" s="117"/>
      <c r="Q25" s="35">
        <v>19</v>
      </c>
      <c r="R25" s="36"/>
      <c r="S25" s="36"/>
      <c r="T25" s="26">
        <f t="shared" si="2"/>
        <v>0.76</v>
      </c>
    </row>
    <row r="26" spans="2:20" s="13" customFormat="1" x14ac:dyDescent="0.25">
      <c r="B26" s="27">
        <v>21</v>
      </c>
      <c r="C26" s="28">
        <v>42382</v>
      </c>
      <c r="D26" s="29" t="s">
        <v>23</v>
      </c>
      <c r="E26" s="30" t="s">
        <v>37</v>
      </c>
      <c r="F26" s="29">
        <v>800137</v>
      </c>
      <c r="G26" s="30" t="s">
        <v>50</v>
      </c>
      <c r="H26" s="91">
        <v>20</v>
      </c>
      <c r="I26" s="31">
        <v>12</v>
      </c>
      <c r="J26" s="32">
        <f t="shared" si="0"/>
        <v>0.6</v>
      </c>
      <c r="L26" s="100" t="s">
        <v>50</v>
      </c>
      <c r="M26" s="113">
        <v>12</v>
      </c>
      <c r="N26" s="32">
        <f t="shared" si="1"/>
        <v>0.6</v>
      </c>
      <c r="O26" s="107">
        <v>11</v>
      </c>
      <c r="P26" s="118">
        <f>O26/20</f>
        <v>0.55000000000000004</v>
      </c>
      <c r="Q26" s="35">
        <v>21</v>
      </c>
      <c r="R26" s="36"/>
      <c r="S26" s="36"/>
      <c r="T26" s="26">
        <f t="shared" si="2"/>
        <v>0.84</v>
      </c>
    </row>
    <row r="27" spans="2:20" s="13" customFormat="1" x14ac:dyDescent="0.25">
      <c r="B27" s="27">
        <v>22</v>
      </c>
      <c r="C27" s="28">
        <v>42382</v>
      </c>
      <c r="D27" s="29" t="s">
        <v>46</v>
      </c>
      <c r="E27" s="30" t="s">
        <v>51</v>
      </c>
      <c r="F27" s="29">
        <v>800488</v>
      </c>
      <c r="G27" s="30" t="s">
        <v>52</v>
      </c>
      <c r="H27" s="91">
        <v>20</v>
      </c>
      <c r="I27" s="31">
        <v>11</v>
      </c>
      <c r="J27" s="32">
        <f t="shared" si="0"/>
        <v>0.55000000000000004</v>
      </c>
      <c r="L27" s="100" t="s">
        <v>52</v>
      </c>
      <c r="M27" s="113">
        <v>11</v>
      </c>
      <c r="N27" s="32">
        <f t="shared" si="1"/>
        <v>0.55000000000000004</v>
      </c>
      <c r="O27" s="107">
        <v>17</v>
      </c>
      <c r="P27" s="118">
        <f t="shared" ref="P27:P29" si="3">O27/20</f>
        <v>0.85</v>
      </c>
      <c r="Q27" s="35">
        <v>19</v>
      </c>
      <c r="R27" s="36"/>
      <c r="S27" s="36"/>
      <c r="T27" s="26">
        <f t="shared" si="2"/>
        <v>0.76</v>
      </c>
    </row>
    <row r="28" spans="2:20" s="13" customFormat="1" x14ac:dyDescent="0.25">
      <c r="B28" s="27">
        <v>23</v>
      </c>
      <c r="C28" s="28">
        <v>42382</v>
      </c>
      <c r="D28" s="29" t="s">
        <v>53</v>
      </c>
      <c r="E28" s="30" t="s">
        <v>18</v>
      </c>
      <c r="F28" s="29">
        <v>800090</v>
      </c>
      <c r="G28" s="30" t="s">
        <v>54</v>
      </c>
      <c r="H28" s="91">
        <v>20</v>
      </c>
      <c r="I28" s="31">
        <v>16</v>
      </c>
      <c r="J28" s="32">
        <f t="shared" si="0"/>
        <v>0.8</v>
      </c>
      <c r="L28" s="100" t="s">
        <v>54</v>
      </c>
      <c r="M28" s="113">
        <v>16</v>
      </c>
      <c r="N28" s="32">
        <f t="shared" si="1"/>
        <v>0.8</v>
      </c>
      <c r="O28" s="107">
        <v>19</v>
      </c>
      <c r="P28" s="118">
        <f t="shared" si="3"/>
        <v>0.95</v>
      </c>
      <c r="Q28" s="35">
        <v>22</v>
      </c>
      <c r="R28" s="36"/>
      <c r="S28" s="36"/>
      <c r="T28" s="26">
        <f t="shared" si="2"/>
        <v>0.88</v>
      </c>
    </row>
    <row r="29" spans="2:20" s="13" customFormat="1" x14ac:dyDescent="0.25">
      <c r="B29" s="27">
        <v>24</v>
      </c>
      <c r="C29" s="28">
        <v>42382</v>
      </c>
      <c r="D29" s="29" t="s">
        <v>53</v>
      </c>
      <c r="E29" s="30" t="s">
        <v>21</v>
      </c>
      <c r="F29" s="29">
        <v>800167</v>
      </c>
      <c r="G29" s="30" t="s">
        <v>55</v>
      </c>
      <c r="H29" s="91">
        <v>20</v>
      </c>
      <c r="I29" s="31">
        <v>11</v>
      </c>
      <c r="J29" s="32">
        <f t="shared" si="0"/>
        <v>0.55000000000000004</v>
      </c>
      <c r="L29" s="100" t="s">
        <v>55</v>
      </c>
      <c r="M29" s="113">
        <v>11</v>
      </c>
      <c r="N29" s="32">
        <f t="shared" si="1"/>
        <v>0.55000000000000004</v>
      </c>
      <c r="O29" s="107">
        <v>19</v>
      </c>
      <c r="P29" s="118">
        <f t="shared" si="3"/>
        <v>0.95</v>
      </c>
      <c r="Q29" s="93"/>
      <c r="R29" s="94"/>
      <c r="S29" s="94"/>
      <c r="T29" s="95"/>
    </row>
    <row r="30" spans="2:20" s="13" customFormat="1" x14ac:dyDescent="0.25">
      <c r="B30" s="27">
        <v>25</v>
      </c>
      <c r="C30" s="28">
        <v>42382</v>
      </c>
      <c r="D30" s="29" t="s">
        <v>17</v>
      </c>
      <c r="E30" s="30" t="s">
        <v>27</v>
      </c>
      <c r="F30" s="29">
        <v>800173</v>
      </c>
      <c r="G30" s="30" t="s">
        <v>56</v>
      </c>
      <c r="H30" s="91">
        <v>20</v>
      </c>
      <c r="I30" s="31">
        <v>15</v>
      </c>
      <c r="J30" s="32">
        <f t="shared" si="0"/>
        <v>0.75</v>
      </c>
      <c r="L30" s="100" t="s">
        <v>56</v>
      </c>
      <c r="M30" s="113">
        <v>15</v>
      </c>
      <c r="N30" s="32">
        <f t="shared" si="1"/>
        <v>0.75</v>
      </c>
      <c r="O30" s="106"/>
      <c r="P30" s="117"/>
      <c r="Q30" s="35">
        <v>20</v>
      </c>
      <c r="R30" s="36"/>
      <c r="S30" s="36"/>
      <c r="T30" s="26">
        <f>Q30/25</f>
        <v>0.8</v>
      </c>
    </row>
    <row r="31" spans="2:20" s="13" customFormat="1" x14ac:dyDescent="0.25">
      <c r="B31" s="27">
        <v>26</v>
      </c>
      <c r="C31" s="28">
        <v>42382</v>
      </c>
      <c r="D31" s="29" t="s">
        <v>20</v>
      </c>
      <c r="E31" s="30" t="s">
        <v>18</v>
      </c>
      <c r="F31" s="29">
        <v>800359</v>
      </c>
      <c r="G31" s="30" t="s">
        <v>57</v>
      </c>
      <c r="H31" s="91">
        <v>20</v>
      </c>
      <c r="I31" s="31">
        <v>13</v>
      </c>
      <c r="J31" s="32">
        <f t="shared" si="0"/>
        <v>0.65</v>
      </c>
      <c r="L31" s="100" t="s">
        <v>57</v>
      </c>
      <c r="M31" s="113">
        <v>13</v>
      </c>
      <c r="N31" s="32">
        <f t="shared" si="1"/>
        <v>0.65</v>
      </c>
      <c r="O31" s="106"/>
      <c r="P31" s="117"/>
      <c r="Q31" s="93"/>
      <c r="R31" s="94"/>
      <c r="S31" s="94"/>
      <c r="T31" s="95"/>
    </row>
    <row r="32" spans="2:20" s="13" customFormat="1" x14ac:dyDescent="0.25">
      <c r="B32" s="27">
        <v>27</v>
      </c>
      <c r="C32" s="28">
        <v>42382</v>
      </c>
      <c r="D32" s="29" t="s">
        <v>53</v>
      </c>
      <c r="E32" s="30" t="s">
        <v>51</v>
      </c>
      <c r="F32" s="29">
        <v>800497</v>
      </c>
      <c r="G32" s="30" t="s">
        <v>58</v>
      </c>
      <c r="H32" s="91">
        <v>20</v>
      </c>
      <c r="I32" s="31">
        <v>16</v>
      </c>
      <c r="J32" s="32">
        <f t="shared" si="0"/>
        <v>0.8</v>
      </c>
      <c r="L32" s="100" t="s">
        <v>58</v>
      </c>
      <c r="M32" s="113">
        <v>16</v>
      </c>
      <c r="N32" s="32">
        <f t="shared" si="1"/>
        <v>0.8</v>
      </c>
      <c r="O32" s="106"/>
      <c r="P32" s="117"/>
      <c r="Q32" s="93"/>
      <c r="R32" s="94"/>
      <c r="S32" s="94"/>
      <c r="T32" s="95"/>
    </row>
    <row r="33" spans="2:20" s="13" customFormat="1" x14ac:dyDescent="0.25">
      <c r="B33" s="27">
        <v>28</v>
      </c>
      <c r="C33" s="28">
        <v>42382</v>
      </c>
      <c r="D33" s="29" t="s">
        <v>20</v>
      </c>
      <c r="E33" s="30" t="s">
        <v>25</v>
      </c>
      <c r="F33" s="29">
        <v>800505</v>
      </c>
      <c r="G33" s="30" t="s">
        <v>59</v>
      </c>
      <c r="H33" s="91">
        <v>20</v>
      </c>
      <c r="I33" s="31">
        <v>11</v>
      </c>
      <c r="J33" s="32">
        <f t="shared" si="0"/>
        <v>0.55000000000000004</v>
      </c>
      <c r="L33" s="100" t="s">
        <v>59</v>
      </c>
      <c r="M33" s="113">
        <v>11</v>
      </c>
      <c r="N33" s="32">
        <f t="shared" si="1"/>
        <v>0.55000000000000004</v>
      </c>
      <c r="O33" s="107">
        <v>19</v>
      </c>
      <c r="P33" s="118">
        <f>O33/20</f>
        <v>0.95</v>
      </c>
      <c r="Q33" s="35">
        <v>17.5</v>
      </c>
      <c r="R33" s="36"/>
      <c r="S33" s="36"/>
      <c r="T33" s="26">
        <f>Q33/25</f>
        <v>0.7</v>
      </c>
    </row>
    <row r="34" spans="2:20" s="13" customFormat="1" x14ac:dyDescent="0.25">
      <c r="B34" s="27">
        <v>29</v>
      </c>
      <c r="C34" s="28">
        <v>42382</v>
      </c>
      <c r="D34" s="29" t="s">
        <v>60</v>
      </c>
      <c r="E34" s="30" t="s">
        <v>37</v>
      </c>
      <c r="F34" s="29">
        <v>800070</v>
      </c>
      <c r="G34" s="30" t="s">
        <v>61</v>
      </c>
      <c r="H34" s="91">
        <v>20</v>
      </c>
      <c r="I34" s="31">
        <v>13</v>
      </c>
      <c r="J34" s="32">
        <f t="shared" si="0"/>
        <v>0.65</v>
      </c>
      <c r="L34" s="100" t="s">
        <v>61</v>
      </c>
      <c r="M34" s="113">
        <v>13</v>
      </c>
      <c r="N34" s="32">
        <f t="shared" si="1"/>
        <v>0.65</v>
      </c>
      <c r="O34" s="106"/>
      <c r="P34" s="117"/>
      <c r="Q34" s="93"/>
      <c r="R34" s="94"/>
      <c r="S34" s="94"/>
      <c r="T34" s="95"/>
    </row>
    <row r="35" spans="2:20" s="13" customFormat="1" x14ac:dyDescent="0.25">
      <c r="B35" s="27">
        <v>30</v>
      </c>
      <c r="C35" s="28">
        <v>42382</v>
      </c>
      <c r="D35" s="29" t="s">
        <v>60</v>
      </c>
      <c r="E35" s="30" t="s">
        <v>15</v>
      </c>
      <c r="F35" s="29">
        <v>800355</v>
      </c>
      <c r="G35" s="30" t="s">
        <v>62</v>
      </c>
      <c r="H35" s="91">
        <v>20</v>
      </c>
      <c r="I35" s="31">
        <v>12</v>
      </c>
      <c r="J35" s="32">
        <f t="shared" si="0"/>
        <v>0.6</v>
      </c>
      <c r="L35" s="100" t="s">
        <v>62</v>
      </c>
      <c r="M35" s="113">
        <v>12</v>
      </c>
      <c r="N35" s="32">
        <f t="shared" si="1"/>
        <v>0.6</v>
      </c>
      <c r="O35" s="107">
        <v>19</v>
      </c>
      <c r="P35" s="118">
        <f>O35/20</f>
        <v>0.95</v>
      </c>
      <c r="Q35" s="35">
        <v>21.5</v>
      </c>
      <c r="R35" s="36"/>
      <c r="S35" s="36"/>
      <c r="T35" s="26">
        <f t="shared" ref="T35:T36" si="4">Q35/25</f>
        <v>0.86</v>
      </c>
    </row>
    <row r="36" spans="2:20" s="13" customFormat="1" x14ac:dyDescent="0.25">
      <c r="B36" s="27">
        <v>31</v>
      </c>
      <c r="C36" s="28">
        <v>42382</v>
      </c>
      <c r="D36" s="29" t="s">
        <v>23</v>
      </c>
      <c r="E36" s="30" t="s">
        <v>18</v>
      </c>
      <c r="F36" s="29">
        <v>800487</v>
      </c>
      <c r="G36" s="30" t="s">
        <v>63</v>
      </c>
      <c r="H36" s="91">
        <v>20</v>
      </c>
      <c r="I36" s="31">
        <v>10</v>
      </c>
      <c r="J36" s="32">
        <f t="shared" si="0"/>
        <v>0.5</v>
      </c>
      <c r="L36" s="100" t="s">
        <v>63</v>
      </c>
      <c r="M36" s="113">
        <v>10</v>
      </c>
      <c r="N36" s="32">
        <f t="shared" si="1"/>
        <v>0.5</v>
      </c>
      <c r="O36" s="107">
        <v>19</v>
      </c>
      <c r="P36" s="118">
        <f t="shared" ref="P36:P52" si="5">O36/20</f>
        <v>0.95</v>
      </c>
      <c r="Q36" s="35">
        <v>21</v>
      </c>
      <c r="R36" s="36"/>
      <c r="S36" s="36"/>
      <c r="T36" s="26">
        <f t="shared" si="4"/>
        <v>0.84</v>
      </c>
    </row>
    <row r="37" spans="2:20" s="13" customFormat="1" x14ac:dyDescent="0.25">
      <c r="B37" s="27">
        <v>32</v>
      </c>
      <c r="C37" s="28">
        <v>42382</v>
      </c>
      <c r="D37" s="29" t="s">
        <v>20</v>
      </c>
      <c r="E37" s="30" t="s">
        <v>18</v>
      </c>
      <c r="F37" s="29">
        <v>800491</v>
      </c>
      <c r="G37" s="30" t="s">
        <v>64</v>
      </c>
      <c r="H37" s="91">
        <v>20</v>
      </c>
      <c r="I37" s="31">
        <v>12</v>
      </c>
      <c r="J37" s="32">
        <f t="shared" si="0"/>
        <v>0.6</v>
      </c>
      <c r="L37" s="100" t="s">
        <v>64</v>
      </c>
      <c r="M37" s="113">
        <v>12</v>
      </c>
      <c r="N37" s="32">
        <f t="shared" si="1"/>
        <v>0.6</v>
      </c>
      <c r="O37" s="107">
        <v>19</v>
      </c>
      <c r="P37" s="118">
        <f t="shared" si="5"/>
        <v>0.95</v>
      </c>
      <c r="Q37" s="35"/>
      <c r="R37" s="39"/>
      <c r="S37" s="36"/>
      <c r="T37" s="26"/>
    </row>
    <row r="38" spans="2:20" s="13" customFormat="1" x14ac:dyDescent="0.25">
      <c r="B38" s="27">
        <v>33</v>
      </c>
      <c r="C38" s="28">
        <v>42382</v>
      </c>
      <c r="D38" s="29" t="s">
        <v>53</v>
      </c>
      <c r="E38" s="30" t="s">
        <v>15</v>
      </c>
      <c r="F38" s="29">
        <v>800464</v>
      </c>
      <c r="G38" s="30" t="s">
        <v>65</v>
      </c>
      <c r="H38" s="91">
        <v>20</v>
      </c>
      <c r="I38" s="31">
        <v>9</v>
      </c>
      <c r="J38" s="32">
        <f t="shared" si="0"/>
        <v>0.45</v>
      </c>
      <c r="L38" s="100" t="s">
        <v>65</v>
      </c>
      <c r="M38" s="113">
        <v>9</v>
      </c>
      <c r="N38" s="32">
        <f t="shared" si="1"/>
        <v>0.45</v>
      </c>
      <c r="O38" s="107">
        <v>18</v>
      </c>
      <c r="P38" s="118">
        <f t="shared" si="5"/>
        <v>0.9</v>
      </c>
      <c r="Q38" s="35">
        <v>20</v>
      </c>
      <c r="R38" s="36"/>
      <c r="S38" s="36"/>
      <c r="T38" s="26">
        <f>Q38/25</f>
        <v>0.8</v>
      </c>
    </row>
    <row r="39" spans="2:20" s="13" customFormat="1" x14ac:dyDescent="0.25">
      <c r="B39" s="27">
        <v>34</v>
      </c>
      <c r="C39" s="28">
        <v>42382</v>
      </c>
      <c r="D39" s="29" t="s">
        <v>20</v>
      </c>
      <c r="E39" s="30" t="s">
        <v>15</v>
      </c>
      <c r="F39" s="29">
        <v>800018</v>
      </c>
      <c r="G39" s="30" t="s">
        <v>66</v>
      </c>
      <c r="H39" s="91">
        <v>20</v>
      </c>
      <c r="I39" s="31">
        <v>9</v>
      </c>
      <c r="J39" s="32">
        <f t="shared" si="0"/>
        <v>0.45</v>
      </c>
      <c r="L39" s="100" t="s">
        <v>66</v>
      </c>
      <c r="M39" s="113">
        <v>9</v>
      </c>
      <c r="N39" s="32">
        <f t="shared" si="1"/>
        <v>0.45</v>
      </c>
      <c r="O39" s="107">
        <v>17</v>
      </c>
      <c r="P39" s="118">
        <f t="shared" si="5"/>
        <v>0.85</v>
      </c>
      <c r="Q39" s="93"/>
      <c r="R39" s="94"/>
      <c r="S39" s="94"/>
      <c r="T39" s="95"/>
    </row>
    <row r="40" spans="2:20" s="13" customFormat="1" x14ac:dyDescent="0.25">
      <c r="B40" s="27">
        <v>35</v>
      </c>
      <c r="C40" s="28">
        <v>42382</v>
      </c>
      <c r="D40" s="29" t="s">
        <v>23</v>
      </c>
      <c r="E40" s="30" t="s">
        <v>51</v>
      </c>
      <c r="F40" s="29">
        <v>800085</v>
      </c>
      <c r="G40" s="30" t="s">
        <v>67</v>
      </c>
      <c r="H40" s="91">
        <v>20</v>
      </c>
      <c r="I40" s="31">
        <v>13</v>
      </c>
      <c r="J40" s="32">
        <f t="shared" si="0"/>
        <v>0.65</v>
      </c>
      <c r="L40" s="100" t="s">
        <v>67</v>
      </c>
      <c r="M40" s="113">
        <v>13</v>
      </c>
      <c r="N40" s="32">
        <f t="shared" si="1"/>
        <v>0.65</v>
      </c>
      <c r="O40" s="107">
        <v>20</v>
      </c>
      <c r="P40" s="118">
        <f t="shared" si="5"/>
        <v>1</v>
      </c>
      <c r="Q40" s="35">
        <v>21</v>
      </c>
      <c r="R40" s="36"/>
      <c r="S40" s="36"/>
      <c r="T40" s="26">
        <f>Q40/25</f>
        <v>0.84</v>
      </c>
    </row>
    <row r="41" spans="2:20" s="13" customFormat="1" x14ac:dyDescent="0.25">
      <c r="B41" s="27">
        <v>36</v>
      </c>
      <c r="C41" s="28">
        <v>42382</v>
      </c>
      <c r="D41" s="29" t="s">
        <v>17</v>
      </c>
      <c r="E41" s="30" t="s">
        <v>18</v>
      </c>
      <c r="F41" s="29">
        <v>800177</v>
      </c>
      <c r="G41" s="30" t="s">
        <v>68</v>
      </c>
      <c r="H41" s="91">
        <v>20</v>
      </c>
      <c r="I41" s="31">
        <v>13</v>
      </c>
      <c r="J41" s="32">
        <f t="shared" si="0"/>
        <v>0.65</v>
      </c>
      <c r="L41" s="100" t="s">
        <v>68</v>
      </c>
      <c r="M41" s="113">
        <v>13</v>
      </c>
      <c r="N41" s="32">
        <f t="shared" si="1"/>
        <v>0.65</v>
      </c>
      <c r="O41" s="107">
        <v>19</v>
      </c>
      <c r="P41" s="118">
        <f t="shared" si="5"/>
        <v>0.95</v>
      </c>
      <c r="Q41" s="93"/>
      <c r="R41" s="94"/>
      <c r="S41" s="94"/>
      <c r="T41" s="95"/>
    </row>
    <row r="42" spans="2:20" s="13" customFormat="1" x14ac:dyDescent="0.25">
      <c r="B42" s="27">
        <v>37</v>
      </c>
      <c r="C42" s="28">
        <v>42382</v>
      </c>
      <c r="D42" s="29" t="s">
        <v>14</v>
      </c>
      <c r="E42" s="30" t="s">
        <v>51</v>
      </c>
      <c r="F42" s="29">
        <v>800102</v>
      </c>
      <c r="G42" s="30" t="s">
        <v>69</v>
      </c>
      <c r="H42" s="91">
        <v>20</v>
      </c>
      <c r="I42" s="38">
        <v>9</v>
      </c>
      <c r="J42" s="32">
        <f t="shared" si="0"/>
        <v>0.45</v>
      </c>
      <c r="L42" s="100" t="s">
        <v>69</v>
      </c>
      <c r="M42" s="114">
        <v>9</v>
      </c>
      <c r="N42" s="32">
        <f t="shared" si="1"/>
        <v>0.45</v>
      </c>
      <c r="O42" s="107">
        <v>18</v>
      </c>
      <c r="P42" s="118">
        <f t="shared" si="5"/>
        <v>0.9</v>
      </c>
      <c r="Q42" s="93"/>
      <c r="R42" s="94"/>
      <c r="S42" s="94"/>
      <c r="T42" s="95"/>
    </row>
    <row r="43" spans="2:20" s="13" customFormat="1" x14ac:dyDescent="0.25">
      <c r="B43" s="27">
        <v>38</v>
      </c>
      <c r="C43" s="28">
        <v>42382</v>
      </c>
      <c r="D43" s="29" t="s">
        <v>20</v>
      </c>
      <c r="E43" s="30" t="s">
        <v>42</v>
      </c>
      <c r="F43" s="29">
        <v>800512</v>
      </c>
      <c r="G43" s="30" t="s">
        <v>70</v>
      </c>
      <c r="H43" s="91">
        <v>20</v>
      </c>
      <c r="I43" s="38">
        <v>13</v>
      </c>
      <c r="J43" s="32">
        <f t="shared" si="0"/>
        <v>0.65</v>
      </c>
      <c r="L43" s="100" t="s">
        <v>70</v>
      </c>
      <c r="M43" s="114">
        <v>13</v>
      </c>
      <c r="N43" s="32">
        <f t="shared" si="1"/>
        <v>0.65</v>
      </c>
      <c r="O43" s="107">
        <v>18</v>
      </c>
      <c r="P43" s="118">
        <f t="shared" si="5"/>
        <v>0.9</v>
      </c>
      <c r="Q43" s="93"/>
      <c r="R43" s="94"/>
      <c r="S43" s="94"/>
      <c r="T43" s="95"/>
    </row>
    <row r="44" spans="2:20" s="13" customFormat="1" x14ac:dyDescent="0.25">
      <c r="B44" s="27">
        <v>39</v>
      </c>
      <c r="C44" s="28">
        <v>42382</v>
      </c>
      <c r="D44" s="29" t="s">
        <v>30</v>
      </c>
      <c r="E44" s="30" t="s">
        <v>42</v>
      </c>
      <c r="F44" s="29">
        <v>800615</v>
      </c>
      <c r="G44" s="30" t="s">
        <v>71</v>
      </c>
      <c r="H44" s="91">
        <v>20</v>
      </c>
      <c r="I44" s="31">
        <v>14</v>
      </c>
      <c r="J44" s="32">
        <f t="shared" si="0"/>
        <v>0.7</v>
      </c>
      <c r="L44" s="100" t="s">
        <v>71</v>
      </c>
      <c r="M44" s="113">
        <v>14</v>
      </c>
      <c r="N44" s="32">
        <f t="shared" si="1"/>
        <v>0.7</v>
      </c>
      <c r="O44" s="107">
        <v>19</v>
      </c>
      <c r="P44" s="118">
        <f t="shared" si="5"/>
        <v>0.95</v>
      </c>
      <c r="Q44" s="35">
        <v>21</v>
      </c>
      <c r="R44" s="36"/>
      <c r="S44" s="36"/>
      <c r="T44" s="26">
        <f>Q44/25</f>
        <v>0.84</v>
      </c>
    </row>
    <row r="45" spans="2:20" s="13" customFormat="1" x14ac:dyDescent="0.25">
      <c r="B45" s="27">
        <v>40</v>
      </c>
      <c r="C45" s="28">
        <v>42382</v>
      </c>
      <c r="D45" s="29" t="s">
        <v>30</v>
      </c>
      <c r="E45" s="30" t="s">
        <v>15</v>
      </c>
      <c r="F45" s="29">
        <v>800205</v>
      </c>
      <c r="G45" s="30" t="s">
        <v>72</v>
      </c>
      <c r="H45" s="91">
        <v>20</v>
      </c>
      <c r="I45" s="31">
        <v>11</v>
      </c>
      <c r="J45" s="32">
        <f t="shared" si="0"/>
        <v>0.55000000000000004</v>
      </c>
      <c r="L45" s="100" t="s">
        <v>72</v>
      </c>
      <c r="M45" s="113">
        <v>11</v>
      </c>
      <c r="N45" s="32">
        <f t="shared" si="1"/>
        <v>0.55000000000000004</v>
      </c>
      <c r="O45" s="107">
        <v>18</v>
      </c>
      <c r="P45" s="118">
        <f t="shared" si="5"/>
        <v>0.9</v>
      </c>
      <c r="Q45" s="93"/>
      <c r="R45" s="94"/>
      <c r="S45" s="94"/>
      <c r="T45" s="95"/>
    </row>
    <row r="46" spans="2:20" s="13" customFormat="1" x14ac:dyDescent="0.25">
      <c r="B46" s="27">
        <v>41</v>
      </c>
      <c r="C46" s="28">
        <v>42382</v>
      </c>
      <c r="D46" s="29" t="s">
        <v>60</v>
      </c>
      <c r="E46" s="30" t="s">
        <v>18</v>
      </c>
      <c r="F46" s="29">
        <v>800082</v>
      </c>
      <c r="G46" s="30" t="s">
        <v>73</v>
      </c>
      <c r="H46" s="91">
        <v>20</v>
      </c>
      <c r="I46" s="31">
        <v>5</v>
      </c>
      <c r="J46" s="32">
        <f t="shared" si="0"/>
        <v>0.25</v>
      </c>
      <c r="L46" s="100" t="s">
        <v>73</v>
      </c>
      <c r="M46" s="113">
        <v>5</v>
      </c>
      <c r="N46" s="32">
        <f t="shared" si="1"/>
        <v>0.25</v>
      </c>
      <c r="O46" s="107">
        <v>17</v>
      </c>
      <c r="P46" s="118">
        <f t="shared" si="5"/>
        <v>0.85</v>
      </c>
      <c r="Q46" s="93"/>
      <c r="R46" s="94"/>
      <c r="S46" s="94"/>
      <c r="T46" s="95"/>
    </row>
    <row r="47" spans="2:20" s="13" customFormat="1" x14ac:dyDescent="0.25">
      <c r="B47" s="27">
        <v>42</v>
      </c>
      <c r="C47" s="28">
        <v>42382</v>
      </c>
      <c r="D47" s="29" t="s">
        <v>53</v>
      </c>
      <c r="E47" s="30" t="s">
        <v>51</v>
      </c>
      <c r="F47" s="29">
        <v>800081</v>
      </c>
      <c r="G47" s="30" t="s">
        <v>74</v>
      </c>
      <c r="H47" s="91">
        <v>20</v>
      </c>
      <c r="I47" s="31">
        <v>6</v>
      </c>
      <c r="J47" s="32">
        <f t="shared" si="0"/>
        <v>0.3</v>
      </c>
      <c r="L47" s="100" t="s">
        <v>74</v>
      </c>
      <c r="M47" s="113">
        <v>6</v>
      </c>
      <c r="N47" s="32">
        <f t="shared" si="1"/>
        <v>0.3</v>
      </c>
      <c r="O47" s="107">
        <v>18</v>
      </c>
      <c r="P47" s="118">
        <f t="shared" si="5"/>
        <v>0.9</v>
      </c>
      <c r="Q47" s="35">
        <v>20</v>
      </c>
      <c r="R47" s="36"/>
      <c r="S47" s="36"/>
      <c r="T47" s="26">
        <f t="shared" ref="T47:T48" si="6">Q47/25</f>
        <v>0.8</v>
      </c>
    </row>
    <row r="48" spans="2:20" s="13" customFormat="1" x14ac:dyDescent="0.25">
      <c r="B48" s="27">
        <v>43</v>
      </c>
      <c r="C48" s="28">
        <v>42382</v>
      </c>
      <c r="D48" s="29" t="s">
        <v>17</v>
      </c>
      <c r="E48" s="30" t="s">
        <v>18</v>
      </c>
      <c r="F48" s="29">
        <v>800170</v>
      </c>
      <c r="G48" s="30" t="s">
        <v>75</v>
      </c>
      <c r="H48" s="91">
        <v>20</v>
      </c>
      <c r="I48" s="31">
        <v>7</v>
      </c>
      <c r="J48" s="32">
        <f t="shared" si="0"/>
        <v>0.35</v>
      </c>
      <c r="L48" s="100" t="s">
        <v>75</v>
      </c>
      <c r="M48" s="113">
        <v>7</v>
      </c>
      <c r="N48" s="32">
        <f t="shared" si="1"/>
        <v>0.35</v>
      </c>
      <c r="O48" s="107">
        <v>20</v>
      </c>
      <c r="P48" s="118">
        <f t="shared" si="5"/>
        <v>1</v>
      </c>
      <c r="Q48" s="35">
        <v>19</v>
      </c>
      <c r="R48" s="36"/>
      <c r="S48" s="36"/>
      <c r="T48" s="26">
        <f t="shared" si="6"/>
        <v>0.76</v>
      </c>
    </row>
    <row r="49" spans="2:20" s="13" customFormat="1" x14ac:dyDescent="0.25">
      <c r="B49" s="27">
        <v>44</v>
      </c>
      <c r="C49" s="28">
        <v>42382</v>
      </c>
      <c r="D49" s="29" t="s">
        <v>20</v>
      </c>
      <c r="E49" s="30" t="s">
        <v>42</v>
      </c>
      <c r="F49" s="29">
        <v>800501</v>
      </c>
      <c r="G49" s="30" t="s">
        <v>76</v>
      </c>
      <c r="H49" s="91">
        <v>20</v>
      </c>
      <c r="I49" s="31">
        <v>8</v>
      </c>
      <c r="J49" s="32">
        <f t="shared" si="0"/>
        <v>0.4</v>
      </c>
      <c r="L49" s="100" t="s">
        <v>76</v>
      </c>
      <c r="M49" s="113">
        <v>8</v>
      </c>
      <c r="N49" s="32">
        <f t="shared" si="1"/>
        <v>0.4</v>
      </c>
      <c r="O49" s="107">
        <v>18</v>
      </c>
      <c r="P49" s="118">
        <f t="shared" si="5"/>
        <v>0.9</v>
      </c>
      <c r="Q49" s="93"/>
      <c r="R49" s="94"/>
      <c r="S49" s="94"/>
      <c r="T49" s="95"/>
    </row>
    <row r="50" spans="2:20" s="13" customFormat="1" x14ac:dyDescent="0.25">
      <c r="B50" s="27">
        <v>45</v>
      </c>
      <c r="C50" s="28">
        <v>42382</v>
      </c>
      <c r="D50" s="29" t="s">
        <v>30</v>
      </c>
      <c r="E50" s="30" t="s">
        <v>37</v>
      </c>
      <c r="F50" s="29">
        <v>800155</v>
      </c>
      <c r="G50" s="30" t="s">
        <v>77</v>
      </c>
      <c r="H50" s="91">
        <v>20</v>
      </c>
      <c r="I50" s="31">
        <v>11</v>
      </c>
      <c r="J50" s="32">
        <f t="shared" si="0"/>
        <v>0.55000000000000004</v>
      </c>
      <c r="L50" s="100" t="s">
        <v>77</v>
      </c>
      <c r="M50" s="113"/>
      <c r="N50" s="32">
        <f t="shared" si="1"/>
        <v>0.55000000000000004</v>
      </c>
      <c r="O50" s="107">
        <v>19</v>
      </c>
      <c r="P50" s="118">
        <f t="shared" si="5"/>
        <v>0.95</v>
      </c>
      <c r="Q50" s="35">
        <v>23</v>
      </c>
      <c r="R50" s="36"/>
      <c r="S50" s="36"/>
      <c r="T50" s="26">
        <f>Q50/25</f>
        <v>0.92</v>
      </c>
    </row>
    <row r="51" spans="2:20" s="13" customFormat="1" x14ac:dyDescent="0.25">
      <c r="B51" s="27">
        <v>46</v>
      </c>
      <c r="C51" s="28">
        <v>42382</v>
      </c>
      <c r="D51" s="29" t="s">
        <v>53</v>
      </c>
      <c r="E51" s="30" t="s">
        <v>27</v>
      </c>
      <c r="F51" s="29">
        <v>800037</v>
      </c>
      <c r="G51" s="30" t="s">
        <v>78</v>
      </c>
      <c r="H51" s="91">
        <v>20</v>
      </c>
      <c r="I51" s="31">
        <v>16</v>
      </c>
      <c r="J51" s="32">
        <f t="shared" si="0"/>
        <v>0.8</v>
      </c>
      <c r="L51" s="100" t="s">
        <v>78</v>
      </c>
      <c r="M51" s="113">
        <v>16</v>
      </c>
      <c r="N51" s="32">
        <f t="shared" si="1"/>
        <v>0.8</v>
      </c>
      <c r="O51" s="107">
        <v>20</v>
      </c>
      <c r="P51" s="118">
        <f t="shared" si="5"/>
        <v>1</v>
      </c>
      <c r="Q51" s="93"/>
      <c r="R51" s="94"/>
      <c r="S51" s="94"/>
      <c r="T51" s="95"/>
    </row>
    <row r="52" spans="2:20" s="13" customFormat="1" x14ac:dyDescent="0.25">
      <c r="B52" s="27">
        <v>47</v>
      </c>
      <c r="C52" s="28">
        <v>42382</v>
      </c>
      <c r="D52" s="29" t="s">
        <v>53</v>
      </c>
      <c r="E52" s="30" t="s">
        <v>51</v>
      </c>
      <c r="F52" s="29">
        <v>800077</v>
      </c>
      <c r="G52" s="30" t="s">
        <v>79</v>
      </c>
      <c r="H52" s="91">
        <v>20</v>
      </c>
      <c r="I52" s="31">
        <v>9</v>
      </c>
      <c r="J52" s="32">
        <f t="shared" si="0"/>
        <v>0.45</v>
      </c>
      <c r="L52" s="100" t="s">
        <v>79</v>
      </c>
      <c r="M52" s="113">
        <v>9</v>
      </c>
      <c r="N52" s="32">
        <f t="shared" si="1"/>
        <v>0.45</v>
      </c>
      <c r="O52" s="107">
        <v>12</v>
      </c>
      <c r="P52" s="118">
        <f t="shared" si="5"/>
        <v>0.6</v>
      </c>
      <c r="Q52" s="93"/>
      <c r="R52" s="94"/>
      <c r="S52" s="94"/>
      <c r="T52" s="95"/>
    </row>
    <row r="53" spans="2:20" s="13" customFormat="1" x14ac:dyDescent="0.25">
      <c r="B53" s="27">
        <v>48</v>
      </c>
      <c r="C53" s="28">
        <v>42382</v>
      </c>
      <c r="D53" s="29" t="s">
        <v>17</v>
      </c>
      <c r="E53" s="30" t="s">
        <v>51</v>
      </c>
      <c r="F53" s="29">
        <v>800079</v>
      </c>
      <c r="G53" s="30" t="s">
        <v>80</v>
      </c>
      <c r="H53" s="91">
        <v>20</v>
      </c>
      <c r="I53" s="31">
        <v>11</v>
      </c>
      <c r="J53" s="32">
        <f t="shared" si="0"/>
        <v>0.55000000000000004</v>
      </c>
      <c r="L53" s="100" t="s">
        <v>80</v>
      </c>
      <c r="M53" s="113">
        <v>11</v>
      </c>
      <c r="N53" s="32">
        <f t="shared" si="1"/>
        <v>0.55000000000000004</v>
      </c>
      <c r="O53" s="106"/>
      <c r="P53" s="117"/>
      <c r="Q53" s="35">
        <v>16</v>
      </c>
      <c r="R53" s="36"/>
      <c r="S53" s="36"/>
      <c r="T53" s="26">
        <f t="shared" ref="T53:T55" si="7">Q53/25</f>
        <v>0.64</v>
      </c>
    </row>
    <row r="54" spans="2:20" s="13" customFormat="1" x14ac:dyDescent="0.25">
      <c r="B54" s="27">
        <v>49</v>
      </c>
      <c r="C54" s="28">
        <v>42382</v>
      </c>
      <c r="D54" s="29" t="s">
        <v>14</v>
      </c>
      <c r="E54" s="30" t="s">
        <v>18</v>
      </c>
      <c r="F54" s="29">
        <v>800459</v>
      </c>
      <c r="G54" s="30" t="s">
        <v>81</v>
      </c>
      <c r="H54" s="91">
        <v>20</v>
      </c>
      <c r="I54" s="31">
        <v>12</v>
      </c>
      <c r="J54" s="32">
        <f t="shared" si="0"/>
        <v>0.6</v>
      </c>
      <c r="L54" s="100" t="s">
        <v>81</v>
      </c>
      <c r="M54" s="113">
        <v>12</v>
      </c>
      <c r="N54" s="32">
        <f t="shared" si="1"/>
        <v>0.6</v>
      </c>
      <c r="O54" s="107">
        <v>16</v>
      </c>
      <c r="P54" s="118">
        <f>O54/20</f>
        <v>0.8</v>
      </c>
      <c r="Q54" s="35">
        <v>20.5</v>
      </c>
      <c r="R54" s="36"/>
      <c r="S54" s="36"/>
      <c r="T54" s="26">
        <f t="shared" si="7"/>
        <v>0.82</v>
      </c>
    </row>
    <row r="55" spans="2:20" s="13" customFormat="1" x14ac:dyDescent="0.25">
      <c r="B55" s="27">
        <v>50</v>
      </c>
      <c r="C55" s="28">
        <v>42382</v>
      </c>
      <c r="D55" s="29" t="s">
        <v>14</v>
      </c>
      <c r="E55" s="30" t="s">
        <v>18</v>
      </c>
      <c r="F55" s="29">
        <v>800392</v>
      </c>
      <c r="G55" s="30" t="s">
        <v>82</v>
      </c>
      <c r="H55" s="91">
        <v>20</v>
      </c>
      <c r="I55" s="31">
        <v>8</v>
      </c>
      <c r="J55" s="32">
        <f t="shared" si="0"/>
        <v>0.4</v>
      </c>
      <c r="L55" s="100" t="s">
        <v>82</v>
      </c>
      <c r="M55" s="113">
        <v>8</v>
      </c>
      <c r="N55" s="32">
        <f t="shared" si="1"/>
        <v>0.4</v>
      </c>
      <c r="O55" s="107">
        <v>15</v>
      </c>
      <c r="P55" s="118">
        <f t="shared" ref="P55:P71" si="8">O55/20</f>
        <v>0.75</v>
      </c>
      <c r="Q55" s="35">
        <v>18</v>
      </c>
      <c r="R55" s="36"/>
      <c r="S55" s="36"/>
      <c r="T55" s="26">
        <f t="shared" si="7"/>
        <v>0.72</v>
      </c>
    </row>
    <row r="56" spans="2:20" s="13" customFormat="1" x14ac:dyDescent="0.25">
      <c r="B56" s="27">
        <v>51</v>
      </c>
      <c r="C56" s="28">
        <v>42382</v>
      </c>
      <c r="D56" s="29" t="s">
        <v>20</v>
      </c>
      <c r="E56" s="30" t="s">
        <v>18</v>
      </c>
      <c r="F56" s="29">
        <v>800472</v>
      </c>
      <c r="G56" s="30" t="s">
        <v>83</v>
      </c>
      <c r="H56" s="91">
        <v>20</v>
      </c>
      <c r="I56" s="31">
        <v>14</v>
      </c>
      <c r="J56" s="32">
        <f t="shared" si="0"/>
        <v>0.7</v>
      </c>
      <c r="L56" s="100" t="s">
        <v>83</v>
      </c>
      <c r="M56" s="113">
        <v>14</v>
      </c>
      <c r="N56" s="32">
        <f t="shared" si="1"/>
        <v>0.7</v>
      </c>
      <c r="O56" s="107">
        <v>19</v>
      </c>
      <c r="P56" s="118">
        <f t="shared" si="8"/>
        <v>0.95</v>
      </c>
      <c r="Q56" s="93"/>
      <c r="R56" s="94"/>
      <c r="S56" s="94"/>
      <c r="T56" s="95"/>
    </row>
    <row r="57" spans="2:20" s="13" customFormat="1" x14ac:dyDescent="0.25">
      <c r="B57" s="27">
        <v>52</v>
      </c>
      <c r="C57" s="28">
        <v>42382</v>
      </c>
      <c r="D57" s="29" t="s">
        <v>14</v>
      </c>
      <c r="E57" s="30" t="s">
        <v>15</v>
      </c>
      <c r="F57" s="29">
        <v>800498</v>
      </c>
      <c r="G57" s="30" t="s">
        <v>84</v>
      </c>
      <c r="H57" s="91">
        <v>20</v>
      </c>
      <c r="I57" s="38">
        <v>15</v>
      </c>
      <c r="J57" s="32">
        <f t="shared" si="0"/>
        <v>0.75</v>
      </c>
      <c r="L57" s="100" t="s">
        <v>84</v>
      </c>
      <c r="M57" s="114">
        <v>15</v>
      </c>
      <c r="N57" s="32">
        <f t="shared" si="1"/>
        <v>0.75</v>
      </c>
      <c r="O57" s="107">
        <v>15</v>
      </c>
      <c r="P57" s="118">
        <f t="shared" si="8"/>
        <v>0.75</v>
      </c>
      <c r="Q57" s="35">
        <v>21</v>
      </c>
      <c r="R57" s="36"/>
      <c r="S57" s="36"/>
      <c r="T57" s="26">
        <f>Q57/25</f>
        <v>0.84</v>
      </c>
    </row>
    <row r="58" spans="2:20" s="13" customFormat="1" x14ac:dyDescent="0.25">
      <c r="B58" s="27">
        <v>53</v>
      </c>
      <c r="C58" s="28">
        <v>42382</v>
      </c>
      <c r="D58" s="29" t="s">
        <v>17</v>
      </c>
      <c r="E58" s="30" t="s">
        <v>37</v>
      </c>
      <c r="F58" s="29">
        <v>800140</v>
      </c>
      <c r="G58" s="30" t="s">
        <v>85</v>
      </c>
      <c r="H58" s="91">
        <v>20</v>
      </c>
      <c r="I58" s="38">
        <v>6</v>
      </c>
      <c r="J58" s="32">
        <f t="shared" si="0"/>
        <v>0.3</v>
      </c>
      <c r="L58" s="100" t="s">
        <v>85</v>
      </c>
      <c r="M58" s="114">
        <v>6</v>
      </c>
      <c r="N58" s="32">
        <f t="shared" si="1"/>
        <v>0.3</v>
      </c>
      <c r="O58" s="107">
        <v>20</v>
      </c>
      <c r="P58" s="118">
        <f t="shared" si="8"/>
        <v>1</v>
      </c>
      <c r="Q58" s="35"/>
      <c r="R58" s="36"/>
      <c r="S58" s="36"/>
      <c r="T58" s="26"/>
    </row>
    <row r="59" spans="2:20" s="13" customFormat="1" x14ac:dyDescent="0.25">
      <c r="B59" s="27">
        <v>54</v>
      </c>
      <c r="C59" s="28">
        <v>42382</v>
      </c>
      <c r="D59" s="29" t="s">
        <v>20</v>
      </c>
      <c r="E59" s="30" t="s">
        <v>37</v>
      </c>
      <c r="F59" s="29">
        <v>800150</v>
      </c>
      <c r="G59" s="30" t="s">
        <v>86</v>
      </c>
      <c r="H59" s="91">
        <v>20</v>
      </c>
      <c r="I59" s="31">
        <v>16</v>
      </c>
      <c r="J59" s="32">
        <f t="shared" si="0"/>
        <v>0.8</v>
      </c>
      <c r="L59" s="100" t="s">
        <v>86</v>
      </c>
      <c r="M59" s="113">
        <v>16</v>
      </c>
      <c r="N59" s="32">
        <f t="shared" si="1"/>
        <v>0.8</v>
      </c>
      <c r="O59" s="107">
        <v>18</v>
      </c>
      <c r="P59" s="118">
        <f t="shared" si="8"/>
        <v>0.9</v>
      </c>
      <c r="Q59" s="35">
        <v>13</v>
      </c>
      <c r="R59" s="36"/>
      <c r="S59" s="36"/>
      <c r="T59" s="26">
        <f t="shared" ref="T59:T60" si="9">Q59/25</f>
        <v>0.52</v>
      </c>
    </row>
    <row r="60" spans="2:20" s="13" customFormat="1" x14ac:dyDescent="0.25">
      <c r="B60" s="27">
        <v>55</v>
      </c>
      <c r="C60" s="28">
        <v>42382</v>
      </c>
      <c r="D60" s="29" t="s">
        <v>23</v>
      </c>
      <c r="E60" s="30" t="s">
        <v>51</v>
      </c>
      <c r="F60" s="29">
        <v>800179</v>
      </c>
      <c r="G60" s="30" t="s">
        <v>87</v>
      </c>
      <c r="H60" s="91">
        <v>20</v>
      </c>
      <c r="I60" s="31">
        <v>10</v>
      </c>
      <c r="J60" s="32">
        <f t="shared" si="0"/>
        <v>0.5</v>
      </c>
      <c r="L60" s="100" t="s">
        <v>87</v>
      </c>
      <c r="M60" s="113">
        <v>10</v>
      </c>
      <c r="N60" s="32">
        <f t="shared" si="1"/>
        <v>0.5</v>
      </c>
      <c r="O60" s="107">
        <v>20</v>
      </c>
      <c r="P60" s="118">
        <f t="shared" si="8"/>
        <v>1</v>
      </c>
      <c r="Q60" s="35">
        <v>13</v>
      </c>
      <c r="R60" s="36"/>
      <c r="S60" s="36"/>
      <c r="T60" s="26">
        <f t="shared" si="9"/>
        <v>0.52</v>
      </c>
    </row>
    <row r="61" spans="2:20" s="13" customFormat="1" x14ac:dyDescent="0.25">
      <c r="B61" s="27">
        <v>56</v>
      </c>
      <c r="C61" s="28">
        <v>42382</v>
      </c>
      <c r="D61" s="29" t="s">
        <v>53</v>
      </c>
      <c r="E61" s="30" t="s">
        <v>42</v>
      </c>
      <c r="F61" s="29">
        <v>800496</v>
      </c>
      <c r="G61" s="30" t="s">
        <v>88</v>
      </c>
      <c r="H61" s="91">
        <v>20</v>
      </c>
      <c r="I61" s="31">
        <v>10</v>
      </c>
      <c r="J61" s="32">
        <f t="shared" si="0"/>
        <v>0.5</v>
      </c>
      <c r="L61" s="100" t="s">
        <v>88</v>
      </c>
      <c r="M61" s="113">
        <v>10</v>
      </c>
      <c r="N61" s="32">
        <f t="shared" si="1"/>
        <v>0.5</v>
      </c>
      <c r="O61" s="107">
        <v>15</v>
      </c>
      <c r="P61" s="118">
        <f t="shared" si="8"/>
        <v>0.75</v>
      </c>
      <c r="Q61" s="93"/>
      <c r="R61" s="94"/>
      <c r="S61" s="94"/>
      <c r="T61" s="95"/>
    </row>
    <row r="62" spans="2:20" s="13" customFormat="1" x14ac:dyDescent="0.25">
      <c r="B62" s="27">
        <v>57</v>
      </c>
      <c r="C62" s="28">
        <v>42382</v>
      </c>
      <c r="D62" s="29" t="s">
        <v>30</v>
      </c>
      <c r="E62" s="30" t="s">
        <v>15</v>
      </c>
      <c r="F62" s="29">
        <v>800667</v>
      </c>
      <c r="G62" s="30" t="s">
        <v>89</v>
      </c>
      <c r="H62" s="91">
        <v>20</v>
      </c>
      <c r="I62" s="31">
        <v>11</v>
      </c>
      <c r="J62" s="32">
        <f t="shared" si="0"/>
        <v>0.55000000000000004</v>
      </c>
      <c r="L62" s="100" t="s">
        <v>89</v>
      </c>
      <c r="M62" s="113">
        <v>11</v>
      </c>
      <c r="N62" s="32">
        <f t="shared" si="1"/>
        <v>0.55000000000000004</v>
      </c>
      <c r="O62" s="107">
        <v>19</v>
      </c>
      <c r="P62" s="118">
        <f t="shared" si="8"/>
        <v>0.95</v>
      </c>
      <c r="Q62" s="35">
        <v>18</v>
      </c>
      <c r="R62" s="36"/>
      <c r="S62" s="36"/>
      <c r="T62" s="26">
        <f t="shared" ref="T62:T67" si="10">Q62/25</f>
        <v>0.72</v>
      </c>
    </row>
    <row r="63" spans="2:20" s="13" customFormat="1" x14ac:dyDescent="0.25">
      <c r="B63" s="27">
        <v>58</v>
      </c>
      <c r="C63" s="28">
        <v>42382</v>
      </c>
      <c r="D63" s="29" t="s">
        <v>20</v>
      </c>
      <c r="E63" s="30" t="s">
        <v>51</v>
      </c>
      <c r="F63" s="29">
        <v>800158</v>
      </c>
      <c r="G63" s="30" t="s">
        <v>90</v>
      </c>
      <c r="H63" s="91">
        <v>20</v>
      </c>
      <c r="I63" s="31">
        <v>8</v>
      </c>
      <c r="J63" s="32">
        <f t="shared" si="0"/>
        <v>0.4</v>
      </c>
      <c r="L63" s="100" t="s">
        <v>90</v>
      </c>
      <c r="M63" s="113">
        <v>8</v>
      </c>
      <c r="N63" s="32">
        <f t="shared" si="1"/>
        <v>0.4</v>
      </c>
      <c r="O63" s="107">
        <v>16</v>
      </c>
      <c r="P63" s="118">
        <f t="shared" si="8"/>
        <v>0.8</v>
      </c>
      <c r="Q63" s="35">
        <v>23</v>
      </c>
      <c r="R63" s="36"/>
      <c r="S63" s="36"/>
      <c r="T63" s="26">
        <f t="shared" si="10"/>
        <v>0.92</v>
      </c>
    </row>
    <row r="64" spans="2:20" s="13" customFormat="1" x14ac:dyDescent="0.25">
      <c r="B64" s="27">
        <v>59</v>
      </c>
      <c r="C64" s="28">
        <v>42382</v>
      </c>
      <c r="D64" s="29" t="s">
        <v>20</v>
      </c>
      <c r="E64" s="30" t="s">
        <v>18</v>
      </c>
      <c r="F64" s="29">
        <v>800089</v>
      </c>
      <c r="G64" s="30" t="s">
        <v>91</v>
      </c>
      <c r="H64" s="91">
        <v>20</v>
      </c>
      <c r="I64" s="31">
        <v>11</v>
      </c>
      <c r="J64" s="32">
        <f t="shared" si="0"/>
        <v>0.55000000000000004</v>
      </c>
      <c r="L64" s="100" t="s">
        <v>91</v>
      </c>
      <c r="M64" s="113">
        <v>11</v>
      </c>
      <c r="N64" s="32">
        <f t="shared" si="1"/>
        <v>0.55000000000000004</v>
      </c>
      <c r="O64" s="107">
        <v>20</v>
      </c>
      <c r="P64" s="118">
        <f t="shared" si="8"/>
        <v>1</v>
      </c>
      <c r="Q64" s="35">
        <v>22.5</v>
      </c>
      <c r="R64" s="36"/>
      <c r="S64" s="36"/>
      <c r="T64" s="26">
        <f t="shared" si="10"/>
        <v>0.9</v>
      </c>
    </row>
    <row r="65" spans="2:20" s="13" customFormat="1" x14ac:dyDescent="0.25">
      <c r="B65" s="27">
        <v>60</v>
      </c>
      <c r="C65" s="28">
        <v>42382</v>
      </c>
      <c r="D65" s="29" t="s">
        <v>23</v>
      </c>
      <c r="E65" s="30" t="s">
        <v>37</v>
      </c>
      <c r="F65" s="29">
        <v>800093</v>
      </c>
      <c r="G65" s="30" t="s">
        <v>92</v>
      </c>
      <c r="H65" s="91">
        <v>20</v>
      </c>
      <c r="I65" s="31">
        <v>12</v>
      </c>
      <c r="J65" s="32">
        <f t="shared" si="0"/>
        <v>0.6</v>
      </c>
      <c r="L65" s="100" t="s">
        <v>92</v>
      </c>
      <c r="M65" s="113">
        <v>12</v>
      </c>
      <c r="N65" s="32">
        <f t="shared" si="1"/>
        <v>0.6</v>
      </c>
      <c r="O65" s="107">
        <v>19</v>
      </c>
      <c r="P65" s="118">
        <f t="shared" si="8"/>
        <v>0.95</v>
      </c>
      <c r="Q65" s="35">
        <v>20</v>
      </c>
      <c r="R65" s="36"/>
      <c r="S65" s="36"/>
      <c r="T65" s="26">
        <f t="shared" si="10"/>
        <v>0.8</v>
      </c>
    </row>
    <row r="66" spans="2:20" s="13" customFormat="1" x14ac:dyDescent="0.25">
      <c r="B66" s="27">
        <v>61</v>
      </c>
      <c r="C66" s="28">
        <v>42382</v>
      </c>
      <c r="D66" s="29" t="s">
        <v>14</v>
      </c>
      <c r="E66" s="30" t="s">
        <v>37</v>
      </c>
      <c r="F66" s="29">
        <v>800183</v>
      </c>
      <c r="G66" s="30" t="s">
        <v>93</v>
      </c>
      <c r="H66" s="91">
        <v>20</v>
      </c>
      <c r="I66" s="31">
        <v>7</v>
      </c>
      <c r="J66" s="32">
        <f t="shared" si="0"/>
        <v>0.35</v>
      </c>
      <c r="L66" s="100" t="s">
        <v>93</v>
      </c>
      <c r="M66" s="113">
        <v>7</v>
      </c>
      <c r="N66" s="32">
        <f t="shared" si="1"/>
        <v>0.35</v>
      </c>
      <c r="O66" s="107">
        <v>20</v>
      </c>
      <c r="P66" s="118">
        <f t="shared" si="8"/>
        <v>1</v>
      </c>
      <c r="Q66" s="35">
        <v>20</v>
      </c>
      <c r="R66" s="36"/>
      <c r="S66" s="36"/>
      <c r="T66" s="26">
        <f t="shared" si="10"/>
        <v>0.8</v>
      </c>
    </row>
    <row r="67" spans="2:20" s="13" customFormat="1" x14ac:dyDescent="0.25">
      <c r="B67" s="27">
        <v>62</v>
      </c>
      <c r="C67" s="28">
        <v>42382</v>
      </c>
      <c r="D67" s="29" t="s">
        <v>53</v>
      </c>
      <c r="E67" s="30" t="s">
        <v>37</v>
      </c>
      <c r="F67" s="29">
        <v>800088</v>
      </c>
      <c r="G67" s="30" t="s">
        <v>94</v>
      </c>
      <c r="H67" s="91">
        <v>20</v>
      </c>
      <c r="I67" s="31">
        <v>10</v>
      </c>
      <c r="J67" s="32">
        <f t="shared" si="0"/>
        <v>0.5</v>
      </c>
      <c r="L67" s="100" t="s">
        <v>94</v>
      </c>
      <c r="M67" s="113">
        <v>10</v>
      </c>
      <c r="N67" s="32">
        <f t="shared" si="1"/>
        <v>0.5</v>
      </c>
      <c r="O67" s="107">
        <v>19</v>
      </c>
      <c r="P67" s="118">
        <f t="shared" si="8"/>
        <v>0.95</v>
      </c>
      <c r="Q67" s="35">
        <v>22</v>
      </c>
      <c r="R67" s="36"/>
      <c r="S67" s="36"/>
      <c r="T67" s="26">
        <f t="shared" si="10"/>
        <v>0.88</v>
      </c>
    </row>
    <row r="68" spans="2:20" s="13" customFormat="1" x14ac:dyDescent="0.25">
      <c r="B68" s="27">
        <v>63</v>
      </c>
      <c r="C68" s="28">
        <v>42382</v>
      </c>
      <c r="D68" s="29" t="s">
        <v>23</v>
      </c>
      <c r="E68" s="30" t="s">
        <v>18</v>
      </c>
      <c r="F68" s="29">
        <v>800180</v>
      </c>
      <c r="G68" s="30" t="s">
        <v>95</v>
      </c>
      <c r="H68" s="91">
        <v>20</v>
      </c>
      <c r="I68" s="31">
        <v>13</v>
      </c>
      <c r="J68" s="32">
        <f t="shared" si="0"/>
        <v>0.65</v>
      </c>
      <c r="L68" s="100" t="s">
        <v>95</v>
      </c>
      <c r="M68" s="113">
        <v>13</v>
      </c>
      <c r="N68" s="32">
        <f t="shared" si="1"/>
        <v>0.65</v>
      </c>
      <c r="O68" s="107">
        <v>19</v>
      </c>
      <c r="P68" s="118">
        <f t="shared" si="8"/>
        <v>0.95</v>
      </c>
      <c r="Q68" s="93"/>
      <c r="R68" s="94"/>
      <c r="S68" s="94"/>
      <c r="T68" s="95"/>
    </row>
    <row r="69" spans="2:20" s="13" customFormat="1" x14ac:dyDescent="0.25">
      <c r="B69" s="27">
        <v>64</v>
      </c>
      <c r="C69" s="28">
        <v>42382</v>
      </c>
      <c r="D69" s="29" t="s">
        <v>17</v>
      </c>
      <c r="E69" s="30" t="s">
        <v>37</v>
      </c>
      <c r="F69" s="29">
        <v>800068</v>
      </c>
      <c r="G69" s="30" t="s">
        <v>96</v>
      </c>
      <c r="H69" s="91">
        <v>20</v>
      </c>
      <c r="I69" s="31">
        <v>13</v>
      </c>
      <c r="J69" s="32">
        <f t="shared" si="0"/>
        <v>0.65</v>
      </c>
      <c r="L69" s="100" t="s">
        <v>96</v>
      </c>
      <c r="M69" s="113">
        <v>13</v>
      </c>
      <c r="N69" s="32">
        <f t="shared" si="1"/>
        <v>0.65</v>
      </c>
      <c r="O69" s="107">
        <v>20</v>
      </c>
      <c r="P69" s="118">
        <f t="shared" si="8"/>
        <v>1</v>
      </c>
      <c r="Q69" s="93"/>
      <c r="R69" s="94"/>
      <c r="S69" s="94"/>
      <c r="T69" s="95"/>
    </row>
    <row r="70" spans="2:20" s="13" customFormat="1" x14ac:dyDescent="0.25">
      <c r="B70" s="27">
        <v>65</v>
      </c>
      <c r="C70" s="28">
        <v>42382</v>
      </c>
      <c r="D70" s="29" t="s">
        <v>60</v>
      </c>
      <c r="E70" s="30" t="s">
        <v>37</v>
      </c>
      <c r="F70" s="29">
        <v>800117</v>
      </c>
      <c r="G70" s="30" t="s">
        <v>97</v>
      </c>
      <c r="H70" s="91">
        <v>20</v>
      </c>
      <c r="I70" s="38">
        <v>1</v>
      </c>
      <c r="J70" s="32">
        <f t="shared" si="0"/>
        <v>0.05</v>
      </c>
      <c r="L70" s="100" t="s">
        <v>97</v>
      </c>
      <c r="M70" s="114">
        <v>1</v>
      </c>
      <c r="N70" s="32">
        <f t="shared" si="1"/>
        <v>0.05</v>
      </c>
      <c r="O70" s="107">
        <v>19</v>
      </c>
      <c r="P70" s="118">
        <f t="shared" si="8"/>
        <v>0.95</v>
      </c>
      <c r="Q70" s="35">
        <v>24</v>
      </c>
      <c r="R70" s="36"/>
      <c r="S70" s="36"/>
      <c r="T70" s="26">
        <f>Q70/25</f>
        <v>0.96</v>
      </c>
    </row>
    <row r="71" spans="2:20" s="13" customFormat="1" x14ac:dyDescent="0.25">
      <c r="B71" s="27">
        <v>66</v>
      </c>
      <c r="C71" s="28">
        <v>42382</v>
      </c>
      <c r="D71" s="29" t="s">
        <v>20</v>
      </c>
      <c r="E71" s="30" t="s">
        <v>37</v>
      </c>
      <c r="F71" s="29">
        <v>800149</v>
      </c>
      <c r="G71" s="30" t="s">
        <v>98</v>
      </c>
      <c r="H71" s="91">
        <v>20</v>
      </c>
      <c r="I71" s="31">
        <v>5</v>
      </c>
      <c r="J71" s="32">
        <f t="shared" si="0"/>
        <v>0.25</v>
      </c>
      <c r="L71" s="100" t="s">
        <v>98</v>
      </c>
      <c r="M71" s="113">
        <v>5</v>
      </c>
      <c r="N71" s="32">
        <f t="shared" si="1"/>
        <v>0.25</v>
      </c>
      <c r="O71" s="107">
        <v>18</v>
      </c>
      <c r="P71" s="118">
        <f t="shared" si="8"/>
        <v>0.9</v>
      </c>
      <c r="Q71" s="93"/>
      <c r="R71" s="94"/>
      <c r="S71" s="94"/>
      <c r="T71" s="95"/>
    </row>
    <row r="72" spans="2:20" s="13" customFormat="1" x14ac:dyDescent="0.25">
      <c r="B72" s="27">
        <v>67</v>
      </c>
      <c r="C72" s="28">
        <v>42382</v>
      </c>
      <c r="D72" s="29" t="s">
        <v>60</v>
      </c>
      <c r="E72" s="30" t="s">
        <v>18</v>
      </c>
      <c r="F72" s="29">
        <v>800122</v>
      </c>
      <c r="G72" s="30" t="s">
        <v>99</v>
      </c>
      <c r="H72" s="91">
        <v>20</v>
      </c>
      <c r="I72" s="31">
        <v>9</v>
      </c>
      <c r="J72" s="32">
        <f t="shared" ref="J72:J79" si="11">I72/H72</f>
        <v>0.45</v>
      </c>
      <c r="L72" s="100" t="s">
        <v>99</v>
      </c>
      <c r="M72" s="113">
        <v>9</v>
      </c>
      <c r="N72" s="32">
        <f t="shared" ref="N72:N79" si="12">J72</f>
        <v>0.45</v>
      </c>
      <c r="O72" s="106"/>
      <c r="P72" s="117"/>
      <c r="Q72" s="35">
        <v>20.5</v>
      </c>
      <c r="R72" s="36"/>
      <c r="S72" s="36"/>
      <c r="T72" s="26">
        <f>Q72/25</f>
        <v>0.82</v>
      </c>
    </row>
    <row r="73" spans="2:20" s="13" customFormat="1" x14ac:dyDescent="0.25">
      <c r="B73" s="27">
        <v>68</v>
      </c>
      <c r="C73" s="28">
        <v>42382</v>
      </c>
      <c r="D73" s="29" t="s">
        <v>36</v>
      </c>
      <c r="E73" s="30" t="s">
        <v>21</v>
      </c>
      <c r="F73" s="29">
        <v>800370</v>
      </c>
      <c r="G73" s="30" t="s">
        <v>100</v>
      </c>
      <c r="H73" s="91">
        <v>20</v>
      </c>
      <c r="I73" s="31">
        <v>5</v>
      </c>
      <c r="J73" s="32">
        <f t="shared" si="11"/>
        <v>0.25</v>
      </c>
      <c r="L73" s="100" t="s">
        <v>100</v>
      </c>
      <c r="M73" s="113">
        <v>5</v>
      </c>
      <c r="N73" s="32">
        <f t="shared" si="12"/>
        <v>0.25</v>
      </c>
      <c r="O73" s="107">
        <v>18</v>
      </c>
      <c r="P73" s="118">
        <f>O73/20</f>
        <v>0.9</v>
      </c>
      <c r="Q73" s="93"/>
      <c r="R73" s="94"/>
      <c r="S73" s="94"/>
      <c r="T73" s="95"/>
    </row>
    <row r="74" spans="2:20" s="13" customFormat="1" x14ac:dyDescent="0.25">
      <c r="B74" s="27">
        <v>69</v>
      </c>
      <c r="C74" s="28">
        <v>42382</v>
      </c>
      <c r="D74" s="29" t="s">
        <v>20</v>
      </c>
      <c r="E74" s="30" t="s">
        <v>18</v>
      </c>
      <c r="F74" s="29">
        <v>800284</v>
      </c>
      <c r="G74" s="30" t="s">
        <v>101</v>
      </c>
      <c r="H74" s="91">
        <v>20</v>
      </c>
      <c r="I74" s="31">
        <v>10</v>
      </c>
      <c r="J74" s="32">
        <f t="shared" si="11"/>
        <v>0.5</v>
      </c>
      <c r="L74" s="100" t="s">
        <v>101</v>
      </c>
      <c r="M74" s="113">
        <v>10</v>
      </c>
      <c r="N74" s="32">
        <f t="shared" si="12"/>
        <v>0.5</v>
      </c>
      <c r="O74" s="107">
        <v>18</v>
      </c>
      <c r="P74" s="118">
        <f t="shared" ref="P74:P81" si="13">O74/20</f>
        <v>0.9</v>
      </c>
      <c r="Q74" s="93"/>
      <c r="R74" s="94"/>
      <c r="S74" s="94"/>
      <c r="T74" s="95"/>
    </row>
    <row r="75" spans="2:20" s="13" customFormat="1" x14ac:dyDescent="0.25">
      <c r="B75" s="27">
        <v>70</v>
      </c>
      <c r="C75" s="28">
        <v>42382</v>
      </c>
      <c r="D75" s="29" t="s">
        <v>20</v>
      </c>
      <c r="E75" s="30" t="s">
        <v>37</v>
      </c>
      <c r="F75" s="29">
        <v>800060</v>
      </c>
      <c r="G75" s="30" t="s">
        <v>102</v>
      </c>
      <c r="H75" s="91">
        <v>20</v>
      </c>
      <c r="I75" s="31">
        <v>8</v>
      </c>
      <c r="J75" s="32">
        <f t="shared" si="11"/>
        <v>0.4</v>
      </c>
      <c r="L75" s="100" t="s">
        <v>102</v>
      </c>
      <c r="M75" s="113">
        <v>8</v>
      </c>
      <c r="N75" s="32">
        <f t="shared" si="12"/>
        <v>0.4</v>
      </c>
      <c r="O75" s="107">
        <v>20</v>
      </c>
      <c r="P75" s="118">
        <f t="shared" si="13"/>
        <v>1</v>
      </c>
      <c r="Q75" s="93"/>
      <c r="R75" s="94"/>
      <c r="S75" s="94"/>
      <c r="T75" s="95"/>
    </row>
    <row r="76" spans="2:20" s="13" customFormat="1" x14ac:dyDescent="0.25">
      <c r="B76" s="27">
        <v>71</v>
      </c>
      <c r="C76" s="28">
        <v>42382</v>
      </c>
      <c r="D76" s="29" t="s">
        <v>53</v>
      </c>
      <c r="E76" s="30" t="s">
        <v>37</v>
      </c>
      <c r="F76" s="29">
        <v>800144</v>
      </c>
      <c r="G76" s="29" t="s">
        <v>103</v>
      </c>
      <c r="H76" s="91">
        <v>20</v>
      </c>
      <c r="I76" s="38">
        <v>2</v>
      </c>
      <c r="J76" s="32">
        <f t="shared" si="11"/>
        <v>0.1</v>
      </c>
      <c r="L76" s="102" t="s">
        <v>103</v>
      </c>
      <c r="M76" s="114">
        <v>2</v>
      </c>
      <c r="N76" s="32">
        <f t="shared" si="12"/>
        <v>0.1</v>
      </c>
      <c r="O76" s="107">
        <v>11</v>
      </c>
      <c r="P76" s="118">
        <f t="shared" si="13"/>
        <v>0.55000000000000004</v>
      </c>
      <c r="Q76" s="35">
        <v>9</v>
      </c>
      <c r="R76" s="36"/>
      <c r="S76" s="36"/>
      <c r="T76" s="26">
        <f t="shared" ref="T76:T79" si="14">Q76/25</f>
        <v>0.36</v>
      </c>
    </row>
    <row r="77" spans="2:20" s="13" customFormat="1" x14ac:dyDescent="0.25">
      <c r="B77" s="27">
        <v>72</v>
      </c>
      <c r="C77" s="28">
        <v>42382</v>
      </c>
      <c r="D77" s="29" t="s">
        <v>53</v>
      </c>
      <c r="E77" s="30" t="s">
        <v>51</v>
      </c>
      <c r="F77" s="29">
        <v>800188</v>
      </c>
      <c r="G77" s="30" t="s">
        <v>104</v>
      </c>
      <c r="H77" s="91">
        <v>20</v>
      </c>
      <c r="I77" s="31">
        <v>5</v>
      </c>
      <c r="J77" s="32">
        <f t="shared" si="11"/>
        <v>0.25</v>
      </c>
      <c r="L77" s="100" t="s">
        <v>104</v>
      </c>
      <c r="M77" s="113">
        <v>5</v>
      </c>
      <c r="N77" s="32">
        <f t="shared" si="12"/>
        <v>0.25</v>
      </c>
      <c r="O77" s="107">
        <v>19</v>
      </c>
      <c r="P77" s="118">
        <f t="shared" si="13"/>
        <v>0.95</v>
      </c>
      <c r="Q77" s="35">
        <v>21</v>
      </c>
      <c r="R77" s="36"/>
      <c r="S77" s="36"/>
      <c r="T77" s="26">
        <f t="shared" si="14"/>
        <v>0.84</v>
      </c>
    </row>
    <row r="78" spans="2:20" s="13" customFormat="1" x14ac:dyDescent="0.25">
      <c r="B78" s="27">
        <v>73</v>
      </c>
      <c r="C78" s="28">
        <v>42382</v>
      </c>
      <c r="D78" s="29" t="s">
        <v>53</v>
      </c>
      <c r="E78" s="30" t="s">
        <v>37</v>
      </c>
      <c r="F78" s="29">
        <v>800057</v>
      </c>
      <c r="G78" s="30" t="s">
        <v>105</v>
      </c>
      <c r="H78" s="91">
        <v>20</v>
      </c>
      <c r="I78" s="31">
        <v>0</v>
      </c>
      <c r="J78" s="32">
        <f t="shared" si="11"/>
        <v>0</v>
      </c>
      <c r="L78" s="100" t="s">
        <v>105</v>
      </c>
      <c r="M78" s="113">
        <v>0</v>
      </c>
      <c r="N78" s="32">
        <f t="shared" si="12"/>
        <v>0</v>
      </c>
      <c r="O78" s="107">
        <v>18</v>
      </c>
      <c r="P78" s="118">
        <f t="shared" si="13"/>
        <v>0.9</v>
      </c>
      <c r="Q78" s="35">
        <v>21.5</v>
      </c>
      <c r="R78" s="36"/>
      <c r="S78" s="36"/>
      <c r="T78" s="26">
        <f t="shared" si="14"/>
        <v>0.86</v>
      </c>
    </row>
    <row r="79" spans="2:20" s="13" customFormat="1" x14ac:dyDescent="0.25">
      <c r="B79" s="27">
        <v>74</v>
      </c>
      <c r="C79" s="30" t="s">
        <v>106</v>
      </c>
      <c r="D79" s="29" t="s">
        <v>14</v>
      </c>
      <c r="E79" s="30" t="s">
        <v>42</v>
      </c>
      <c r="F79" s="29">
        <v>800058</v>
      </c>
      <c r="G79" s="30" t="s">
        <v>107</v>
      </c>
      <c r="H79" s="91">
        <v>20</v>
      </c>
      <c r="I79" s="31">
        <v>12</v>
      </c>
      <c r="J79" s="32">
        <f t="shared" si="11"/>
        <v>0.6</v>
      </c>
      <c r="L79" s="100" t="s">
        <v>107</v>
      </c>
      <c r="M79" s="113">
        <v>12</v>
      </c>
      <c r="N79" s="32">
        <f t="shared" si="12"/>
        <v>0.6</v>
      </c>
      <c r="O79" s="108">
        <v>13</v>
      </c>
      <c r="P79" s="118">
        <f t="shared" si="13"/>
        <v>0.65</v>
      </c>
      <c r="Q79" s="33">
        <v>20.5</v>
      </c>
      <c r="R79" s="31"/>
      <c r="S79" s="31"/>
      <c r="T79" s="26">
        <f t="shared" si="14"/>
        <v>0.82</v>
      </c>
    </row>
    <row r="80" spans="2:20" x14ac:dyDescent="0.25">
      <c r="B80" s="27">
        <v>75</v>
      </c>
      <c r="C80" s="30" t="s">
        <v>106</v>
      </c>
      <c r="D80" s="29" t="s">
        <v>20</v>
      </c>
      <c r="E80" s="34"/>
      <c r="F80" s="37">
        <v>800513</v>
      </c>
      <c r="G80" s="30" t="s">
        <v>109</v>
      </c>
      <c r="H80" s="91">
        <v>20</v>
      </c>
      <c r="I80" s="38">
        <v>15</v>
      </c>
      <c r="J80" s="32">
        <f>I80/H81</f>
        <v>0.75</v>
      </c>
      <c r="L80" s="100" t="s">
        <v>109</v>
      </c>
      <c r="M80" s="114">
        <v>15</v>
      </c>
      <c r="N80" s="26">
        <f>J80</f>
        <v>0.75</v>
      </c>
      <c r="O80" s="107">
        <v>15</v>
      </c>
      <c r="P80" s="118">
        <f t="shared" si="13"/>
        <v>0.75</v>
      </c>
      <c r="Q80" s="93"/>
      <c r="R80" s="94"/>
      <c r="S80" s="94"/>
      <c r="T80" s="95"/>
    </row>
    <row r="81" spans="2:20" ht="15.75" thickBot="1" x14ac:dyDescent="0.3">
      <c r="B81" s="45">
        <v>76</v>
      </c>
      <c r="C81" s="46"/>
      <c r="D81" s="49" t="s">
        <v>60</v>
      </c>
      <c r="E81" s="48" t="s">
        <v>15</v>
      </c>
      <c r="F81" s="49">
        <v>800041</v>
      </c>
      <c r="G81" s="48" t="s">
        <v>108</v>
      </c>
      <c r="H81" s="92">
        <v>20</v>
      </c>
      <c r="I81" s="41"/>
      <c r="J81" s="121"/>
      <c r="L81" s="103" t="s">
        <v>108</v>
      </c>
      <c r="M81" s="122"/>
      <c r="N81" s="123"/>
      <c r="O81" s="109">
        <v>19</v>
      </c>
      <c r="P81" s="43">
        <f t="shared" si="13"/>
        <v>0.95</v>
      </c>
      <c r="Q81" s="119"/>
      <c r="R81" s="97"/>
      <c r="S81" s="97"/>
      <c r="T81" s="98"/>
    </row>
  </sheetData>
  <autoFilter ref="L5:T81"/>
  <mergeCells count="6">
    <mergeCell ref="B3:I4"/>
    <mergeCell ref="J3:J4"/>
    <mergeCell ref="M4:N4"/>
    <mergeCell ref="O4:P4"/>
    <mergeCell ref="Q4:T4"/>
    <mergeCell ref="L4:L5"/>
  </mergeCells>
  <printOptions horizontalCentered="1" verticalCentered="1"/>
  <pageMargins left="0" right="0" top="0" bottom="0" header="0" footer="0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74"/>
  <sheetViews>
    <sheetView topLeftCell="A52" workbookViewId="0">
      <selection activeCell="W33" sqref="W33"/>
    </sheetView>
  </sheetViews>
  <sheetFormatPr defaultRowHeight="15" x14ac:dyDescent="0.25"/>
  <cols>
    <col min="2" max="2" width="10.7109375" customWidth="1"/>
    <col min="3" max="3" width="6.85546875" hidden="1" customWidth="1"/>
    <col min="4" max="4" width="8.85546875" customWidth="1"/>
    <col min="5" max="5" width="17.7109375" bestFit="1" customWidth="1"/>
    <col min="6" max="6" width="13.42578125" bestFit="1" customWidth="1"/>
    <col min="7" max="7" width="0" hidden="1" customWidth="1"/>
    <col min="8" max="8" width="9.85546875" customWidth="1"/>
    <col min="9" max="10" width="0" hidden="1" customWidth="1"/>
    <col min="12" max="13" width="0" hidden="1" customWidth="1"/>
    <col min="15" max="15" width="0" hidden="1" customWidth="1"/>
  </cols>
  <sheetData>
    <row r="1" spans="3:15" ht="15.75" thickBot="1" x14ac:dyDescent="0.3"/>
    <row r="2" spans="3:15" ht="84.75" customHeight="1" thickBot="1" x14ac:dyDescent="0.75">
      <c r="C2" s="232" t="s">
        <v>230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4"/>
    </row>
    <row r="3" spans="3:15" ht="19.5" thickBot="1" x14ac:dyDescent="0.35">
      <c r="C3" s="235" t="s">
        <v>118</v>
      </c>
      <c r="D3" s="236"/>
      <c r="E3" s="236"/>
      <c r="F3" s="237"/>
      <c r="G3" s="238" t="s">
        <v>231</v>
      </c>
      <c r="H3" s="239"/>
      <c r="I3" s="239"/>
      <c r="J3" s="240">
        <v>42552</v>
      </c>
      <c r="K3" s="241"/>
      <c r="L3" s="242"/>
      <c r="M3" s="239" t="s">
        <v>232</v>
      </c>
      <c r="N3" s="239"/>
      <c r="O3" s="243"/>
    </row>
    <row r="4" spans="3:15" ht="47.25" x14ac:dyDescent="0.25">
      <c r="C4" s="155" t="s">
        <v>123</v>
      </c>
      <c r="D4" s="156" t="s">
        <v>124</v>
      </c>
      <c r="E4" s="156" t="s">
        <v>125</v>
      </c>
      <c r="F4" s="157" t="s">
        <v>126</v>
      </c>
      <c r="G4" s="147" t="s">
        <v>222</v>
      </c>
      <c r="H4" s="71" t="s">
        <v>223</v>
      </c>
      <c r="I4" s="167" t="s">
        <v>11</v>
      </c>
      <c r="J4" s="70" t="s">
        <v>224</v>
      </c>
      <c r="K4" s="71" t="s">
        <v>225</v>
      </c>
      <c r="L4" s="150" t="s">
        <v>11</v>
      </c>
      <c r="M4" s="147" t="s">
        <v>226</v>
      </c>
      <c r="N4" s="71" t="s">
        <v>227</v>
      </c>
      <c r="O4" s="150" t="s">
        <v>11</v>
      </c>
    </row>
    <row r="5" spans="3:15" x14ac:dyDescent="0.25">
      <c r="C5" s="125">
        <v>1</v>
      </c>
      <c r="D5" s="152">
        <v>800041</v>
      </c>
      <c r="E5" s="152" t="s">
        <v>195</v>
      </c>
      <c r="F5" s="158" t="s">
        <v>133</v>
      </c>
      <c r="G5" s="154">
        <v>20</v>
      </c>
      <c r="H5" s="153">
        <v>19</v>
      </c>
      <c r="I5" s="168">
        <f t="shared" ref="I5:I36" si="0">H5/G5</f>
        <v>0.95</v>
      </c>
      <c r="J5" s="172">
        <v>20</v>
      </c>
      <c r="K5" s="153"/>
      <c r="L5" s="162">
        <f t="shared" ref="L5:L36" si="1">K5/J5</f>
        <v>0</v>
      </c>
      <c r="M5" s="154">
        <v>25</v>
      </c>
      <c r="N5" s="75"/>
      <c r="O5" s="162">
        <f t="shared" ref="O5:O36" si="2">N5/M5</f>
        <v>0</v>
      </c>
    </row>
    <row r="6" spans="3:15" x14ac:dyDescent="0.25">
      <c r="C6" s="125">
        <v>2</v>
      </c>
      <c r="D6" s="152">
        <v>800068</v>
      </c>
      <c r="E6" s="152" t="s">
        <v>158</v>
      </c>
      <c r="F6" s="158" t="s">
        <v>164</v>
      </c>
      <c r="G6" s="154">
        <v>20</v>
      </c>
      <c r="H6" s="153">
        <v>13</v>
      </c>
      <c r="I6" s="168">
        <f t="shared" si="0"/>
        <v>0.65</v>
      </c>
      <c r="J6" s="172">
        <v>20</v>
      </c>
      <c r="K6" s="153">
        <v>20</v>
      </c>
      <c r="L6" s="162">
        <f t="shared" si="1"/>
        <v>1</v>
      </c>
      <c r="M6" s="154">
        <v>25</v>
      </c>
      <c r="N6" s="75"/>
      <c r="O6" s="162">
        <f t="shared" si="2"/>
        <v>0</v>
      </c>
    </row>
    <row r="7" spans="3:15" x14ac:dyDescent="0.25">
      <c r="C7" s="125">
        <v>3</v>
      </c>
      <c r="D7" s="152">
        <v>800070</v>
      </c>
      <c r="E7" s="152" t="s">
        <v>196</v>
      </c>
      <c r="F7" s="158" t="s">
        <v>133</v>
      </c>
      <c r="G7" s="154">
        <v>20</v>
      </c>
      <c r="H7" s="153">
        <v>13</v>
      </c>
      <c r="I7" s="168">
        <f t="shared" si="0"/>
        <v>0.65</v>
      </c>
      <c r="J7" s="172">
        <v>20</v>
      </c>
      <c r="K7" s="153"/>
      <c r="L7" s="162">
        <f t="shared" si="1"/>
        <v>0</v>
      </c>
      <c r="M7" s="154">
        <v>25</v>
      </c>
      <c r="N7" s="75"/>
      <c r="O7" s="162">
        <f t="shared" si="2"/>
        <v>0</v>
      </c>
    </row>
    <row r="8" spans="3:15" x14ac:dyDescent="0.25">
      <c r="C8" s="125">
        <v>4</v>
      </c>
      <c r="D8" s="152">
        <v>800102</v>
      </c>
      <c r="E8" s="152" t="s">
        <v>199</v>
      </c>
      <c r="F8" s="158" t="s">
        <v>160</v>
      </c>
      <c r="G8" s="154">
        <v>20</v>
      </c>
      <c r="H8" s="153">
        <v>9</v>
      </c>
      <c r="I8" s="168">
        <f t="shared" si="0"/>
        <v>0.45</v>
      </c>
      <c r="J8" s="172">
        <v>20</v>
      </c>
      <c r="K8" s="153">
        <v>18</v>
      </c>
      <c r="L8" s="162">
        <f t="shared" si="1"/>
        <v>0.9</v>
      </c>
      <c r="M8" s="154">
        <v>25</v>
      </c>
      <c r="N8" s="75"/>
      <c r="O8" s="162">
        <f t="shared" si="2"/>
        <v>0</v>
      </c>
    </row>
    <row r="9" spans="3:15" x14ac:dyDescent="0.25">
      <c r="C9" s="125">
        <v>5</v>
      </c>
      <c r="D9" s="152">
        <v>800140</v>
      </c>
      <c r="E9" s="152" t="s">
        <v>203</v>
      </c>
      <c r="F9" s="158" t="s">
        <v>164</v>
      </c>
      <c r="G9" s="154">
        <v>20</v>
      </c>
      <c r="H9" s="153">
        <v>6</v>
      </c>
      <c r="I9" s="168">
        <f t="shared" si="0"/>
        <v>0.3</v>
      </c>
      <c r="J9" s="172">
        <v>20</v>
      </c>
      <c r="K9" s="153">
        <v>20</v>
      </c>
      <c r="L9" s="162">
        <f t="shared" si="1"/>
        <v>1</v>
      </c>
      <c r="M9" s="154">
        <v>25</v>
      </c>
      <c r="N9" s="75"/>
      <c r="O9" s="162">
        <f t="shared" si="2"/>
        <v>0</v>
      </c>
    </row>
    <row r="10" spans="3:15" x14ac:dyDescent="0.25">
      <c r="C10" s="125">
        <v>6</v>
      </c>
      <c r="D10" s="152">
        <v>800153</v>
      </c>
      <c r="E10" s="152" t="s">
        <v>205</v>
      </c>
      <c r="F10" s="158" t="s">
        <v>174</v>
      </c>
      <c r="G10" s="154">
        <v>20</v>
      </c>
      <c r="H10" s="153">
        <v>0</v>
      </c>
      <c r="I10" s="168">
        <f t="shared" si="0"/>
        <v>0</v>
      </c>
      <c r="J10" s="172">
        <v>20</v>
      </c>
      <c r="K10" s="153">
        <v>20.5</v>
      </c>
      <c r="L10" s="162">
        <f t="shared" si="1"/>
        <v>1.0249999999999999</v>
      </c>
      <c r="M10" s="154">
        <v>25</v>
      </c>
      <c r="N10" s="75"/>
      <c r="O10" s="162">
        <f t="shared" si="2"/>
        <v>0</v>
      </c>
    </row>
    <row r="11" spans="3:15" x14ac:dyDescent="0.25">
      <c r="C11" s="125">
        <v>7</v>
      </c>
      <c r="D11" s="152">
        <v>800167</v>
      </c>
      <c r="E11" s="152" t="s">
        <v>194</v>
      </c>
      <c r="F11" s="158" t="s">
        <v>53</v>
      </c>
      <c r="G11" s="154">
        <v>20</v>
      </c>
      <c r="H11" s="153">
        <v>11</v>
      </c>
      <c r="I11" s="168">
        <f t="shared" si="0"/>
        <v>0.55000000000000004</v>
      </c>
      <c r="J11" s="172">
        <v>20</v>
      </c>
      <c r="K11" s="153">
        <v>19</v>
      </c>
      <c r="L11" s="162">
        <f t="shared" si="1"/>
        <v>0.95</v>
      </c>
      <c r="M11" s="154">
        <v>25</v>
      </c>
      <c r="N11" s="75"/>
      <c r="O11" s="162">
        <f t="shared" si="2"/>
        <v>0</v>
      </c>
    </row>
    <row r="12" spans="3:15" x14ac:dyDescent="0.25">
      <c r="C12" s="125">
        <v>8</v>
      </c>
      <c r="D12" s="152">
        <v>800177</v>
      </c>
      <c r="E12" s="152" t="s">
        <v>197</v>
      </c>
      <c r="F12" s="158" t="s">
        <v>186</v>
      </c>
      <c r="G12" s="154">
        <v>20</v>
      </c>
      <c r="H12" s="153">
        <v>13</v>
      </c>
      <c r="I12" s="168">
        <f t="shared" si="0"/>
        <v>0.65</v>
      </c>
      <c r="J12" s="172">
        <v>20</v>
      </c>
      <c r="K12" s="153">
        <v>19</v>
      </c>
      <c r="L12" s="162">
        <f t="shared" si="1"/>
        <v>0.95</v>
      </c>
      <c r="M12" s="154">
        <v>25</v>
      </c>
      <c r="N12" s="75"/>
      <c r="O12" s="162">
        <f t="shared" si="2"/>
        <v>0</v>
      </c>
    </row>
    <row r="13" spans="3:15" x14ac:dyDescent="0.25">
      <c r="C13" s="125">
        <v>9</v>
      </c>
      <c r="D13" s="152">
        <v>800206</v>
      </c>
      <c r="E13" s="152" t="s">
        <v>206</v>
      </c>
      <c r="F13" s="158" t="s">
        <v>174</v>
      </c>
      <c r="G13" s="154">
        <v>20</v>
      </c>
      <c r="H13" s="153">
        <v>0</v>
      </c>
      <c r="I13" s="168">
        <f t="shared" si="0"/>
        <v>0</v>
      </c>
      <c r="J13" s="172">
        <v>20</v>
      </c>
      <c r="K13" s="153">
        <v>8</v>
      </c>
      <c r="L13" s="162">
        <f t="shared" si="1"/>
        <v>0.4</v>
      </c>
      <c r="M13" s="154">
        <v>25</v>
      </c>
      <c r="N13" s="75"/>
      <c r="O13" s="162">
        <f t="shared" si="2"/>
        <v>0</v>
      </c>
    </row>
    <row r="14" spans="3:15" x14ac:dyDescent="0.25">
      <c r="C14" s="125">
        <v>11</v>
      </c>
      <c r="D14" s="152">
        <v>800472</v>
      </c>
      <c r="E14" s="152" t="s">
        <v>201</v>
      </c>
      <c r="F14" s="158" t="s">
        <v>202</v>
      </c>
      <c r="G14" s="154">
        <v>20</v>
      </c>
      <c r="H14" s="153">
        <v>14</v>
      </c>
      <c r="I14" s="168">
        <f t="shared" si="0"/>
        <v>0.7</v>
      </c>
      <c r="J14" s="172">
        <v>20</v>
      </c>
      <c r="K14" s="153">
        <v>19</v>
      </c>
      <c r="L14" s="162">
        <f t="shared" si="1"/>
        <v>0.95</v>
      </c>
      <c r="M14" s="154">
        <v>25</v>
      </c>
      <c r="N14" s="75"/>
      <c r="O14" s="162">
        <f t="shared" si="2"/>
        <v>0</v>
      </c>
    </row>
    <row r="15" spans="3:15" x14ac:dyDescent="0.25">
      <c r="C15" s="125">
        <v>12</v>
      </c>
      <c r="D15" s="152">
        <v>800501</v>
      </c>
      <c r="E15" s="152" t="s">
        <v>200</v>
      </c>
      <c r="F15" s="158" t="s">
        <v>141</v>
      </c>
      <c r="G15" s="154">
        <v>20</v>
      </c>
      <c r="H15" s="153">
        <v>8</v>
      </c>
      <c r="I15" s="168">
        <f t="shared" si="0"/>
        <v>0.4</v>
      </c>
      <c r="J15" s="172">
        <v>20</v>
      </c>
      <c r="K15" s="153">
        <v>18</v>
      </c>
      <c r="L15" s="162">
        <f t="shared" si="1"/>
        <v>0.9</v>
      </c>
      <c r="M15" s="154">
        <v>25</v>
      </c>
      <c r="N15" s="75"/>
      <c r="O15" s="162">
        <f t="shared" si="2"/>
        <v>0</v>
      </c>
    </row>
    <row r="16" spans="3:15" x14ac:dyDescent="0.25">
      <c r="C16" s="125">
        <v>13</v>
      </c>
      <c r="D16" s="152">
        <v>800512</v>
      </c>
      <c r="E16" s="152" t="s">
        <v>198</v>
      </c>
      <c r="F16" s="158" t="s">
        <v>131</v>
      </c>
      <c r="G16" s="154">
        <v>20</v>
      </c>
      <c r="H16" s="153">
        <v>13</v>
      </c>
      <c r="I16" s="168">
        <f t="shared" si="0"/>
        <v>0.65</v>
      </c>
      <c r="J16" s="172">
        <v>20</v>
      </c>
      <c r="K16" s="153">
        <v>18</v>
      </c>
      <c r="L16" s="162">
        <f t="shared" si="1"/>
        <v>0.9</v>
      </c>
      <c r="M16" s="154">
        <v>25</v>
      </c>
      <c r="N16" s="75"/>
      <c r="O16" s="162">
        <f t="shared" si="2"/>
        <v>0</v>
      </c>
    </row>
    <row r="17" spans="3:15" x14ac:dyDescent="0.25">
      <c r="C17" s="125">
        <v>14</v>
      </c>
      <c r="D17" s="152">
        <v>800144</v>
      </c>
      <c r="E17" s="152" t="s">
        <v>193</v>
      </c>
      <c r="F17" s="158" t="s">
        <v>53</v>
      </c>
      <c r="G17" s="154">
        <v>20</v>
      </c>
      <c r="H17" s="153">
        <v>2</v>
      </c>
      <c r="I17" s="168">
        <f t="shared" si="0"/>
        <v>0.1</v>
      </c>
      <c r="J17" s="172">
        <v>20</v>
      </c>
      <c r="K17" s="153">
        <v>11</v>
      </c>
      <c r="L17" s="162">
        <f t="shared" si="1"/>
        <v>0.55000000000000004</v>
      </c>
      <c r="M17" s="154">
        <v>25</v>
      </c>
      <c r="N17" s="153">
        <v>9</v>
      </c>
      <c r="O17" s="162">
        <f t="shared" si="2"/>
        <v>0.36</v>
      </c>
    </row>
    <row r="18" spans="3:15" x14ac:dyDescent="0.25">
      <c r="C18" s="125">
        <v>15</v>
      </c>
      <c r="D18" s="152">
        <v>800152</v>
      </c>
      <c r="E18" s="152" t="s">
        <v>192</v>
      </c>
      <c r="F18" s="158" t="s">
        <v>186</v>
      </c>
      <c r="G18" s="154">
        <v>20</v>
      </c>
      <c r="H18" s="75"/>
      <c r="I18" s="168">
        <f t="shared" si="0"/>
        <v>0</v>
      </c>
      <c r="J18" s="172">
        <v>20</v>
      </c>
      <c r="K18" s="75"/>
      <c r="L18" s="162">
        <f t="shared" si="1"/>
        <v>0</v>
      </c>
      <c r="M18" s="154">
        <v>25</v>
      </c>
      <c r="N18" s="153">
        <v>9.5</v>
      </c>
      <c r="O18" s="162">
        <f t="shared" si="2"/>
        <v>0.38</v>
      </c>
    </row>
    <row r="19" spans="3:15" x14ac:dyDescent="0.25">
      <c r="C19" s="125">
        <v>16</v>
      </c>
      <c r="D19" s="152">
        <v>800321</v>
      </c>
      <c r="E19" s="152" t="s">
        <v>191</v>
      </c>
      <c r="F19" s="158" t="s">
        <v>14</v>
      </c>
      <c r="G19" s="154">
        <v>20</v>
      </c>
      <c r="H19" s="75"/>
      <c r="I19" s="168">
        <f t="shared" si="0"/>
        <v>0</v>
      </c>
      <c r="J19" s="172">
        <v>20</v>
      </c>
      <c r="K19" s="75"/>
      <c r="L19" s="162">
        <f t="shared" si="1"/>
        <v>0</v>
      </c>
      <c r="M19" s="154">
        <v>25</v>
      </c>
      <c r="N19" s="153">
        <v>9.5</v>
      </c>
      <c r="O19" s="162">
        <f t="shared" si="2"/>
        <v>0.38</v>
      </c>
    </row>
    <row r="20" spans="3:15" x14ac:dyDescent="0.25">
      <c r="C20" s="125">
        <v>17</v>
      </c>
      <c r="D20" s="152">
        <v>800038</v>
      </c>
      <c r="E20" s="152" t="s">
        <v>190</v>
      </c>
      <c r="F20" s="158" t="s">
        <v>149</v>
      </c>
      <c r="G20" s="154">
        <v>20</v>
      </c>
      <c r="H20" s="153">
        <v>19</v>
      </c>
      <c r="I20" s="168">
        <f t="shared" si="0"/>
        <v>0.95</v>
      </c>
      <c r="J20" s="172">
        <v>20</v>
      </c>
      <c r="K20" s="75"/>
      <c r="L20" s="162">
        <f t="shared" si="1"/>
        <v>0</v>
      </c>
      <c r="M20" s="154">
        <v>25</v>
      </c>
      <c r="N20" s="153">
        <v>12.5</v>
      </c>
      <c r="O20" s="162">
        <f t="shared" si="2"/>
        <v>0.5</v>
      </c>
    </row>
    <row r="21" spans="3:15" x14ac:dyDescent="0.25">
      <c r="C21" s="125">
        <v>18</v>
      </c>
      <c r="D21" s="152">
        <v>800150</v>
      </c>
      <c r="E21" s="152" t="s">
        <v>189</v>
      </c>
      <c r="F21" s="158" t="s">
        <v>141</v>
      </c>
      <c r="G21" s="154">
        <v>20</v>
      </c>
      <c r="H21" s="153">
        <v>16</v>
      </c>
      <c r="I21" s="168">
        <f t="shared" si="0"/>
        <v>0.8</v>
      </c>
      <c r="J21" s="172">
        <v>20</v>
      </c>
      <c r="K21" s="153">
        <v>18</v>
      </c>
      <c r="L21" s="162">
        <f t="shared" si="1"/>
        <v>0.9</v>
      </c>
      <c r="M21" s="154">
        <v>25</v>
      </c>
      <c r="N21" s="153">
        <v>13</v>
      </c>
      <c r="O21" s="162">
        <f t="shared" si="2"/>
        <v>0.52</v>
      </c>
    </row>
    <row r="22" spans="3:15" x14ac:dyDescent="0.25">
      <c r="C22" s="125">
        <v>19</v>
      </c>
      <c r="D22" s="152">
        <v>800179</v>
      </c>
      <c r="E22" s="152" t="s">
        <v>87</v>
      </c>
      <c r="F22" s="158" t="s">
        <v>149</v>
      </c>
      <c r="G22" s="154">
        <v>20</v>
      </c>
      <c r="H22" s="153">
        <v>10</v>
      </c>
      <c r="I22" s="168">
        <f t="shared" si="0"/>
        <v>0.5</v>
      </c>
      <c r="J22" s="172">
        <v>20</v>
      </c>
      <c r="K22" s="153">
        <v>20</v>
      </c>
      <c r="L22" s="162">
        <f t="shared" si="1"/>
        <v>1</v>
      </c>
      <c r="M22" s="154">
        <v>25</v>
      </c>
      <c r="N22" s="153">
        <v>13</v>
      </c>
      <c r="O22" s="162">
        <f t="shared" si="2"/>
        <v>0.52</v>
      </c>
    </row>
    <row r="23" spans="3:15" x14ac:dyDescent="0.25">
      <c r="C23" s="125">
        <v>20</v>
      </c>
      <c r="D23" s="152"/>
      <c r="E23" s="152" t="s">
        <v>188</v>
      </c>
      <c r="F23" s="158" t="s">
        <v>30</v>
      </c>
      <c r="G23" s="154">
        <v>20</v>
      </c>
      <c r="H23" s="75"/>
      <c r="I23" s="168">
        <f t="shared" si="0"/>
        <v>0</v>
      </c>
      <c r="J23" s="172">
        <v>20</v>
      </c>
      <c r="K23" s="75"/>
      <c r="L23" s="162">
        <f t="shared" si="1"/>
        <v>0</v>
      </c>
      <c r="M23" s="154">
        <v>25</v>
      </c>
      <c r="N23" s="153">
        <v>14</v>
      </c>
      <c r="O23" s="162">
        <f t="shared" si="2"/>
        <v>0.56000000000000005</v>
      </c>
    </row>
    <row r="24" spans="3:15" x14ac:dyDescent="0.25">
      <c r="C24" s="125">
        <v>21</v>
      </c>
      <c r="D24" s="152">
        <v>800709</v>
      </c>
      <c r="E24" s="152" t="s">
        <v>187</v>
      </c>
      <c r="F24" s="158" t="s">
        <v>149</v>
      </c>
      <c r="G24" s="154">
        <v>20</v>
      </c>
      <c r="H24" s="75"/>
      <c r="I24" s="168">
        <f t="shared" si="0"/>
        <v>0</v>
      </c>
      <c r="J24" s="172">
        <v>20</v>
      </c>
      <c r="K24" s="75"/>
      <c r="L24" s="162">
        <f t="shared" si="1"/>
        <v>0</v>
      </c>
      <c r="M24" s="154">
        <v>25</v>
      </c>
      <c r="N24" s="153">
        <v>15</v>
      </c>
      <c r="O24" s="162">
        <f t="shared" si="2"/>
        <v>0.6</v>
      </c>
    </row>
    <row r="25" spans="3:15" x14ac:dyDescent="0.25">
      <c r="C25" s="125">
        <v>22</v>
      </c>
      <c r="D25" s="152">
        <v>800079</v>
      </c>
      <c r="E25" s="152" t="s">
        <v>80</v>
      </c>
      <c r="F25" s="158" t="s">
        <v>186</v>
      </c>
      <c r="G25" s="154">
        <v>20</v>
      </c>
      <c r="H25" s="153">
        <v>11</v>
      </c>
      <c r="I25" s="168">
        <f t="shared" si="0"/>
        <v>0.55000000000000004</v>
      </c>
      <c r="J25" s="172">
        <v>20</v>
      </c>
      <c r="K25" s="75"/>
      <c r="L25" s="162">
        <f t="shared" si="1"/>
        <v>0</v>
      </c>
      <c r="M25" s="154">
        <v>25</v>
      </c>
      <c r="N25" s="153">
        <v>16</v>
      </c>
      <c r="O25" s="162">
        <f t="shared" si="2"/>
        <v>0.64</v>
      </c>
    </row>
    <row r="26" spans="3:15" x14ac:dyDescent="0.25">
      <c r="C26" s="125">
        <v>23</v>
      </c>
      <c r="D26" s="152">
        <v>800210</v>
      </c>
      <c r="E26" s="152" t="s">
        <v>24</v>
      </c>
      <c r="F26" s="158" t="s">
        <v>149</v>
      </c>
      <c r="G26" s="154">
        <v>20</v>
      </c>
      <c r="H26" s="153">
        <v>16</v>
      </c>
      <c r="I26" s="168">
        <f t="shared" si="0"/>
        <v>0.8</v>
      </c>
      <c r="J26" s="172">
        <v>20</v>
      </c>
      <c r="K26" s="75"/>
      <c r="L26" s="162">
        <f t="shared" si="1"/>
        <v>0</v>
      </c>
      <c r="M26" s="154">
        <v>25</v>
      </c>
      <c r="N26" s="153">
        <v>16</v>
      </c>
      <c r="O26" s="162">
        <f t="shared" si="2"/>
        <v>0.64</v>
      </c>
    </row>
    <row r="27" spans="3:15" x14ac:dyDescent="0.25">
      <c r="C27" s="125">
        <v>24</v>
      </c>
      <c r="D27" s="152">
        <v>800315</v>
      </c>
      <c r="E27" s="152" t="s">
        <v>185</v>
      </c>
      <c r="F27" s="158" t="s">
        <v>30</v>
      </c>
      <c r="G27" s="154">
        <v>20</v>
      </c>
      <c r="H27" s="153">
        <v>15</v>
      </c>
      <c r="I27" s="168">
        <f t="shared" si="0"/>
        <v>0.75</v>
      </c>
      <c r="J27" s="172">
        <v>20</v>
      </c>
      <c r="K27" s="75"/>
      <c r="L27" s="162">
        <f t="shared" si="1"/>
        <v>0</v>
      </c>
      <c r="M27" s="154">
        <v>25</v>
      </c>
      <c r="N27" s="153">
        <v>16</v>
      </c>
      <c r="O27" s="162">
        <f t="shared" si="2"/>
        <v>0.64</v>
      </c>
    </row>
    <row r="28" spans="3:15" x14ac:dyDescent="0.25">
      <c r="C28" s="125">
        <v>25</v>
      </c>
      <c r="D28" s="152">
        <v>800505</v>
      </c>
      <c r="E28" s="152" t="s">
        <v>184</v>
      </c>
      <c r="F28" s="158" t="s">
        <v>141</v>
      </c>
      <c r="G28" s="154">
        <v>20</v>
      </c>
      <c r="H28" s="153">
        <v>11</v>
      </c>
      <c r="I28" s="168">
        <f t="shared" si="0"/>
        <v>0.55000000000000004</v>
      </c>
      <c r="J28" s="172">
        <v>20</v>
      </c>
      <c r="K28" s="153">
        <v>19</v>
      </c>
      <c r="L28" s="162">
        <f t="shared" si="1"/>
        <v>0.95</v>
      </c>
      <c r="M28" s="154">
        <v>25</v>
      </c>
      <c r="N28" s="153">
        <v>17.5</v>
      </c>
      <c r="O28" s="162">
        <f t="shared" si="2"/>
        <v>0.7</v>
      </c>
    </row>
    <row r="29" spans="3:15" x14ac:dyDescent="0.25">
      <c r="C29" s="125">
        <v>26</v>
      </c>
      <c r="D29" s="152">
        <v>800206</v>
      </c>
      <c r="E29" s="152" t="s">
        <v>183</v>
      </c>
      <c r="F29" s="158" t="s">
        <v>149</v>
      </c>
      <c r="G29" s="154">
        <v>20</v>
      </c>
      <c r="H29" s="153">
        <v>3</v>
      </c>
      <c r="I29" s="168">
        <f t="shared" si="0"/>
        <v>0.15</v>
      </c>
      <c r="J29" s="172">
        <v>20</v>
      </c>
      <c r="K29" s="75"/>
      <c r="L29" s="162">
        <f t="shared" si="1"/>
        <v>0</v>
      </c>
      <c r="M29" s="154">
        <v>25</v>
      </c>
      <c r="N29" s="153">
        <v>18</v>
      </c>
      <c r="O29" s="162">
        <f t="shared" si="2"/>
        <v>0.72</v>
      </c>
    </row>
    <row r="30" spans="3:15" x14ac:dyDescent="0.25">
      <c r="C30" s="125">
        <v>27</v>
      </c>
      <c r="D30" s="152">
        <v>800388</v>
      </c>
      <c r="E30" s="152" t="s">
        <v>180</v>
      </c>
      <c r="F30" s="158" t="s">
        <v>135</v>
      </c>
      <c r="G30" s="154">
        <v>20</v>
      </c>
      <c r="H30" s="153">
        <v>15</v>
      </c>
      <c r="I30" s="168">
        <f t="shared" si="0"/>
        <v>0.75</v>
      </c>
      <c r="J30" s="172">
        <v>20</v>
      </c>
      <c r="K30" s="75"/>
      <c r="L30" s="162">
        <f t="shared" si="1"/>
        <v>0</v>
      </c>
      <c r="M30" s="154">
        <v>25</v>
      </c>
      <c r="N30" s="153">
        <v>18</v>
      </c>
      <c r="O30" s="162">
        <f t="shared" si="2"/>
        <v>0.72</v>
      </c>
    </row>
    <row r="31" spans="3:15" x14ac:dyDescent="0.25">
      <c r="C31" s="125">
        <v>28</v>
      </c>
      <c r="D31" s="152">
        <v>800392</v>
      </c>
      <c r="E31" s="152" t="s">
        <v>181</v>
      </c>
      <c r="F31" s="158" t="s">
        <v>136</v>
      </c>
      <c r="G31" s="154">
        <v>20</v>
      </c>
      <c r="H31" s="153">
        <v>8</v>
      </c>
      <c r="I31" s="168">
        <f t="shared" si="0"/>
        <v>0.4</v>
      </c>
      <c r="J31" s="172">
        <v>20</v>
      </c>
      <c r="K31" s="153">
        <v>15</v>
      </c>
      <c r="L31" s="162">
        <f t="shared" si="1"/>
        <v>0.75</v>
      </c>
      <c r="M31" s="154">
        <v>25</v>
      </c>
      <c r="N31" s="153">
        <v>18</v>
      </c>
      <c r="O31" s="162">
        <f t="shared" si="2"/>
        <v>0.72</v>
      </c>
    </row>
    <row r="32" spans="3:15" x14ac:dyDescent="0.25">
      <c r="C32" s="125">
        <v>29</v>
      </c>
      <c r="D32" s="152">
        <v>800667</v>
      </c>
      <c r="E32" s="152" t="s">
        <v>182</v>
      </c>
      <c r="F32" s="158" t="s">
        <v>30</v>
      </c>
      <c r="G32" s="154">
        <v>20</v>
      </c>
      <c r="H32" s="153">
        <v>11</v>
      </c>
      <c r="I32" s="168">
        <f t="shared" si="0"/>
        <v>0.55000000000000004</v>
      </c>
      <c r="J32" s="172">
        <v>20</v>
      </c>
      <c r="K32" s="153">
        <v>19</v>
      </c>
      <c r="L32" s="162">
        <f t="shared" si="1"/>
        <v>0.95</v>
      </c>
      <c r="M32" s="154">
        <v>25</v>
      </c>
      <c r="N32" s="153">
        <v>18</v>
      </c>
      <c r="O32" s="162">
        <f t="shared" si="2"/>
        <v>0.72</v>
      </c>
    </row>
    <row r="33" spans="3:15" x14ac:dyDescent="0.25">
      <c r="C33" s="125">
        <v>30</v>
      </c>
      <c r="D33" s="152">
        <v>800080</v>
      </c>
      <c r="E33" s="152" t="s">
        <v>179</v>
      </c>
      <c r="F33" s="158" t="s">
        <v>164</v>
      </c>
      <c r="G33" s="154">
        <v>20</v>
      </c>
      <c r="H33" s="153">
        <v>15</v>
      </c>
      <c r="I33" s="168">
        <f t="shared" si="0"/>
        <v>0.75</v>
      </c>
      <c r="J33" s="172">
        <v>20</v>
      </c>
      <c r="K33" s="75"/>
      <c r="L33" s="162">
        <f t="shared" si="1"/>
        <v>0</v>
      </c>
      <c r="M33" s="154">
        <v>25</v>
      </c>
      <c r="N33" s="153">
        <v>18.5</v>
      </c>
      <c r="O33" s="162">
        <f t="shared" si="2"/>
        <v>0.74</v>
      </c>
    </row>
    <row r="34" spans="3:15" x14ac:dyDescent="0.25">
      <c r="C34" s="125">
        <v>31</v>
      </c>
      <c r="D34" s="76">
        <v>800147</v>
      </c>
      <c r="E34" s="76" t="s">
        <v>175</v>
      </c>
      <c r="F34" s="159" t="s">
        <v>149</v>
      </c>
      <c r="G34" s="149">
        <v>20</v>
      </c>
      <c r="H34" s="77">
        <v>11</v>
      </c>
      <c r="I34" s="169">
        <f t="shared" si="0"/>
        <v>0.55000000000000004</v>
      </c>
      <c r="J34" s="127">
        <v>20</v>
      </c>
      <c r="K34" s="75"/>
      <c r="L34" s="128">
        <f t="shared" si="1"/>
        <v>0</v>
      </c>
      <c r="M34" s="149">
        <v>25</v>
      </c>
      <c r="N34" s="77">
        <v>19</v>
      </c>
      <c r="O34" s="128">
        <f t="shared" si="2"/>
        <v>0.76</v>
      </c>
    </row>
    <row r="35" spans="3:15" x14ac:dyDescent="0.25">
      <c r="C35" s="125">
        <v>32</v>
      </c>
      <c r="D35" s="76">
        <v>800174</v>
      </c>
      <c r="E35" s="76" t="s">
        <v>171</v>
      </c>
      <c r="F35" s="159" t="s">
        <v>149</v>
      </c>
      <c r="G35" s="149">
        <v>20</v>
      </c>
      <c r="H35" s="77">
        <v>17</v>
      </c>
      <c r="I35" s="169">
        <f t="shared" si="0"/>
        <v>0.85</v>
      </c>
      <c r="J35" s="127">
        <v>20</v>
      </c>
      <c r="K35" s="75"/>
      <c r="L35" s="128">
        <f t="shared" si="1"/>
        <v>0</v>
      </c>
      <c r="M35" s="149">
        <v>25</v>
      </c>
      <c r="N35" s="77">
        <v>19</v>
      </c>
      <c r="O35" s="128">
        <f t="shared" si="2"/>
        <v>0.76</v>
      </c>
    </row>
    <row r="36" spans="3:15" x14ac:dyDescent="0.25">
      <c r="C36" s="125">
        <v>33</v>
      </c>
      <c r="D36" s="76">
        <v>800288</v>
      </c>
      <c r="E36" s="76" t="s">
        <v>178</v>
      </c>
      <c r="F36" s="159" t="s">
        <v>174</v>
      </c>
      <c r="G36" s="149">
        <v>20</v>
      </c>
      <c r="H36" s="75"/>
      <c r="I36" s="169">
        <f t="shared" si="0"/>
        <v>0</v>
      </c>
      <c r="J36" s="127">
        <v>20</v>
      </c>
      <c r="K36" s="75"/>
      <c r="L36" s="128">
        <f t="shared" si="1"/>
        <v>0</v>
      </c>
      <c r="M36" s="149">
        <v>25</v>
      </c>
      <c r="N36" s="77">
        <v>19</v>
      </c>
      <c r="O36" s="128">
        <f t="shared" si="2"/>
        <v>0.76</v>
      </c>
    </row>
    <row r="37" spans="3:15" x14ac:dyDescent="0.25">
      <c r="C37" s="125">
        <v>34</v>
      </c>
      <c r="D37" s="76">
        <v>800488</v>
      </c>
      <c r="E37" s="76" t="s">
        <v>176</v>
      </c>
      <c r="F37" s="159" t="s">
        <v>135</v>
      </c>
      <c r="G37" s="149">
        <v>20</v>
      </c>
      <c r="H37" s="77">
        <v>11</v>
      </c>
      <c r="I37" s="169">
        <f t="shared" ref="I37:I68" si="3">H37/G37</f>
        <v>0.55000000000000004</v>
      </c>
      <c r="J37" s="127">
        <v>20</v>
      </c>
      <c r="K37" s="77">
        <v>17</v>
      </c>
      <c r="L37" s="128">
        <f t="shared" ref="L37:L68" si="4">K37/J37</f>
        <v>0.85</v>
      </c>
      <c r="M37" s="149">
        <v>25</v>
      </c>
      <c r="N37" s="77">
        <v>19</v>
      </c>
      <c r="O37" s="128">
        <f t="shared" ref="O37:O68" si="5">N37/M37</f>
        <v>0.76</v>
      </c>
    </row>
    <row r="38" spans="3:15" x14ac:dyDescent="0.25">
      <c r="C38" s="125">
        <v>35</v>
      </c>
      <c r="D38" s="76">
        <v>800552</v>
      </c>
      <c r="E38" s="76" t="s">
        <v>173</v>
      </c>
      <c r="F38" s="159" t="s">
        <v>174</v>
      </c>
      <c r="G38" s="149">
        <v>20</v>
      </c>
      <c r="H38" s="77">
        <v>15</v>
      </c>
      <c r="I38" s="169">
        <f t="shared" si="3"/>
        <v>0.75</v>
      </c>
      <c r="J38" s="127">
        <v>20</v>
      </c>
      <c r="K38" s="75"/>
      <c r="L38" s="128">
        <f t="shared" si="4"/>
        <v>0</v>
      </c>
      <c r="M38" s="149">
        <v>25</v>
      </c>
      <c r="N38" s="77">
        <v>19</v>
      </c>
      <c r="O38" s="128">
        <f t="shared" si="5"/>
        <v>0.76</v>
      </c>
    </row>
    <row r="39" spans="3:15" x14ac:dyDescent="0.25">
      <c r="C39" s="125">
        <v>36</v>
      </c>
      <c r="D39" s="76">
        <v>800664</v>
      </c>
      <c r="E39" s="76" t="s">
        <v>172</v>
      </c>
      <c r="F39" s="159" t="s">
        <v>149</v>
      </c>
      <c r="G39" s="149">
        <v>20</v>
      </c>
      <c r="H39" s="77">
        <v>13</v>
      </c>
      <c r="I39" s="169">
        <f t="shared" si="3"/>
        <v>0.65</v>
      </c>
      <c r="J39" s="127">
        <v>20</v>
      </c>
      <c r="K39" s="75"/>
      <c r="L39" s="128">
        <f t="shared" si="4"/>
        <v>0</v>
      </c>
      <c r="M39" s="149">
        <v>25</v>
      </c>
      <c r="N39" s="77">
        <v>19</v>
      </c>
      <c r="O39" s="128">
        <f t="shared" si="5"/>
        <v>0.76</v>
      </c>
    </row>
    <row r="40" spans="3:15" x14ac:dyDescent="0.25">
      <c r="C40" s="125">
        <v>37</v>
      </c>
      <c r="D40" s="76">
        <v>800807</v>
      </c>
      <c r="E40" s="76" t="s">
        <v>177</v>
      </c>
      <c r="F40" s="159" t="s">
        <v>30</v>
      </c>
      <c r="G40" s="149">
        <v>20</v>
      </c>
      <c r="H40" s="75"/>
      <c r="I40" s="169">
        <f t="shared" si="3"/>
        <v>0</v>
      </c>
      <c r="J40" s="127">
        <v>20</v>
      </c>
      <c r="K40" s="75"/>
      <c r="L40" s="128">
        <f t="shared" si="4"/>
        <v>0</v>
      </c>
      <c r="M40" s="149">
        <v>25</v>
      </c>
      <c r="N40" s="77">
        <v>19</v>
      </c>
      <c r="O40" s="128">
        <f t="shared" si="5"/>
        <v>0.76</v>
      </c>
    </row>
    <row r="41" spans="3:15" x14ac:dyDescent="0.25">
      <c r="C41" s="125">
        <v>38</v>
      </c>
      <c r="D41" s="76">
        <v>800481</v>
      </c>
      <c r="E41" s="76" t="s">
        <v>170</v>
      </c>
      <c r="F41" s="159" t="s">
        <v>30</v>
      </c>
      <c r="G41" s="149">
        <v>20</v>
      </c>
      <c r="H41" s="77">
        <v>15</v>
      </c>
      <c r="I41" s="169">
        <f t="shared" si="3"/>
        <v>0.75</v>
      </c>
      <c r="J41" s="127">
        <v>20</v>
      </c>
      <c r="K41" s="75"/>
      <c r="L41" s="128">
        <f t="shared" si="4"/>
        <v>0</v>
      </c>
      <c r="M41" s="149">
        <v>25</v>
      </c>
      <c r="N41" s="77">
        <v>19.5</v>
      </c>
      <c r="O41" s="128">
        <f t="shared" si="5"/>
        <v>0.78</v>
      </c>
    </row>
    <row r="42" spans="3:15" x14ac:dyDescent="0.25">
      <c r="C42" s="125">
        <v>39</v>
      </c>
      <c r="D42" s="76">
        <v>800081</v>
      </c>
      <c r="E42" s="76" t="s">
        <v>167</v>
      </c>
      <c r="F42" s="159" t="s">
        <v>53</v>
      </c>
      <c r="G42" s="149">
        <v>20</v>
      </c>
      <c r="H42" s="77">
        <v>6</v>
      </c>
      <c r="I42" s="169">
        <f t="shared" si="3"/>
        <v>0.3</v>
      </c>
      <c r="J42" s="127">
        <v>20</v>
      </c>
      <c r="K42" s="77">
        <v>18</v>
      </c>
      <c r="L42" s="128">
        <f t="shared" si="4"/>
        <v>0.9</v>
      </c>
      <c r="M42" s="149">
        <v>25</v>
      </c>
      <c r="N42" s="77">
        <v>20</v>
      </c>
      <c r="O42" s="128">
        <f t="shared" si="5"/>
        <v>0.8</v>
      </c>
    </row>
    <row r="43" spans="3:15" x14ac:dyDescent="0.25">
      <c r="C43" s="125">
        <v>40</v>
      </c>
      <c r="D43" s="76">
        <v>800093</v>
      </c>
      <c r="E43" s="76" t="s">
        <v>168</v>
      </c>
      <c r="F43" s="159" t="s">
        <v>149</v>
      </c>
      <c r="G43" s="149">
        <v>20</v>
      </c>
      <c r="H43" s="77">
        <v>12</v>
      </c>
      <c r="I43" s="169">
        <f t="shared" si="3"/>
        <v>0.6</v>
      </c>
      <c r="J43" s="127">
        <v>20</v>
      </c>
      <c r="K43" s="77">
        <v>19</v>
      </c>
      <c r="L43" s="128">
        <f t="shared" si="4"/>
        <v>0.95</v>
      </c>
      <c r="M43" s="149">
        <v>25</v>
      </c>
      <c r="N43" s="77">
        <v>20</v>
      </c>
      <c r="O43" s="128">
        <f t="shared" si="5"/>
        <v>0.8</v>
      </c>
    </row>
    <row r="44" spans="3:15" x14ac:dyDescent="0.25">
      <c r="C44" s="125">
        <v>41</v>
      </c>
      <c r="D44" s="76">
        <v>800173</v>
      </c>
      <c r="E44" s="76" t="s">
        <v>163</v>
      </c>
      <c r="F44" s="159" t="s">
        <v>164</v>
      </c>
      <c r="G44" s="149">
        <v>20</v>
      </c>
      <c r="H44" s="77">
        <v>15</v>
      </c>
      <c r="I44" s="169">
        <f t="shared" si="3"/>
        <v>0.75</v>
      </c>
      <c r="J44" s="127">
        <v>20</v>
      </c>
      <c r="K44" s="75"/>
      <c r="L44" s="128">
        <f t="shared" si="4"/>
        <v>0</v>
      </c>
      <c r="M44" s="149">
        <v>25</v>
      </c>
      <c r="N44" s="77">
        <v>20</v>
      </c>
      <c r="O44" s="128">
        <f t="shared" si="5"/>
        <v>0.8</v>
      </c>
    </row>
    <row r="45" spans="3:15" x14ac:dyDescent="0.25">
      <c r="C45" s="125">
        <v>42</v>
      </c>
      <c r="D45" s="76">
        <v>800183</v>
      </c>
      <c r="E45" s="76" t="s">
        <v>204</v>
      </c>
      <c r="F45" s="159" t="s">
        <v>136</v>
      </c>
      <c r="G45" s="149">
        <v>20</v>
      </c>
      <c r="H45" s="77">
        <v>7</v>
      </c>
      <c r="I45" s="169">
        <f t="shared" si="3"/>
        <v>0.35</v>
      </c>
      <c r="J45" s="127">
        <v>20</v>
      </c>
      <c r="K45" s="77">
        <v>20</v>
      </c>
      <c r="L45" s="128">
        <f t="shared" si="4"/>
        <v>1</v>
      </c>
      <c r="M45" s="149">
        <v>25</v>
      </c>
      <c r="N45" s="77">
        <v>20</v>
      </c>
      <c r="O45" s="128">
        <f t="shared" si="5"/>
        <v>0.8</v>
      </c>
    </row>
    <row r="46" spans="3:15" x14ac:dyDescent="0.25">
      <c r="C46" s="125">
        <v>43</v>
      </c>
      <c r="D46" s="76">
        <v>800464</v>
      </c>
      <c r="E46" s="76" t="s">
        <v>166</v>
      </c>
      <c r="F46" s="159" t="s">
        <v>53</v>
      </c>
      <c r="G46" s="149">
        <v>20</v>
      </c>
      <c r="H46" s="77">
        <v>9</v>
      </c>
      <c r="I46" s="169">
        <f t="shared" si="3"/>
        <v>0.45</v>
      </c>
      <c r="J46" s="127">
        <v>20</v>
      </c>
      <c r="K46" s="77">
        <v>18</v>
      </c>
      <c r="L46" s="128">
        <f t="shared" si="4"/>
        <v>0.9</v>
      </c>
      <c r="M46" s="149">
        <v>25</v>
      </c>
      <c r="N46" s="77">
        <v>20</v>
      </c>
      <c r="O46" s="128">
        <f t="shared" si="5"/>
        <v>0.8</v>
      </c>
    </row>
    <row r="47" spans="3:15" x14ac:dyDescent="0.25">
      <c r="C47" s="125">
        <v>44</v>
      </c>
      <c r="D47" s="76">
        <v>800478</v>
      </c>
      <c r="E47" s="76" t="s">
        <v>162</v>
      </c>
      <c r="F47" s="159" t="s">
        <v>149</v>
      </c>
      <c r="G47" s="149">
        <v>20</v>
      </c>
      <c r="H47" s="77">
        <v>16</v>
      </c>
      <c r="I47" s="169">
        <f t="shared" si="3"/>
        <v>0.8</v>
      </c>
      <c r="J47" s="127">
        <v>20</v>
      </c>
      <c r="K47" s="75"/>
      <c r="L47" s="128">
        <f t="shared" si="4"/>
        <v>0</v>
      </c>
      <c r="M47" s="149">
        <v>25</v>
      </c>
      <c r="N47" s="77">
        <v>20</v>
      </c>
      <c r="O47" s="128">
        <f t="shared" si="5"/>
        <v>0.8</v>
      </c>
    </row>
    <row r="48" spans="3:15" x14ac:dyDescent="0.25">
      <c r="C48" s="125">
        <v>45</v>
      </c>
      <c r="D48" s="76">
        <v>800497</v>
      </c>
      <c r="E48" s="76" t="s">
        <v>165</v>
      </c>
      <c r="F48" s="159" t="s">
        <v>53</v>
      </c>
      <c r="G48" s="149">
        <v>20</v>
      </c>
      <c r="H48" s="77">
        <v>16</v>
      </c>
      <c r="I48" s="169">
        <f t="shared" si="3"/>
        <v>0.8</v>
      </c>
      <c r="J48" s="127">
        <v>20</v>
      </c>
      <c r="K48" s="75"/>
      <c r="L48" s="128">
        <f t="shared" si="4"/>
        <v>0</v>
      </c>
      <c r="M48" s="149">
        <v>25</v>
      </c>
      <c r="N48" s="77">
        <v>20</v>
      </c>
      <c r="O48" s="128">
        <f t="shared" si="5"/>
        <v>0.8</v>
      </c>
    </row>
    <row r="49" spans="3:15" x14ac:dyDescent="0.25">
      <c r="C49" s="125">
        <v>46</v>
      </c>
      <c r="D49" s="76">
        <v>800779</v>
      </c>
      <c r="E49" s="76" t="s">
        <v>169</v>
      </c>
      <c r="F49" s="159" t="s">
        <v>30</v>
      </c>
      <c r="G49" s="149">
        <v>20</v>
      </c>
      <c r="H49" s="75"/>
      <c r="I49" s="169">
        <f t="shared" si="3"/>
        <v>0</v>
      </c>
      <c r="J49" s="127">
        <v>20</v>
      </c>
      <c r="K49" s="75"/>
      <c r="L49" s="128">
        <f t="shared" si="4"/>
        <v>0</v>
      </c>
      <c r="M49" s="149">
        <v>25</v>
      </c>
      <c r="N49" s="77">
        <v>20</v>
      </c>
      <c r="O49" s="128">
        <f t="shared" si="5"/>
        <v>0.8</v>
      </c>
    </row>
    <row r="50" spans="3:15" x14ac:dyDescent="0.25">
      <c r="C50" s="125">
        <v>47</v>
      </c>
      <c r="D50" s="76">
        <v>800058</v>
      </c>
      <c r="E50" s="76" t="s">
        <v>107</v>
      </c>
      <c r="F50" s="159" t="s">
        <v>136</v>
      </c>
      <c r="G50" s="149">
        <v>20</v>
      </c>
      <c r="H50" s="77">
        <v>12</v>
      </c>
      <c r="I50" s="169">
        <f t="shared" si="3"/>
        <v>0.6</v>
      </c>
      <c r="J50" s="127">
        <v>20</v>
      </c>
      <c r="K50" s="77">
        <v>13</v>
      </c>
      <c r="L50" s="128">
        <f t="shared" si="4"/>
        <v>0.65</v>
      </c>
      <c r="M50" s="149">
        <v>25</v>
      </c>
      <c r="N50" s="77">
        <v>20.5</v>
      </c>
      <c r="O50" s="128">
        <f t="shared" si="5"/>
        <v>0.82</v>
      </c>
    </row>
    <row r="51" spans="3:15" x14ac:dyDescent="0.25">
      <c r="C51" s="125">
        <v>48</v>
      </c>
      <c r="D51" s="76">
        <v>800122</v>
      </c>
      <c r="E51" s="76" t="s">
        <v>161</v>
      </c>
      <c r="F51" s="159" t="s">
        <v>133</v>
      </c>
      <c r="G51" s="149">
        <v>20</v>
      </c>
      <c r="H51" s="77">
        <v>9</v>
      </c>
      <c r="I51" s="169">
        <f t="shared" si="3"/>
        <v>0.45</v>
      </c>
      <c r="J51" s="127">
        <v>20</v>
      </c>
      <c r="K51" s="75"/>
      <c r="L51" s="128">
        <f t="shared" si="4"/>
        <v>0</v>
      </c>
      <c r="M51" s="149">
        <v>25</v>
      </c>
      <c r="N51" s="77">
        <v>20.5</v>
      </c>
      <c r="O51" s="128">
        <f t="shared" si="5"/>
        <v>0.82</v>
      </c>
    </row>
    <row r="52" spans="3:15" x14ac:dyDescent="0.25">
      <c r="C52" s="125">
        <v>49</v>
      </c>
      <c r="D52" s="76">
        <v>800459</v>
      </c>
      <c r="E52" s="76" t="s">
        <v>159</v>
      </c>
      <c r="F52" s="159" t="s">
        <v>160</v>
      </c>
      <c r="G52" s="149">
        <v>20</v>
      </c>
      <c r="H52" s="77">
        <v>12</v>
      </c>
      <c r="I52" s="169">
        <f t="shared" si="3"/>
        <v>0.6</v>
      </c>
      <c r="J52" s="127">
        <v>20</v>
      </c>
      <c r="K52" s="77">
        <v>16</v>
      </c>
      <c r="L52" s="128">
        <f t="shared" si="4"/>
        <v>0.8</v>
      </c>
      <c r="M52" s="149">
        <v>25</v>
      </c>
      <c r="N52" s="77">
        <v>20.5</v>
      </c>
      <c r="O52" s="128">
        <f t="shared" si="5"/>
        <v>0.82</v>
      </c>
    </row>
    <row r="53" spans="3:15" x14ac:dyDescent="0.25">
      <c r="C53" s="125">
        <v>50</v>
      </c>
      <c r="D53" s="76">
        <v>800019</v>
      </c>
      <c r="E53" s="76" t="s">
        <v>147</v>
      </c>
      <c r="F53" s="159" t="s">
        <v>136</v>
      </c>
      <c r="G53" s="149">
        <v>20</v>
      </c>
      <c r="H53" s="77">
        <v>12</v>
      </c>
      <c r="I53" s="169">
        <f t="shared" si="3"/>
        <v>0.6</v>
      </c>
      <c r="J53" s="127">
        <v>20</v>
      </c>
      <c r="K53" s="75"/>
      <c r="L53" s="128">
        <f t="shared" si="4"/>
        <v>0</v>
      </c>
      <c r="M53" s="149">
        <v>25</v>
      </c>
      <c r="N53" s="77">
        <v>21</v>
      </c>
      <c r="O53" s="128">
        <f t="shared" si="5"/>
        <v>0.84</v>
      </c>
    </row>
    <row r="54" spans="3:15" x14ac:dyDescent="0.25">
      <c r="C54" s="125">
        <v>51</v>
      </c>
      <c r="D54" s="76">
        <v>800078</v>
      </c>
      <c r="E54" s="76" t="s">
        <v>158</v>
      </c>
      <c r="F54" s="159" t="s">
        <v>149</v>
      </c>
      <c r="G54" s="149">
        <v>20</v>
      </c>
      <c r="H54" s="77">
        <v>0</v>
      </c>
      <c r="I54" s="169">
        <f t="shared" si="3"/>
        <v>0</v>
      </c>
      <c r="J54" s="127">
        <v>20</v>
      </c>
      <c r="K54" s="77">
        <v>23</v>
      </c>
      <c r="L54" s="128">
        <f t="shared" si="4"/>
        <v>1.1499999999999999</v>
      </c>
      <c r="M54" s="149">
        <v>25</v>
      </c>
      <c r="N54" s="77">
        <v>21</v>
      </c>
      <c r="O54" s="128">
        <f t="shared" si="5"/>
        <v>0.84</v>
      </c>
    </row>
    <row r="55" spans="3:15" x14ac:dyDescent="0.25">
      <c r="C55" s="125">
        <v>52</v>
      </c>
      <c r="D55" s="76">
        <v>800085</v>
      </c>
      <c r="E55" s="76" t="s">
        <v>151</v>
      </c>
      <c r="F55" s="159" t="s">
        <v>149</v>
      </c>
      <c r="G55" s="149">
        <v>20</v>
      </c>
      <c r="H55" s="77">
        <v>13</v>
      </c>
      <c r="I55" s="169">
        <f t="shared" si="3"/>
        <v>0.65</v>
      </c>
      <c r="J55" s="127">
        <v>20</v>
      </c>
      <c r="K55" s="77">
        <v>20</v>
      </c>
      <c r="L55" s="128">
        <f t="shared" si="4"/>
        <v>1</v>
      </c>
      <c r="M55" s="149">
        <v>25</v>
      </c>
      <c r="N55" s="77">
        <v>21</v>
      </c>
      <c r="O55" s="128">
        <f t="shared" si="5"/>
        <v>0.84</v>
      </c>
    </row>
    <row r="56" spans="3:15" x14ac:dyDescent="0.25">
      <c r="C56" s="125">
        <v>53</v>
      </c>
      <c r="D56" s="76">
        <v>800137</v>
      </c>
      <c r="E56" s="76" t="s">
        <v>148</v>
      </c>
      <c r="F56" s="159" t="s">
        <v>149</v>
      </c>
      <c r="G56" s="149">
        <v>20</v>
      </c>
      <c r="H56" s="77">
        <v>12</v>
      </c>
      <c r="I56" s="169">
        <f t="shared" si="3"/>
        <v>0.6</v>
      </c>
      <c r="J56" s="127">
        <v>20</v>
      </c>
      <c r="K56" s="77">
        <v>11</v>
      </c>
      <c r="L56" s="128">
        <f t="shared" si="4"/>
        <v>0.55000000000000004</v>
      </c>
      <c r="M56" s="149">
        <v>25</v>
      </c>
      <c r="N56" s="77">
        <v>21</v>
      </c>
      <c r="O56" s="128">
        <f t="shared" si="5"/>
        <v>0.84</v>
      </c>
    </row>
    <row r="57" spans="3:15" x14ac:dyDescent="0.25">
      <c r="C57" s="125">
        <v>54</v>
      </c>
      <c r="D57" s="76">
        <v>800188</v>
      </c>
      <c r="E57" s="76" t="s">
        <v>153</v>
      </c>
      <c r="F57" s="159" t="s">
        <v>154</v>
      </c>
      <c r="G57" s="149">
        <v>20</v>
      </c>
      <c r="H57" s="77">
        <v>5</v>
      </c>
      <c r="I57" s="169">
        <f t="shared" si="3"/>
        <v>0.25</v>
      </c>
      <c r="J57" s="127">
        <v>20</v>
      </c>
      <c r="K57" s="77">
        <v>19</v>
      </c>
      <c r="L57" s="128">
        <f t="shared" si="4"/>
        <v>0.95</v>
      </c>
      <c r="M57" s="149">
        <v>25</v>
      </c>
      <c r="N57" s="77">
        <v>21</v>
      </c>
      <c r="O57" s="128">
        <f t="shared" si="5"/>
        <v>0.84</v>
      </c>
    </row>
    <row r="58" spans="3:15" x14ac:dyDescent="0.25">
      <c r="C58" s="125">
        <v>55</v>
      </c>
      <c r="D58" s="76">
        <v>800487</v>
      </c>
      <c r="E58" s="76" t="s">
        <v>150</v>
      </c>
      <c r="F58" s="159" t="s">
        <v>149</v>
      </c>
      <c r="G58" s="149">
        <v>20</v>
      </c>
      <c r="H58" s="77">
        <v>10</v>
      </c>
      <c r="I58" s="169">
        <f t="shared" si="3"/>
        <v>0.5</v>
      </c>
      <c r="J58" s="127">
        <v>20</v>
      </c>
      <c r="K58" s="77">
        <v>19</v>
      </c>
      <c r="L58" s="128">
        <f t="shared" si="4"/>
        <v>0.95</v>
      </c>
      <c r="M58" s="149">
        <v>25</v>
      </c>
      <c r="N58" s="77">
        <v>21</v>
      </c>
      <c r="O58" s="128">
        <f t="shared" si="5"/>
        <v>0.84</v>
      </c>
    </row>
    <row r="59" spans="3:15" x14ac:dyDescent="0.25">
      <c r="C59" s="125">
        <v>56</v>
      </c>
      <c r="D59" s="76">
        <v>800615</v>
      </c>
      <c r="E59" s="76" t="s">
        <v>152</v>
      </c>
      <c r="F59" s="159" t="s">
        <v>30</v>
      </c>
      <c r="G59" s="149">
        <v>20</v>
      </c>
      <c r="H59" s="77">
        <v>14</v>
      </c>
      <c r="I59" s="169">
        <f t="shared" si="3"/>
        <v>0.7</v>
      </c>
      <c r="J59" s="127">
        <v>20</v>
      </c>
      <c r="K59" s="77">
        <v>19</v>
      </c>
      <c r="L59" s="128">
        <f t="shared" si="4"/>
        <v>0.95</v>
      </c>
      <c r="M59" s="149">
        <v>25</v>
      </c>
      <c r="N59" s="77">
        <v>21</v>
      </c>
      <c r="O59" s="128">
        <f t="shared" si="5"/>
        <v>0.84</v>
      </c>
    </row>
    <row r="60" spans="3:15" x14ac:dyDescent="0.25">
      <c r="C60" s="125">
        <v>57</v>
      </c>
      <c r="D60" s="76">
        <v>800708</v>
      </c>
      <c r="E60" s="76" t="s">
        <v>155</v>
      </c>
      <c r="F60" s="159" t="s">
        <v>149</v>
      </c>
      <c r="G60" s="149">
        <v>20</v>
      </c>
      <c r="H60" s="75"/>
      <c r="I60" s="169">
        <f t="shared" si="3"/>
        <v>0</v>
      </c>
      <c r="J60" s="127">
        <v>20</v>
      </c>
      <c r="K60" s="75"/>
      <c r="L60" s="128">
        <f t="shared" si="4"/>
        <v>0</v>
      </c>
      <c r="M60" s="149">
        <v>25</v>
      </c>
      <c r="N60" s="77">
        <v>21</v>
      </c>
      <c r="O60" s="128">
        <f t="shared" si="5"/>
        <v>0.84</v>
      </c>
    </row>
    <row r="61" spans="3:15" x14ac:dyDescent="0.25">
      <c r="C61" s="125">
        <v>58</v>
      </c>
      <c r="D61" s="76">
        <v>800057</v>
      </c>
      <c r="E61" s="76" t="s">
        <v>146</v>
      </c>
      <c r="F61" s="159" t="s">
        <v>53</v>
      </c>
      <c r="G61" s="149">
        <v>20</v>
      </c>
      <c r="H61" s="77">
        <v>0</v>
      </c>
      <c r="I61" s="169">
        <f t="shared" si="3"/>
        <v>0</v>
      </c>
      <c r="J61" s="127">
        <v>20</v>
      </c>
      <c r="K61" s="77">
        <v>18</v>
      </c>
      <c r="L61" s="128">
        <f t="shared" si="4"/>
        <v>0.9</v>
      </c>
      <c r="M61" s="149">
        <v>25</v>
      </c>
      <c r="N61" s="77">
        <v>21.5</v>
      </c>
      <c r="O61" s="128">
        <f t="shared" si="5"/>
        <v>0.86</v>
      </c>
    </row>
    <row r="62" spans="3:15" x14ac:dyDescent="0.25">
      <c r="C62" s="125">
        <v>59</v>
      </c>
      <c r="D62" s="76">
        <v>800355</v>
      </c>
      <c r="E62" s="76" t="s">
        <v>145</v>
      </c>
      <c r="F62" s="159" t="s">
        <v>133</v>
      </c>
      <c r="G62" s="149">
        <v>20</v>
      </c>
      <c r="H62" s="77">
        <v>12</v>
      </c>
      <c r="I62" s="169">
        <f t="shared" si="3"/>
        <v>0.6</v>
      </c>
      <c r="J62" s="127">
        <v>20</v>
      </c>
      <c r="K62" s="77">
        <v>19</v>
      </c>
      <c r="L62" s="128">
        <f t="shared" si="4"/>
        <v>0.95</v>
      </c>
      <c r="M62" s="149">
        <v>25</v>
      </c>
      <c r="N62" s="77">
        <v>21.5</v>
      </c>
      <c r="O62" s="128">
        <f t="shared" si="5"/>
        <v>0.86</v>
      </c>
    </row>
    <row r="63" spans="3:15" x14ac:dyDescent="0.25">
      <c r="C63" s="125">
        <v>60</v>
      </c>
      <c r="D63" s="76">
        <v>800088</v>
      </c>
      <c r="E63" s="76" t="s">
        <v>144</v>
      </c>
      <c r="F63" s="159" t="s">
        <v>53</v>
      </c>
      <c r="G63" s="149">
        <v>20</v>
      </c>
      <c r="H63" s="77">
        <v>10</v>
      </c>
      <c r="I63" s="169">
        <f t="shared" si="3"/>
        <v>0.5</v>
      </c>
      <c r="J63" s="127">
        <v>20</v>
      </c>
      <c r="K63" s="77">
        <v>19</v>
      </c>
      <c r="L63" s="128">
        <f t="shared" si="4"/>
        <v>0.95</v>
      </c>
      <c r="M63" s="149">
        <v>25</v>
      </c>
      <c r="N63" s="77">
        <v>22</v>
      </c>
      <c r="O63" s="128">
        <f t="shared" si="5"/>
        <v>0.88</v>
      </c>
    </row>
    <row r="64" spans="3:15" x14ac:dyDescent="0.25">
      <c r="C64" s="125">
        <v>61</v>
      </c>
      <c r="D64" s="76">
        <v>800090</v>
      </c>
      <c r="E64" s="76" t="s">
        <v>143</v>
      </c>
      <c r="F64" s="159" t="s">
        <v>53</v>
      </c>
      <c r="G64" s="149">
        <v>20</v>
      </c>
      <c r="H64" s="77">
        <v>16</v>
      </c>
      <c r="I64" s="169">
        <f t="shared" si="3"/>
        <v>0.8</v>
      </c>
      <c r="J64" s="127">
        <v>20</v>
      </c>
      <c r="K64" s="77">
        <v>19</v>
      </c>
      <c r="L64" s="128">
        <f t="shared" si="4"/>
        <v>0.95</v>
      </c>
      <c r="M64" s="149">
        <v>25</v>
      </c>
      <c r="N64" s="77">
        <v>22</v>
      </c>
      <c r="O64" s="128">
        <f t="shared" si="5"/>
        <v>0.88</v>
      </c>
    </row>
    <row r="65" spans="3:15" x14ac:dyDescent="0.25">
      <c r="C65" s="125">
        <v>62</v>
      </c>
      <c r="D65" s="74">
        <v>800089</v>
      </c>
      <c r="E65" s="74" t="s">
        <v>140</v>
      </c>
      <c r="F65" s="160" t="s">
        <v>141</v>
      </c>
      <c r="G65" s="148">
        <v>20</v>
      </c>
      <c r="H65" s="73">
        <v>11</v>
      </c>
      <c r="I65" s="170">
        <f t="shared" si="3"/>
        <v>0.55000000000000004</v>
      </c>
      <c r="J65" s="125">
        <v>20</v>
      </c>
      <c r="K65" s="73">
        <v>20</v>
      </c>
      <c r="L65" s="126">
        <f t="shared" si="4"/>
        <v>1</v>
      </c>
      <c r="M65" s="148">
        <v>25</v>
      </c>
      <c r="N65" s="73">
        <v>22.5</v>
      </c>
      <c r="O65" s="126">
        <f t="shared" si="5"/>
        <v>0.9</v>
      </c>
    </row>
    <row r="66" spans="3:15" x14ac:dyDescent="0.25">
      <c r="C66" s="125">
        <v>63</v>
      </c>
      <c r="D66" s="74">
        <v>800247</v>
      </c>
      <c r="E66" s="74" t="s">
        <v>142</v>
      </c>
      <c r="F66" s="160" t="s">
        <v>30</v>
      </c>
      <c r="G66" s="148">
        <v>20</v>
      </c>
      <c r="H66" s="75"/>
      <c r="I66" s="170">
        <f t="shared" si="3"/>
        <v>0</v>
      </c>
      <c r="J66" s="125">
        <v>20</v>
      </c>
      <c r="K66" s="75"/>
      <c r="L66" s="126">
        <f t="shared" si="4"/>
        <v>0</v>
      </c>
      <c r="M66" s="148">
        <v>25</v>
      </c>
      <c r="N66" s="73">
        <v>22.5</v>
      </c>
      <c r="O66" s="126">
        <f t="shared" si="5"/>
        <v>0.9</v>
      </c>
    </row>
    <row r="67" spans="3:15" x14ac:dyDescent="0.25">
      <c r="C67" s="125">
        <v>64</v>
      </c>
      <c r="D67" s="74">
        <v>800009</v>
      </c>
      <c r="E67" s="74" t="s">
        <v>139</v>
      </c>
      <c r="F67" s="160" t="s">
        <v>30</v>
      </c>
      <c r="G67" s="148">
        <v>20</v>
      </c>
      <c r="H67" s="73">
        <v>15</v>
      </c>
      <c r="I67" s="170">
        <f t="shared" si="3"/>
        <v>0.75</v>
      </c>
      <c r="J67" s="125">
        <v>20</v>
      </c>
      <c r="K67" s="75"/>
      <c r="L67" s="126">
        <f t="shared" si="4"/>
        <v>0</v>
      </c>
      <c r="M67" s="148">
        <v>25</v>
      </c>
      <c r="N67" s="73">
        <v>23</v>
      </c>
      <c r="O67" s="126">
        <f t="shared" si="5"/>
        <v>0.92</v>
      </c>
    </row>
    <row r="68" spans="3:15" x14ac:dyDescent="0.25">
      <c r="C68" s="125">
        <v>65</v>
      </c>
      <c r="D68" s="74">
        <v>800155</v>
      </c>
      <c r="E68" s="74" t="s">
        <v>138</v>
      </c>
      <c r="F68" s="160" t="s">
        <v>30</v>
      </c>
      <c r="G68" s="148">
        <v>20</v>
      </c>
      <c r="H68" s="73">
        <v>0</v>
      </c>
      <c r="I68" s="170">
        <f t="shared" si="3"/>
        <v>0</v>
      </c>
      <c r="J68" s="125">
        <v>20</v>
      </c>
      <c r="K68" s="73">
        <v>19</v>
      </c>
      <c r="L68" s="126">
        <f t="shared" si="4"/>
        <v>0.95</v>
      </c>
      <c r="M68" s="148">
        <v>25</v>
      </c>
      <c r="N68" s="73">
        <v>23</v>
      </c>
      <c r="O68" s="126">
        <f t="shared" si="5"/>
        <v>0.92</v>
      </c>
    </row>
    <row r="69" spans="3:15" x14ac:dyDescent="0.25">
      <c r="C69" s="125">
        <v>66</v>
      </c>
      <c r="D69" s="74">
        <v>800158</v>
      </c>
      <c r="E69" s="74" t="s">
        <v>139</v>
      </c>
      <c r="F69" s="160" t="s">
        <v>131</v>
      </c>
      <c r="G69" s="148">
        <v>20</v>
      </c>
      <c r="H69" s="73">
        <v>8</v>
      </c>
      <c r="I69" s="170">
        <f t="shared" ref="I69:I74" si="6">H69/G69</f>
        <v>0.4</v>
      </c>
      <c r="J69" s="125">
        <v>20</v>
      </c>
      <c r="K69" s="73">
        <v>16</v>
      </c>
      <c r="L69" s="126">
        <f t="shared" ref="L69:L74" si="7">K69/J69</f>
        <v>0.8</v>
      </c>
      <c r="M69" s="148">
        <v>25</v>
      </c>
      <c r="N69" s="73">
        <v>23</v>
      </c>
      <c r="O69" s="126">
        <f t="shared" ref="O69:O74" si="8">N69/M69</f>
        <v>0.92</v>
      </c>
    </row>
    <row r="70" spans="3:15" x14ac:dyDescent="0.25">
      <c r="C70" s="125">
        <v>67</v>
      </c>
      <c r="D70" s="74">
        <v>800195</v>
      </c>
      <c r="E70" s="74" t="s">
        <v>137</v>
      </c>
      <c r="F70" s="160" t="s">
        <v>30</v>
      </c>
      <c r="G70" s="148">
        <v>20</v>
      </c>
      <c r="H70" s="73">
        <v>15</v>
      </c>
      <c r="I70" s="170">
        <f t="shared" si="6"/>
        <v>0.75</v>
      </c>
      <c r="J70" s="125">
        <v>20</v>
      </c>
      <c r="K70" s="75"/>
      <c r="L70" s="126">
        <f t="shared" si="7"/>
        <v>0</v>
      </c>
      <c r="M70" s="148">
        <v>25</v>
      </c>
      <c r="N70" s="73">
        <v>23</v>
      </c>
      <c r="O70" s="126">
        <f t="shared" si="8"/>
        <v>0.92</v>
      </c>
    </row>
    <row r="71" spans="3:15" x14ac:dyDescent="0.25">
      <c r="C71" s="125">
        <v>68</v>
      </c>
      <c r="D71" s="74">
        <v>800297</v>
      </c>
      <c r="E71" s="74" t="s">
        <v>16</v>
      </c>
      <c r="F71" s="160" t="s">
        <v>136</v>
      </c>
      <c r="G71" s="148">
        <v>20</v>
      </c>
      <c r="H71" s="73">
        <v>17</v>
      </c>
      <c r="I71" s="170">
        <f t="shared" si="6"/>
        <v>0.85</v>
      </c>
      <c r="J71" s="125">
        <v>20</v>
      </c>
      <c r="K71" s="75"/>
      <c r="L71" s="126">
        <f t="shared" si="7"/>
        <v>0</v>
      </c>
      <c r="M71" s="148">
        <v>25</v>
      </c>
      <c r="N71" s="73">
        <v>23</v>
      </c>
      <c r="O71" s="126">
        <f t="shared" si="8"/>
        <v>0.92</v>
      </c>
    </row>
    <row r="72" spans="3:15" x14ac:dyDescent="0.25">
      <c r="C72" s="125">
        <v>70</v>
      </c>
      <c r="D72" s="74">
        <v>800117</v>
      </c>
      <c r="E72" s="74" t="s">
        <v>132</v>
      </c>
      <c r="F72" s="160" t="s">
        <v>133</v>
      </c>
      <c r="G72" s="148">
        <v>20</v>
      </c>
      <c r="H72" s="73">
        <v>1</v>
      </c>
      <c r="I72" s="170">
        <f t="shared" si="6"/>
        <v>0.05</v>
      </c>
      <c r="J72" s="125">
        <v>20</v>
      </c>
      <c r="K72" s="73">
        <v>19</v>
      </c>
      <c r="L72" s="126">
        <f t="shared" si="7"/>
        <v>0.95</v>
      </c>
      <c r="M72" s="148">
        <v>25</v>
      </c>
      <c r="N72" s="73">
        <v>24</v>
      </c>
      <c r="O72" s="126">
        <f t="shared" si="8"/>
        <v>0.96</v>
      </c>
    </row>
    <row r="73" spans="3:15" x14ac:dyDescent="0.25">
      <c r="C73" s="125">
        <v>71</v>
      </c>
      <c r="D73" s="74">
        <v>800129</v>
      </c>
      <c r="E73" s="74" t="s">
        <v>130</v>
      </c>
      <c r="F73" s="160" t="s">
        <v>131</v>
      </c>
      <c r="G73" s="148">
        <v>20</v>
      </c>
      <c r="H73" s="73">
        <v>14</v>
      </c>
      <c r="I73" s="170">
        <f t="shared" si="6"/>
        <v>0.7</v>
      </c>
      <c r="J73" s="125">
        <v>20</v>
      </c>
      <c r="K73" s="75"/>
      <c r="L73" s="126">
        <f t="shared" si="7"/>
        <v>0</v>
      </c>
      <c r="M73" s="148">
        <v>25</v>
      </c>
      <c r="N73" s="73">
        <v>24</v>
      </c>
      <c r="O73" s="126">
        <f t="shared" si="8"/>
        <v>0.96</v>
      </c>
    </row>
    <row r="74" spans="3:15" ht="15.75" thickBot="1" x14ac:dyDescent="0.3">
      <c r="C74" s="144">
        <v>72</v>
      </c>
      <c r="D74" s="151">
        <v>800139</v>
      </c>
      <c r="E74" s="151" t="s">
        <v>134</v>
      </c>
      <c r="F74" s="161" t="s">
        <v>135</v>
      </c>
      <c r="G74" s="163">
        <v>20</v>
      </c>
      <c r="H74" s="164"/>
      <c r="I74" s="171">
        <f t="shared" si="6"/>
        <v>0</v>
      </c>
      <c r="J74" s="144">
        <v>20</v>
      </c>
      <c r="K74" s="164"/>
      <c r="L74" s="166">
        <f t="shared" si="7"/>
        <v>0</v>
      </c>
      <c r="M74" s="163">
        <v>25</v>
      </c>
      <c r="N74" s="165">
        <v>24</v>
      </c>
      <c r="O74" s="166">
        <f t="shared" si="8"/>
        <v>0.96</v>
      </c>
    </row>
  </sheetData>
  <sortState ref="D7:O76">
    <sortCondition ref="O7:O76"/>
  </sortState>
  <mergeCells count="5">
    <mergeCell ref="C2:O2"/>
    <mergeCell ref="C3:F3"/>
    <mergeCell ref="G3:I3"/>
    <mergeCell ref="J3:L3"/>
    <mergeCell ref="M3:O3"/>
  </mergeCells>
  <pageMargins left="0.25" right="0.25" top="0.75" bottom="0.75" header="0.3" footer="0.3"/>
  <pageSetup paperSize="8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25"/>
  <sheetViews>
    <sheetView topLeftCell="A61" workbookViewId="0">
      <selection activeCell="A74" sqref="A74:XFD74"/>
    </sheetView>
  </sheetViews>
  <sheetFormatPr defaultRowHeight="15" x14ac:dyDescent="0.25"/>
  <cols>
    <col min="3" max="3" width="6.5703125" style="2" customWidth="1"/>
    <col min="4" max="4" width="8.42578125" customWidth="1"/>
    <col min="5" max="5" width="18.42578125" customWidth="1"/>
    <col min="6" max="6" width="13.5703125" customWidth="1"/>
    <col min="7" max="7" width="8.85546875" customWidth="1"/>
    <col min="8" max="9" width="9.140625" customWidth="1"/>
    <col min="10" max="10" width="10" customWidth="1"/>
    <col min="11" max="11" width="9.5703125" customWidth="1"/>
    <col min="12" max="12" width="9.42578125" customWidth="1"/>
    <col min="13" max="13" width="10.5703125" customWidth="1"/>
    <col min="14" max="14" width="11.28515625" customWidth="1"/>
    <col min="15" max="17" width="10.28515625" customWidth="1"/>
    <col min="18" max="18" width="14.42578125" customWidth="1"/>
  </cols>
  <sheetData>
    <row r="4" spans="3:19" ht="15.75" thickBot="1" x14ac:dyDescent="0.3">
      <c r="P4" s="51"/>
      <c r="Q4" s="51"/>
    </row>
    <row r="5" spans="3:19" ht="15.75" thickBot="1" x14ac:dyDescent="0.3">
      <c r="P5" s="261">
        <v>42552</v>
      </c>
      <c r="Q5" s="262"/>
      <c r="R5" s="261">
        <v>42644</v>
      </c>
      <c r="S5" s="262"/>
    </row>
    <row r="6" spans="3:19" ht="45.75" thickBot="1" x14ac:dyDescent="0.3">
      <c r="C6" s="263" t="s">
        <v>110</v>
      </c>
      <c r="D6" s="264"/>
      <c r="E6" s="265"/>
      <c r="F6" s="52" t="s">
        <v>111</v>
      </c>
      <c r="G6" s="53" t="s">
        <v>112</v>
      </c>
      <c r="N6" s="266" t="s">
        <v>110</v>
      </c>
      <c r="O6" s="267"/>
      <c r="P6" s="54" t="s">
        <v>113</v>
      </c>
      <c r="Q6" s="54" t="s">
        <v>112</v>
      </c>
      <c r="R6" s="54" t="s">
        <v>114</v>
      </c>
      <c r="S6" s="55" t="s">
        <v>112</v>
      </c>
    </row>
    <row r="7" spans="3:19" ht="15" customHeight="1" x14ac:dyDescent="0.25">
      <c r="C7" s="268" t="s">
        <v>115</v>
      </c>
      <c r="D7" s="269"/>
      <c r="E7" s="270"/>
      <c r="F7" s="56">
        <v>11</v>
      </c>
      <c r="G7" s="57">
        <f>11/65</f>
        <v>0.16923076923076924</v>
      </c>
      <c r="N7" s="271" t="s">
        <v>115</v>
      </c>
      <c r="O7" s="272"/>
      <c r="P7" s="58">
        <v>11</v>
      </c>
      <c r="Q7" s="57">
        <f>11/65</f>
        <v>0.16923076923076924</v>
      </c>
      <c r="R7" s="59">
        <v>10</v>
      </c>
      <c r="S7" s="60">
        <f>10/72</f>
        <v>0.1388888888888889</v>
      </c>
    </row>
    <row r="8" spans="3:19" x14ac:dyDescent="0.25">
      <c r="C8" s="247" t="s">
        <v>116</v>
      </c>
      <c r="D8" s="248"/>
      <c r="E8" s="249"/>
      <c r="F8" s="61">
        <v>27</v>
      </c>
      <c r="G8" s="62">
        <f>27/65</f>
        <v>0.41538461538461541</v>
      </c>
      <c r="N8" s="250" t="s">
        <v>116</v>
      </c>
      <c r="O8" s="251"/>
      <c r="P8" s="25">
        <v>27</v>
      </c>
      <c r="Q8" s="62">
        <f>27/65</f>
        <v>0.41538461538461541</v>
      </c>
      <c r="R8" s="25">
        <v>32</v>
      </c>
      <c r="S8" s="63">
        <f>32/72</f>
        <v>0.44444444444444442</v>
      </c>
    </row>
    <row r="9" spans="3:19" ht="15.75" customHeight="1" thickBot="1" x14ac:dyDescent="0.3">
      <c r="C9" s="252" t="s">
        <v>117</v>
      </c>
      <c r="D9" s="253"/>
      <c r="E9" s="254"/>
      <c r="F9" s="64">
        <v>27</v>
      </c>
      <c r="G9" s="65">
        <f>27/65</f>
        <v>0.41538461538461541</v>
      </c>
      <c r="N9" s="255" t="s">
        <v>117</v>
      </c>
      <c r="O9" s="256"/>
      <c r="P9" s="66">
        <v>27</v>
      </c>
      <c r="Q9" s="65">
        <f>27/65</f>
        <v>0.41538461538461541</v>
      </c>
      <c r="R9" s="44">
        <v>30</v>
      </c>
      <c r="S9" s="67">
        <f>30/72</f>
        <v>0.41666666666666669</v>
      </c>
    </row>
    <row r="15" spans="3:19" ht="15.75" thickBot="1" x14ac:dyDescent="0.3"/>
    <row r="16" spans="3:19" ht="18.75" x14ac:dyDescent="0.3">
      <c r="C16" s="235" t="s">
        <v>118</v>
      </c>
      <c r="D16" s="236"/>
      <c r="E16" s="236"/>
      <c r="F16" s="237"/>
      <c r="G16" s="260" t="s">
        <v>119</v>
      </c>
      <c r="H16" s="241"/>
      <c r="I16" s="242"/>
      <c r="J16" s="260" t="s">
        <v>120</v>
      </c>
      <c r="K16" s="241"/>
      <c r="L16" s="242"/>
      <c r="M16" s="260" t="s">
        <v>121</v>
      </c>
      <c r="N16" s="241"/>
      <c r="O16" s="242"/>
      <c r="P16" s="124"/>
      <c r="Q16" s="124"/>
    </row>
    <row r="17" spans="3:17" ht="19.5" thickBot="1" x14ac:dyDescent="0.35">
      <c r="C17" s="257"/>
      <c r="D17" s="258"/>
      <c r="E17" s="258"/>
      <c r="F17" s="259"/>
      <c r="G17" s="244" t="s">
        <v>122</v>
      </c>
      <c r="H17" s="245"/>
      <c r="I17" s="246"/>
      <c r="J17" s="244" t="s">
        <v>122</v>
      </c>
      <c r="K17" s="245"/>
      <c r="L17" s="246"/>
      <c r="M17" s="244" t="s">
        <v>122</v>
      </c>
      <c r="N17" s="245"/>
      <c r="O17" s="246"/>
      <c r="P17" s="124"/>
      <c r="Q17" s="124"/>
    </row>
    <row r="18" spans="3:17" ht="47.25" x14ac:dyDescent="0.3">
      <c r="C18" s="143" t="s">
        <v>123</v>
      </c>
      <c r="D18" s="68" t="s">
        <v>124</v>
      </c>
      <c r="E18" s="68" t="s">
        <v>125</v>
      </c>
      <c r="F18" s="69" t="s">
        <v>126</v>
      </c>
      <c r="G18" s="70" t="s">
        <v>127</v>
      </c>
      <c r="H18" s="71" t="s">
        <v>128</v>
      </c>
      <c r="I18" s="72" t="s">
        <v>129</v>
      </c>
      <c r="J18" s="70" t="s">
        <v>127</v>
      </c>
      <c r="K18" s="71" t="s">
        <v>128</v>
      </c>
      <c r="L18" s="72" t="s">
        <v>129</v>
      </c>
      <c r="M18" s="70" t="s">
        <v>127</v>
      </c>
      <c r="N18" s="71" t="s">
        <v>128</v>
      </c>
      <c r="O18" s="72" t="s">
        <v>129</v>
      </c>
      <c r="P18" s="124"/>
      <c r="Q18" s="124"/>
    </row>
    <row r="19" spans="3:17" ht="18.75" x14ac:dyDescent="0.3">
      <c r="C19" s="125">
        <v>1</v>
      </c>
      <c r="D19" s="74">
        <v>800129</v>
      </c>
      <c r="E19" s="74" t="s">
        <v>130</v>
      </c>
      <c r="F19" s="139" t="s">
        <v>131</v>
      </c>
      <c r="G19" s="125">
        <v>53</v>
      </c>
      <c r="H19" s="73">
        <v>45</v>
      </c>
      <c r="I19" s="126">
        <v>0.84905660377358494</v>
      </c>
      <c r="J19" s="125">
        <v>53</v>
      </c>
      <c r="K19" s="73">
        <v>46</v>
      </c>
      <c r="L19" s="126">
        <v>0.86792452830188682</v>
      </c>
      <c r="M19" s="125">
        <v>25</v>
      </c>
      <c r="N19" s="73">
        <v>24</v>
      </c>
      <c r="O19" s="126">
        <f t="shared" ref="O19:O82" si="0">N19/M19</f>
        <v>0.96</v>
      </c>
      <c r="P19" s="124"/>
      <c r="Q19" s="124"/>
    </row>
    <row r="20" spans="3:17" ht="18.75" x14ac:dyDescent="0.3">
      <c r="C20" s="125">
        <v>2</v>
      </c>
      <c r="D20" s="74">
        <v>800117</v>
      </c>
      <c r="E20" s="74" t="s">
        <v>132</v>
      </c>
      <c r="F20" s="139" t="s">
        <v>133</v>
      </c>
      <c r="G20" s="125">
        <v>53</v>
      </c>
      <c r="H20" s="73">
        <v>22</v>
      </c>
      <c r="I20" s="126">
        <v>0.41509433962264153</v>
      </c>
      <c r="J20" s="125">
        <v>53</v>
      </c>
      <c r="K20" s="73">
        <v>38.5</v>
      </c>
      <c r="L20" s="126">
        <v>0.72641509433962259</v>
      </c>
      <c r="M20" s="125">
        <v>25</v>
      </c>
      <c r="N20" s="73">
        <v>24</v>
      </c>
      <c r="O20" s="126">
        <f t="shared" si="0"/>
        <v>0.96</v>
      </c>
      <c r="P20" s="124"/>
      <c r="Q20" s="124"/>
    </row>
    <row r="21" spans="3:17" ht="18.75" x14ac:dyDescent="0.3">
      <c r="C21" s="125">
        <v>3</v>
      </c>
      <c r="D21" s="74">
        <v>800139</v>
      </c>
      <c r="E21" s="74" t="s">
        <v>134</v>
      </c>
      <c r="F21" s="139" t="s">
        <v>135</v>
      </c>
      <c r="G21" s="136"/>
      <c r="H21" s="75"/>
      <c r="I21" s="137"/>
      <c r="J21" s="136"/>
      <c r="K21" s="75"/>
      <c r="L21" s="137"/>
      <c r="M21" s="125">
        <v>25</v>
      </c>
      <c r="N21" s="73">
        <v>24</v>
      </c>
      <c r="O21" s="126">
        <f t="shared" si="0"/>
        <v>0.96</v>
      </c>
      <c r="P21" s="124"/>
      <c r="Q21" s="124"/>
    </row>
    <row r="22" spans="3:17" ht="18.75" x14ac:dyDescent="0.3">
      <c r="C22" s="125">
        <v>4</v>
      </c>
      <c r="D22" s="74">
        <v>800297</v>
      </c>
      <c r="E22" s="74" t="s">
        <v>16</v>
      </c>
      <c r="F22" s="139" t="s">
        <v>136</v>
      </c>
      <c r="G22" s="125">
        <v>53</v>
      </c>
      <c r="H22" s="73">
        <v>46</v>
      </c>
      <c r="I22" s="126">
        <v>0.86792452830188682</v>
      </c>
      <c r="J22" s="125">
        <v>53</v>
      </c>
      <c r="K22" s="73">
        <v>42</v>
      </c>
      <c r="L22" s="126">
        <v>0.79245283018867929</v>
      </c>
      <c r="M22" s="125">
        <v>25</v>
      </c>
      <c r="N22" s="73">
        <v>23</v>
      </c>
      <c r="O22" s="126">
        <f t="shared" si="0"/>
        <v>0.92</v>
      </c>
      <c r="P22" s="124"/>
      <c r="Q22" s="124"/>
    </row>
    <row r="23" spans="3:17" ht="18.75" x14ac:dyDescent="0.3">
      <c r="C23" s="125">
        <v>5</v>
      </c>
      <c r="D23" s="74">
        <v>800195</v>
      </c>
      <c r="E23" s="74" t="s">
        <v>137</v>
      </c>
      <c r="F23" s="139" t="s">
        <v>30</v>
      </c>
      <c r="G23" s="125">
        <v>53</v>
      </c>
      <c r="H23" s="73">
        <v>44</v>
      </c>
      <c r="I23" s="126">
        <v>0.83018867924528306</v>
      </c>
      <c r="J23" s="125">
        <v>53</v>
      </c>
      <c r="K23" s="73">
        <v>38</v>
      </c>
      <c r="L23" s="126">
        <v>0.71698113207547165</v>
      </c>
      <c r="M23" s="125">
        <v>25</v>
      </c>
      <c r="N23" s="73">
        <v>23</v>
      </c>
      <c r="O23" s="126">
        <f t="shared" si="0"/>
        <v>0.92</v>
      </c>
      <c r="P23" s="124"/>
      <c r="Q23" s="124"/>
    </row>
    <row r="24" spans="3:17" ht="18.75" x14ac:dyDescent="0.3">
      <c r="C24" s="125">
        <v>6</v>
      </c>
      <c r="D24" s="74">
        <v>800155</v>
      </c>
      <c r="E24" s="74" t="s">
        <v>138</v>
      </c>
      <c r="F24" s="139" t="s">
        <v>30</v>
      </c>
      <c r="G24" s="125">
        <v>53</v>
      </c>
      <c r="H24" s="73">
        <v>30.5</v>
      </c>
      <c r="I24" s="126">
        <v>0.57547169811320753</v>
      </c>
      <c r="J24" s="125">
        <v>53</v>
      </c>
      <c r="K24" s="73">
        <v>48</v>
      </c>
      <c r="L24" s="126">
        <v>0.90566037735849059</v>
      </c>
      <c r="M24" s="125">
        <v>25</v>
      </c>
      <c r="N24" s="73">
        <v>23</v>
      </c>
      <c r="O24" s="126">
        <f t="shared" si="0"/>
        <v>0.92</v>
      </c>
      <c r="P24" s="124"/>
      <c r="Q24" s="124"/>
    </row>
    <row r="25" spans="3:17" ht="18.75" x14ac:dyDescent="0.3">
      <c r="C25" s="125">
        <v>7</v>
      </c>
      <c r="D25" s="74">
        <v>800158</v>
      </c>
      <c r="E25" s="74" t="s">
        <v>139</v>
      </c>
      <c r="F25" s="139" t="s">
        <v>131</v>
      </c>
      <c r="G25" s="125">
        <v>53</v>
      </c>
      <c r="H25" s="73">
        <v>26</v>
      </c>
      <c r="I25" s="126">
        <v>0.49056603773584906</v>
      </c>
      <c r="J25" s="125">
        <v>53</v>
      </c>
      <c r="K25" s="73">
        <v>50</v>
      </c>
      <c r="L25" s="126">
        <v>0.94339622641509435</v>
      </c>
      <c r="M25" s="125">
        <v>25</v>
      </c>
      <c r="N25" s="73">
        <v>23</v>
      </c>
      <c r="O25" s="126">
        <f t="shared" si="0"/>
        <v>0.92</v>
      </c>
      <c r="P25" s="124"/>
      <c r="Q25" s="124"/>
    </row>
    <row r="26" spans="3:17" ht="18.75" x14ac:dyDescent="0.3">
      <c r="C26" s="125">
        <v>8</v>
      </c>
      <c r="D26" s="74">
        <v>800009</v>
      </c>
      <c r="E26" s="74" t="s">
        <v>139</v>
      </c>
      <c r="F26" s="139" t="s">
        <v>30</v>
      </c>
      <c r="G26" s="136"/>
      <c r="H26" s="75"/>
      <c r="I26" s="120"/>
      <c r="J26" s="136"/>
      <c r="K26" s="75"/>
      <c r="L26" s="120"/>
      <c r="M26" s="125">
        <v>25</v>
      </c>
      <c r="N26" s="73">
        <v>23</v>
      </c>
      <c r="O26" s="126">
        <f t="shared" si="0"/>
        <v>0.92</v>
      </c>
      <c r="P26" s="124"/>
      <c r="Q26" s="124"/>
    </row>
    <row r="27" spans="3:17" ht="18.75" x14ac:dyDescent="0.3">
      <c r="C27" s="125">
        <v>9</v>
      </c>
      <c r="D27" s="74">
        <v>800089</v>
      </c>
      <c r="E27" s="74" t="s">
        <v>140</v>
      </c>
      <c r="F27" s="139" t="s">
        <v>141</v>
      </c>
      <c r="G27" s="125">
        <v>53</v>
      </c>
      <c r="H27" s="73">
        <v>25</v>
      </c>
      <c r="I27" s="126">
        <v>0.47169811320754718</v>
      </c>
      <c r="J27" s="125">
        <v>53</v>
      </c>
      <c r="K27" s="73">
        <v>31</v>
      </c>
      <c r="L27" s="126">
        <v>0.58490566037735847</v>
      </c>
      <c r="M27" s="125">
        <v>25</v>
      </c>
      <c r="N27" s="73">
        <v>22.5</v>
      </c>
      <c r="O27" s="126">
        <f t="shared" si="0"/>
        <v>0.9</v>
      </c>
      <c r="P27" s="124"/>
      <c r="Q27" s="124"/>
    </row>
    <row r="28" spans="3:17" ht="18.75" x14ac:dyDescent="0.3">
      <c r="C28" s="125">
        <v>10</v>
      </c>
      <c r="D28" s="74">
        <v>800247</v>
      </c>
      <c r="E28" s="74" t="s">
        <v>142</v>
      </c>
      <c r="F28" s="139" t="s">
        <v>30</v>
      </c>
      <c r="G28" s="136"/>
      <c r="H28" s="75"/>
      <c r="I28" s="137"/>
      <c r="J28" s="136"/>
      <c r="K28" s="75"/>
      <c r="L28" s="137"/>
      <c r="M28" s="125">
        <v>25</v>
      </c>
      <c r="N28" s="73">
        <v>22.5</v>
      </c>
      <c r="O28" s="126">
        <f t="shared" si="0"/>
        <v>0.9</v>
      </c>
      <c r="P28" s="124"/>
      <c r="Q28" s="124"/>
    </row>
    <row r="29" spans="3:17" ht="18.75" x14ac:dyDescent="0.3">
      <c r="C29" s="125">
        <v>11</v>
      </c>
      <c r="D29" s="76">
        <v>800090</v>
      </c>
      <c r="E29" s="76" t="s">
        <v>143</v>
      </c>
      <c r="F29" s="140" t="s">
        <v>53</v>
      </c>
      <c r="G29" s="127">
        <v>53</v>
      </c>
      <c r="H29" s="77">
        <v>38</v>
      </c>
      <c r="I29" s="128">
        <v>0.71698113207547165</v>
      </c>
      <c r="J29" s="127">
        <v>53</v>
      </c>
      <c r="K29" s="77">
        <v>44</v>
      </c>
      <c r="L29" s="128">
        <v>0.83018867924528306</v>
      </c>
      <c r="M29" s="127">
        <v>25</v>
      </c>
      <c r="N29" s="77">
        <v>22</v>
      </c>
      <c r="O29" s="128">
        <f t="shared" si="0"/>
        <v>0.88</v>
      </c>
      <c r="P29" s="124"/>
      <c r="Q29" s="124"/>
    </row>
    <row r="30" spans="3:17" ht="18.75" x14ac:dyDescent="0.3">
      <c r="C30" s="125">
        <v>12</v>
      </c>
      <c r="D30" s="76">
        <v>800088</v>
      </c>
      <c r="E30" s="76" t="s">
        <v>144</v>
      </c>
      <c r="F30" s="140" t="s">
        <v>53</v>
      </c>
      <c r="G30" s="127">
        <v>53</v>
      </c>
      <c r="H30" s="77">
        <v>24</v>
      </c>
      <c r="I30" s="128">
        <v>0.45283018867924529</v>
      </c>
      <c r="J30" s="127">
        <v>53</v>
      </c>
      <c r="K30" s="77">
        <v>43</v>
      </c>
      <c r="L30" s="128">
        <v>0.81132075471698117</v>
      </c>
      <c r="M30" s="127">
        <v>25</v>
      </c>
      <c r="N30" s="77">
        <v>22</v>
      </c>
      <c r="O30" s="128">
        <f t="shared" si="0"/>
        <v>0.88</v>
      </c>
      <c r="P30" s="124"/>
      <c r="Q30" s="124"/>
    </row>
    <row r="31" spans="3:17" ht="18.75" x14ac:dyDescent="0.3">
      <c r="C31" s="125">
        <v>13</v>
      </c>
      <c r="D31" s="76">
        <v>800355</v>
      </c>
      <c r="E31" s="76" t="s">
        <v>145</v>
      </c>
      <c r="F31" s="140" t="s">
        <v>133</v>
      </c>
      <c r="G31" s="127">
        <v>53</v>
      </c>
      <c r="H31" s="77">
        <v>37</v>
      </c>
      <c r="I31" s="128">
        <v>0.69811320754716977</v>
      </c>
      <c r="J31" s="127">
        <v>53</v>
      </c>
      <c r="K31" s="77">
        <v>43</v>
      </c>
      <c r="L31" s="128">
        <v>0.81132075471698117</v>
      </c>
      <c r="M31" s="127">
        <v>25</v>
      </c>
      <c r="N31" s="77">
        <v>21.5</v>
      </c>
      <c r="O31" s="128">
        <f t="shared" si="0"/>
        <v>0.86</v>
      </c>
      <c r="P31" s="124"/>
      <c r="Q31" s="124"/>
    </row>
    <row r="32" spans="3:17" ht="18.75" x14ac:dyDescent="0.3">
      <c r="C32" s="125">
        <v>14</v>
      </c>
      <c r="D32" s="76">
        <v>800057</v>
      </c>
      <c r="E32" s="76" t="s">
        <v>146</v>
      </c>
      <c r="F32" s="140" t="s">
        <v>53</v>
      </c>
      <c r="G32" s="127">
        <v>53</v>
      </c>
      <c r="H32" s="77">
        <v>8</v>
      </c>
      <c r="I32" s="128">
        <v>0.15094339622641509</v>
      </c>
      <c r="J32" s="127">
        <v>53</v>
      </c>
      <c r="K32" s="77">
        <v>35</v>
      </c>
      <c r="L32" s="128">
        <v>0.660377358490566</v>
      </c>
      <c r="M32" s="127">
        <v>25</v>
      </c>
      <c r="N32" s="77">
        <v>21.5</v>
      </c>
      <c r="O32" s="128">
        <f t="shared" si="0"/>
        <v>0.86</v>
      </c>
      <c r="P32" s="124"/>
      <c r="Q32" s="124"/>
    </row>
    <row r="33" spans="3:17" ht="18.75" x14ac:dyDescent="0.3">
      <c r="C33" s="125">
        <v>15</v>
      </c>
      <c r="D33" s="76">
        <v>800019</v>
      </c>
      <c r="E33" s="76" t="s">
        <v>147</v>
      </c>
      <c r="F33" s="140" t="s">
        <v>136</v>
      </c>
      <c r="G33" s="127">
        <v>53</v>
      </c>
      <c r="H33" s="77">
        <v>40</v>
      </c>
      <c r="I33" s="128">
        <v>0.75471698113207553</v>
      </c>
      <c r="J33" s="127">
        <v>53</v>
      </c>
      <c r="K33" s="77">
        <v>38.5</v>
      </c>
      <c r="L33" s="128">
        <v>0.72641509433962259</v>
      </c>
      <c r="M33" s="127">
        <v>25</v>
      </c>
      <c r="N33" s="77">
        <v>21</v>
      </c>
      <c r="O33" s="128">
        <f t="shared" si="0"/>
        <v>0.84</v>
      </c>
      <c r="P33" s="124"/>
      <c r="Q33" s="124"/>
    </row>
    <row r="34" spans="3:17" ht="18.75" x14ac:dyDescent="0.3">
      <c r="C34" s="125">
        <v>16</v>
      </c>
      <c r="D34" s="76">
        <v>800137</v>
      </c>
      <c r="E34" s="76" t="s">
        <v>148</v>
      </c>
      <c r="F34" s="140" t="s">
        <v>149</v>
      </c>
      <c r="G34" s="127">
        <v>53</v>
      </c>
      <c r="H34" s="77">
        <v>39</v>
      </c>
      <c r="I34" s="128">
        <v>0.73584905660377353</v>
      </c>
      <c r="J34" s="127">
        <v>53</v>
      </c>
      <c r="K34" s="77">
        <v>45</v>
      </c>
      <c r="L34" s="128">
        <v>0.84905660377358494</v>
      </c>
      <c r="M34" s="127">
        <v>25</v>
      </c>
      <c r="N34" s="77">
        <v>21</v>
      </c>
      <c r="O34" s="128">
        <f t="shared" si="0"/>
        <v>0.84</v>
      </c>
      <c r="P34" s="124"/>
      <c r="Q34" s="124"/>
    </row>
    <row r="35" spans="3:17" ht="18.75" x14ac:dyDescent="0.3">
      <c r="C35" s="125">
        <v>17</v>
      </c>
      <c r="D35" s="76">
        <v>800487</v>
      </c>
      <c r="E35" s="76" t="s">
        <v>150</v>
      </c>
      <c r="F35" s="140" t="s">
        <v>149</v>
      </c>
      <c r="G35" s="127">
        <v>53</v>
      </c>
      <c r="H35" s="77">
        <v>37</v>
      </c>
      <c r="I35" s="128">
        <v>0.69811320754716977</v>
      </c>
      <c r="J35" s="127">
        <v>53</v>
      </c>
      <c r="K35" s="77">
        <v>26.5</v>
      </c>
      <c r="L35" s="128">
        <v>0.5</v>
      </c>
      <c r="M35" s="127">
        <v>25</v>
      </c>
      <c r="N35" s="77">
        <v>21</v>
      </c>
      <c r="O35" s="128">
        <f t="shared" si="0"/>
        <v>0.84</v>
      </c>
      <c r="P35" s="124"/>
      <c r="Q35" s="124"/>
    </row>
    <row r="36" spans="3:17" ht="18.75" x14ac:dyDescent="0.3">
      <c r="C36" s="125">
        <v>18</v>
      </c>
      <c r="D36" s="76">
        <v>800085</v>
      </c>
      <c r="E36" s="76" t="s">
        <v>151</v>
      </c>
      <c r="F36" s="140" t="s">
        <v>149</v>
      </c>
      <c r="G36" s="127">
        <v>53</v>
      </c>
      <c r="H36" s="77">
        <v>34</v>
      </c>
      <c r="I36" s="128">
        <v>0.64150943396226412</v>
      </c>
      <c r="J36" s="127">
        <v>53</v>
      </c>
      <c r="K36" s="77">
        <v>46</v>
      </c>
      <c r="L36" s="128">
        <v>0.86792452830188682</v>
      </c>
      <c r="M36" s="127">
        <v>25</v>
      </c>
      <c r="N36" s="77">
        <v>21</v>
      </c>
      <c r="O36" s="128">
        <f t="shared" si="0"/>
        <v>0.84</v>
      </c>
      <c r="P36" s="124"/>
      <c r="Q36" s="124"/>
    </row>
    <row r="37" spans="3:17" ht="18.75" x14ac:dyDescent="0.3">
      <c r="C37" s="125">
        <v>19</v>
      </c>
      <c r="D37" s="76">
        <v>800615</v>
      </c>
      <c r="E37" s="76" t="s">
        <v>152</v>
      </c>
      <c r="F37" s="140" t="s">
        <v>30</v>
      </c>
      <c r="G37" s="127">
        <v>53</v>
      </c>
      <c r="H37" s="77">
        <v>33</v>
      </c>
      <c r="I37" s="128">
        <v>0.62264150943396224</v>
      </c>
      <c r="J37" s="127">
        <v>53</v>
      </c>
      <c r="K37" s="77">
        <v>48.5</v>
      </c>
      <c r="L37" s="128">
        <v>0.91509433962264153</v>
      </c>
      <c r="M37" s="127">
        <v>25</v>
      </c>
      <c r="N37" s="77">
        <v>21</v>
      </c>
      <c r="O37" s="128">
        <f t="shared" si="0"/>
        <v>0.84</v>
      </c>
      <c r="P37" s="124"/>
      <c r="Q37" s="124"/>
    </row>
    <row r="38" spans="3:17" ht="18.75" x14ac:dyDescent="0.3">
      <c r="C38" s="125">
        <v>20</v>
      </c>
      <c r="D38" s="76">
        <v>800188</v>
      </c>
      <c r="E38" s="76" t="s">
        <v>153</v>
      </c>
      <c r="F38" s="140" t="s">
        <v>154</v>
      </c>
      <c r="G38" s="127">
        <v>53</v>
      </c>
      <c r="H38" s="77">
        <v>11</v>
      </c>
      <c r="I38" s="128">
        <v>0.20754716981132076</v>
      </c>
      <c r="J38" s="127">
        <v>53</v>
      </c>
      <c r="K38" s="77">
        <v>31.5</v>
      </c>
      <c r="L38" s="128">
        <v>0.59433962264150941</v>
      </c>
      <c r="M38" s="127">
        <v>25</v>
      </c>
      <c r="N38" s="77">
        <v>21</v>
      </c>
      <c r="O38" s="128">
        <f t="shared" si="0"/>
        <v>0.84</v>
      </c>
      <c r="P38" s="124"/>
      <c r="Q38" s="124"/>
    </row>
    <row r="39" spans="3:17" ht="18.75" x14ac:dyDescent="0.3">
      <c r="C39" s="125">
        <v>21</v>
      </c>
      <c r="D39" s="76">
        <v>800708</v>
      </c>
      <c r="E39" s="76" t="s">
        <v>155</v>
      </c>
      <c r="F39" s="140" t="s">
        <v>149</v>
      </c>
      <c r="G39" s="136"/>
      <c r="H39" s="75"/>
      <c r="I39" s="137"/>
      <c r="J39" s="136"/>
      <c r="K39" s="75"/>
      <c r="L39" s="137"/>
      <c r="M39" s="127">
        <v>25</v>
      </c>
      <c r="N39" s="77">
        <v>21</v>
      </c>
      <c r="O39" s="128">
        <f t="shared" si="0"/>
        <v>0.84</v>
      </c>
      <c r="P39" s="124"/>
      <c r="Q39" s="124"/>
    </row>
    <row r="40" spans="3:17" ht="18.75" x14ac:dyDescent="0.3">
      <c r="C40" s="125">
        <v>22</v>
      </c>
      <c r="D40" s="76">
        <v>800078</v>
      </c>
      <c r="E40" s="76" t="s">
        <v>156</v>
      </c>
      <c r="F40" s="140" t="s">
        <v>149</v>
      </c>
      <c r="G40" s="136"/>
      <c r="H40" s="75"/>
      <c r="I40" s="137"/>
      <c r="J40" s="136"/>
      <c r="K40" s="75"/>
      <c r="L40" s="137"/>
      <c r="M40" s="127">
        <v>25</v>
      </c>
      <c r="N40" s="77">
        <v>21</v>
      </c>
      <c r="O40" s="128">
        <f t="shared" si="0"/>
        <v>0.84</v>
      </c>
      <c r="P40" s="124"/>
      <c r="Q40" s="124"/>
    </row>
    <row r="41" spans="3:17" ht="18.75" x14ac:dyDescent="0.3">
      <c r="C41" s="125">
        <v>23</v>
      </c>
      <c r="D41" s="76">
        <v>800708</v>
      </c>
      <c r="E41" s="76" t="s">
        <v>157</v>
      </c>
      <c r="F41" s="140" t="s">
        <v>149</v>
      </c>
      <c r="G41" s="127">
        <v>53</v>
      </c>
      <c r="H41" s="77">
        <v>0</v>
      </c>
      <c r="I41" s="128">
        <v>0</v>
      </c>
      <c r="J41" s="127">
        <v>53</v>
      </c>
      <c r="K41" s="77">
        <v>40</v>
      </c>
      <c r="L41" s="128">
        <v>0.75471698113207553</v>
      </c>
      <c r="M41" s="127">
        <v>25</v>
      </c>
      <c r="N41" s="77">
        <v>21</v>
      </c>
      <c r="O41" s="128">
        <f t="shared" si="0"/>
        <v>0.84</v>
      </c>
      <c r="P41" s="124"/>
      <c r="Q41" s="124"/>
    </row>
    <row r="42" spans="3:17" ht="18.75" x14ac:dyDescent="0.3">
      <c r="C42" s="125">
        <v>24</v>
      </c>
      <c r="D42" s="76">
        <v>800078</v>
      </c>
      <c r="E42" s="76" t="s">
        <v>158</v>
      </c>
      <c r="F42" s="140" t="s">
        <v>149</v>
      </c>
      <c r="G42" s="127">
        <v>53</v>
      </c>
      <c r="H42" s="77">
        <v>0</v>
      </c>
      <c r="I42" s="128">
        <v>0</v>
      </c>
      <c r="J42" s="127">
        <v>53</v>
      </c>
      <c r="K42" s="77">
        <v>23</v>
      </c>
      <c r="L42" s="128">
        <v>0.43396226415094341</v>
      </c>
      <c r="M42" s="127">
        <v>25</v>
      </c>
      <c r="N42" s="77">
        <v>21</v>
      </c>
      <c r="O42" s="128">
        <f t="shared" si="0"/>
        <v>0.84</v>
      </c>
      <c r="P42" s="124"/>
      <c r="Q42" s="124"/>
    </row>
    <row r="43" spans="3:17" ht="18.75" x14ac:dyDescent="0.3">
      <c r="C43" s="125">
        <v>25</v>
      </c>
      <c r="D43" s="76">
        <v>800058</v>
      </c>
      <c r="E43" s="76" t="s">
        <v>107</v>
      </c>
      <c r="F43" s="140" t="s">
        <v>136</v>
      </c>
      <c r="G43" s="127">
        <v>53</v>
      </c>
      <c r="H43" s="77">
        <v>36</v>
      </c>
      <c r="I43" s="128">
        <v>0.67924528301886788</v>
      </c>
      <c r="J43" s="127">
        <v>53</v>
      </c>
      <c r="K43" s="77">
        <v>37</v>
      </c>
      <c r="L43" s="128">
        <v>0.69811320754716977</v>
      </c>
      <c r="M43" s="127">
        <v>25</v>
      </c>
      <c r="N43" s="77">
        <v>20.5</v>
      </c>
      <c r="O43" s="128">
        <f t="shared" si="0"/>
        <v>0.82</v>
      </c>
      <c r="P43" s="124"/>
      <c r="Q43" s="124"/>
    </row>
    <row r="44" spans="3:17" ht="18.75" x14ac:dyDescent="0.3">
      <c r="C44" s="125">
        <v>26</v>
      </c>
      <c r="D44" s="76">
        <v>800459</v>
      </c>
      <c r="E44" s="76" t="s">
        <v>159</v>
      </c>
      <c r="F44" s="140" t="s">
        <v>160</v>
      </c>
      <c r="G44" s="127">
        <v>53</v>
      </c>
      <c r="H44" s="77">
        <v>30</v>
      </c>
      <c r="I44" s="128">
        <v>0.56603773584905659</v>
      </c>
      <c r="J44" s="127">
        <v>53</v>
      </c>
      <c r="K44" s="77">
        <v>47</v>
      </c>
      <c r="L44" s="128">
        <v>0.8867924528301887</v>
      </c>
      <c r="M44" s="127">
        <v>25</v>
      </c>
      <c r="N44" s="77">
        <v>20.5</v>
      </c>
      <c r="O44" s="128">
        <f t="shared" si="0"/>
        <v>0.82</v>
      </c>
      <c r="P44" s="124"/>
      <c r="Q44" s="124"/>
    </row>
    <row r="45" spans="3:17" ht="18.75" x14ac:dyDescent="0.3">
      <c r="C45" s="125">
        <v>27</v>
      </c>
      <c r="D45" s="76">
        <v>800122</v>
      </c>
      <c r="E45" s="76" t="s">
        <v>161</v>
      </c>
      <c r="F45" s="140" t="s">
        <v>133</v>
      </c>
      <c r="G45" s="127">
        <v>53</v>
      </c>
      <c r="H45" s="77">
        <v>19</v>
      </c>
      <c r="I45" s="128">
        <v>0.35849056603773582</v>
      </c>
      <c r="J45" s="127">
        <v>53</v>
      </c>
      <c r="K45" s="77">
        <v>22</v>
      </c>
      <c r="L45" s="128">
        <v>0.41509433962264153</v>
      </c>
      <c r="M45" s="127">
        <v>25</v>
      </c>
      <c r="N45" s="77">
        <v>20.5</v>
      </c>
      <c r="O45" s="128">
        <f t="shared" si="0"/>
        <v>0.82</v>
      </c>
      <c r="P45" s="124"/>
      <c r="Q45" s="124"/>
    </row>
    <row r="46" spans="3:17" ht="18.75" x14ac:dyDescent="0.3">
      <c r="C46" s="125">
        <v>28</v>
      </c>
      <c r="D46" s="76">
        <v>800478</v>
      </c>
      <c r="E46" s="76" t="s">
        <v>162</v>
      </c>
      <c r="F46" s="140" t="s">
        <v>149</v>
      </c>
      <c r="G46" s="127">
        <v>53</v>
      </c>
      <c r="H46" s="77">
        <v>41</v>
      </c>
      <c r="I46" s="128">
        <v>0.77358490566037741</v>
      </c>
      <c r="J46" s="127">
        <v>53</v>
      </c>
      <c r="K46" s="77">
        <v>39</v>
      </c>
      <c r="L46" s="128">
        <v>0.73584905660377353</v>
      </c>
      <c r="M46" s="127">
        <v>25</v>
      </c>
      <c r="N46" s="77">
        <v>20</v>
      </c>
      <c r="O46" s="128">
        <f t="shared" si="0"/>
        <v>0.8</v>
      </c>
      <c r="P46" s="124"/>
      <c r="Q46" s="124"/>
    </row>
    <row r="47" spans="3:17" ht="18.75" x14ac:dyDescent="0.3">
      <c r="C47" s="125">
        <v>29</v>
      </c>
      <c r="D47" s="76">
        <v>800173</v>
      </c>
      <c r="E47" s="76" t="s">
        <v>163</v>
      </c>
      <c r="F47" s="140" t="s">
        <v>164</v>
      </c>
      <c r="G47" s="127">
        <v>53</v>
      </c>
      <c r="H47" s="77">
        <v>38</v>
      </c>
      <c r="I47" s="128">
        <v>0.71698113207547165</v>
      </c>
      <c r="J47" s="127">
        <v>53</v>
      </c>
      <c r="K47" s="77">
        <v>50</v>
      </c>
      <c r="L47" s="128">
        <v>0.94339622641509435</v>
      </c>
      <c r="M47" s="127">
        <v>25</v>
      </c>
      <c r="N47" s="77">
        <v>20</v>
      </c>
      <c r="O47" s="128">
        <f t="shared" si="0"/>
        <v>0.8</v>
      </c>
      <c r="P47" s="124"/>
      <c r="Q47" s="124"/>
    </row>
    <row r="48" spans="3:17" ht="18.75" x14ac:dyDescent="0.3">
      <c r="C48" s="125">
        <v>30</v>
      </c>
      <c r="D48" s="76">
        <v>800497</v>
      </c>
      <c r="E48" s="76" t="s">
        <v>165</v>
      </c>
      <c r="F48" s="140" t="s">
        <v>53</v>
      </c>
      <c r="G48" s="127">
        <v>53</v>
      </c>
      <c r="H48" s="77">
        <v>38</v>
      </c>
      <c r="I48" s="128">
        <v>0.71698113207547165</v>
      </c>
      <c r="J48" s="127">
        <v>53</v>
      </c>
      <c r="K48" s="77">
        <v>21</v>
      </c>
      <c r="L48" s="128">
        <v>0.39622641509433965</v>
      </c>
      <c r="M48" s="127">
        <v>25</v>
      </c>
      <c r="N48" s="77">
        <v>20</v>
      </c>
      <c r="O48" s="128">
        <f t="shared" si="0"/>
        <v>0.8</v>
      </c>
      <c r="P48" s="124"/>
      <c r="Q48" s="124"/>
    </row>
    <row r="49" spans="3:17" ht="18.75" x14ac:dyDescent="0.3">
      <c r="C49" s="125">
        <v>31</v>
      </c>
      <c r="D49" s="76">
        <v>800464</v>
      </c>
      <c r="E49" s="76" t="s">
        <v>166</v>
      </c>
      <c r="F49" s="140" t="s">
        <v>53</v>
      </c>
      <c r="G49" s="127">
        <v>53</v>
      </c>
      <c r="H49" s="77">
        <v>35</v>
      </c>
      <c r="I49" s="128">
        <v>0.660377358490566</v>
      </c>
      <c r="J49" s="127">
        <v>53</v>
      </c>
      <c r="K49" s="77">
        <v>37</v>
      </c>
      <c r="L49" s="128">
        <v>0.69811320754716977</v>
      </c>
      <c r="M49" s="127">
        <v>25</v>
      </c>
      <c r="N49" s="77">
        <v>20</v>
      </c>
      <c r="O49" s="128">
        <f t="shared" si="0"/>
        <v>0.8</v>
      </c>
      <c r="P49" s="124"/>
      <c r="Q49" s="124"/>
    </row>
    <row r="50" spans="3:17" ht="18.75" x14ac:dyDescent="0.3">
      <c r="C50" s="125">
        <v>32</v>
      </c>
      <c r="D50" s="76">
        <v>800081</v>
      </c>
      <c r="E50" s="76" t="s">
        <v>167</v>
      </c>
      <c r="F50" s="140" t="s">
        <v>53</v>
      </c>
      <c r="G50" s="127">
        <v>53</v>
      </c>
      <c r="H50" s="77">
        <v>31</v>
      </c>
      <c r="I50" s="128">
        <v>0.58490566037735847</v>
      </c>
      <c r="J50" s="127">
        <v>53</v>
      </c>
      <c r="K50" s="77">
        <v>46</v>
      </c>
      <c r="L50" s="128">
        <v>0.86792452830188682</v>
      </c>
      <c r="M50" s="127">
        <v>25</v>
      </c>
      <c r="N50" s="77">
        <v>20</v>
      </c>
      <c r="O50" s="128">
        <f t="shared" si="0"/>
        <v>0.8</v>
      </c>
      <c r="P50" s="124"/>
      <c r="Q50" s="124"/>
    </row>
    <row r="51" spans="3:17" ht="18.75" x14ac:dyDescent="0.3">
      <c r="C51" s="125">
        <v>33</v>
      </c>
      <c r="D51" s="76">
        <v>800093</v>
      </c>
      <c r="E51" s="76" t="s">
        <v>168</v>
      </c>
      <c r="F51" s="140" t="s">
        <v>149</v>
      </c>
      <c r="G51" s="127">
        <v>53</v>
      </c>
      <c r="H51" s="77">
        <v>25</v>
      </c>
      <c r="I51" s="128">
        <v>0.47169811320754718</v>
      </c>
      <c r="J51" s="127">
        <v>53</v>
      </c>
      <c r="K51" s="77">
        <v>29</v>
      </c>
      <c r="L51" s="128">
        <v>0.54716981132075471</v>
      </c>
      <c r="M51" s="127">
        <v>25</v>
      </c>
      <c r="N51" s="77">
        <v>20</v>
      </c>
      <c r="O51" s="128">
        <f t="shared" si="0"/>
        <v>0.8</v>
      </c>
      <c r="P51" s="124"/>
      <c r="Q51" s="124"/>
    </row>
    <row r="52" spans="3:17" ht="18.75" x14ac:dyDescent="0.3">
      <c r="C52" s="125">
        <v>34</v>
      </c>
      <c r="D52" s="76">
        <v>800779</v>
      </c>
      <c r="E52" s="76" t="s">
        <v>169</v>
      </c>
      <c r="F52" s="140" t="s">
        <v>30</v>
      </c>
      <c r="G52" s="136"/>
      <c r="H52" s="75"/>
      <c r="I52" s="120"/>
      <c r="J52" s="136"/>
      <c r="K52" s="75"/>
      <c r="L52" s="120"/>
      <c r="M52" s="127">
        <v>25</v>
      </c>
      <c r="N52" s="77">
        <v>20</v>
      </c>
      <c r="O52" s="128">
        <f t="shared" si="0"/>
        <v>0.8</v>
      </c>
      <c r="P52" s="124"/>
      <c r="Q52" s="124"/>
    </row>
    <row r="53" spans="3:17" ht="18.75" x14ac:dyDescent="0.3">
      <c r="C53" s="125">
        <v>35</v>
      </c>
      <c r="D53" s="78">
        <v>800481</v>
      </c>
      <c r="E53" s="78" t="s">
        <v>170</v>
      </c>
      <c r="F53" s="141" t="s">
        <v>30</v>
      </c>
      <c r="G53" s="129">
        <v>53</v>
      </c>
      <c r="H53" s="79">
        <v>41</v>
      </c>
      <c r="I53" s="130">
        <v>0.77358490566037741</v>
      </c>
      <c r="J53" s="129">
        <v>53</v>
      </c>
      <c r="K53" s="79">
        <v>37.5</v>
      </c>
      <c r="L53" s="130">
        <v>0.70754716981132071</v>
      </c>
      <c r="M53" s="129">
        <v>25</v>
      </c>
      <c r="N53" s="79">
        <v>19.5</v>
      </c>
      <c r="O53" s="130">
        <f t="shared" si="0"/>
        <v>0.78</v>
      </c>
      <c r="P53" s="124"/>
      <c r="Q53" s="124"/>
    </row>
    <row r="54" spans="3:17" ht="18.75" x14ac:dyDescent="0.3">
      <c r="C54" s="125">
        <v>36</v>
      </c>
      <c r="D54" s="78">
        <v>800174</v>
      </c>
      <c r="E54" s="78" t="s">
        <v>171</v>
      </c>
      <c r="F54" s="141" t="s">
        <v>149</v>
      </c>
      <c r="G54" s="129">
        <v>53</v>
      </c>
      <c r="H54" s="79">
        <v>44</v>
      </c>
      <c r="I54" s="130">
        <v>0.83018867924528306</v>
      </c>
      <c r="J54" s="129">
        <v>53</v>
      </c>
      <c r="K54" s="79">
        <v>47</v>
      </c>
      <c r="L54" s="130">
        <v>0.8867924528301887</v>
      </c>
      <c r="M54" s="129">
        <v>25</v>
      </c>
      <c r="N54" s="79">
        <v>19</v>
      </c>
      <c r="O54" s="130">
        <f t="shared" si="0"/>
        <v>0.76</v>
      </c>
      <c r="P54" s="124"/>
      <c r="Q54" s="124"/>
    </row>
    <row r="55" spans="3:17" ht="18.75" x14ac:dyDescent="0.3">
      <c r="C55" s="125">
        <v>37</v>
      </c>
      <c r="D55" s="78">
        <v>800664</v>
      </c>
      <c r="E55" s="78" t="s">
        <v>172</v>
      </c>
      <c r="F55" s="141" t="s">
        <v>149</v>
      </c>
      <c r="G55" s="129">
        <v>53</v>
      </c>
      <c r="H55" s="79">
        <v>41</v>
      </c>
      <c r="I55" s="130">
        <v>0.77358490566037741</v>
      </c>
      <c r="J55" s="129">
        <v>53</v>
      </c>
      <c r="K55" s="79">
        <v>45</v>
      </c>
      <c r="L55" s="130">
        <v>0.84905660377358494</v>
      </c>
      <c r="M55" s="129">
        <v>25</v>
      </c>
      <c r="N55" s="79">
        <v>19</v>
      </c>
      <c r="O55" s="130">
        <f t="shared" si="0"/>
        <v>0.76</v>
      </c>
      <c r="P55" s="124"/>
      <c r="Q55" s="124"/>
    </row>
    <row r="56" spans="3:17" ht="18.75" x14ac:dyDescent="0.3">
      <c r="C56" s="125">
        <v>38</v>
      </c>
      <c r="D56" s="78">
        <v>800552</v>
      </c>
      <c r="E56" s="78" t="s">
        <v>173</v>
      </c>
      <c r="F56" s="141" t="s">
        <v>174</v>
      </c>
      <c r="G56" s="129">
        <v>53</v>
      </c>
      <c r="H56" s="79">
        <v>40</v>
      </c>
      <c r="I56" s="130">
        <v>0.75471698113207553</v>
      </c>
      <c r="J56" s="129">
        <v>53</v>
      </c>
      <c r="K56" s="79">
        <v>44</v>
      </c>
      <c r="L56" s="130">
        <v>0.83018867924528306</v>
      </c>
      <c r="M56" s="129">
        <v>25</v>
      </c>
      <c r="N56" s="79">
        <v>19</v>
      </c>
      <c r="O56" s="130">
        <f t="shared" si="0"/>
        <v>0.76</v>
      </c>
      <c r="P56" s="124"/>
      <c r="Q56" s="124"/>
    </row>
    <row r="57" spans="3:17" ht="18.75" x14ac:dyDescent="0.3">
      <c r="C57" s="125">
        <v>39</v>
      </c>
      <c r="D57" s="78">
        <v>800147</v>
      </c>
      <c r="E57" s="78" t="s">
        <v>175</v>
      </c>
      <c r="F57" s="141" t="s">
        <v>149</v>
      </c>
      <c r="G57" s="129">
        <v>53</v>
      </c>
      <c r="H57" s="79">
        <v>40</v>
      </c>
      <c r="I57" s="130">
        <v>0.75471698113207553</v>
      </c>
      <c r="J57" s="129">
        <v>53</v>
      </c>
      <c r="K57" s="79">
        <v>43.5</v>
      </c>
      <c r="L57" s="130">
        <v>0.82075471698113212</v>
      </c>
      <c r="M57" s="129">
        <v>25</v>
      </c>
      <c r="N57" s="79">
        <v>19</v>
      </c>
      <c r="O57" s="130">
        <f t="shared" si="0"/>
        <v>0.76</v>
      </c>
      <c r="P57" s="124"/>
      <c r="Q57" s="124"/>
    </row>
    <row r="58" spans="3:17" ht="18.75" x14ac:dyDescent="0.3">
      <c r="C58" s="125">
        <v>40</v>
      </c>
      <c r="D58" s="78">
        <v>800488</v>
      </c>
      <c r="E58" s="78" t="s">
        <v>176</v>
      </c>
      <c r="F58" s="141" t="s">
        <v>135</v>
      </c>
      <c r="G58" s="129">
        <v>53</v>
      </c>
      <c r="H58" s="79">
        <v>39</v>
      </c>
      <c r="I58" s="130">
        <v>0.73584905660377353</v>
      </c>
      <c r="J58" s="129">
        <v>53</v>
      </c>
      <c r="K58" s="79">
        <v>45</v>
      </c>
      <c r="L58" s="130">
        <v>0.84905660377358494</v>
      </c>
      <c r="M58" s="129">
        <v>25</v>
      </c>
      <c r="N58" s="79">
        <v>19</v>
      </c>
      <c r="O58" s="130">
        <f t="shared" si="0"/>
        <v>0.76</v>
      </c>
      <c r="P58" s="124"/>
      <c r="Q58" s="124"/>
    </row>
    <row r="59" spans="3:17" ht="18.75" x14ac:dyDescent="0.3">
      <c r="C59" s="125">
        <v>41</v>
      </c>
      <c r="D59" s="78">
        <v>800807</v>
      </c>
      <c r="E59" s="78" t="s">
        <v>177</v>
      </c>
      <c r="F59" s="141" t="s">
        <v>30</v>
      </c>
      <c r="G59" s="136"/>
      <c r="H59" s="75"/>
      <c r="I59" s="137"/>
      <c r="J59" s="136"/>
      <c r="K59" s="75"/>
      <c r="L59" s="137"/>
      <c r="M59" s="129">
        <v>25</v>
      </c>
      <c r="N59" s="79">
        <v>19</v>
      </c>
      <c r="O59" s="130">
        <f t="shared" si="0"/>
        <v>0.76</v>
      </c>
      <c r="P59" s="124"/>
      <c r="Q59" s="124"/>
    </row>
    <row r="60" spans="3:17" ht="18.75" x14ac:dyDescent="0.3">
      <c r="C60" s="125">
        <v>42</v>
      </c>
      <c r="D60" s="78">
        <v>800288</v>
      </c>
      <c r="E60" s="78" t="s">
        <v>178</v>
      </c>
      <c r="F60" s="141" t="s">
        <v>174</v>
      </c>
      <c r="G60" s="136"/>
      <c r="H60" s="75"/>
      <c r="I60" s="137"/>
      <c r="J60" s="136"/>
      <c r="K60" s="75"/>
      <c r="L60" s="137"/>
      <c r="M60" s="129">
        <v>25</v>
      </c>
      <c r="N60" s="79">
        <v>19</v>
      </c>
      <c r="O60" s="130">
        <f t="shared" si="0"/>
        <v>0.76</v>
      </c>
      <c r="P60" s="124"/>
      <c r="Q60" s="124"/>
    </row>
    <row r="61" spans="3:17" ht="18.75" x14ac:dyDescent="0.3">
      <c r="C61" s="125">
        <v>43</v>
      </c>
      <c r="D61" s="80">
        <v>800080</v>
      </c>
      <c r="E61" s="80" t="s">
        <v>179</v>
      </c>
      <c r="F61" s="142" t="s">
        <v>164</v>
      </c>
      <c r="G61" s="131">
        <v>53</v>
      </c>
      <c r="H61" s="81">
        <v>45</v>
      </c>
      <c r="I61" s="132">
        <v>0.84905660377358494</v>
      </c>
      <c r="J61" s="131">
        <v>53</v>
      </c>
      <c r="K61" s="81">
        <v>39</v>
      </c>
      <c r="L61" s="132">
        <v>0.73584905660377353</v>
      </c>
      <c r="M61" s="131">
        <v>25</v>
      </c>
      <c r="N61" s="81">
        <v>18.5</v>
      </c>
      <c r="O61" s="132">
        <f t="shared" si="0"/>
        <v>0.74</v>
      </c>
      <c r="P61" s="124"/>
      <c r="Q61" s="124"/>
    </row>
    <row r="62" spans="3:17" ht="18.75" x14ac:dyDescent="0.3">
      <c r="C62" s="125">
        <v>44</v>
      </c>
      <c r="D62" s="80">
        <v>800388</v>
      </c>
      <c r="E62" s="80" t="s">
        <v>180</v>
      </c>
      <c r="F62" s="142" t="s">
        <v>135</v>
      </c>
      <c r="G62" s="131">
        <v>53</v>
      </c>
      <c r="H62" s="81">
        <v>40</v>
      </c>
      <c r="I62" s="132">
        <v>0.75471698113207553</v>
      </c>
      <c r="J62" s="131">
        <v>53</v>
      </c>
      <c r="K62" s="81">
        <v>40.5</v>
      </c>
      <c r="L62" s="132">
        <v>0.76415094339622647</v>
      </c>
      <c r="M62" s="131">
        <v>25</v>
      </c>
      <c r="N62" s="81">
        <v>18</v>
      </c>
      <c r="O62" s="132">
        <f t="shared" si="0"/>
        <v>0.72</v>
      </c>
      <c r="P62" s="124"/>
      <c r="Q62" s="124"/>
    </row>
    <row r="63" spans="3:17" ht="18.75" x14ac:dyDescent="0.3">
      <c r="C63" s="125">
        <v>45</v>
      </c>
      <c r="D63" s="80">
        <v>800392</v>
      </c>
      <c r="E63" s="80" t="s">
        <v>181</v>
      </c>
      <c r="F63" s="142" t="s">
        <v>136</v>
      </c>
      <c r="G63" s="131">
        <v>53</v>
      </c>
      <c r="H63" s="81">
        <v>29</v>
      </c>
      <c r="I63" s="132">
        <v>0.54716981132075471</v>
      </c>
      <c r="J63" s="131">
        <v>53</v>
      </c>
      <c r="K63" s="81">
        <v>45</v>
      </c>
      <c r="L63" s="132">
        <v>0.84905660377358494</v>
      </c>
      <c r="M63" s="131">
        <v>25</v>
      </c>
      <c r="N63" s="81">
        <v>18</v>
      </c>
      <c r="O63" s="132">
        <f t="shared" si="0"/>
        <v>0.72</v>
      </c>
      <c r="P63" s="124"/>
      <c r="Q63" s="124"/>
    </row>
    <row r="64" spans="3:17" ht="18.75" x14ac:dyDescent="0.3">
      <c r="C64" s="125">
        <v>46</v>
      </c>
      <c r="D64" s="80">
        <v>800667</v>
      </c>
      <c r="E64" s="80" t="s">
        <v>182</v>
      </c>
      <c r="F64" s="142" t="s">
        <v>30</v>
      </c>
      <c r="G64" s="131">
        <v>53</v>
      </c>
      <c r="H64" s="81">
        <v>27</v>
      </c>
      <c r="I64" s="132">
        <v>0.50943396226415094</v>
      </c>
      <c r="J64" s="131">
        <v>53</v>
      </c>
      <c r="K64" s="81">
        <v>40</v>
      </c>
      <c r="L64" s="132">
        <v>0.75471698113207553</v>
      </c>
      <c r="M64" s="131">
        <v>25</v>
      </c>
      <c r="N64" s="81">
        <v>18</v>
      </c>
      <c r="O64" s="132">
        <f t="shared" si="0"/>
        <v>0.72</v>
      </c>
      <c r="P64" s="124"/>
      <c r="Q64" s="124"/>
    </row>
    <row r="65" spans="3:17" ht="18.75" x14ac:dyDescent="0.3">
      <c r="C65" s="125">
        <v>47</v>
      </c>
      <c r="D65" s="80">
        <v>800206</v>
      </c>
      <c r="E65" s="80" t="s">
        <v>183</v>
      </c>
      <c r="F65" s="142" t="s">
        <v>149</v>
      </c>
      <c r="G65" s="136"/>
      <c r="H65" s="75"/>
      <c r="I65" s="137"/>
      <c r="J65" s="136"/>
      <c r="K65" s="75"/>
      <c r="L65" s="137"/>
      <c r="M65" s="131">
        <v>25</v>
      </c>
      <c r="N65" s="81">
        <v>18</v>
      </c>
      <c r="O65" s="132">
        <f t="shared" si="0"/>
        <v>0.72</v>
      </c>
      <c r="P65" s="124"/>
      <c r="Q65" s="124"/>
    </row>
    <row r="66" spans="3:17" ht="18.75" x14ac:dyDescent="0.3">
      <c r="C66" s="125">
        <v>48</v>
      </c>
      <c r="D66" s="80">
        <v>800505</v>
      </c>
      <c r="E66" s="80" t="s">
        <v>184</v>
      </c>
      <c r="F66" s="142" t="s">
        <v>141</v>
      </c>
      <c r="G66" s="131">
        <v>53</v>
      </c>
      <c r="H66" s="81">
        <v>38</v>
      </c>
      <c r="I66" s="132">
        <v>0.71698113207547165</v>
      </c>
      <c r="J66" s="131">
        <v>53</v>
      </c>
      <c r="K66" s="81">
        <v>35</v>
      </c>
      <c r="L66" s="132">
        <v>0.660377358490566</v>
      </c>
      <c r="M66" s="131">
        <v>25</v>
      </c>
      <c r="N66" s="81">
        <v>17.5</v>
      </c>
      <c r="O66" s="132">
        <f t="shared" si="0"/>
        <v>0.7</v>
      </c>
      <c r="P66" s="124"/>
      <c r="Q66" s="124"/>
    </row>
    <row r="67" spans="3:17" ht="18.75" x14ac:dyDescent="0.3">
      <c r="C67" s="125">
        <v>49</v>
      </c>
      <c r="D67" s="80">
        <v>800210</v>
      </c>
      <c r="E67" s="80" t="s">
        <v>24</v>
      </c>
      <c r="F67" s="142" t="s">
        <v>149</v>
      </c>
      <c r="G67" s="131">
        <v>53</v>
      </c>
      <c r="H67" s="81">
        <v>45</v>
      </c>
      <c r="I67" s="132">
        <v>0.84905660377358494</v>
      </c>
      <c r="J67" s="131">
        <v>53</v>
      </c>
      <c r="K67" s="81">
        <v>52</v>
      </c>
      <c r="L67" s="132">
        <v>0.98113207547169812</v>
      </c>
      <c r="M67" s="131">
        <v>25</v>
      </c>
      <c r="N67" s="81">
        <v>16</v>
      </c>
      <c r="O67" s="132">
        <f t="shared" si="0"/>
        <v>0.64</v>
      </c>
      <c r="P67" s="124"/>
      <c r="Q67" s="124"/>
    </row>
    <row r="68" spans="3:17" ht="18.75" x14ac:dyDescent="0.3">
      <c r="C68" s="125">
        <v>50</v>
      </c>
      <c r="D68" s="80">
        <v>800315</v>
      </c>
      <c r="E68" s="80" t="s">
        <v>185</v>
      </c>
      <c r="F68" s="142" t="s">
        <v>30</v>
      </c>
      <c r="G68" s="131">
        <v>53</v>
      </c>
      <c r="H68" s="81">
        <v>43</v>
      </c>
      <c r="I68" s="132">
        <v>0.81132075471698117</v>
      </c>
      <c r="J68" s="131">
        <v>53</v>
      </c>
      <c r="K68" s="81">
        <v>49</v>
      </c>
      <c r="L68" s="132">
        <v>0.92452830188679247</v>
      </c>
      <c r="M68" s="131">
        <v>25</v>
      </c>
      <c r="N68" s="81">
        <v>16</v>
      </c>
      <c r="O68" s="132">
        <f t="shared" si="0"/>
        <v>0.64</v>
      </c>
      <c r="P68" s="124"/>
      <c r="Q68" s="124"/>
    </row>
    <row r="69" spans="3:17" ht="18.75" x14ac:dyDescent="0.3">
      <c r="C69" s="125">
        <v>51</v>
      </c>
      <c r="D69" s="80">
        <v>800079</v>
      </c>
      <c r="E69" s="80" t="s">
        <v>80</v>
      </c>
      <c r="F69" s="142" t="s">
        <v>186</v>
      </c>
      <c r="G69" s="131">
        <v>53</v>
      </c>
      <c r="H69" s="81">
        <v>30</v>
      </c>
      <c r="I69" s="132">
        <v>0.56603773584905659</v>
      </c>
      <c r="J69" s="131">
        <v>53</v>
      </c>
      <c r="K69" s="81">
        <v>48</v>
      </c>
      <c r="L69" s="132">
        <v>0.90566037735849059</v>
      </c>
      <c r="M69" s="131">
        <v>25</v>
      </c>
      <c r="N69" s="81">
        <v>16</v>
      </c>
      <c r="O69" s="132">
        <f t="shared" si="0"/>
        <v>0.64</v>
      </c>
      <c r="P69" s="124"/>
      <c r="Q69" s="124"/>
    </row>
    <row r="70" spans="3:17" ht="18.75" x14ac:dyDescent="0.3">
      <c r="C70" s="125">
        <v>52</v>
      </c>
      <c r="D70" s="80">
        <v>800709</v>
      </c>
      <c r="E70" s="80" t="s">
        <v>187</v>
      </c>
      <c r="F70" s="142" t="s">
        <v>149</v>
      </c>
      <c r="G70" s="136"/>
      <c r="H70" s="75"/>
      <c r="I70" s="137"/>
      <c r="J70" s="136"/>
      <c r="K70" s="75"/>
      <c r="L70" s="137"/>
      <c r="M70" s="131">
        <v>25</v>
      </c>
      <c r="N70" s="81">
        <v>15</v>
      </c>
      <c r="O70" s="132">
        <f t="shared" si="0"/>
        <v>0.6</v>
      </c>
      <c r="P70" s="124"/>
      <c r="Q70" s="124"/>
    </row>
    <row r="71" spans="3:17" ht="18.75" x14ac:dyDescent="0.3">
      <c r="C71" s="125">
        <v>53</v>
      </c>
      <c r="D71" s="80">
        <v>800</v>
      </c>
      <c r="E71" s="80" t="s">
        <v>188</v>
      </c>
      <c r="F71" s="142" t="s">
        <v>30</v>
      </c>
      <c r="G71" s="136"/>
      <c r="H71" s="75"/>
      <c r="I71" s="137"/>
      <c r="J71" s="136"/>
      <c r="K71" s="75"/>
      <c r="L71" s="137"/>
      <c r="M71" s="131">
        <v>25</v>
      </c>
      <c r="N71" s="81">
        <v>14</v>
      </c>
      <c r="O71" s="132">
        <f t="shared" si="0"/>
        <v>0.56000000000000005</v>
      </c>
      <c r="P71" s="124"/>
      <c r="Q71" s="124"/>
    </row>
    <row r="72" spans="3:17" ht="18.75" x14ac:dyDescent="0.3">
      <c r="C72" s="125">
        <v>54</v>
      </c>
      <c r="D72" s="80">
        <v>800150</v>
      </c>
      <c r="E72" s="80" t="s">
        <v>189</v>
      </c>
      <c r="F72" s="142" t="s">
        <v>141</v>
      </c>
      <c r="G72" s="131">
        <v>53</v>
      </c>
      <c r="H72" s="81">
        <v>27</v>
      </c>
      <c r="I72" s="132">
        <v>0.50943396226415094</v>
      </c>
      <c r="J72" s="131">
        <v>53</v>
      </c>
      <c r="K72" s="81">
        <v>30</v>
      </c>
      <c r="L72" s="132">
        <v>0.56603773584905659</v>
      </c>
      <c r="M72" s="131">
        <v>25</v>
      </c>
      <c r="N72" s="81">
        <v>13</v>
      </c>
      <c r="O72" s="132">
        <f t="shared" si="0"/>
        <v>0.52</v>
      </c>
      <c r="P72" s="124"/>
      <c r="Q72" s="124"/>
    </row>
    <row r="73" spans="3:17" ht="18.75" x14ac:dyDescent="0.3">
      <c r="C73" s="125">
        <v>55</v>
      </c>
      <c r="D73" s="80">
        <v>800179</v>
      </c>
      <c r="E73" s="80" t="s">
        <v>87</v>
      </c>
      <c r="F73" s="142" t="s">
        <v>149</v>
      </c>
      <c r="G73" s="136"/>
      <c r="H73" s="75"/>
      <c r="I73" s="137"/>
      <c r="J73" s="136"/>
      <c r="K73" s="75"/>
      <c r="L73" s="137"/>
      <c r="M73" s="131">
        <v>25</v>
      </c>
      <c r="N73" s="81">
        <v>13</v>
      </c>
      <c r="O73" s="132">
        <f t="shared" si="0"/>
        <v>0.52</v>
      </c>
      <c r="P73" s="124"/>
      <c r="Q73" s="124"/>
    </row>
    <row r="74" spans="3:17" ht="18.75" x14ac:dyDescent="0.3">
      <c r="C74" s="125">
        <v>56</v>
      </c>
      <c r="D74" s="80">
        <v>800038</v>
      </c>
      <c r="E74" s="80" t="s">
        <v>190</v>
      </c>
      <c r="F74" s="142" t="s">
        <v>149</v>
      </c>
      <c r="G74" s="131">
        <v>53</v>
      </c>
      <c r="H74" s="81">
        <v>36</v>
      </c>
      <c r="I74" s="132">
        <v>0.67924528301886788</v>
      </c>
      <c r="J74" s="131">
        <v>53</v>
      </c>
      <c r="K74" s="81">
        <v>45</v>
      </c>
      <c r="L74" s="132">
        <v>0.84905660377358494</v>
      </c>
      <c r="M74" s="131">
        <v>25</v>
      </c>
      <c r="N74" s="81">
        <v>12.5</v>
      </c>
      <c r="O74" s="132">
        <f t="shared" si="0"/>
        <v>0.5</v>
      </c>
      <c r="P74" s="124"/>
      <c r="Q74" s="124"/>
    </row>
    <row r="75" spans="3:17" ht="18.75" x14ac:dyDescent="0.3">
      <c r="C75" s="125">
        <v>57</v>
      </c>
      <c r="D75" s="80">
        <v>800321</v>
      </c>
      <c r="E75" s="80" t="s">
        <v>191</v>
      </c>
      <c r="F75" s="142" t="s">
        <v>14</v>
      </c>
      <c r="G75" s="136"/>
      <c r="H75" s="75"/>
      <c r="I75" s="137"/>
      <c r="J75" s="136"/>
      <c r="K75" s="75"/>
      <c r="L75" s="137"/>
      <c r="M75" s="131">
        <v>25</v>
      </c>
      <c r="N75" s="81">
        <v>9.5</v>
      </c>
      <c r="O75" s="132">
        <f t="shared" si="0"/>
        <v>0.38</v>
      </c>
      <c r="P75" s="124"/>
      <c r="Q75" s="124"/>
    </row>
    <row r="76" spans="3:17" ht="18.75" x14ac:dyDescent="0.3">
      <c r="C76" s="125">
        <v>58</v>
      </c>
      <c r="D76" s="80">
        <v>800152</v>
      </c>
      <c r="E76" s="80" t="s">
        <v>192</v>
      </c>
      <c r="F76" s="142" t="s">
        <v>186</v>
      </c>
      <c r="G76" s="136"/>
      <c r="H76" s="75"/>
      <c r="I76" s="137"/>
      <c r="J76" s="136"/>
      <c r="K76" s="75"/>
      <c r="L76" s="137"/>
      <c r="M76" s="131">
        <v>25</v>
      </c>
      <c r="N76" s="81">
        <v>9.5</v>
      </c>
      <c r="O76" s="132">
        <f t="shared" si="0"/>
        <v>0.38</v>
      </c>
      <c r="P76" s="124"/>
      <c r="Q76" s="124"/>
    </row>
    <row r="77" spans="3:17" ht="18.75" x14ac:dyDescent="0.3">
      <c r="C77" s="125">
        <v>59</v>
      </c>
      <c r="D77" s="80">
        <v>800144</v>
      </c>
      <c r="E77" s="80" t="s">
        <v>193</v>
      </c>
      <c r="F77" s="142" t="s">
        <v>53</v>
      </c>
      <c r="G77" s="131">
        <v>53</v>
      </c>
      <c r="H77" s="81">
        <v>12</v>
      </c>
      <c r="I77" s="132">
        <v>0.22641509433962265</v>
      </c>
      <c r="J77" s="131">
        <v>53</v>
      </c>
      <c r="K77" s="81">
        <v>34.5</v>
      </c>
      <c r="L77" s="132">
        <v>0.65094339622641506</v>
      </c>
      <c r="M77" s="131">
        <v>25</v>
      </c>
      <c r="N77" s="81">
        <v>9</v>
      </c>
      <c r="O77" s="132">
        <f t="shared" si="0"/>
        <v>0.36</v>
      </c>
      <c r="P77" s="124"/>
      <c r="Q77" s="124"/>
    </row>
    <row r="78" spans="3:17" ht="18.75" x14ac:dyDescent="0.3">
      <c r="C78" s="125">
        <v>60</v>
      </c>
      <c r="D78" s="80">
        <v>800167</v>
      </c>
      <c r="E78" s="80" t="s">
        <v>194</v>
      </c>
      <c r="F78" s="142" t="s">
        <v>53</v>
      </c>
      <c r="G78" s="131">
        <v>53</v>
      </c>
      <c r="H78" s="81">
        <v>38</v>
      </c>
      <c r="I78" s="132">
        <v>0.71698113207547165</v>
      </c>
      <c r="J78" s="131">
        <v>53</v>
      </c>
      <c r="K78" s="81">
        <v>45</v>
      </c>
      <c r="L78" s="132">
        <v>0.84905660377358494</v>
      </c>
      <c r="M78" s="131">
        <v>25</v>
      </c>
      <c r="N78" s="81"/>
      <c r="O78" s="132">
        <f t="shared" si="0"/>
        <v>0</v>
      </c>
      <c r="P78" s="124"/>
      <c r="Q78" s="124"/>
    </row>
    <row r="79" spans="3:17" ht="18.75" x14ac:dyDescent="0.3">
      <c r="C79" s="125">
        <v>61</v>
      </c>
      <c r="D79" s="80">
        <v>800041</v>
      </c>
      <c r="E79" s="80" t="s">
        <v>195</v>
      </c>
      <c r="F79" s="142" t="s">
        <v>133</v>
      </c>
      <c r="G79" s="131">
        <v>53</v>
      </c>
      <c r="H79" s="81">
        <v>37</v>
      </c>
      <c r="I79" s="132">
        <v>0.69811320754716977</v>
      </c>
      <c r="J79" s="131">
        <v>53</v>
      </c>
      <c r="K79" s="81">
        <v>50</v>
      </c>
      <c r="L79" s="132">
        <v>0.94339622641509435</v>
      </c>
      <c r="M79" s="131">
        <v>25</v>
      </c>
      <c r="N79" s="81"/>
      <c r="O79" s="132">
        <f t="shared" si="0"/>
        <v>0</v>
      </c>
      <c r="P79" s="124"/>
      <c r="Q79" s="124"/>
    </row>
    <row r="80" spans="3:17" ht="18.75" x14ac:dyDescent="0.3">
      <c r="C80" s="125">
        <v>62</v>
      </c>
      <c r="D80" s="80">
        <v>800070</v>
      </c>
      <c r="E80" s="80" t="s">
        <v>196</v>
      </c>
      <c r="F80" s="142" t="s">
        <v>133</v>
      </c>
      <c r="G80" s="131">
        <v>53</v>
      </c>
      <c r="H80" s="81">
        <v>37</v>
      </c>
      <c r="I80" s="132">
        <v>0.69811320754716977</v>
      </c>
      <c r="J80" s="131">
        <v>53</v>
      </c>
      <c r="K80" s="81">
        <v>37</v>
      </c>
      <c r="L80" s="132">
        <v>0.69811320754716977</v>
      </c>
      <c r="M80" s="131">
        <v>25</v>
      </c>
      <c r="N80" s="81"/>
      <c r="O80" s="132">
        <f t="shared" si="0"/>
        <v>0</v>
      </c>
      <c r="P80" s="124"/>
      <c r="Q80" s="124"/>
    </row>
    <row r="81" spans="3:17" ht="18.75" x14ac:dyDescent="0.3">
      <c r="C81" s="125">
        <v>63</v>
      </c>
      <c r="D81" s="80">
        <v>800177</v>
      </c>
      <c r="E81" s="80" t="s">
        <v>197</v>
      </c>
      <c r="F81" s="142" t="s">
        <v>186</v>
      </c>
      <c r="G81" s="131">
        <v>53</v>
      </c>
      <c r="H81" s="81">
        <v>34</v>
      </c>
      <c r="I81" s="132">
        <v>0.64150943396226412</v>
      </c>
      <c r="J81" s="131">
        <v>53</v>
      </c>
      <c r="K81" s="81">
        <v>40</v>
      </c>
      <c r="L81" s="132">
        <v>0.75471698113207553</v>
      </c>
      <c r="M81" s="131">
        <v>25</v>
      </c>
      <c r="N81" s="81"/>
      <c r="O81" s="132">
        <f t="shared" si="0"/>
        <v>0</v>
      </c>
      <c r="P81" s="124"/>
      <c r="Q81" s="124"/>
    </row>
    <row r="82" spans="3:17" ht="18.75" x14ac:dyDescent="0.3">
      <c r="C82" s="125">
        <v>64</v>
      </c>
      <c r="D82" s="80">
        <v>800512</v>
      </c>
      <c r="E82" s="80" t="s">
        <v>198</v>
      </c>
      <c r="F82" s="142" t="s">
        <v>131</v>
      </c>
      <c r="G82" s="131">
        <v>53</v>
      </c>
      <c r="H82" s="81">
        <v>33</v>
      </c>
      <c r="I82" s="132">
        <v>0.62264150943396224</v>
      </c>
      <c r="J82" s="131">
        <v>53</v>
      </c>
      <c r="K82" s="81">
        <v>50</v>
      </c>
      <c r="L82" s="132">
        <v>0.94339622641509435</v>
      </c>
      <c r="M82" s="131">
        <v>25</v>
      </c>
      <c r="N82" s="81"/>
      <c r="O82" s="132">
        <f t="shared" si="0"/>
        <v>0</v>
      </c>
      <c r="P82" s="124"/>
      <c r="Q82" s="124"/>
    </row>
    <row r="83" spans="3:17" ht="18.75" x14ac:dyDescent="0.3">
      <c r="C83" s="125">
        <v>65</v>
      </c>
      <c r="D83" s="80">
        <v>800102</v>
      </c>
      <c r="E83" s="80" t="s">
        <v>199</v>
      </c>
      <c r="F83" s="142" t="s">
        <v>160</v>
      </c>
      <c r="G83" s="131">
        <v>53</v>
      </c>
      <c r="H83" s="81">
        <v>33</v>
      </c>
      <c r="I83" s="132">
        <v>0.62264150943396224</v>
      </c>
      <c r="J83" s="131">
        <v>53</v>
      </c>
      <c r="K83" s="81">
        <v>39</v>
      </c>
      <c r="L83" s="132">
        <v>0.73584905660377353</v>
      </c>
      <c r="M83" s="131">
        <v>25</v>
      </c>
      <c r="N83" s="81"/>
      <c r="O83" s="132">
        <f t="shared" ref="O83:O90" si="1">N83/M83</f>
        <v>0</v>
      </c>
      <c r="P83" s="124"/>
      <c r="Q83" s="124"/>
    </row>
    <row r="84" spans="3:17" ht="18.75" x14ac:dyDescent="0.3">
      <c r="C84" s="125">
        <v>66</v>
      </c>
      <c r="D84" s="80">
        <v>800501</v>
      </c>
      <c r="E84" s="80" t="s">
        <v>200</v>
      </c>
      <c r="F84" s="142" t="s">
        <v>141</v>
      </c>
      <c r="G84" s="131">
        <v>53</v>
      </c>
      <c r="H84" s="81">
        <v>31</v>
      </c>
      <c r="I84" s="132">
        <v>0.58490566037735847</v>
      </c>
      <c r="J84" s="131">
        <v>53</v>
      </c>
      <c r="K84" s="81">
        <v>38</v>
      </c>
      <c r="L84" s="132">
        <v>0.71698113207547165</v>
      </c>
      <c r="M84" s="131">
        <v>25</v>
      </c>
      <c r="N84" s="81"/>
      <c r="O84" s="132">
        <f t="shared" si="1"/>
        <v>0</v>
      </c>
      <c r="P84" s="124"/>
      <c r="Q84" s="124"/>
    </row>
    <row r="85" spans="3:17" ht="18.75" x14ac:dyDescent="0.3">
      <c r="C85" s="125">
        <v>67</v>
      </c>
      <c r="D85" s="80">
        <v>800472</v>
      </c>
      <c r="E85" s="80" t="s">
        <v>201</v>
      </c>
      <c r="F85" s="142" t="s">
        <v>202</v>
      </c>
      <c r="G85" s="131">
        <v>53</v>
      </c>
      <c r="H85" s="81">
        <v>29</v>
      </c>
      <c r="I85" s="132">
        <v>0.54716981132075471</v>
      </c>
      <c r="J85" s="131">
        <v>53</v>
      </c>
      <c r="K85" s="81">
        <v>44</v>
      </c>
      <c r="L85" s="132">
        <v>0.83018867924528306</v>
      </c>
      <c r="M85" s="131">
        <v>25</v>
      </c>
      <c r="N85" s="81"/>
      <c r="O85" s="132">
        <f t="shared" si="1"/>
        <v>0</v>
      </c>
      <c r="P85" s="124"/>
      <c r="Q85" s="124"/>
    </row>
    <row r="86" spans="3:17" ht="18.75" x14ac:dyDescent="0.3">
      <c r="C86" s="125">
        <v>68</v>
      </c>
      <c r="D86" s="80">
        <v>800140</v>
      </c>
      <c r="E86" s="80" t="s">
        <v>203</v>
      </c>
      <c r="F86" s="142" t="s">
        <v>164</v>
      </c>
      <c r="G86" s="131">
        <v>53</v>
      </c>
      <c r="H86" s="81">
        <v>27.5</v>
      </c>
      <c r="I86" s="132">
        <v>0.51886792452830188</v>
      </c>
      <c r="J86" s="131">
        <v>53</v>
      </c>
      <c r="K86" s="81">
        <v>47</v>
      </c>
      <c r="L86" s="132">
        <v>0.8867924528301887</v>
      </c>
      <c r="M86" s="131">
        <v>25</v>
      </c>
      <c r="N86" s="81"/>
      <c r="O86" s="132">
        <f t="shared" si="1"/>
        <v>0</v>
      </c>
      <c r="P86" s="124"/>
      <c r="Q86" s="124"/>
    </row>
    <row r="87" spans="3:17" ht="18.75" x14ac:dyDescent="0.3">
      <c r="C87" s="125">
        <v>69</v>
      </c>
      <c r="D87" s="80">
        <v>800183</v>
      </c>
      <c r="E87" s="80" t="s">
        <v>204</v>
      </c>
      <c r="F87" s="142" t="s">
        <v>136</v>
      </c>
      <c r="G87" s="131">
        <v>53</v>
      </c>
      <c r="H87" s="81">
        <v>25</v>
      </c>
      <c r="I87" s="132">
        <v>0.47169811320754718</v>
      </c>
      <c r="J87" s="131">
        <v>53</v>
      </c>
      <c r="K87" s="81">
        <v>35.5</v>
      </c>
      <c r="L87" s="132">
        <v>0.66981132075471694</v>
      </c>
      <c r="M87" s="131">
        <v>25</v>
      </c>
      <c r="N87" s="81"/>
      <c r="O87" s="132">
        <f t="shared" si="1"/>
        <v>0</v>
      </c>
      <c r="P87" s="124"/>
      <c r="Q87" s="124"/>
    </row>
    <row r="88" spans="3:17" ht="18.75" x14ac:dyDescent="0.3">
      <c r="C88" s="125">
        <v>70</v>
      </c>
      <c r="D88" s="80">
        <v>800068</v>
      </c>
      <c r="E88" s="80" t="s">
        <v>158</v>
      </c>
      <c r="F88" s="142" t="s">
        <v>164</v>
      </c>
      <c r="G88" s="131">
        <v>53</v>
      </c>
      <c r="H88" s="81">
        <v>22</v>
      </c>
      <c r="I88" s="132">
        <v>0.41509433962264153</v>
      </c>
      <c r="J88" s="131">
        <v>53</v>
      </c>
      <c r="K88" s="81">
        <v>50</v>
      </c>
      <c r="L88" s="132">
        <v>0.94339622641509435</v>
      </c>
      <c r="M88" s="131">
        <v>25</v>
      </c>
      <c r="N88" s="81"/>
      <c r="O88" s="132">
        <f t="shared" si="1"/>
        <v>0</v>
      </c>
      <c r="P88" s="124"/>
      <c r="Q88" s="124"/>
    </row>
    <row r="89" spans="3:17" ht="18.75" x14ac:dyDescent="0.3">
      <c r="C89" s="125">
        <v>71</v>
      </c>
      <c r="D89" s="80">
        <v>800153</v>
      </c>
      <c r="E89" s="80" t="s">
        <v>205</v>
      </c>
      <c r="F89" s="142" t="s">
        <v>174</v>
      </c>
      <c r="G89" s="131">
        <v>53</v>
      </c>
      <c r="H89" s="81">
        <v>0</v>
      </c>
      <c r="I89" s="132">
        <v>0</v>
      </c>
      <c r="J89" s="131">
        <v>53</v>
      </c>
      <c r="K89" s="81">
        <v>20.5</v>
      </c>
      <c r="L89" s="132">
        <v>0.3867924528301887</v>
      </c>
      <c r="M89" s="131">
        <v>25</v>
      </c>
      <c r="N89" s="81"/>
      <c r="O89" s="132">
        <f t="shared" si="1"/>
        <v>0</v>
      </c>
      <c r="P89" s="124"/>
      <c r="Q89" s="124"/>
    </row>
    <row r="90" spans="3:17" ht="19.5" thickBot="1" x14ac:dyDescent="0.35">
      <c r="C90" s="144">
        <v>72</v>
      </c>
      <c r="D90" s="145">
        <v>800206</v>
      </c>
      <c r="E90" s="145" t="s">
        <v>206</v>
      </c>
      <c r="F90" s="146" t="s">
        <v>174</v>
      </c>
      <c r="G90" s="138">
        <v>53</v>
      </c>
      <c r="H90" s="134">
        <v>0</v>
      </c>
      <c r="I90" s="135">
        <v>0</v>
      </c>
      <c r="J90" s="138">
        <v>53</v>
      </c>
      <c r="K90" s="134">
        <v>8</v>
      </c>
      <c r="L90" s="135">
        <v>0.15094339622641509</v>
      </c>
      <c r="M90" s="133">
        <v>25</v>
      </c>
      <c r="N90" s="134"/>
      <c r="O90" s="135">
        <f t="shared" si="1"/>
        <v>0</v>
      </c>
      <c r="P90" s="124"/>
      <c r="Q90" s="124"/>
    </row>
    <row r="91" spans="3:17" ht="18.75" x14ac:dyDescent="0.3">
      <c r="P91" s="124"/>
      <c r="Q91" s="124"/>
    </row>
    <row r="92" spans="3:17" ht="18.75" x14ac:dyDescent="0.3">
      <c r="P92" s="124"/>
      <c r="Q92" s="124"/>
    </row>
    <row r="93" spans="3:17" ht="18.75" x14ac:dyDescent="0.3">
      <c r="P93" s="124"/>
      <c r="Q93" s="124"/>
    </row>
    <row r="94" spans="3:17" ht="18.75" x14ac:dyDescent="0.3">
      <c r="P94" s="124"/>
      <c r="Q94" s="124"/>
    </row>
    <row r="95" spans="3:17" ht="18.75" x14ac:dyDescent="0.3">
      <c r="P95" s="124"/>
      <c r="Q95" s="124"/>
    </row>
    <row r="96" spans="3:17" ht="18.75" x14ac:dyDescent="0.3">
      <c r="P96" s="124"/>
      <c r="Q96" s="124"/>
    </row>
    <row r="97" spans="3:17" ht="18.75" x14ac:dyDescent="0.3">
      <c r="P97" s="124"/>
      <c r="Q97" s="124"/>
    </row>
    <row r="98" spans="3:17" ht="18.75" x14ac:dyDescent="0.3">
      <c r="C98" s="82" t="s">
        <v>207</v>
      </c>
      <c r="D98" s="82" t="s">
        <v>208</v>
      </c>
      <c r="E98" s="83" t="s">
        <v>209</v>
      </c>
      <c r="F98" s="82" t="s">
        <v>210</v>
      </c>
      <c r="G98" s="84" t="s">
        <v>11</v>
      </c>
      <c r="P98" s="124"/>
      <c r="Q98" s="124"/>
    </row>
    <row r="99" spans="3:17" ht="18.75" x14ac:dyDescent="0.3">
      <c r="C99" s="34" t="s">
        <v>60</v>
      </c>
      <c r="D99" s="38">
        <v>5</v>
      </c>
      <c r="E99" s="38">
        <v>3</v>
      </c>
      <c r="F99" s="38">
        <f>D99-E99</f>
        <v>2</v>
      </c>
      <c r="G99" s="85">
        <f>E99/D99</f>
        <v>0.6</v>
      </c>
      <c r="P99" s="124"/>
      <c r="Q99" s="124"/>
    </row>
    <row r="100" spans="3:17" ht="18.75" x14ac:dyDescent="0.3">
      <c r="C100" s="34" t="s">
        <v>211</v>
      </c>
      <c r="D100" s="38">
        <v>17</v>
      </c>
      <c r="E100" s="38">
        <v>17</v>
      </c>
      <c r="F100" s="38">
        <f t="shared" ref="F100:F107" si="2">D100-E100</f>
        <v>0</v>
      </c>
      <c r="G100" s="85">
        <f t="shared" ref="G100:G107" si="3">E100/D100</f>
        <v>1</v>
      </c>
      <c r="P100" s="124"/>
      <c r="Q100" s="124"/>
    </row>
    <row r="101" spans="3:17" ht="18.75" x14ac:dyDescent="0.3">
      <c r="C101" s="34" t="s">
        <v>160</v>
      </c>
      <c r="D101" s="38">
        <v>8</v>
      </c>
      <c r="E101" s="38">
        <v>6</v>
      </c>
      <c r="F101" s="38">
        <f t="shared" si="2"/>
        <v>2</v>
      </c>
      <c r="G101" s="85">
        <f t="shared" si="3"/>
        <v>0.75</v>
      </c>
      <c r="P101" s="124"/>
      <c r="Q101" s="124"/>
    </row>
    <row r="102" spans="3:17" ht="18.75" x14ac:dyDescent="0.3">
      <c r="C102" s="34" t="s">
        <v>141</v>
      </c>
      <c r="D102" s="38">
        <v>8</v>
      </c>
      <c r="E102" s="38">
        <v>5</v>
      </c>
      <c r="F102" s="38">
        <f t="shared" si="2"/>
        <v>3</v>
      </c>
      <c r="G102" s="85">
        <f t="shared" si="3"/>
        <v>0.625</v>
      </c>
      <c r="P102" s="124"/>
      <c r="Q102" s="124"/>
    </row>
    <row r="103" spans="3:17" ht="18.75" x14ac:dyDescent="0.3">
      <c r="C103" s="34" t="s">
        <v>212</v>
      </c>
      <c r="D103" s="38">
        <v>3</v>
      </c>
      <c r="E103" s="38">
        <v>3</v>
      </c>
      <c r="F103" s="38">
        <f t="shared" si="2"/>
        <v>0</v>
      </c>
      <c r="G103" s="85">
        <f t="shared" si="3"/>
        <v>1</v>
      </c>
      <c r="P103" s="124"/>
      <c r="Q103" s="124"/>
    </row>
    <row r="104" spans="3:17" ht="18.75" x14ac:dyDescent="0.3">
      <c r="C104" s="34" t="s">
        <v>17</v>
      </c>
      <c r="D104" s="38">
        <v>7</v>
      </c>
      <c r="E104" s="38">
        <v>4</v>
      </c>
      <c r="F104" s="38">
        <f t="shared" si="2"/>
        <v>3</v>
      </c>
      <c r="G104" s="85">
        <f t="shared" si="3"/>
        <v>0.5714285714285714</v>
      </c>
      <c r="P104" s="124"/>
      <c r="Q104" s="124"/>
    </row>
    <row r="105" spans="3:17" ht="18.75" x14ac:dyDescent="0.3">
      <c r="C105" s="34" t="s">
        <v>53</v>
      </c>
      <c r="D105" s="38">
        <v>9</v>
      </c>
      <c r="E105" s="38">
        <v>8</v>
      </c>
      <c r="F105" s="38">
        <f t="shared" si="2"/>
        <v>1</v>
      </c>
      <c r="G105" s="85">
        <f t="shared" si="3"/>
        <v>0.88888888888888884</v>
      </c>
      <c r="P105" s="124"/>
      <c r="Q105" s="124"/>
    </row>
    <row r="106" spans="3:17" ht="18.75" x14ac:dyDescent="0.3">
      <c r="C106" s="34" t="s">
        <v>213</v>
      </c>
      <c r="D106" s="38">
        <v>4</v>
      </c>
      <c r="E106" s="38">
        <v>2</v>
      </c>
      <c r="F106" s="38">
        <f t="shared" si="2"/>
        <v>2</v>
      </c>
      <c r="G106" s="85">
        <f t="shared" si="3"/>
        <v>0.5</v>
      </c>
      <c r="P106" s="124"/>
      <c r="Q106" s="124"/>
    </row>
    <row r="107" spans="3:17" ht="18.75" x14ac:dyDescent="0.3">
      <c r="C107" s="34" t="s">
        <v>30</v>
      </c>
      <c r="D107" s="38">
        <v>11</v>
      </c>
      <c r="E107" s="38">
        <v>11</v>
      </c>
      <c r="F107" s="38">
        <f t="shared" si="2"/>
        <v>0</v>
      </c>
      <c r="G107" s="85">
        <f t="shared" si="3"/>
        <v>1</v>
      </c>
      <c r="P107" s="124"/>
      <c r="Q107" s="124"/>
    </row>
    <row r="108" spans="3:17" ht="18.75" x14ac:dyDescent="0.3">
      <c r="C108" s="86" t="s">
        <v>214</v>
      </c>
      <c r="D108" s="82">
        <f>SUM(D99:D107)</f>
        <v>72</v>
      </c>
      <c r="E108" s="82">
        <f>SUM(E99:E107)</f>
        <v>59</v>
      </c>
      <c r="F108" s="82">
        <f>SUBTOTAL(9,F99:F107)</f>
        <v>13</v>
      </c>
      <c r="G108" s="87">
        <f>AVERAGE(G99:G107)</f>
        <v>0.7705908289241622</v>
      </c>
      <c r="P108" s="124"/>
      <c r="Q108" s="124"/>
    </row>
    <row r="109" spans="3:17" ht="18.75" x14ac:dyDescent="0.3">
      <c r="P109" s="124"/>
      <c r="Q109" s="124"/>
    </row>
    <row r="110" spans="3:17" ht="18.75" x14ac:dyDescent="0.3">
      <c r="P110" s="124"/>
      <c r="Q110" s="124"/>
    </row>
    <row r="111" spans="3:17" ht="18.75" x14ac:dyDescent="0.3">
      <c r="P111" s="124"/>
      <c r="Q111" s="124"/>
    </row>
    <row r="112" spans="3:17" ht="45" x14ac:dyDescent="0.3">
      <c r="D112" s="25" t="s">
        <v>207</v>
      </c>
      <c r="E112" s="25" t="s">
        <v>215</v>
      </c>
      <c r="F112" s="88" t="s">
        <v>216</v>
      </c>
      <c r="G112" s="88" t="s">
        <v>217</v>
      </c>
      <c r="P112" s="124"/>
      <c r="Q112" s="124"/>
    </row>
    <row r="113" spans="4:17" ht="18.75" x14ac:dyDescent="0.3">
      <c r="D113" s="34" t="s">
        <v>60</v>
      </c>
      <c r="E113" s="38">
        <v>5</v>
      </c>
      <c r="F113" s="38">
        <v>22</v>
      </c>
      <c r="G113" s="85">
        <v>0.53</v>
      </c>
      <c r="P113" s="124"/>
      <c r="Q113" s="124"/>
    </row>
    <row r="114" spans="4:17" ht="18.75" x14ac:dyDescent="0.3">
      <c r="D114" s="34" t="s">
        <v>211</v>
      </c>
      <c r="E114" s="38">
        <v>17</v>
      </c>
      <c r="F114" s="38">
        <v>18.5</v>
      </c>
      <c r="G114" s="85">
        <v>0.75</v>
      </c>
      <c r="P114" s="124"/>
      <c r="Q114" s="124"/>
    </row>
    <row r="115" spans="4:17" ht="18.75" x14ac:dyDescent="0.3">
      <c r="D115" s="34" t="s">
        <v>160</v>
      </c>
      <c r="E115" s="38">
        <v>8</v>
      </c>
      <c r="F115" s="38">
        <v>18.5</v>
      </c>
      <c r="G115" s="85">
        <v>0.56000000000000005</v>
      </c>
      <c r="P115" s="124"/>
      <c r="Q115" s="124"/>
    </row>
    <row r="116" spans="4:17" ht="18.75" x14ac:dyDescent="0.3">
      <c r="D116" s="34" t="s">
        <v>141</v>
      </c>
      <c r="E116" s="38">
        <v>8</v>
      </c>
      <c r="F116" s="38">
        <v>20</v>
      </c>
      <c r="G116" s="85">
        <v>0.5</v>
      </c>
      <c r="P116" s="124"/>
      <c r="Q116" s="124"/>
    </row>
    <row r="117" spans="4:17" ht="18.75" x14ac:dyDescent="0.3">
      <c r="D117" s="34" t="s">
        <v>212</v>
      </c>
      <c r="E117" s="38">
        <v>3</v>
      </c>
      <c r="F117" s="38">
        <v>20</v>
      </c>
      <c r="G117" s="85">
        <v>0.81</v>
      </c>
      <c r="P117" s="124"/>
      <c r="Q117" s="124"/>
    </row>
    <row r="118" spans="4:17" ht="18.75" x14ac:dyDescent="0.3">
      <c r="D118" s="34" t="s">
        <v>17</v>
      </c>
      <c r="E118" s="38">
        <v>7</v>
      </c>
      <c r="F118" s="38">
        <v>16</v>
      </c>
      <c r="G118" s="85">
        <v>0.37</v>
      </c>
      <c r="P118" s="124"/>
      <c r="Q118" s="124"/>
    </row>
    <row r="119" spans="4:17" ht="18.75" x14ac:dyDescent="0.3">
      <c r="D119" s="34" t="s">
        <v>53</v>
      </c>
      <c r="E119" s="38">
        <v>9</v>
      </c>
      <c r="F119" s="38">
        <v>19</v>
      </c>
      <c r="G119" s="85">
        <v>0.69</v>
      </c>
      <c r="P119" s="124"/>
      <c r="Q119" s="124"/>
    </row>
    <row r="120" spans="4:17" ht="18.75" x14ac:dyDescent="0.3">
      <c r="D120" s="34" t="s">
        <v>213</v>
      </c>
      <c r="E120" s="38">
        <v>4</v>
      </c>
      <c r="F120" s="38">
        <v>19</v>
      </c>
      <c r="G120" s="85">
        <v>0.38</v>
      </c>
      <c r="P120" s="124"/>
      <c r="Q120" s="124"/>
    </row>
    <row r="121" spans="4:17" x14ac:dyDescent="0.25">
      <c r="D121" s="34" t="s">
        <v>30</v>
      </c>
      <c r="E121" s="38">
        <v>11</v>
      </c>
      <c r="F121" s="38">
        <v>20</v>
      </c>
      <c r="G121" s="85">
        <v>0.8</v>
      </c>
    </row>
    <row r="122" spans="4:17" x14ac:dyDescent="0.25">
      <c r="D122" s="86" t="s">
        <v>214</v>
      </c>
      <c r="E122" s="82">
        <f>SUM(E113:E121)</f>
        <v>72</v>
      </c>
      <c r="F122" s="89">
        <f>AVERAGE(F113:F121)</f>
        <v>19.222222222222221</v>
      </c>
      <c r="G122" s="87">
        <f>AVERAGE(G113:G121,G113:G121)</f>
        <v>0.59888888888888892</v>
      </c>
    </row>
    <row r="125" spans="4:17" x14ac:dyDescent="0.25">
      <c r="K125" t="s">
        <v>218</v>
      </c>
    </row>
  </sheetData>
  <mergeCells count="17">
    <mergeCell ref="P5:Q5"/>
    <mergeCell ref="R5:S5"/>
    <mergeCell ref="C6:E6"/>
    <mergeCell ref="N6:O6"/>
    <mergeCell ref="C7:E7"/>
    <mergeCell ref="N7:O7"/>
    <mergeCell ref="M17:O17"/>
    <mergeCell ref="C8:E8"/>
    <mergeCell ref="N8:O8"/>
    <mergeCell ref="C9:E9"/>
    <mergeCell ref="N9:O9"/>
    <mergeCell ref="C16:F17"/>
    <mergeCell ref="G16:I16"/>
    <mergeCell ref="J16:L16"/>
    <mergeCell ref="M16:O16"/>
    <mergeCell ref="G17:I17"/>
    <mergeCell ref="J17:L17"/>
  </mergeCells>
  <pageMargins left="0.23622047244094491" right="0.23622047244094491" top="0.74803149606299213" bottom="0.74803149606299213" header="0.31496062992125984" footer="0.31496062992125984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25"/>
  <sheetViews>
    <sheetView topLeftCell="A51" workbookViewId="0">
      <selection activeCell="A74" sqref="A74:XFD74"/>
    </sheetView>
  </sheetViews>
  <sheetFormatPr defaultRowHeight="15" x14ac:dyDescent="0.25"/>
  <cols>
    <col min="3" max="3" width="6.5703125" style="2" customWidth="1"/>
    <col min="4" max="4" width="8.42578125" customWidth="1"/>
    <col min="5" max="5" width="18.42578125" customWidth="1"/>
    <col min="6" max="6" width="13.5703125" customWidth="1"/>
    <col min="7" max="7" width="8.85546875" customWidth="1"/>
    <col min="8" max="9" width="9.140625" customWidth="1"/>
    <col min="10" max="10" width="10" customWidth="1"/>
    <col min="11" max="11" width="9.5703125" customWidth="1"/>
    <col min="12" max="12" width="9.42578125" customWidth="1"/>
    <col min="13" max="13" width="10.5703125" customWidth="1"/>
    <col min="14" max="14" width="11.28515625" customWidth="1"/>
    <col min="15" max="17" width="10.28515625" customWidth="1"/>
    <col min="18" max="18" width="14.42578125" customWidth="1"/>
  </cols>
  <sheetData>
    <row r="4" spans="3:19" ht="15.75" thickBot="1" x14ac:dyDescent="0.3">
      <c r="P4" s="51"/>
      <c r="Q4" s="51"/>
    </row>
    <row r="5" spans="3:19" ht="15.75" thickBot="1" x14ac:dyDescent="0.3">
      <c r="P5" s="261">
        <v>42552</v>
      </c>
      <c r="Q5" s="262"/>
      <c r="R5" s="261">
        <v>42644</v>
      </c>
      <c r="S5" s="262"/>
    </row>
    <row r="6" spans="3:19" ht="45.75" thickBot="1" x14ac:dyDescent="0.3">
      <c r="C6" s="263" t="s">
        <v>110</v>
      </c>
      <c r="D6" s="264"/>
      <c r="E6" s="265"/>
      <c r="F6" s="52" t="s">
        <v>111</v>
      </c>
      <c r="G6" s="53" t="s">
        <v>112</v>
      </c>
      <c r="N6" s="266" t="s">
        <v>110</v>
      </c>
      <c r="O6" s="267"/>
      <c r="P6" s="54" t="s">
        <v>113</v>
      </c>
      <c r="Q6" s="54" t="s">
        <v>112</v>
      </c>
      <c r="R6" s="54" t="s">
        <v>114</v>
      </c>
      <c r="S6" s="55" t="s">
        <v>112</v>
      </c>
    </row>
    <row r="7" spans="3:19" ht="15" customHeight="1" x14ac:dyDescent="0.25">
      <c r="C7" s="268" t="s">
        <v>115</v>
      </c>
      <c r="D7" s="269"/>
      <c r="E7" s="270"/>
      <c r="F7" s="56">
        <v>11</v>
      </c>
      <c r="G7" s="57">
        <f>11/65</f>
        <v>0.16923076923076924</v>
      </c>
      <c r="N7" s="271" t="s">
        <v>115</v>
      </c>
      <c r="O7" s="272"/>
      <c r="P7" s="58">
        <v>11</v>
      </c>
      <c r="Q7" s="57">
        <f>11/65</f>
        <v>0.16923076923076924</v>
      </c>
      <c r="R7" s="59">
        <v>10</v>
      </c>
      <c r="S7" s="60">
        <f>10/72</f>
        <v>0.1388888888888889</v>
      </c>
    </row>
    <row r="8" spans="3:19" x14ac:dyDescent="0.25">
      <c r="C8" s="247" t="s">
        <v>116</v>
      </c>
      <c r="D8" s="248"/>
      <c r="E8" s="249"/>
      <c r="F8" s="61">
        <v>27</v>
      </c>
      <c r="G8" s="62">
        <f>27/65</f>
        <v>0.41538461538461541</v>
      </c>
      <c r="N8" s="250" t="s">
        <v>116</v>
      </c>
      <c r="O8" s="251"/>
      <c r="P8" s="25">
        <v>27</v>
      </c>
      <c r="Q8" s="62">
        <f>27/65</f>
        <v>0.41538461538461541</v>
      </c>
      <c r="R8" s="25">
        <v>32</v>
      </c>
      <c r="S8" s="63">
        <f>32/72</f>
        <v>0.44444444444444442</v>
      </c>
    </row>
    <row r="9" spans="3:19" ht="15.75" customHeight="1" thickBot="1" x14ac:dyDescent="0.3">
      <c r="C9" s="252" t="s">
        <v>117</v>
      </c>
      <c r="D9" s="253"/>
      <c r="E9" s="254"/>
      <c r="F9" s="64">
        <v>27</v>
      </c>
      <c r="G9" s="65">
        <f>27/65</f>
        <v>0.41538461538461541</v>
      </c>
      <c r="N9" s="255" t="s">
        <v>117</v>
      </c>
      <c r="O9" s="256"/>
      <c r="P9" s="66">
        <v>27</v>
      </c>
      <c r="Q9" s="65">
        <f>27/65</f>
        <v>0.41538461538461541</v>
      </c>
      <c r="R9" s="44">
        <v>30</v>
      </c>
      <c r="S9" s="67">
        <f>30/72</f>
        <v>0.41666666666666669</v>
      </c>
    </row>
    <row r="15" spans="3:19" ht="15.75" thickBot="1" x14ac:dyDescent="0.3"/>
    <row r="16" spans="3:19" ht="18.75" x14ac:dyDescent="0.3">
      <c r="C16" s="235" t="s">
        <v>118</v>
      </c>
      <c r="D16" s="236"/>
      <c r="E16" s="236"/>
      <c r="F16" s="237"/>
      <c r="G16" s="260" t="s">
        <v>119</v>
      </c>
      <c r="H16" s="241"/>
      <c r="I16" s="242"/>
      <c r="J16" s="260" t="s">
        <v>120</v>
      </c>
      <c r="K16" s="241"/>
      <c r="L16" s="242"/>
      <c r="M16" s="260" t="s">
        <v>121</v>
      </c>
      <c r="N16" s="241"/>
      <c r="O16" s="242"/>
      <c r="P16" s="124"/>
      <c r="Q16" s="124"/>
    </row>
    <row r="17" spans="3:17" ht="19.5" thickBot="1" x14ac:dyDescent="0.35">
      <c r="C17" s="257"/>
      <c r="D17" s="258"/>
      <c r="E17" s="258"/>
      <c r="F17" s="259"/>
      <c r="G17" s="244" t="s">
        <v>122</v>
      </c>
      <c r="H17" s="245"/>
      <c r="I17" s="246"/>
      <c r="J17" s="244" t="s">
        <v>122</v>
      </c>
      <c r="K17" s="245"/>
      <c r="L17" s="246"/>
      <c r="M17" s="244" t="s">
        <v>122</v>
      </c>
      <c r="N17" s="245"/>
      <c r="O17" s="246"/>
      <c r="P17" s="124"/>
      <c r="Q17" s="124"/>
    </row>
    <row r="18" spans="3:17" ht="47.25" x14ac:dyDescent="0.3">
      <c r="C18" s="143" t="s">
        <v>123</v>
      </c>
      <c r="D18" s="68" t="s">
        <v>124</v>
      </c>
      <c r="E18" s="68" t="s">
        <v>125</v>
      </c>
      <c r="F18" s="69" t="s">
        <v>126</v>
      </c>
      <c r="G18" s="70" t="s">
        <v>127</v>
      </c>
      <c r="H18" s="71" t="s">
        <v>128</v>
      </c>
      <c r="I18" s="72" t="s">
        <v>129</v>
      </c>
      <c r="J18" s="70" t="s">
        <v>127</v>
      </c>
      <c r="K18" s="71" t="s">
        <v>128</v>
      </c>
      <c r="L18" s="72" t="s">
        <v>129</v>
      </c>
      <c r="M18" s="70" t="s">
        <v>127</v>
      </c>
      <c r="N18" s="71" t="s">
        <v>128</v>
      </c>
      <c r="O18" s="72" t="s">
        <v>129</v>
      </c>
      <c r="P18" s="124"/>
      <c r="Q18" s="124"/>
    </row>
    <row r="19" spans="3:17" ht="18.75" x14ac:dyDescent="0.3">
      <c r="C19" s="125">
        <v>1</v>
      </c>
      <c r="D19" s="74">
        <v>800129</v>
      </c>
      <c r="E19" s="74" t="s">
        <v>130</v>
      </c>
      <c r="F19" s="139" t="s">
        <v>131</v>
      </c>
      <c r="G19" s="125">
        <v>53</v>
      </c>
      <c r="H19" s="73">
        <v>45</v>
      </c>
      <c r="I19" s="126">
        <v>0.84905660377358494</v>
      </c>
      <c r="J19" s="125">
        <v>53</v>
      </c>
      <c r="K19" s="73">
        <v>46</v>
      </c>
      <c r="L19" s="126">
        <v>0.86792452830188682</v>
      </c>
      <c r="M19" s="125">
        <v>25</v>
      </c>
      <c r="N19" s="73">
        <v>24</v>
      </c>
      <c r="O19" s="126">
        <f t="shared" ref="O19:O82" si="0">N19/M19</f>
        <v>0.96</v>
      </c>
      <c r="P19" s="124"/>
      <c r="Q19" s="124"/>
    </row>
    <row r="20" spans="3:17" ht="18.75" x14ac:dyDescent="0.3">
      <c r="C20" s="125">
        <v>2</v>
      </c>
      <c r="D20" s="74">
        <v>800117</v>
      </c>
      <c r="E20" s="74" t="s">
        <v>132</v>
      </c>
      <c r="F20" s="139" t="s">
        <v>133</v>
      </c>
      <c r="G20" s="125">
        <v>53</v>
      </c>
      <c r="H20" s="73">
        <v>22</v>
      </c>
      <c r="I20" s="126">
        <v>0.41509433962264153</v>
      </c>
      <c r="J20" s="125">
        <v>53</v>
      </c>
      <c r="K20" s="73">
        <v>38.5</v>
      </c>
      <c r="L20" s="126">
        <v>0.72641509433962259</v>
      </c>
      <c r="M20" s="125">
        <v>25</v>
      </c>
      <c r="N20" s="73">
        <v>24</v>
      </c>
      <c r="O20" s="126">
        <f t="shared" si="0"/>
        <v>0.96</v>
      </c>
      <c r="P20" s="124"/>
      <c r="Q20" s="124"/>
    </row>
    <row r="21" spans="3:17" ht="18.75" x14ac:dyDescent="0.3">
      <c r="C21" s="125">
        <v>3</v>
      </c>
      <c r="D21" s="74">
        <v>800139</v>
      </c>
      <c r="E21" s="74" t="s">
        <v>134</v>
      </c>
      <c r="F21" s="139" t="s">
        <v>135</v>
      </c>
      <c r="G21" s="136"/>
      <c r="H21" s="75"/>
      <c r="I21" s="137"/>
      <c r="J21" s="136"/>
      <c r="K21" s="75"/>
      <c r="L21" s="137"/>
      <c r="M21" s="125">
        <v>25</v>
      </c>
      <c r="N21" s="73">
        <v>24</v>
      </c>
      <c r="O21" s="126">
        <f t="shared" si="0"/>
        <v>0.96</v>
      </c>
      <c r="P21" s="124"/>
      <c r="Q21" s="124"/>
    </row>
    <row r="22" spans="3:17" ht="18.75" x14ac:dyDescent="0.3">
      <c r="C22" s="125">
        <v>4</v>
      </c>
      <c r="D22" s="74">
        <v>800297</v>
      </c>
      <c r="E22" s="74" t="s">
        <v>16</v>
      </c>
      <c r="F22" s="139" t="s">
        <v>136</v>
      </c>
      <c r="G22" s="125">
        <v>53</v>
      </c>
      <c r="H22" s="73">
        <v>46</v>
      </c>
      <c r="I22" s="126">
        <v>0.86792452830188682</v>
      </c>
      <c r="J22" s="125">
        <v>53</v>
      </c>
      <c r="K22" s="73">
        <v>42</v>
      </c>
      <c r="L22" s="126">
        <v>0.79245283018867929</v>
      </c>
      <c r="M22" s="125">
        <v>25</v>
      </c>
      <c r="N22" s="73">
        <v>23</v>
      </c>
      <c r="O22" s="126">
        <f t="shared" si="0"/>
        <v>0.92</v>
      </c>
      <c r="P22" s="124"/>
      <c r="Q22" s="124"/>
    </row>
    <row r="23" spans="3:17" ht="18.75" x14ac:dyDescent="0.3">
      <c r="C23" s="125">
        <v>5</v>
      </c>
      <c r="D23" s="74">
        <v>800195</v>
      </c>
      <c r="E23" s="74" t="s">
        <v>137</v>
      </c>
      <c r="F23" s="139" t="s">
        <v>30</v>
      </c>
      <c r="G23" s="125">
        <v>53</v>
      </c>
      <c r="H23" s="73">
        <v>44</v>
      </c>
      <c r="I23" s="126">
        <v>0.83018867924528306</v>
      </c>
      <c r="J23" s="125">
        <v>53</v>
      </c>
      <c r="K23" s="73">
        <v>38</v>
      </c>
      <c r="L23" s="126">
        <v>0.71698113207547165</v>
      </c>
      <c r="M23" s="125">
        <v>25</v>
      </c>
      <c r="N23" s="73">
        <v>23</v>
      </c>
      <c r="O23" s="126">
        <f t="shared" si="0"/>
        <v>0.92</v>
      </c>
      <c r="P23" s="124"/>
      <c r="Q23" s="124"/>
    </row>
    <row r="24" spans="3:17" ht="18.75" x14ac:dyDescent="0.3">
      <c r="C24" s="125">
        <v>6</v>
      </c>
      <c r="D24" s="74">
        <v>800155</v>
      </c>
      <c r="E24" s="74" t="s">
        <v>138</v>
      </c>
      <c r="F24" s="139" t="s">
        <v>30</v>
      </c>
      <c r="G24" s="125">
        <v>53</v>
      </c>
      <c r="H24" s="73">
        <v>30.5</v>
      </c>
      <c r="I24" s="126">
        <v>0.57547169811320753</v>
      </c>
      <c r="J24" s="125">
        <v>53</v>
      </c>
      <c r="K24" s="73">
        <v>48</v>
      </c>
      <c r="L24" s="126">
        <v>0.90566037735849059</v>
      </c>
      <c r="M24" s="125">
        <v>25</v>
      </c>
      <c r="N24" s="73">
        <v>23</v>
      </c>
      <c r="O24" s="126">
        <f t="shared" si="0"/>
        <v>0.92</v>
      </c>
      <c r="P24" s="124"/>
      <c r="Q24" s="124"/>
    </row>
    <row r="25" spans="3:17" ht="18.75" x14ac:dyDescent="0.3">
      <c r="C25" s="125">
        <v>7</v>
      </c>
      <c r="D25" s="74">
        <v>800158</v>
      </c>
      <c r="E25" s="74" t="s">
        <v>139</v>
      </c>
      <c r="F25" s="139" t="s">
        <v>131</v>
      </c>
      <c r="G25" s="136"/>
      <c r="H25" s="75"/>
      <c r="I25" s="137"/>
      <c r="J25" s="136"/>
      <c r="K25" s="75"/>
      <c r="L25" s="137"/>
      <c r="M25" s="125">
        <v>25</v>
      </c>
      <c r="N25" s="73">
        <v>23</v>
      </c>
      <c r="O25" s="126">
        <f t="shared" si="0"/>
        <v>0.92</v>
      </c>
      <c r="P25" s="124"/>
      <c r="Q25" s="124"/>
    </row>
    <row r="26" spans="3:17" ht="18.75" x14ac:dyDescent="0.3">
      <c r="C26" s="125">
        <v>8</v>
      </c>
      <c r="D26" s="74">
        <v>800009</v>
      </c>
      <c r="E26" s="74" t="s">
        <v>139</v>
      </c>
      <c r="F26" s="139" t="s">
        <v>30</v>
      </c>
      <c r="G26" s="125">
        <v>53</v>
      </c>
      <c r="H26" s="73">
        <v>26</v>
      </c>
      <c r="I26" s="126">
        <v>0.49056603773584906</v>
      </c>
      <c r="J26" s="125">
        <v>53</v>
      </c>
      <c r="K26" s="73">
        <v>50</v>
      </c>
      <c r="L26" s="126">
        <v>0.94339622641509435</v>
      </c>
      <c r="M26" s="125">
        <v>25</v>
      </c>
      <c r="N26" s="73">
        <v>23</v>
      </c>
      <c r="O26" s="126">
        <f t="shared" si="0"/>
        <v>0.92</v>
      </c>
      <c r="P26" s="124"/>
      <c r="Q26" s="124"/>
    </row>
    <row r="27" spans="3:17" ht="18.75" x14ac:dyDescent="0.3">
      <c r="C27" s="125">
        <v>9</v>
      </c>
      <c r="D27" s="74">
        <v>800089</v>
      </c>
      <c r="E27" s="74" t="s">
        <v>140</v>
      </c>
      <c r="F27" s="139" t="s">
        <v>141</v>
      </c>
      <c r="G27" s="125">
        <v>53</v>
      </c>
      <c r="H27" s="73">
        <v>25</v>
      </c>
      <c r="I27" s="126">
        <v>0.47169811320754718</v>
      </c>
      <c r="J27" s="125">
        <v>53</v>
      </c>
      <c r="K27" s="73">
        <v>31</v>
      </c>
      <c r="L27" s="126">
        <v>0.58490566037735847</v>
      </c>
      <c r="M27" s="125">
        <v>25</v>
      </c>
      <c r="N27" s="73">
        <v>22.5</v>
      </c>
      <c r="O27" s="126">
        <f t="shared" si="0"/>
        <v>0.9</v>
      </c>
      <c r="P27" s="124"/>
      <c r="Q27" s="124"/>
    </row>
    <row r="28" spans="3:17" ht="18.75" x14ac:dyDescent="0.3">
      <c r="C28" s="125">
        <v>10</v>
      </c>
      <c r="D28" s="74">
        <v>800247</v>
      </c>
      <c r="E28" s="74" t="s">
        <v>142</v>
      </c>
      <c r="F28" s="139" t="s">
        <v>30</v>
      </c>
      <c r="G28" s="136"/>
      <c r="H28" s="75"/>
      <c r="I28" s="137"/>
      <c r="J28" s="136"/>
      <c r="K28" s="75"/>
      <c r="L28" s="137"/>
      <c r="M28" s="125">
        <v>25</v>
      </c>
      <c r="N28" s="73">
        <v>22.5</v>
      </c>
      <c r="O28" s="126">
        <f t="shared" si="0"/>
        <v>0.9</v>
      </c>
      <c r="P28" s="124"/>
      <c r="Q28" s="124"/>
    </row>
    <row r="29" spans="3:17" ht="18.75" x14ac:dyDescent="0.3">
      <c r="C29" s="125">
        <v>11</v>
      </c>
      <c r="D29" s="76">
        <v>800090</v>
      </c>
      <c r="E29" s="76" t="s">
        <v>143</v>
      </c>
      <c r="F29" s="140" t="s">
        <v>53</v>
      </c>
      <c r="G29" s="127">
        <v>53</v>
      </c>
      <c r="H29" s="77">
        <v>38</v>
      </c>
      <c r="I29" s="128">
        <v>0.71698113207547165</v>
      </c>
      <c r="J29" s="127">
        <v>53</v>
      </c>
      <c r="K29" s="77">
        <v>44</v>
      </c>
      <c r="L29" s="128">
        <v>0.83018867924528306</v>
      </c>
      <c r="M29" s="127">
        <v>25</v>
      </c>
      <c r="N29" s="77">
        <v>22</v>
      </c>
      <c r="O29" s="128">
        <f t="shared" si="0"/>
        <v>0.88</v>
      </c>
      <c r="P29" s="124"/>
      <c r="Q29" s="124"/>
    </row>
    <row r="30" spans="3:17" ht="18.75" x14ac:dyDescent="0.3">
      <c r="C30" s="125">
        <v>12</v>
      </c>
      <c r="D30" s="76">
        <v>800088</v>
      </c>
      <c r="E30" s="76" t="s">
        <v>144</v>
      </c>
      <c r="F30" s="140" t="s">
        <v>53</v>
      </c>
      <c r="G30" s="127">
        <v>53</v>
      </c>
      <c r="H30" s="77">
        <v>24</v>
      </c>
      <c r="I30" s="128">
        <v>0.45283018867924529</v>
      </c>
      <c r="J30" s="127">
        <v>53</v>
      </c>
      <c r="K30" s="77">
        <v>43</v>
      </c>
      <c r="L30" s="128">
        <v>0.81132075471698117</v>
      </c>
      <c r="M30" s="127">
        <v>25</v>
      </c>
      <c r="N30" s="77">
        <v>22</v>
      </c>
      <c r="O30" s="128">
        <f t="shared" si="0"/>
        <v>0.88</v>
      </c>
      <c r="P30" s="124"/>
      <c r="Q30" s="124"/>
    </row>
    <row r="31" spans="3:17" ht="18.75" x14ac:dyDescent="0.3">
      <c r="C31" s="125">
        <v>13</v>
      </c>
      <c r="D31" s="76">
        <v>800355</v>
      </c>
      <c r="E31" s="76" t="s">
        <v>145</v>
      </c>
      <c r="F31" s="140" t="s">
        <v>133</v>
      </c>
      <c r="G31" s="127">
        <v>53</v>
      </c>
      <c r="H31" s="77">
        <v>37</v>
      </c>
      <c r="I31" s="128">
        <v>0.69811320754716977</v>
      </c>
      <c r="J31" s="127">
        <v>53</v>
      </c>
      <c r="K31" s="77">
        <v>43</v>
      </c>
      <c r="L31" s="128">
        <v>0.81132075471698117</v>
      </c>
      <c r="M31" s="127">
        <v>25</v>
      </c>
      <c r="N31" s="77">
        <v>21.5</v>
      </c>
      <c r="O31" s="128">
        <f t="shared" si="0"/>
        <v>0.86</v>
      </c>
      <c r="P31" s="124"/>
      <c r="Q31" s="124"/>
    </row>
    <row r="32" spans="3:17" ht="18.75" x14ac:dyDescent="0.3">
      <c r="C32" s="125">
        <v>14</v>
      </c>
      <c r="D32" s="76">
        <v>800057</v>
      </c>
      <c r="E32" s="76" t="s">
        <v>146</v>
      </c>
      <c r="F32" s="140" t="s">
        <v>53</v>
      </c>
      <c r="G32" s="127">
        <v>53</v>
      </c>
      <c r="H32" s="77">
        <v>8</v>
      </c>
      <c r="I32" s="128">
        <v>0.15094339622641509</v>
      </c>
      <c r="J32" s="127">
        <v>53</v>
      </c>
      <c r="K32" s="77">
        <v>35</v>
      </c>
      <c r="L32" s="128">
        <v>0.660377358490566</v>
      </c>
      <c r="M32" s="127">
        <v>25</v>
      </c>
      <c r="N32" s="77">
        <v>21.5</v>
      </c>
      <c r="O32" s="128">
        <f t="shared" si="0"/>
        <v>0.86</v>
      </c>
      <c r="P32" s="124"/>
      <c r="Q32" s="124"/>
    </row>
    <row r="33" spans="3:17" ht="18.75" x14ac:dyDescent="0.3">
      <c r="C33" s="125">
        <v>15</v>
      </c>
      <c r="D33" s="76">
        <v>800019</v>
      </c>
      <c r="E33" s="76" t="s">
        <v>147</v>
      </c>
      <c r="F33" s="140" t="s">
        <v>136</v>
      </c>
      <c r="G33" s="127">
        <v>53</v>
      </c>
      <c r="H33" s="77">
        <v>40</v>
      </c>
      <c r="I33" s="128">
        <v>0.75471698113207553</v>
      </c>
      <c r="J33" s="127">
        <v>53</v>
      </c>
      <c r="K33" s="77">
        <v>38.5</v>
      </c>
      <c r="L33" s="128">
        <v>0.72641509433962259</v>
      </c>
      <c r="M33" s="127">
        <v>25</v>
      </c>
      <c r="N33" s="77">
        <v>21</v>
      </c>
      <c r="O33" s="128">
        <f t="shared" si="0"/>
        <v>0.84</v>
      </c>
      <c r="P33" s="124"/>
      <c r="Q33" s="124"/>
    </row>
    <row r="34" spans="3:17" ht="18.75" x14ac:dyDescent="0.3">
      <c r="C34" s="125">
        <v>16</v>
      </c>
      <c r="D34" s="76">
        <v>800137</v>
      </c>
      <c r="E34" s="76" t="s">
        <v>148</v>
      </c>
      <c r="F34" s="140" t="s">
        <v>149</v>
      </c>
      <c r="G34" s="127">
        <v>53</v>
      </c>
      <c r="H34" s="77">
        <v>39</v>
      </c>
      <c r="I34" s="128">
        <v>0.73584905660377353</v>
      </c>
      <c r="J34" s="127">
        <v>53</v>
      </c>
      <c r="K34" s="77">
        <v>45</v>
      </c>
      <c r="L34" s="128">
        <v>0.84905660377358494</v>
      </c>
      <c r="M34" s="127">
        <v>25</v>
      </c>
      <c r="N34" s="77">
        <v>21</v>
      </c>
      <c r="O34" s="128">
        <f t="shared" si="0"/>
        <v>0.84</v>
      </c>
      <c r="P34" s="124"/>
      <c r="Q34" s="124"/>
    </row>
    <row r="35" spans="3:17" ht="18.75" x14ac:dyDescent="0.3">
      <c r="C35" s="125">
        <v>17</v>
      </c>
      <c r="D35" s="76">
        <v>800487</v>
      </c>
      <c r="E35" s="76" t="s">
        <v>150</v>
      </c>
      <c r="F35" s="140" t="s">
        <v>149</v>
      </c>
      <c r="G35" s="127">
        <v>53</v>
      </c>
      <c r="H35" s="77">
        <v>37</v>
      </c>
      <c r="I35" s="128">
        <v>0.69811320754716977</v>
      </c>
      <c r="J35" s="127">
        <v>53</v>
      </c>
      <c r="K35" s="77">
        <v>26.5</v>
      </c>
      <c r="L35" s="128">
        <v>0.5</v>
      </c>
      <c r="M35" s="127">
        <v>25</v>
      </c>
      <c r="N35" s="77">
        <v>21</v>
      </c>
      <c r="O35" s="128">
        <f t="shared" si="0"/>
        <v>0.84</v>
      </c>
      <c r="P35" s="124"/>
      <c r="Q35" s="124"/>
    </row>
    <row r="36" spans="3:17" ht="18.75" x14ac:dyDescent="0.3">
      <c r="C36" s="125">
        <v>18</v>
      </c>
      <c r="D36" s="76">
        <v>800085</v>
      </c>
      <c r="E36" s="76" t="s">
        <v>151</v>
      </c>
      <c r="F36" s="140" t="s">
        <v>149</v>
      </c>
      <c r="G36" s="127">
        <v>53</v>
      </c>
      <c r="H36" s="77">
        <v>34</v>
      </c>
      <c r="I36" s="128">
        <v>0.64150943396226412</v>
      </c>
      <c r="J36" s="127">
        <v>53</v>
      </c>
      <c r="K36" s="77">
        <v>46</v>
      </c>
      <c r="L36" s="128">
        <v>0.86792452830188682</v>
      </c>
      <c r="M36" s="127">
        <v>25</v>
      </c>
      <c r="N36" s="77">
        <v>21</v>
      </c>
      <c r="O36" s="128">
        <f t="shared" si="0"/>
        <v>0.84</v>
      </c>
      <c r="P36" s="124"/>
      <c r="Q36" s="124"/>
    </row>
    <row r="37" spans="3:17" ht="18.75" x14ac:dyDescent="0.3">
      <c r="C37" s="125">
        <v>19</v>
      </c>
      <c r="D37" s="76">
        <v>800615</v>
      </c>
      <c r="E37" s="76" t="s">
        <v>152</v>
      </c>
      <c r="F37" s="140" t="s">
        <v>30</v>
      </c>
      <c r="G37" s="127">
        <v>53</v>
      </c>
      <c r="H37" s="77">
        <v>33</v>
      </c>
      <c r="I37" s="128">
        <v>0.62264150943396224</v>
      </c>
      <c r="J37" s="127">
        <v>53</v>
      </c>
      <c r="K37" s="77">
        <v>48.5</v>
      </c>
      <c r="L37" s="128">
        <v>0.91509433962264153</v>
      </c>
      <c r="M37" s="127">
        <v>25</v>
      </c>
      <c r="N37" s="77">
        <v>21</v>
      </c>
      <c r="O37" s="128">
        <f t="shared" si="0"/>
        <v>0.84</v>
      </c>
      <c r="P37" s="124"/>
      <c r="Q37" s="124"/>
    </row>
    <row r="38" spans="3:17" ht="18.75" x14ac:dyDescent="0.3">
      <c r="C38" s="125">
        <v>20</v>
      </c>
      <c r="D38" s="76">
        <v>800188</v>
      </c>
      <c r="E38" s="76" t="s">
        <v>153</v>
      </c>
      <c r="F38" s="140" t="s">
        <v>154</v>
      </c>
      <c r="G38" s="127">
        <v>53</v>
      </c>
      <c r="H38" s="77">
        <v>11</v>
      </c>
      <c r="I38" s="128">
        <v>0.20754716981132076</v>
      </c>
      <c r="J38" s="127">
        <v>53</v>
      </c>
      <c r="K38" s="77">
        <v>31.5</v>
      </c>
      <c r="L38" s="128">
        <v>0.59433962264150941</v>
      </c>
      <c r="M38" s="127">
        <v>25</v>
      </c>
      <c r="N38" s="77">
        <v>21</v>
      </c>
      <c r="O38" s="128">
        <f t="shared" si="0"/>
        <v>0.84</v>
      </c>
      <c r="P38" s="124"/>
      <c r="Q38" s="124"/>
    </row>
    <row r="39" spans="3:17" ht="18.75" x14ac:dyDescent="0.3">
      <c r="C39" s="125">
        <v>21</v>
      </c>
      <c r="D39" s="76">
        <v>800708</v>
      </c>
      <c r="E39" s="76" t="s">
        <v>155</v>
      </c>
      <c r="F39" s="140" t="s">
        <v>149</v>
      </c>
      <c r="G39" s="136"/>
      <c r="H39" s="75"/>
      <c r="I39" s="137"/>
      <c r="J39" s="136"/>
      <c r="K39" s="75"/>
      <c r="L39" s="137"/>
      <c r="M39" s="127">
        <v>25</v>
      </c>
      <c r="N39" s="77">
        <v>21</v>
      </c>
      <c r="O39" s="128">
        <f t="shared" si="0"/>
        <v>0.84</v>
      </c>
      <c r="P39" s="124"/>
      <c r="Q39" s="124"/>
    </row>
    <row r="40" spans="3:17" ht="18.75" x14ac:dyDescent="0.3">
      <c r="C40" s="125">
        <v>22</v>
      </c>
      <c r="D40" s="76">
        <v>800078</v>
      </c>
      <c r="E40" s="76" t="s">
        <v>156</v>
      </c>
      <c r="F40" s="140" t="s">
        <v>149</v>
      </c>
      <c r="G40" s="136"/>
      <c r="H40" s="75"/>
      <c r="I40" s="137"/>
      <c r="J40" s="136"/>
      <c r="K40" s="75"/>
      <c r="L40" s="137"/>
      <c r="M40" s="127">
        <v>25</v>
      </c>
      <c r="N40" s="77">
        <v>21</v>
      </c>
      <c r="O40" s="128">
        <f t="shared" si="0"/>
        <v>0.84</v>
      </c>
      <c r="P40" s="124"/>
      <c r="Q40" s="124"/>
    </row>
    <row r="41" spans="3:17" ht="18.75" x14ac:dyDescent="0.3">
      <c r="C41" s="125">
        <v>23</v>
      </c>
      <c r="D41" s="76">
        <v>800708</v>
      </c>
      <c r="E41" s="76" t="s">
        <v>157</v>
      </c>
      <c r="F41" s="140" t="s">
        <v>149</v>
      </c>
      <c r="G41" s="127">
        <v>53</v>
      </c>
      <c r="H41" s="77">
        <v>0</v>
      </c>
      <c r="I41" s="128">
        <v>0</v>
      </c>
      <c r="J41" s="127">
        <v>53</v>
      </c>
      <c r="K41" s="77">
        <v>40</v>
      </c>
      <c r="L41" s="128">
        <v>0.75471698113207553</v>
      </c>
      <c r="M41" s="127">
        <v>25</v>
      </c>
      <c r="N41" s="77">
        <v>21</v>
      </c>
      <c r="O41" s="128">
        <f t="shared" si="0"/>
        <v>0.84</v>
      </c>
      <c r="P41" s="124"/>
      <c r="Q41" s="124"/>
    </row>
    <row r="42" spans="3:17" ht="18.75" x14ac:dyDescent="0.3">
      <c r="C42" s="125">
        <v>24</v>
      </c>
      <c r="D42" s="76">
        <v>800078</v>
      </c>
      <c r="E42" s="76" t="s">
        <v>158</v>
      </c>
      <c r="F42" s="140" t="s">
        <v>149</v>
      </c>
      <c r="G42" s="127">
        <v>53</v>
      </c>
      <c r="H42" s="77">
        <v>0</v>
      </c>
      <c r="I42" s="128">
        <v>0</v>
      </c>
      <c r="J42" s="127">
        <v>53</v>
      </c>
      <c r="K42" s="77">
        <v>23</v>
      </c>
      <c r="L42" s="128">
        <v>0.43396226415094341</v>
      </c>
      <c r="M42" s="127">
        <v>25</v>
      </c>
      <c r="N42" s="77">
        <v>21</v>
      </c>
      <c r="O42" s="128">
        <f t="shared" si="0"/>
        <v>0.84</v>
      </c>
      <c r="P42" s="124"/>
      <c r="Q42" s="124"/>
    </row>
    <row r="43" spans="3:17" ht="18.75" x14ac:dyDescent="0.3">
      <c r="C43" s="125">
        <v>25</v>
      </c>
      <c r="D43" s="76">
        <v>800058</v>
      </c>
      <c r="E43" s="76" t="s">
        <v>107</v>
      </c>
      <c r="F43" s="140" t="s">
        <v>136</v>
      </c>
      <c r="G43" s="127">
        <v>53</v>
      </c>
      <c r="H43" s="77">
        <v>36</v>
      </c>
      <c r="I43" s="128">
        <v>0.67924528301886788</v>
      </c>
      <c r="J43" s="127">
        <v>53</v>
      </c>
      <c r="K43" s="77">
        <v>37</v>
      </c>
      <c r="L43" s="128">
        <v>0.69811320754716977</v>
      </c>
      <c r="M43" s="127">
        <v>25</v>
      </c>
      <c r="N43" s="77">
        <v>20.5</v>
      </c>
      <c r="O43" s="128">
        <f t="shared" si="0"/>
        <v>0.82</v>
      </c>
      <c r="P43" s="124"/>
      <c r="Q43" s="124"/>
    </row>
    <row r="44" spans="3:17" ht="18.75" x14ac:dyDescent="0.3">
      <c r="C44" s="125">
        <v>26</v>
      </c>
      <c r="D44" s="76">
        <v>800459</v>
      </c>
      <c r="E44" s="76" t="s">
        <v>159</v>
      </c>
      <c r="F44" s="140" t="s">
        <v>160</v>
      </c>
      <c r="G44" s="127">
        <v>53</v>
      </c>
      <c r="H44" s="77">
        <v>30</v>
      </c>
      <c r="I44" s="128">
        <v>0.56603773584905659</v>
      </c>
      <c r="J44" s="127">
        <v>53</v>
      </c>
      <c r="K44" s="77">
        <v>47</v>
      </c>
      <c r="L44" s="128">
        <v>0.8867924528301887</v>
      </c>
      <c r="M44" s="127">
        <v>25</v>
      </c>
      <c r="N44" s="77">
        <v>20.5</v>
      </c>
      <c r="O44" s="128">
        <f t="shared" si="0"/>
        <v>0.82</v>
      </c>
      <c r="P44" s="124"/>
      <c r="Q44" s="124"/>
    </row>
    <row r="45" spans="3:17" ht="18.75" x14ac:dyDescent="0.3">
      <c r="C45" s="125">
        <v>27</v>
      </c>
      <c r="D45" s="76">
        <v>800122</v>
      </c>
      <c r="E45" s="76" t="s">
        <v>161</v>
      </c>
      <c r="F45" s="140" t="s">
        <v>133</v>
      </c>
      <c r="G45" s="127">
        <v>53</v>
      </c>
      <c r="H45" s="77">
        <v>19</v>
      </c>
      <c r="I45" s="128">
        <v>0.35849056603773582</v>
      </c>
      <c r="J45" s="127">
        <v>53</v>
      </c>
      <c r="K45" s="77">
        <v>22</v>
      </c>
      <c r="L45" s="128">
        <v>0.41509433962264153</v>
      </c>
      <c r="M45" s="127">
        <v>25</v>
      </c>
      <c r="N45" s="77">
        <v>20.5</v>
      </c>
      <c r="O45" s="128">
        <f t="shared" si="0"/>
        <v>0.82</v>
      </c>
      <c r="P45" s="124"/>
      <c r="Q45" s="124"/>
    </row>
    <row r="46" spans="3:17" ht="18.75" x14ac:dyDescent="0.3">
      <c r="C46" s="125">
        <v>28</v>
      </c>
      <c r="D46" s="76">
        <v>800478</v>
      </c>
      <c r="E46" s="76" t="s">
        <v>162</v>
      </c>
      <c r="F46" s="140" t="s">
        <v>149</v>
      </c>
      <c r="G46" s="127">
        <v>53</v>
      </c>
      <c r="H46" s="77">
        <v>41</v>
      </c>
      <c r="I46" s="128">
        <v>0.77358490566037741</v>
      </c>
      <c r="J46" s="127">
        <v>53</v>
      </c>
      <c r="K46" s="77">
        <v>39</v>
      </c>
      <c r="L46" s="128">
        <v>0.73584905660377353</v>
      </c>
      <c r="M46" s="127">
        <v>25</v>
      </c>
      <c r="N46" s="77">
        <v>20</v>
      </c>
      <c r="O46" s="128">
        <f t="shared" si="0"/>
        <v>0.8</v>
      </c>
      <c r="P46" s="124"/>
      <c r="Q46" s="124"/>
    </row>
    <row r="47" spans="3:17" ht="18.75" x14ac:dyDescent="0.3">
      <c r="C47" s="125">
        <v>29</v>
      </c>
      <c r="D47" s="76">
        <v>800173</v>
      </c>
      <c r="E47" s="76" t="s">
        <v>163</v>
      </c>
      <c r="F47" s="140" t="s">
        <v>164</v>
      </c>
      <c r="G47" s="127">
        <v>53</v>
      </c>
      <c r="H47" s="77">
        <v>38</v>
      </c>
      <c r="I47" s="128">
        <v>0.71698113207547165</v>
      </c>
      <c r="J47" s="127">
        <v>53</v>
      </c>
      <c r="K47" s="77">
        <v>50</v>
      </c>
      <c r="L47" s="128">
        <v>0.94339622641509435</v>
      </c>
      <c r="M47" s="127">
        <v>25</v>
      </c>
      <c r="N47" s="77">
        <v>20</v>
      </c>
      <c r="O47" s="128">
        <f t="shared" si="0"/>
        <v>0.8</v>
      </c>
      <c r="P47" s="124"/>
      <c r="Q47" s="124"/>
    </row>
    <row r="48" spans="3:17" ht="18.75" x14ac:dyDescent="0.3">
      <c r="C48" s="125">
        <v>30</v>
      </c>
      <c r="D48" s="76">
        <v>800497</v>
      </c>
      <c r="E48" s="76" t="s">
        <v>165</v>
      </c>
      <c r="F48" s="140" t="s">
        <v>53</v>
      </c>
      <c r="G48" s="127">
        <v>53</v>
      </c>
      <c r="H48" s="77">
        <v>38</v>
      </c>
      <c r="I48" s="128">
        <v>0.71698113207547165</v>
      </c>
      <c r="J48" s="127">
        <v>53</v>
      </c>
      <c r="K48" s="77">
        <v>21</v>
      </c>
      <c r="L48" s="128">
        <v>0.39622641509433965</v>
      </c>
      <c r="M48" s="127">
        <v>25</v>
      </c>
      <c r="N48" s="77">
        <v>20</v>
      </c>
      <c r="O48" s="128">
        <f t="shared" si="0"/>
        <v>0.8</v>
      </c>
      <c r="P48" s="124"/>
      <c r="Q48" s="124"/>
    </row>
    <row r="49" spans="3:17" ht="18.75" x14ac:dyDescent="0.3">
      <c r="C49" s="125">
        <v>31</v>
      </c>
      <c r="D49" s="76">
        <v>800464</v>
      </c>
      <c r="E49" s="76" t="s">
        <v>166</v>
      </c>
      <c r="F49" s="140" t="s">
        <v>53</v>
      </c>
      <c r="G49" s="127">
        <v>53</v>
      </c>
      <c r="H49" s="77">
        <v>35</v>
      </c>
      <c r="I49" s="128">
        <v>0.660377358490566</v>
      </c>
      <c r="J49" s="127">
        <v>53</v>
      </c>
      <c r="K49" s="77">
        <v>37</v>
      </c>
      <c r="L49" s="128">
        <v>0.69811320754716977</v>
      </c>
      <c r="M49" s="127">
        <v>25</v>
      </c>
      <c r="N49" s="77">
        <v>20</v>
      </c>
      <c r="O49" s="128">
        <f t="shared" si="0"/>
        <v>0.8</v>
      </c>
      <c r="P49" s="124"/>
      <c r="Q49" s="124"/>
    </row>
    <row r="50" spans="3:17" ht="18.75" x14ac:dyDescent="0.3">
      <c r="C50" s="125">
        <v>32</v>
      </c>
      <c r="D50" s="76">
        <v>800081</v>
      </c>
      <c r="E50" s="76" t="s">
        <v>167</v>
      </c>
      <c r="F50" s="140" t="s">
        <v>53</v>
      </c>
      <c r="G50" s="127">
        <v>53</v>
      </c>
      <c r="H50" s="77">
        <v>31</v>
      </c>
      <c r="I50" s="128">
        <v>0.58490566037735847</v>
      </c>
      <c r="J50" s="127">
        <v>53</v>
      </c>
      <c r="K50" s="77">
        <v>46</v>
      </c>
      <c r="L50" s="128">
        <v>0.86792452830188682</v>
      </c>
      <c r="M50" s="127">
        <v>25</v>
      </c>
      <c r="N50" s="77">
        <v>20</v>
      </c>
      <c r="O50" s="128">
        <f t="shared" si="0"/>
        <v>0.8</v>
      </c>
      <c r="P50" s="124"/>
      <c r="Q50" s="124"/>
    </row>
    <row r="51" spans="3:17" ht="18.75" x14ac:dyDescent="0.3">
      <c r="C51" s="125">
        <v>33</v>
      </c>
      <c r="D51" s="76">
        <v>800093</v>
      </c>
      <c r="E51" s="76" t="s">
        <v>168</v>
      </c>
      <c r="F51" s="140" t="s">
        <v>149</v>
      </c>
      <c r="G51" s="127">
        <v>53</v>
      </c>
      <c r="H51" s="77">
        <v>25</v>
      </c>
      <c r="I51" s="128">
        <v>0.47169811320754718</v>
      </c>
      <c r="J51" s="127">
        <v>53</v>
      </c>
      <c r="K51" s="77">
        <v>29</v>
      </c>
      <c r="L51" s="128">
        <v>0.54716981132075471</v>
      </c>
      <c r="M51" s="127">
        <v>25</v>
      </c>
      <c r="N51" s="77">
        <v>20</v>
      </c>
      <c r="O51" s="128">
        <f t="shared" si="0"/>
        <v>0.8</v>
      </c>
      <c r="P51" s="124"/>
      <c r="Q51" s="124"/>
    </row>
    <row r="52" spans="3:17" ht="18.75" x14ac:dyDescent="0.3">
      <c r="C52" s="125">
        <v>34</v>
      </c>
      <c r="D52" s="76">
        <v>800779</v>
      </c>
      <c r="E52" s="76" t="s">
        <v>169</v>
      </c>
      <c r="F52" s="140" t="s">
        <v>30</v>
      </c>
      <c r="G52" s="136"/>
      <c r="H52" s="75"/>
      <c r="I52" s="120"/>
      <c r="J52" s="136"/>
      <c r="K52" s="75"/>
      <c r="L52" s="120"/>
      <c r="M52" s="127">
        <v>25</v>
      </c>
      <c r="N52" s="77">
        <v>20</v>
      </c>
      <c r="O52" s="128">
        <f t="shared" si="0"/>
        <v>0.8</v>
      </c>
      <c r="P52" s="124"/>
      <c r="Q52" s="124"/>
    </row>
    <row r="53" spans="3:17" ht="18.75" x14ac:dyDescent="0.3">
      <c r="C53" s="125">
        <v>35</v>
      </c>
      <c r="D53" s="78">
        <v>800481</v>
      </c>
      <c r="E53" s="78" t="s">
        <v>170</v>
      </c>
      <c r="F53" s="141" t="s">
        <v>30</v>
      </c>
      <c r="G53" s="129">
        <v>53</v>
      </c>
      <c r="H53" s="79">
        <v>41</v>
      </c>
      <c r="I53" s="130">
        <v>0.77358490566037741</v>
      </c>
      <c r="J53" s="129">
        <v>53</v>
      </c>
      <c r="K53" s="79">
        <v>37.5</v>
      </c>
      <c r="L53" s="130">
        <v>0.70754716981132071</v>
      </c>
      <c r="M53" s="129">
        <v>25</v>
      </c>
      <c r="N53" s="79">
        <v>19.5</v>
      </c>
      <c r="O53" s="130">
        <f t="shared" si="0"/>
        <v>0.78</v>
      </c>
      <c r="P53" s="124"/>
      <c r="Q53" s="124"/>
    </row>
    <row r="54" spans="3:17" ht="18.75" x14ac:dyDescent="0.3">
      <c r="C54" s="125">
        <v>36</v>
      </c>
      <c r="D54" s="78">
        <v>800174</v>
      </c>
      <c r="E54" s="78" t="s">
        <v>171</v>
      </c>
      <c r="F54" s="141" t="s">
        <v>149</v>
      </c>
      <c r="G54" s="129">
        <v>53</v>
      </c>
      <c r="H54" s="79">
        <v>44</v>
      </c>
      <c r="I54" s="130">
        <v>0.83018867924528306</v>
      </c>
      <c r="J54" s="129">
        <v>53</v>
      </c>
      <c r="K54" s="79">
        <v>47</v>
      </c>
      <c r="L54" s="130">
        <v>0.8867924528301887</v>
      </c>
      <c r="M54" s="129">
        <v>25</v>
      </c>
      <c r="N54" s="79">
        <v>19</v>
      </c>
      <c r="O54" s="130">
        <f t="shared" si="0"/>
        <v>0.76</v>
      </c>
      <c r="P54" s="124"/>
      <c r="Q54" s="124"/>
    </row>
    <row r="55" spans="3:17" ht="18.75" x14ac:dyDescent="0.3">
      <c r="C55" s="125">
        <v>37</v>
      </c>
      <c r="D55" s="78">
        <v>800664</v>
      </c>
      <c r="E55" s="78" t="s">
        <v>172</v>
      </c>
      <c r="F55" s="141" t="s">
        <v>149</v>
      </c>
      <c r="G55" s="129">
        <v>53</v>
      </c>
      <c r="H55" s="79">
        <v>41</v>
      </c>
      <c r="I55" s="130">
        <v>0.77358490566037741</v>
      </c>
      <c r="J55" s="129">
        <v>53</v>
      </c>
      <c r="K55" s="79">
        <v>45</v>
      </c>
      <c r="L55" s="130">
        <v>0.84905660377358494</v>
      </c>
      <c r="M55" s="129">
        <v>25</v>
      </c>
      <c r="N55" s="79">
        <v>19</v>
      </c>
      <c r="O55" s="130">
        <f t="shared" si="0"/>
        <v>0.76</v>
      </c>
      <c r="P55" s="124"/>
      <c r="Q55" s="124"/>
    </row>
    <row r="56" spans="3:17" ht="18.75" x14ac:dyDescent="0.3">
      <c r="C56" s="125">
        <v>38</v>
      </c>
      <c r="D56" s="78">
        <v>800552</v>
      </c>
      <c r="E56" s="78" t="s">
        <v>173</v>
      </c>
      <c r="F56" s="141" t="s">
        <v>174</v>
      </c>
      <c r="G56" s="129">
        <v>53</v>
      </c>
      <c r="H56" s="79">
        <v>40</v>
      </c>
      <c r="I56" s="130">
        <v>0.75471698113207553</v>
      </c>
      <c r="J56" s="129">
        <v>53</v>
      </c>
      <c r="K56" s="79">
        <v>44</v>
      </c>
      <c r="L56" s="130">
        <v>0.83018867924528306</v>
      </c>
      <c r="M56" s="129">
        <v>25</v>
      </c>
      <c r="N56" s="79">
        <v>19</v>
      </c>
      <c r="O56" s="130">
        <f t="shared" si="0"/>
        <v>0.76</v>
      </c>
      <c r="P56" s="124"/>
      <c r="Q56" s="124"/>
    </row>
    <row r="57" spans="3:17" ht="18.75" x14ac:dyDescent="0.3">
      <c r="C57" s="125">
        <v>39</v>
      </c>
      <c r="D57" s="78">
        <v>800147</v>
      </c>
      <c r="E57" s="78" t="s">
        <v>175</v>
      </c>
      <c r="F57" s="141" t="s">
        <v>149</v>
      </c>
      <c r="G57" s="129">
        <v>53</v>
      </c>
      <c r="H57" s="79">
        <v>40</v>
      </c>
      <c r="I57" s="130">
        <v>0.75471698113207553</v>
      </c>
      <c r="J57" s="129">
        <v>53</v>
      </c>
      <c r="K57" s="79">
        <v>43.5</v>
      </c>
      <c r="L57" s="130">
        <v>0.82075471698113212</v>
      </c>
      <c r="M57" s="129">
        <v>25</v>
      </c>
      <c r="N57" s="79">
        <v>19</v>
      </c>
      <c r="O57" s="130">
        <f t="shared" si="0"/>
        <v>0.76</v>
      </c>
      <c r="P57" s="124"/>
      <c r="Q57" s="124"/>
    </row>
    <row r="58" spans="3:17" ht="18.75" x14ac:dyDescent="0.3">
      <c r="C58" s="125">
        <v>40</v>
      </c>
      <c r="D58" s="78">
        <v>800488</v>
      </c>
      <c r="E58" s="78" t="s">
        <v>176</v>
      </c>
      <c r="F58" s="141" t="s">
        <v>135</v>
      </c>
      <c r="G58" s="129">
        <v>53</v>
      </c>
      <c r="H58" s="79">
        <v>39</v>
      </c>
      <c r="I58" s="130">
        <v>0.73584905660377353</v>
      </c>
      <c r="J58" s="129">
        <v>53</v>
      </c>
      <c r="K58" s="79">
        <v>45</v>
      </c>
      <c r="L58" s="130">
        <v>0.84905660377358494</v>
      </c>
      <c r="M58" s="129">
        <v>25</v>
      </c>
      <c r="N58" s="79">
        <v>19</v>
      </c>
      <c r="O58" s="130">
        <f t="shared" si="0"/>
        <v>0.76</v>
      </c>
      <c r="P58" s="124"/>
      <c r="Q58" s="124"/>
    </row>
    <row r="59" spans="3:17" ht="18.75" x14ac:dyDescent="0.3">
      <c r="C59" s="125">
        <v>41</v>
      </c>
      <c r="D59" s="78">
        <v>800807</v>
      </c>
      <c r="E59" s="78" t="s">
        <v>177</v>
      </c>
      <c r="F59" s="141" t="s">
        <v>30</v>
      </c>
      <c r="G59" s="136"/>
      <c r="H59" s="75"/>
      <c r="I59" s="137"/>
      <c r="J59" s="136"/>
      <c r="K59" s="75"/>
      <c r="L59" s="137"/>
      <c r="M59" s="129">
        <v>25</v>
      </c>
      <c r="N59" s="79">
        <v>19</v>
      </c>
      <c r="O59" s="130">
        <f t="shared" si="0"/>
        <v>0.76</v>
      </c>
      <c r="P59" s="124"/>
      <c r="Q59" s="124"/>
    </row>
    <row r="60" spans="3:17" ht="18.75" x14ac:dyDescent="0.3">
      <c r="C60" s="125">
        <v>42</v>
      </c>
      <c r="D60" s="78">
        <v>800288</v>
      </c>
      <c r="E60" s="78" t="s">
        <v>178</v>
      </c>
      <c r="F60" s="141" t="s">
        <v>174</v>
      </c>
      <c r="G60" s="136"/>
      <c r="H60" s="75"/>
      <c r="I60" s="137"/>
      <c r="J60" s="136"/>
      <c r="K60" s="75"/>
      <c r="L60" s="137"/>
      <c r="M60" s="129">
        <v>25</v>
      </c>
      <c r="N60" s="79">
        <v>19</v>
      </c>
      <c r="O60" s="130">
        <f t="shared" si="0"/>
        <v>0.76</v>
      </c>
      <c r="P60" s="124"/>
      <c r="Q60" s="124"/>
    </row>
    <row r="61" spans="3:17" ht="18.75" x14ac:dyDescent="0.3">
      <c r="C61" s="125">
        <v>43</v>
      </c>
      <c r="D61" s="80">
        <v>800080</v>
      </c>
      <c r="E61" s="80" t="s">
        <v>179</v>
      </c>
      <c r="F61" s="142" t="s">
        <v>164</v>
      </c>
      <c r="G61" s="131">
        <v>53</v>
      </c>
      <c r="H61" s="81">
        <v>45</v>
      </c>
      <c r="I61" s="132">
        <v>0.84905660377358494</v>
      </c>
      <c r="J61" s="131">
        <v>53</v>
      </c>
      <c r="K61" s="81">
        <v>39</v>
      </c>
      <c r="L61" s="132">
        <v>0.73584905660377353</v>
      </c>
      <c r="M61" s="131">
        <v>25</v>
      </c>
      <c r="N61" s="81">
        <v>18.5</v>
      </c>
      <c r="O61" s="132">
        <f t="shared" si="0"/>
        <v>0.74</v>
      </c>
      <c r="P61" s="124"/>
      <c r="Q61" s="124"/>
    </row>
    <row r="62" spans="3:17" ht="18.75" x14ac:dyDescent="0.3">
      <c r="C62" s="125">
        <v>44</v>
      </c>
      <c r="D62" s="80">
        <v>800388</v>
      </c>
      <c r="E62" s="80" t="s">
        <v>180</v>
      </c>
      <c r="F62" s="142" t="s">
        <v>135</v>
      </c>
      <c r="G62" s="131">
        <v>53</v>
      </c>
      <c r="H62" s="81">
        <v>40</v>
      </c>
      <c r="I62" s="132">
        <v>0.75471698113207553</v>
      </c>
      <c r="J62" s="131">
        <v>53</v>
      </c>
      <c r="K62" s="81">
        <v>40.5</v>
      </c>
      <c r="L62" s="132">
        <v>0.76415094339622647</v>
      </c>
      <c r="M62" s="131">
        <v>25</v>
      </c>
      <c r="N62" s="81">
        <v>18</v>
      </c>
      <c r="O62" s="132">
        <f t="shared" si="0"/>
        <v>0.72</v>
      </c>
      <c r="P62" s="124"/>
      <c r="Q62" s="124"/>
    </row>
    <row r="63" spans="3:17" ht="18.75" x14ac:dyDescent="0.3">
      <c r="C63" s="125">
        <v>45</v>
      </c>
      <c r="D63" s="80">
        <v>800392</v>
      </c>
      <c r="E63" s="80" t="s">
        <v>181</v>
      </c>
      <c r="F63" s="142" t="s">
        <v>136</v>
      </c>
      <c r="G63" s="131">
        <v>53</v>
      </c>
      <c r="H63" s="81">
        <v>29</v>
      </c>
      <c r="I63" s="132">
        <v>0.54716981132075471</v>
      </c>
      <c r="J63" s="131">
        <v>53</v>
      </c>
      <c r="K63" s="81">
        <v>45</v>
      </c>
      <c r="L63" s="132">
        <v>0.84905660377358494</v>
      </c>
      <c r="M63" s="131">
        <v>25</v>
      </c>
      <c r="N63" s="81">
        <v>18</v>
      </c>
      <c r="O63" s="132">
        <f t="shared" si="0"/>
        <v>0.72</v>
      </c>
      <c r="P63" s="124"/>
      <c r="Q63" s="124"/>
    </row>
    <row r="64" spans="3:17" ht="18.75" x14ac:dyDescent="0.3">
      <c r="C64" s="125">
        <v>46</v>
      </c>
      <c r="D64" s="80">
        <v>800667</v>
      </c>
      <c r="E64" s="80" t="s">
        <v>182</v>
      </c>
      <c r="F64" s="142" t="s">
        <v>30</v>
      </c>
      <c r="G64" s="131">
        <v>53</v>
      </c>
      <c r="H64" s="81">
        <v>27</v>
      </c>
      <c r="I64" s="132">
        <v>0.50943396226415094</v>
      </c>
      <c r="J64" s="131">
        <v>53</v>
      </c>
      <c r="K64" s="81">
        <v>40</v>
      </c>
      <c r="L64" s="132">
        <v>0.75471698113207553</v>
      </c>
      <c r="M64" s="131">
        <v>25</v>
      </c>
      <c r="N64" s="81">
        <v>18</v>
      </c>
      <c r="O64" s="132">
        <f t="shared" si="0"/>
        <v>0.72</v>
      </c>
      <c r="P64" s="124"/>
      <c r="Q64" s="124"/>
    </row>
    <row r="65" spans="3:17" ht="18.75" x14ac:dyDescent="0.3">
      <c r="C65" s="125">
        <v>47</v>
      </c>
      <c r="D65" s="80">
        <v>800206</v>
      </c>
      <c r="E65" s="80" t="s">
        <v>183</v>
      </c>
      <c r="F65" s="142" t="s">
        <v>149</v>
      </c>
      <c r="G65" s="136"/>
      <c r="H65" s="75"/>
      <c r="I65" s="137"/>
      <c r="J65" s="136"/>
      <c r="K65" s="75"/>
      <c r="L65" s="137"/>
      <c r="M65" s="131">
        <v>25</v>
      </c>
      <c r="N65" s="81">
        <v>18</v>
      </c>
      <c r="O65" s="132">
        <f t="shared" si="0"/>
        <v>0.72</v>
      </c>
      <c r="P65" s="124"/>
      <c r="Q65" s="124"/>
    </row>
    <row r="66" spans="3:17" ht="18.75" x14ac:dyDescent="0.3">
      <c r="C66" s="125">
        <v>48</v>
      </c>
      <c r="D66" s="80">
        <v>800505</v>
      </c>
      <c r="E66" s="80" t="s">
        <v>184</v>
      </c>
      <c r="F66" s="142" t="s">
        <v>141</v>
      </c>
      <c r="G66" s="131">
        <v>53</v>
      </c>
      <c r="H66" s="81">
        <v>38</v>
      </c>
      <c r="I66" s="132">
        <v>0.71698113207547165</v>
      </c>
      <c r="J66" s="131">
        <v>53</v>
      </c>
      <c r="K66" s="81">
        <v>35</v>
      </c>
      <c r="L66" s="132">
        <v>0.660377358490566</v>
      </c>
      <c r="M66" s="131">
        <v>25</v>
      </c>
      <c r="N66" s="81">
        <v>17.5</v>
      </c>
      <c r="O66" s="132">
        <f t="shared" si="0"/>
        <v>0.7</v>
      </c>
      <c r="P66" s="124"/>
      <c r="Q66" s="124"/>
    </row>
    <row r="67" spans="3:17" ht="18.75" x14ac:dyDescent="0.3">
      <c r="C67" s="125">
        <v>49</v>
      </c>
      <c r="D67" s="80">
        <v>800210</v>
      </c>
      <c r="E67" s="80" t="s">
        <v>24</v>
      </c>
      <c r="F67" s="142" t="s">
        <v>149</v>
      </c>
      <c r="G67" s="131">
        <v>53</v>
      </c>
      <c r="H67" s="81">
        <v>45</v>
      </c>
      <c r="I67" s="132">
        <v>0.84905660377358494</v>
      </c>
      <c r="J67" s="131">
        <v>53</v>
      </c>
      <c r="K67" s="81">
        <v>52</v>
      </c>
      <c r="L67" s="132">
        <v>0.98113207547169812</v>
      </c>
      <c r="M67" s="131">
        <v>25</v>
      </c>
      <c r="N67" s="81">
        <v>16</v>
      </c>
      <c r="O67" s="132">
        <f t="shared" si="0"/>
        <v>0.64</v>
      </c>
      <c r="P67" s="124"/>
      <c r="Q67" s="124"/>
    </row>
    <row r="68" spans="3:17" ht="18.75" x14ac:dyDescent="0.3">
      <c r="C68" s="125">
        <v>50</v>
      </c>
      <c r="D68" s="80">
        <v>800315</v>
      </c>
      <c r="E68" s="80" t="s">
        <v>185</v>
      </c>
      <c r="F68" s="142" t="s">
        <v>30</v>
      </c>
      <c r="G68" s="131">
        <v>53</v>
      </c>
      <c r="H68" s="81">
        <v>43</v>
      </c>
      <c r="I68" s="132">
        <v>0.81132075471698117</v>
      </c>
      <c r="J68" s="131">
        <v>53</v>
      </c>
      <c r="K68" s="81">
        <v>49</v>
      </c>
      <c r="L68" s="132">
        <v>0.92452830188679247</v>
      </c>
      <c r="M68" s="131">
        <v>25</v>
      </c>
      <c r="N68" s="81">
        <v>16</v>
      </c>
      <c r="O68" s="132">
        <f t="shared" si="0"/>
        <v>0.64</v>
      </c>
      <c r="P68" s="124"/>
      <c r="Q68" s="124"/>
    </row>
    <row r="69" spans="3:17" ht="18.75" x14ac:dyDescent="0.3">
      <c r="C69" s="125">
        <v>51</v>
      </c>
      <c r="D69" s="80">
        <v>800079</v>
      </c>
      <c r="E69" s="80" t="s">
        <v>80</v>
      </c>
      <c r="F69" s="142" t="s">
        <v>186</v>
      </c>
      <c r="G69" s="131">
        <v>53</v>
      </c>
      <c r="H69" s="81">
        <v>30</v>
      </c>
      <c r="I69" s="132">
        <v>0.56603773584905659</v>
      </c>
      <c r="J69" s="131">
        <v>53</v>
      </c>
      <c r="K69" s="81">
        <v>48</v>
      </c>
      <c r="L69" s="132">
        <v>0.90566037735849059</v>
      </c>
      <c r="M69" s="131">
        <v>25</v>
      </c>
      <c r="N69" s="81">
        <v>16</v>
      </c>
      <c r="O69" s="132">
        <f t="shared" si="0"/>
        <v>0.64</v>
      </c>
      <c r="P69" s="124"/>
      <c r="Q69" s="124"/>
    </row>
    <row r="70" spans="3:17" ht="18.75" x14ac:dyDescent="0.3">
      <c r="C70" s="125">
        <v>52</v>
      </c>
      <c r="D70" s="80">
        <v>800709</v>
      </c>
      <c r="E70" s="80" t="s">
        <v>187</v>
      </c>
      <c r="F70" s="142" t="s">
        <v>149</v>
      </c>
      <c r="G70" s="136"/>
      <c r="H70" s="75"/>
      <c r="I70" s="137"/>
      <c r="J70" s="136"/>
      <c r="K70" s="75"/>
      <c r="L70" s="137"/>
      <c r="M70" s="131">
        <v>25</v>
      </c>
      <c r="N70" s="81">
        <v>15</v>
      </c>
      <c r="O70" s="132">
        <f t="shared" si="0"/>
        <v>0.6</v>
      </c>
      <c r="P70" s="124"/>
      <c r="Q70" s="124"/>
    </row>
    <row r="71" spans="3:17" ht="18.75" x14ac:dyDescent="0.3">
      <c r="C71" s="125">
        <v>53</v>
      </c>
      <c r="D71" s="80">
        <v>800</v>
      </c>
      <c r="E71" s="80" t="s">
        <v>188</v>
      </c>
      <c r="F71" s="142" t="s">
        <v>30</v>
      </c>
      <c r="G71" s="136"/>
      <c r="H71" s="75"/>
      <c r="I71" s="137"/>
      <c r="J71" s="136"/>
      <c r="K71" s="75"/>
      <c r="L71" s="137"/>
      <c r="M71" s="131">
        <v>25</v>
      </c>
      <c r="N71" s="81">
        <v>14</v>
      </c>
      <c r="O71" s="132">
        <f t="shared" si="0"/>
        <v>0.56000000000000005</v>
      </c>
      <c r="P71" s="124"/>
      <c r="Q71" s="124"/>
    </row>
    <row r="72" spans="3:17" ht="18.75" x14ac:dyDescent="0.3">
      <c r="C72" s="125">
        <v>54</v>
      </c>
      <c r="D72" s="80">
        <v>800150</v>
      </c>
      <c r="E72" s="80" t="s">
        <v>189</v>
      </c>
      <c r="F72" s="142" t="s">
        <v>141</v>
      </c>
      <c r="G72" s="131">
        <v>53</v>
      </c>
      <c r="H72" s="81">
        <v>27</v>
      </c>
      <c r="I72" s="132">
        <v>0.50943396226415094</v>
      </c>
      <c r="J72" s="131">
        <v>53</v>
      </c>
      <c r="K72" s="81">
        <v>30</v>
      </c>
      <c r="L72" s="132">
        <v>0.56603773584905659</v>
      </c>
      <c r="M72" s="131">
        <v>25</v>
      </c>
      <c r="N72" s="81">
        <v>13</v>
      </c>
      <c r="O72" s="132">
        <f t="shared" si="0"/>
        <v>0.52</v>
      </c>
      <c r="P72" s="124"/>
      <c r="Q72" s="124"/>
    </row>
    <row r="73" spans="3:17" ht="18.75" x14ac:dyDescent="0.3">
      <c r="C73" s="125">
        <v>55</v>
      </c>
      <c r="D73" s="80">
        <v>800179</v>
      </c>
      <c r="E73" s="80" t="s">
        <v>87</v>
      </c>
      <c r="F73" s="142" t="s">
        <v>149</v>
      </c>
      <c r="G73" s="136"/>
      <c r="H73" s="75"/>
      <c r="I73" s="137"/>
      <c r="J73" s="136"/>
      <c r="K73" s="75"/>
      <c r="L73" s="137"/>
      <c r="M73" s="131">
        <v>25</v>
      </c>
      <c r="N73" s="81">
        <v>13</v>
      </c>
      <c r="O73" s="132">
        <f t="shared" si="0"/>
        <v>0.52</v>
      </c>
      <c r="P73" s="124"/>
      <c r="Q73" s="124"/>
    </row>
    <row r="74" spans="3:17" ht="18.75" x14ac:dyDescent="0.3">
      <c r="C74" s="125">
        <v>56</v>
      </c>
      <c r="D74" s="80">
        <v>800038</v>
      </c>
      <c r="E74" s="80" t="s">
        <v>190</v>
      </c>
      <c r="F74" s="142" t="s">
        <v>149</v>
      </c>
      <c r="G74" s="131">
        <v>53</v>
      </c>
      <c r="H74" s="81">
        <v>36</v>
      </c>
      <c r="I74" s="132">
        <v>0.67924528301886788</v>
      </c>
      <c r="J74" s="131">
        <v>53</v>
      </c>
      <c r="K74" s="81">
        <v>45</v>
      </c>
      <c r="L74" s="132">
        <v>0.84905660377358494</v>
      </c>
      <c r="M74" s="131">
        <v>25</v>
      </c>
      <c r="N74" s="81">
        <v>12.5</v>
      </c>
      <c r="O74" s="132">
        <f t="shared" si="0"/>
        <v>0.5</v>
      </c>
      <c r="P74" s="124"/>
      <c r="Q74" s="124"/>
    </row>
    <row r="75" spans="3:17" ht="18.75" x14ac:dyDescent="0.3">
      <c r="C75" s="125">
        <v>57</v>
      </c>
      <c r="D75" s="80">
        <v>800321</v>
      </c>
      <c r="E75" s="80" t="s">
        <v>191</v>
      </c>
      <c r="F75" s="142" t="s">
        <v>14</v>
      </c>
      <c r="G75" s="136"/>
      <c r="H75" s="75"/>
      <c r="I75" s="137"/>
      <c r="J75" s="136"/>
      <c r="K75" s="75"/>
      <c r="L75" s="137"/>
      <c r="M75" s="131">
        <v>25</v>
      </c>
      <c r="N75" s="81">
        <v>9.5</v>
      </c>
      <c r="O75" s="132">
        <f t="shared" si="0"/>
        <v>0.38</v>
      </c>
      <c r="P75" s="124"/>
      <c r="Q75" s="124"/>
    </row>
    <row r="76" spans="3:17" ht="18.75" x14ac:dyDescent="0.3">
      <c r="C76" s="125">
        <v>58</v>
      </c>
      <c r="D76" s="80">
        <v>800152</v>
      </c>
      <c r="E76" s="80" t="s">
        <v>192</v>
      </c>
      <c r="F76" s="142" t="s">
        <v>186</v>
      </c>
      <c r="G76" s="136"/>
      <c r="H76" s="75"/>
      <c r="I76" s="137"/>
      <c r="J76" s="136"/>
      <c r="K76" s="75"/>
      <c r="L76" s="137"/>
      <c r="M76" s="131">
        <v>25</v>
      </c>
      <c r="N76" s="81">
        <v>9.5</v>
      </c>
      <c r="O76" s="132">
        <f t="shared" si="0"/>
        <v>0.38</v>
      </c>
      <c r="P76" s="124"/>
      <c r="Q76" s="124"/>
    </row>
    <row r="77" spans="3:17" ht="18.75" x14ac:dyDescent="0.3">
      <c r="C77" s="125">
        <v>59</v>
      </c>
      <c r="D77" s="80">
        <v>800144</v>
      </c>
      <c r="E77" s="80" t="s">
        <v>193</v>
      </c>
      <c r="F77" s="142" t="s">
        <v>53</v>
      </c>
      <c r="G77" s="131">
        <v>53</v>
      </c>
      <c r="H77" s="81">
        <v>12</v>
      </c>
      <c r="I77" s="132">
        <v>0.22641509433962265</v>
      </c>
      <c r="J77" s="131">
        <v>53</v>
      </c>
      <c r="K77" s="81">
        <v>34.5</v>
      </c>
      <c r="L77" s="132">
        <v>0.65094339622641506</v>
      </c>
      <c r="M77" s="131">
        <v>25</v>
      </c>
      <c r="N77" s="81">
        <v>9</v>
      </c>
      <c r="O77" s="132">
        <f t="shared" si="0"/>
        <v>0.36</v>
      </c>
      <c r="P77" s="124"/>
      <c r="Q77" s="124"/>
    </row>
    <row r="78" spans="3:17" ht="18.75" x14ac:dyDescent="0.3">
      <c r="C78" s="125">
        <v>60</v>
      </c>
      <c r="D78" s="80">
        <v>800167</v>
      </c>
      <c r="E78" s="80" t="s">
        <v>194</v>
      </c>
      <c r="F78" s="142" t="s">
        <v>53</v>
      </c>
      <c r="G78" s="131">
        <v>53</v>
      </c>
      <c r="H78" s="81">
        <v>38</v>
      </c>
      <c r="I78" s="132">
        <v>0.71698113207547165</v>
      </c>
      <c r="J78" s="131">
        <v>53</v>
      </c>
      <c r="K78" s="81">
        <v>45</v>
      </c>
      <c r="L78" s="132">
        <v>0.84905660377358494</v>
      </c>
      <c r="M78" s="131">
        <v>25</v>
      </c>
      <c r="N78" s="81"/>
      <c r="O78" s="132">
        <f t="shared" si="0"/>
        <v>0</v>
      </c>
      <c r="P78" s="124"/>
      <c r="Q78" s="124"/>
    </row>
    <row r="79" spans="3:17" ht="18.75" x14ac:dyDescent="0.3">
      <c r="C79" s="125">
        <v>61</v>
      </c>
      <c r="D79" s="80">
        <v>800041</v>
      </c>
      <c r="E79" s="80" t="s">
        <v>195</v>
      </c>
      <c r="F79" s="142" t="s">
        <v>133</v>
      </c>
      <c r="G79" s="131">
        <v>53</v>
      </c>
      <c r="H79" s="81">
        <v>37</v>
      </c>
      <c r="I79" s="132">
        <v>0.69811320754716977</v>
      </c>
      <c r="J79" s="131">
        <v>53</v>
      </c>
      <c r="K79" s="81">
        <v>50</v>
      </c>
      <c r="L79" s="132">
        <v>0.94339622641509435</v>
      </c>
      <c r="M79" s="131">
        <v>25</v>
      </c>
      <c r="N79" s="81"/>
      <c r="O79" s="132">
        <f t="shared" si="0"/>
        <v>0</v>
      </c>
      <c r="P79" s="124"/>
      <c r="Q79" s="124"/>
    </row>
    <row r="80" spans="3:17" ht="18.75" x14ac:dyDescent="0.3">
      <c r="C80" s="125">
        <v>62</v>
      </c>
      <c r="D80" s="80">
        <v>800070</v>
      </c>
      <c r="E80" s="80" t="s">
        <v>196</v>
      </c>
      <c r="F80" s="142" t="s">
        <v>133</v>
      </c>
      <c r="G80" s="131">
        <v>53</v>
      </c>
      <c r="H80" s="81">
        <v>37</v>
      </c>
      <c r="I80" s="132">
        <v>0.69811320754716977</v>
      </c>
      <c r="J80" s="131">
        <v>53</v>
      </c>
      <c r="K80" s="81">
        <v>37</v>
      </c>
      <c r="L80" s="132">
        <v>0.69811320754716977</v>
      </c>
      <c r="M80" s="131">
        <v>25</v>
      </c>
      <c r="N80" s="81"/>
      <c r="O80" s="132">
        <f t="shared" si="0"/>
        <v>0</v>
      </c>
      <c r="P80" s="124"/>
      <c r="Q80" s="124"/>
    </row>
    <row r="81" spans="3:17" ht="18.75" x14ac:dyDescent="0.3">
      <c r="C81" s="125">
        <v>63</v>
      </c>
      <c r="D81" s="80">
        <v>800177</v>
      </c>
      <c r="E81" s="80" t="s">
        <v>197</v>
      </c>
      <c r="F81" s="142" t="s">
        <v>186</v>
      </c>
      <c r="G81" s="131">
        <v>53</v>
      </c>
      <c r="H81" s="81">
        <v>34</v>
      </c>
      <c r="I81" s="132">
        <v>0.64150943396226412</v>
      </c>
      <c r="J81" s="131">
        <v>53</v>
      </c>
      <c r="K81" s="81">
        <v>40</v>
      </c>
      <c r="L81" s="132">
        <v>0.75471698113207553</v>
      </c>
      <c r="M81" s="131">
        <v>25</v>
      </c>
      <c r="N81" s="81"/>
      <c r="O81" s="132">
        <f t="shared" si="0"/>
        <v>0</v>
      </c>
      <c r="P81" s="124"/>
      <c r="Q81" s="124"/>
    </row>
    <row r="82" spans="3:17" ht="18.75" x14ac:dyDescent="0.3">
      <c r="C82" s="125">
        <v>64</v>
      </c>
      <c r="D82" s="80">
        <v>800512</v>
      </c>
      <c r="E82" s="80" t="s">
        <v>198</v>
      </c>
      <c r="F82" s="142" t="s">
        <v>131</v>
      </c>
      <c r="G82" s="131">
        <v>53</v>
      </c>
      <c r="H82" s="81">
        <v>33</v>
      </c>
      <c r="I82" s="132">
        <v>0.62264150943396224</v>
      </c>
      <c r="J82" s="131">
        <v>53</v>
      </c>
      <c r="K82" s="81">
        <v>50</v>
      </c>
      <c r="L82" s="132">
        <v>0.94339622641509435</v>
      </c>
      <c r="M82" s="131">
        <v>25</v>
      </c>
      <c r="N82" s="81"/>
      <c r="O82" s="132">
        <f t="shared" si="0"/>
        <v>0</v>
      </c>
      <c r="P82" s="124"/>
      <c r="Q82" s="124"/>
    </row>
    <row r="83" spans="3:17" ht="18.75" x14ac:dyDescent="0.3">
      <c r="C83" s="125">
        <v>65</v>
      </c>
      <c r="D83" s="80">
        <v>800102</v>
      </c>
      <c r="E83" s="80" t="s">
        <v>199</v>
      </c>
      <c r="F83" s="142" t="s">
        <v>160</v>
      </c>
      <c r="G83" s="131">
        <v>53</v>
      </c>
      <c r="H83" s="81">
        <v>33</v>
      </c>
      <c r="I83" s="132">
        <v>0.62264150943396224</v>
      </c>
      <c r="J83" s="131">
        <v>53</v>
      </c>
      <c r="K83" s="81">
        <v>39</v>
      </c>
      <c r="L83" s="132">
        <v>0.73584905660377353</v>
      </c>
      <c r="M83" s="131">
        <v>25</v>
      </c>
      <c r="N83" s="81"/>
      <c r="O83" s="132">
        <f t="shared" ref="O83:O90" si="1">N83/M83</f>
        <v>0</v>
      </c>
      <c r="P83" s="124"/>
      <c r="Q83" s="124"/>
    </row>
    <row r="84" spans="3:17" ht="18.75" x14ac:dyDescent="0.3">
      <c r="C84" s="125">
        <v>66</v>
      </c>
      <c r="D84" s="80">
        <v>800501</v>
      </c>
      <c r="E84" s="80" t="s">
        <v>200</v>
      </c>
      <c r="F84" s="142" t="s">
        <v>141</v>
      </c>
      <c r="G84" s="131">
        <v>53</v>
      </c>
      <c r="H84" s="81">
        <v>31</v>
      </c>
      <c r="I84" s="132">
        <v>0.58490566037735847</v>
      </c>
      <c r="J84" s="131">
        <v>53</v>
      </c>
      <c r="K84" s="81">
        <v>38</v>
      </c>
      <c r="L84" s="132">
        <v>0.71698113207547165</v>
      </c>
      <c r="M84" s="131">
        <v>25</v>
      </c>
      <c r="N84" s="81"/>
      <c r="O84" s="132">
        <f t="shared" si="1"/>
        <v>0</v>
      </c>
      <c r="P84" s="124"/>
      <c r="Q84" s="124"/>
    </row>
    <row r="85" spans="3:17" ht="18.75" x14ac:dyDescent="0.3">
      <c r="C85" s="125">
        <v>67</v>
      </c>
      <c r="D85" s="80">
        <v>800472</v>
      </c>
      <c r="E85" s="80" t="s">
        <v>201</v>
      </c>
      <c r="F85" s="142" t="s">
        <v>202</v>
      </c>
      <c r="G85" s="131">
        <v>53</v>
      </c>
      <c r="H85" s="81">
        <v>29</v>
      </c>
      <c r="I85" s="132">
        <v>0.54716981132075471</v>
      </c>
      <c r="J85" s="131">
        <v>53</v>
      </c>
      <c r="K85" s="81">
        <v>44</v>
      </c>
      <c r="L85" s="132">
        <v>0.83018867924528306</v>
      </c>
      <c r="M85" s="131">
        <v>25</v>
      </c>
      <c r="N85" s="81"/>
      <c r="O85" s="132">
        <f t="shared" si="1"/>
        <v>0</v>
      </c>
      <c r="P85" s="124"/>
      <c r="Q85" s="124"/>
    </row>
    <row r="86" spans="3:17" ht="18.75" x14ac:dyDescent="0.3">
      <c r="C86" s="125">
        <v>68</v>
      </c>
      <c r="D86" s="80">
        <v>800140</v>
      </c>
      <c r="E86" s="80" t="s">
        <v>203</v>
      </c>
      <c r="F86" s="142" t="s">
        <v>164</v>
      </c>
      <c r="G86" s="131">
        <v>53</v>
      </c>
      <c r="H86" s="81">
        <v>27.5</v>
      </c>
      <c r="I86" s="132">
        <v>0.51886792452830188</v>
      </c>
      <c r="J86" s="131">
        <v>53</v>
      </c>
      <c r="K86" s="81">
        <v>47</v>
      </c>
      <c r="L86" s="132">
        <v>0.8867924528301887</v>
      </c>
      <c r="M86" s="131">
        <v>25</v>
      </c>
      <c r="N86" s="81"/>
      <c r="O86" s="132">
        <f t="shared" si="1"/>
        <v>0</v>
      </c>
      <c r="P86" s="124"/>
      <c r="Q86" s="124"/>
    </row>
    <row r="87" spans="3:17" ht="18.75" x14ac:dyDescent="0.3">
      <c r="C87" s="125">
        <v>69</v>
      </c>
      <c r="D87" s="80">
        <v>800183</v>
      </c>
      <c r="E87" s="80" t="s">
        <v>204</v>
      </c>
      <c r="F87" s="142" t="s">
        <v>136</v>
      </c>
      <c r="G87" s="131">
        <v>53</v>
      </c>
      <c r="H87" s="81">
        <v>25</v>
      </c>
      <c r="I87" s="132">
        <v>0.47169811320754718</v>
      </c>
      <c r="J87" s="131">
        <v>53</v>
      </c>
      <c r="K87" s="81">
        <v>35.5</v>
      </c>
      <c r="L87" s="132">
        <v>0.66981132075471694</v>
      </c>
      <c r="M87" s="131">
        <v>25</v>
      </c>
      <c r="N87" s="81"/>
      <c r="O87" s="132">
        <f t="shared" si="1"/>
        <v>0</v>
      </c>
      <c r="P87" s="124"/>
      <c r="Q87" s="124"/>
    </row>
    <row r="88" spans="3:17" ht="18.75" x14ac:dyDescent="0.3">
      <c r="C88" s="125">
        <v>70</v>
      </c>
      <c r="D88" s="80">
        <v>800068</v>
      </c>
      <c r="E88" s="80" t="s">
        <v>158</v>
      </c>
      <c r="F88" s="142" t="s">
        <v>164</v>
      </c>
      <c r="G88" s="131">
        <v>53</v>
      </c>
      <c r="H88" s="81">
        <v>22</v>
      </c>
      <c r="I88" s="132">
        <v>0.41509433962264153</v>
      </c>
      <c r="J88" s="131">
        <v>53</v>
      </c>
      <c r="K88" s="81">
        <v>50</v>
      </c>
      <c r="L88" s="132">
        <v>0.94339622641509435</v>
      </c>
      <c r="M88" s="131">
        <v>25</v>
      </c>
      <c r="N88" s="81"/>
      <c r="O88" s="132">
        <f t="shared" si="1"/>
        <v>0</v>
      </c>
      <c r="P88" s="124"/>
      <c r="Q88" s="124"/>
    </row>
    <row r="89" spans="3:17" ht="18.75" x14ac:dyDescent="0.3">
      <c r="C89" s="125">
        <v>71</v>
      </c>
      <c r="D89" s="80">
        <v>800153</v>
      </c>
      <c r="E89" s="80" t="s">
        <v>205</v>
      </c>
      <c r="F89" s="142" t="s">
        <v>174</v>
      </c>
      <c r="G89" s="131">
        <v>53</v>
      </c>
      <c r="H89" s="81">
        <v>0</v>
      </c>
      <c r="I89" s="132">
        <v>0</v>
      </c>
      <c r="J89" s="131">
        <v>53</v>
      </c>
      <c r="K89" s="81">
        <v>20.5</v>
      </c>
      <c r="L89" s="132">
        <v>0.3867924528301887</v>
      </c>
      <c r="M89" s="131">
        <v>25</v>
      </c>
      <c r="N89" s="81"/>
      <c r="O89" s="132">
        <f t="shared" si="1"/>
        <v>0</v>
      </c>
      <c r="P89" s="124"/>
      <c r="Q89" s="124"/>
    </row>
    <row r="90" spans="3:17" ht="19.5" thickBot="1" x14ac:dyDescent="0.35">
      <c r="C90" s="125">
        <v>72</v>
      </c>
      <c r="D90" s="145">
        <v>800206</v>
      </c>
      <c r="E90" s="145" t="s">
        <v>206</v>
      </c>
      <c r="F90" s="146" t="s">
        <v>174</v>
      </c>
      <c r="G90" s="138">
        <v>53</v>
      </c>
      <c r="H90" s="134">
        <v>0</v>
      </c>
      <c r="I90" s="135">
        <v>0</v>
      </c>
      <c r="J90" s="138">
        <v>53</v>
      </c>
      <c r="K90" s="134">
        <v>8</v>
      </c>
      <c r="L90" s="135">
        <v>0.15094339622641509</v>
      </c>
      <c r="M90" s="133">
        <v>25</v>
      </c>
      <c r="N90" s="134"/>
      <c r="O90" s="135">
        <f t="shared" si="1"/>
        <v>0</v>
      </c>
      <c r="P90" s="124"/>
      <c r="Q90" s="124"/>
    </row>
    <row r="91" spans="3:17" ht="18.75" x14ac:dyDescent="0.3">
      <c r="P91" s="124"/>
      <c r="Q91" s="124"/>
    </row>
    <row r="92" spans="3:17" ht="18.75" x14ac:dyDescent="0.3">
      <c r="P92" s="124"/>
      <c r="Q92" s="124"/>
    </row>
    <row r="93" spans="3:17" ht="18.75" x14ac:dyDescent="0.3">
      <c r="P93" s="124"/>
      <c r="Q93" s="124"/>
    </row>
    <row r="94" spans="3:17" ht="18.75" x14ac:dyDescent="0.3">
      <c r="P94" s="124"/>
      <c r="Q94" s="124"/>
    </row>
    <row r="95" spans="3:17" ht="18.75" x14ac:dyDescent="0.3">
      <c r="P95" s="124"/>
      <c r="Q95" s="124"/>
    </row>
    <row r="96" spans="3:17" ht="18.75" x14ac:dyDescent="0.3">
      <c r="P96" s="124"/>
      <c r="Q96" s="124"/>
    </row>
    <row r="97" spans="3:17" ht="18.75" x14ac:dyDescent="0.3">
      <c r="P97" s="124"/>
      <c r="Q97" s="124"/>
    </row>
    <row r="98" spans="3:17" ht="18.75" x14ac:dyDescent="0.3">
      <c r="C98" s="82" t="s">
        <v>207</v>
      </c>
      <c r="D98" s="82" t="s">
        <v>208</v>
      </c>
      <c r="E98" s="83" t="s">
        <v>209</v>
      </c>
      <c r="F98" s="82" t="s">
        <v>210</v>
      </c>
      <c r="G98" s="84" t="s">
        <v>11</v>
      </c>
      <c r="P98" s="124"/>
      <c r="Q98" s="124"/>
    </row>
    <row r="99" spans="3:17" ht="18.75" x14ac:dyDescent="0.3">
      <c r="C99" s="34" t="s">
        <v>60</v>
      </c>
      <c r="D99" s="38">
        <v>5</v>
      </c>
      <c r="E99" s="38">
        <v>3</v>
      </c>
      <c r="F99" s="38">
        <f>D99-E99</f>
        <v>2</v>
      </c>
      <c r="G99" s="85">
        <f>E99/D99</f>
        <v>0.6</v>
      </c>
      <c r="P99" s="124"/>
      <c r="Q99" s="124"/>
    </row>
    <row r="100" spans="3:17" ht="18.75" x14ac:dyDescent="0.3">
      <c r="C100" s="34" t="s">
        <v>211</v>
      </c>
      <c r="D100" s="38">
        <v>17</v>
      </c>
      <c r="E100" s="38">
        <v>17</v>
      </c>
      <c r="F100" s="38">
        <f t="shared" ref="F100:F107" si="2">D100-E100</f>
        <v>0</v>
      </c>
      <c r="G100" s="85">
        <f t="shared" ref="G100:G107" si="3">E100/D100</f>
        <v>1</v>
      </c>
      <c r="P100" s="124"/>
      <c r="Q100" s="124"/>
    </row>
    <row r="101" spans="3:17" ht="18.75" x14ac:dyDescent="0.3">
      <c r="C101" s="34" t="s">
        <v>160</v>
      </c>
      <c r="D101" s="38">
        <v>8</v>
      </c>
      <c r="E101" s="38">
        <v>6</v>
      </c>
      <c r="F101" s="38">
        <f t="shared" si="2"/>
        <v>2</v>
      </c>
      <c r="G101" s="85">
        <f t="shared" si="3"/>
        <v>0.75</v>
      </c>
      <c r="P101" s="124"/>
      <c r="Q101" s="124"/>
    </row>
    <row r="102" spans="3:17" ht="18.75" x14ac:dyDescent="0.3">
      <c r="C102" s="34" t="s">
        <v>141</v>
      </c>
      <c r="D102" s="38">
        <v>8</v>
      </c>
      <c r="E102" s="38">
        <v>5</v>
      </c>
      <c r="F102" s="38">
        <f t="shared" si="2"/>
        <v>3</v>
      </c>
      <c r="G102" s="85">
        <f t="shared" si="3"/>
        <v>0.625</v>
      </c>
      <c r="P102" s="124"/>
      <c r="Q102" s="124"/>
    </row>
    <row r="103" spans="3:17" ht="18.75" x14ac:dyDescent="0.3">
      <c r="C103" s="34" t="s">
        <v>212</v>
      </c>
      <c r="D103" s="38">
        <v>3</v>
      </c>
      <c r="E103" s="38">
        <v>3</v>
      </c>
      <c r="F103" s="38">
        <f t="shared" si="2"/>
        <v>0</v>
      </c>
      <c r="G103" s="85">
        <f t="shared" si="3"/>
        <v>1</v>
      </c>
      <c r="P103" s="124"/>
      <c r="Q103" s="124"/>
    </row>
    <row r="104" spans="3:17" ht="18.75" x14ac:dyDescent="0.3">
      <c r="C104" s="34" t="s">
        <v>17</v>
      </c>
      <c r="D104" s="38">
        <v>7</v>
      </c>
      <c r="E104" s="38">
        <v>4</v>
      </c>
      <c r="F104" s="38">
        <f t="shared" si="2"/>
        <v>3</v>
      </c>
      <c r="G104" s="85">
        <f t="shared" si="3"/>
        <v>0.5714285714285714</v>
      </c>
      <c r="P104" s="124"/>
      <c r="Q104" s="124"/>
    </row>
    <row r="105" spans="3:17" ht="18.75" x14ac:dyDescent="0.3">
      <c r="C105" s="34" t="s">
        <v>53</v>
      </c>
      <c r="D105" s="38">
        <v>9</v>
      </c>
      <c r="E105" s="38">
        <v>8</v>
      </c>
      <c r="F105" s="38">
        <f t="shared" si="2"/>
        <v>1</v>
      </c>
      <c r="G105" s="85">
        <f t="shared" si="3"/>
        <v>0.88888888888888884</v>
      </c>
      <c r="P105" s="124"/>
      <c r="Q105" s="124"/>
    </row>
    <row r="106" spans="3:17" ht="18.75" x14ac:dyDescent="0.3">
      <c r="C106" s="34" t="s">
        <v>213</v>
      </c>
      <c r="D106" s="38">
        <v>4</v>
      </c>
      <c r="E106" s="38">
        <v>2</v>
      </c>
      <c r="F106" s="38">
        <f t="shared" si="2"/>
        <v>2</v>
      </c>
      <c r="G106" s="85">
        <f t="shared" si="3"/>
        <v>0.5</v>
      </c>
      <c r="P106" s="124"/>
      <c r="Q106" s="124"/>
    </row>
    <row r="107" spans="3:17" ht="18.75" x14ac:dyDescent="0.3">
      <c r="C107" s="34" t="s">
        <v>30</v>
      </c>
      <c r="D107" s="38">
        <v>11</v>
      </c>
      <c r="E107" s="38">
        <v>11</v>
      </c>
      <c r="F107" s="38">
        <f t="shared" si="2"/>
        <v>0</v>
      </c>
      <c r="G107" s="85">
        <f t="shared" si="3"/>
        <v>1</v>
      </c>
      <c r="P107" s="124"/>
      <c r="Q107" s="124"/>
    </row>
    <row r="108" spans="3:17" ht="18.75" x14ac:dyDescent="0.3">
      <c r="C108" s="86" t="s">
        <v>214</v>
      </c>
      <c r="D108" s="82">
        <f>SUM(D99:D107)</f>
        <v>72</v>
      </c>
      <c r="E108" s="82">
        <f>SUM(E99:E107)</f>
        <v>59</v>
      </c>
      <c r="F108" s="82">
        <f>SUBTOTAL(9,F99:F107)</f>
        <v>13</v>
      </c>
      <c r="G108" s="87">
        <f>AVERAGE(G99:G107)</f>
        <v>0.7705908289241622</v>
      </c>
      <c r="P108" s="124"/>
      <c r="Q108" s="124"/>
    </row>
    <row r="109" spans="3:17" ht="18.75" x14ac:dyDescent="0.3">
      <c r="P109" s="124"/>
      <c r="Q109" s="124"/>
    </row>
    <row r="110" spans="3:17" ht="18.75" x14ac:dyDescent="0.3">
      <c r="P110" s="124"/>
      <c r="Q110" s="124"/>
    </row>
    <row r="111" spans="3:17" ht="18.75" x14ac:dyDescent="0.3">
      <c r="P111" s="124"/>
      <c r="Q111" s="124"/>
    </row>
    <row r="112" spans="3:17" ht="45" x14ac:dyDescent="0.3">
      <c r="D112" s="25" t="s">
        <v>207</v>
      </c>
      <c r="E112" s="25" t="s">
        <v>215</v>
      </c>
      <c r="F112" s="88" t="s">
        <v>216</v>
      </c>
      <c r="G112" s="88" t="s">
        <v>217</v>
      </c>
      <c r="P112" s="124"/>
      <c r="Q112" s="124"/>
    </row>
    <row r="113" spans="4:17" ht="18.75" x14ac:dyDescent="0.3">
      <c r="D113" s="34" t="s">
        <v>60</v>
      </c>
      <c r="E113" s="38">
        <v>5</v>
      </c>
      <c r="F113" s="38">
        <v>22</v>
      </c>
      <c r="G113" s="85">
        <v>0.53</v>
      </c>
      <c r="P113" s="124"/>
      <c r="Q113" s="124"/>
    </row>
    <row r="114" spans="4:17" ht="18.75" x14ac:dyDescent="0.3">
      <c r="D114" s="34" t="s">
        <v>211</v>
      </c>
      <c r="E114" s="38">
        <v>17</v>
      </c>
      <c r="F114" s="38">
        <v>18.5</v>
      </c>
      <c r="G114" s="85">
        <v>0.75</v>
      </c>
      <c r="P114" s="124"/>
      <c r="Q114" s="124"/>
    </row>
    <row r="115" spans="4:17" ht="18.75" x14ac:dyDescent="0.3">
      <c r="D115" s="34" t="s">
        <v>160</v>
      </c>
      <c r="E115" s="38">
        <v>8</v>
      </c>
      <c r="F115" s="38">
        <v>18.5</v>
      </c>
      <c r="G115" s="85">
        <v>0.56000000000000005</v>
      </c>
      <c r="P115" s="124"/>
      <c r="Q115" s="124"/>
    </row>
    <row r="116" spans="4:17" ht="18.75" x14ac:dyDescent="0.3">
      <c r="D116" s="34" t="s">
        <v>141</v>
      </c>
      <c r="E116" s="38">
        <v>8</v>
      </c>
      <c r="F116" s="38">
        <v>20</v>
      </c>
      <c r="G116" s="85">
        <v>0.5</v>
      </c>
      <c r="P116" s="124"/>
      <c r="Q116" s="124"/>
    </row>
    <row r="117" spans="4:17" ht="18.75" x14ac:dyDescent="0.3">
      <c r="D117" s="34" t="s">
        <v>212</v>
      </c>
      <c r="E117" s="38">
        <v>3</v>
      </c>
      <c r="F117" s="38">
        <v>20</v>
      </c>
      <c r="G117" s="85">
        <v>0.81</v>
      </c>
      <c r="P117" s="124"/>
      <c r="Q117" s="124"/>
    </row>
    <row r="118" spans="4:17" ht="18.75" x14ac:dyDescent="0.3">
      <c r="D118" s="34" t="s">
        <v>17</v>
      </c>
      <c r="E118" s="38">
        <v>7</v>
      </c>
      <c r="F118" s="38">
        <v>16</v>
      </c>
      <c r="G118" s="85">
        <v>0.37</v>
      </c>
      <c r="P118" s="124"/>
      <c r="Q118" s="124"/>
    </row>
    <row r="119" spans="4:17" ht="18.75" x14ac:dyDescent="0.3">
      <c r="D119" s="34" t="s">
        <v>53</v>
      </c>
      <c r="E119" s="38">
        <v>9</v>
      </c>
      <c r="F119" s="38">
        <v>19</v>
      </c>
      <c r="G119" s="85">
        <v>0.69</v>
      </c>
      <c r="P119" s="124"/>
      <c r="Q119" s="124"/>
    </row>
    <row r="120" spans="4:17" ht="18.75" x14ac:dyDescent="0.3">
      <c r="D120" s="34" t="s">
        <v>213</v>
      </c>
      <c r="E120" s="38">
        <v>4</v>
      </c>
      <c r="F120" s="38">
        <v>19</v>
      </c>
      <c r="G120" s="85">
        <v>0.38</v>
      </c>
      <c r="P120" s="124"/>
      <c r="Q120" s="124"/>
    </row>
    <row r="121" spans="4:17" x14ac:dyDescent="0.25">
      <c r="D121" s="34" t="s">
        <v>30</v>
      </c>
      <c r="E121" s="38">
        <v>11</v>
      </c>
      <c r="F121" s="38">
        <v>20</v>
      </c>
      <c r="G121" s="85">
        <v>0.8</v>
      </c>
    </row>
    <row r="122" spans="4:17" x14ac:dyDescent="0.25">
      <c r="D122" s="86" t="s">
        <v>214</v>
      </c>
      <c r="E122" s="82">
        <f>SUM(E113:E121)</f>
        <v>72</v>
      </c>
      <c r="F122" s="89">
        <f>AVERAGE(F113:F121)</f>
        <v>19.222222222222221</v>
      </c>
      <c r="G122" s="87">
        <f>AVERAGE(G113:G121,G113:G121)</f>
        <v>0.59888888888888892</v>
      </c>
    </row>
    <row r="125" spans="4:17" x14ac:dyDescent="0.25">
      <c r="K125" t="s">
        <v>218</v>
      </c>
    </row>
  </sheetData>
  <mergeCells count="17">
    <mergeCell ref="P5:Q5"/>
    <mergeCell ref="R5:S5"/>
    <mergeCell ref="C6:E6"/>
    <mergeCell ref="N6:O6"/>
    <mergeCell ref="C7:E7"/>
    <mergeCell ref="N7:O7"/>
    <mergeCell ref="M17:O17"/>
    <mergeCell ref="C8:E8"/>
    <mergeCell ref="N8:O8"/>
    <mergeCell ref="C9:E9"/>
    <mergeCell ref="N9:O9"/>
    <mergeCell ref="C16:F17"/>
    <mergeCell ref="G16:I16"/>
    <mergeCell ref="J16:L16"/>
    <mergeCell ref="M16:O16"/>
    <mergeCell ref="G17:I17"/>
    <mergeCell ref="J17:L17"/>
  </mergeCells>
  <pageMargins left="0.23622047244094491" right="0.23622047244094491" top="0.74803149606299213" bottom="0.74803149606299213" header="0.31496062992125984" footer="0.31496062992125984"/>
  <pageSetup paperSize="9" scale="1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64"/>
  <sheetViews>
    <sheetView topLeftCell="A13" workbookViewId="0">
      <selection activeCell="N18" sqref="N18"/>
    </sheetView>
  </sheetViews>
  <sheetFormatPr defaultRowHeight="15" x14ac:dyDescent="0.25"/>
  <cols>
    <col min="2" max="2" width="5.42578125" customWidth="1"/>
    <col min="3" max="3" width="12.140625" style="1" customWidth="1"/>
    <col min="5" max="5" width="0" style="1" hidden="1" customWidth="1"/>
    <col min="6" max="6" width="18.7109375" customWidth="1"/>
    <col min="7" max="8" width="9.140625" customWidth="1"/>
    <col min="9" max="9" width="7.28515625" style="3" customWidth="1"/>
    <col min="10" max="10" width="5.85546875" customWidth="1"/>
  </cols>
  <sheetData>
    <row r="1" spans="2:12" s="13" customFormat="1" ht="30.75" thickBot="1" x14ac:dyDescent="0.3">
      <c r="B1" s="174" t="s">
        <v>2</v>
      </c>
      <c r="C1" s="175" t="s">
        <v>4</v>
      </c>
      <c r="D1" s="175" t="s">
        <v>5</v>
      </c>
      <c r="E1" s="175" t="s">
        <v>6</v>
      </c>
      <c r="F1" s="183" t="s">
        <v>12</v>
      </c>
      <c r="G1" s="54" t="s">
        <v>8</v>
      </c>
      <c r="H1" s="184" t="s">
        <v>11</v>
      </c>
      <c r="I1" s="185" t="s">
        <v>8</v>
      </c>
      <c r="J1" s="178" t="s">
        <v>11</v>
      </c>
      <c r="K1" s="185" t="s">
        <v>13</v>
      </c>
      <c r="L1" s="178" t="s">
        <v>11</v>
      </c>
    </row>
    <row r="2" spans="2:12" s="22" customFormat="1" x14ac:dyDescent="0.25">
      <c r="B2" s="16">
        <v>1</v>
      </c>
      <c r="C2" s="187" t="s">
        <v>60</v>
      </c>
      <c r="D2" s="19" t="s">
        <v>15</v>
      </c>
      <c r="E2" s="187">
        <v>800041</v>
      </c>
      <c r="F2" s="179" t="s">
        <v>108</v>
      </c>
      <c r="G2" s="180">
        <v>19</v>
      </c>
      <c r="H2" s="181">
        <f t="shared" ref="H2:H33" si="0">G2/20</f>
        <v>0.95</v>
      </c>
      <c r="I2" s="190"/>
      <c r="J2" s="182">
        <f t="shared" ref="J2:J33" si="1">I2/20</f>
        <v>0</v>
      </c>
      <c r="K2" s="188">
        <v>20</v>
      </c>
      <c r="L2" s="182">
        <f t="shared" ref="L2:L33" si="2">K2/25</f>
        <v>0.8</v>
      </c>
    </row>
    <row r="3" spans="2:12" x14ac:dyDescent="0.25">
      <c r="B3" s="27">
        <v>2</v>
      </c>
      <c r="C3" s="29" t="s">
        <v>14</v>
      </c>
      <c r="D3" s="30" t="s">
        <v>15</v>
      </c>
      <c r="E3" s="29">
        <v>800297</v>
      </c>
      <c r="F3" s="33" t="s">
        <v>16</v>
      </c>
      <c r="G3" s="31">
        <v>17</v>
      </c>
      <c r="H3" s="181">
        <f t="shared" si="0"/>
        <v>0.85</v>
      </c>
      <c r="I3" s="191"/>
      <c r="J3" s="182">
        <f t="shared" si="1"/>
        <v>0</v>
      </c>
      <c r="K3" s="173">
        <v>23</v>
      </c>
      <c r="L3" s="182">
        <f t="shared" si="2"/>
        <v>0.92</v>
      </c>
    </row>
    <row r="4" spans="2:12" s="13" customFormat="1" x14ac:dyDescent="0.25">
      <c r="B4" s="27">
        <v>3</v>
      </c>
      <c r="C4" s="29" t="s">
        <v>23</v>
      </c>
      <c r="D4" s="30" t="s">
        <v>27</v>
      </c>
      <c r="E4" s="29">
        <v>800174</v>
      </c>
      <c r="F4" s="33" t="s">
        <v>29</v>
      </c>
      <c r="G4" s="31">
        <v>17</v>
      </c>
      <c r="H4" s="181">
        <f t="shared" si="0"/>
        <v>0.85</v>
      </c>
      <c r="I4" s="192"/>
      <c r="J4" s="182">
        <f t="shared" si="1"/>
        <v>0</v>
      </c>
      <c r="K4" s="113">
        <v>19</v>
      </c>
      <c r="L4" s="182">
        <f t="shared" si="2"/>
        <v>0.76</v>
      </c>
    </row>
    <row r="5" spans="2:12" s="13" customFormat="1" x14ac:dyDescent="0.25">
      <c r="B5" s="27">
        <v>4</v>
      </c>
      <c r="C5" s="29" t="s">
        <v>23</v>
      </c>
      <c r="D5" s="30" t="s">
        <v>15</v>
      </c>
      <c r="E5" s="29">
        <v>800210</v>
      </c>
      <c r="F5" s="33" t="s">
        <v>24</v>
      </c>
      <c r="G5" s="31">
        <v>16</v>
      </c>
      <c r="H5" s="181">
        <f t="shared" si="0"/>
        <v>0.8</v>
      </c>
      <c r="I5" s="192"/>
      <c r="J5" s="182">
        <f t="shared" si="1"/>
        <v>0</v>
      </c>
      <c r="K5" s="113">
        <v>16</v>
      </c>
      <c r="L5" s="182">
        <f t="shared" si="2"/>
        <v>0.64</v>
      </c>
    </row>
    <row r="6" spans="2:12" s="13" customFormat="1" x14ac:dyDescent="0.25">
      <c r="B6" s="27">
        <v>5</v>
      </c>
      <c r="C6" s="29" t="s">
        <v>23</v>
      </c>
      <c r="D6" s="30" t="s">
        <v>18</v>
      </c>
      <c r="E6" s="29">
        <v>800478</v>
      </c>
      <c r="F6" s="33" t="s">
        <v>39</v>
      </c>
      <c r="G6" s="31">
        <v>16</v>
      </c>
      <c r="H6" s="181">
        <f t="shared" si="0"/>
        <v>0.8</v>
      </c>
      <c r="I6" s="192"/>
      <c r="J6" s="182">
        <f t="shared" si="1"/>
        <v>0</v>
      </c>
      <c r="K6" s="113">
        <v>20</v>
      </c>
      <c r="L6" s="182">
        <f t="shared" si="2"/>
        <v>0.8</v>
      </c>
    </row>
    <row r="7" spans="2:12" s="13" customFormat="1" x14ac:dyDescent="0.25">
      <c r="B7" s="27">
        <v>6</v>
      </c>
      <c r="C7" s="29" t="s">
        <v>53</v>
      </c>
      <c r="D7" s="30" t="s">
        <v>18</v>
      </c>
      <c r="E7" s="29">
        <v>800090</v>
      </c>
      <c r="F7" s="33" t="s">
        <v>54</v>
      </c>
      <c r="G7" s="31">
        <v>16</v>
      </c>
      <c r="H7" s="181">
        <f t="shared" si="0"/>
        <v>0.8</v>
      </c>
      <c r="I7" s="193">
        <v>19</v>
      </c>
      <c r="J7" s="182">
        <f t="shared" si="1"/>
        <v>0.95</v>
      </c>
      <c r="K7" s="113">
        <v>22</v>
      </c>
      <c r="L7" s="182">
        <f t="shared" si="2"/>
        <v>0.88</v>
      </c>
    </row>
    <row r="8" spans="2:12" s="13" customFormat="1" x14ac:dyDescent="0.25">
      <c r="B8" s="27">
        <v>7</v>
      </c>
      <c r="C8" s="29" t="s">
        <v>53</v>
      </c>
      <c r="D8" s="30" t="s">
        <v>51</v>
      </c>
      <c r="E8" s="29">
        <v>800497</v>
      </c>
      <c r="F8" s="33" t="s">
        <v>58</v>
      </c>
      <c r="G8" s="31">
        <v>16</v>
      </c>
      <c r="H8" s="181">
        <f t="shared" si="0"/>
        <v>0.8</v>
      </c>
      <c r="I8" s="193">
        <v>16</v>
      </c>
      <c r="J8" s="182">
        <f t="shared" si="1"/>
        <v>0.8</v>
      </c>
      <c r="K8" s="113">
        <v>20</v>
      </c>
      <c r="L8" s="182">
        <f t="shared" si="2"/>
        <v>0.8</v>
      </c>
    </row>
    <row r="9" spans="2:12" s="13" customFormat="1" x14ac:dyDescent="0.25">
      <c r="B9" s="27">
        <v>8</v>
      </c>
      <c r="C9" s="29" t="s">
        <v>20</v>
      </c>
      <c r="D9" s="30" t="s">
        <v>37</v>
      </c>
      <c r="E9" s="29">
        <v>800150</v>
      </c>
      <c r="F9" s="33" t="s">
        <v>86</v>
      </c>
      <c r="G9" s="31">
        <v>16</v>
      </c>
      <c r="H9" s="181">
        <f t="shared" si="0"/>
        <v>0.8</v>
      </c>
      <c r="I9" s="193">
        <v>18</v>
      </c>
      <c r="J9" s="182">
        <f t="shared" si="1"/>
        <v>0.9</v>
      </c>
      <c r="K9" s="113">
        <v>13</v>
      </c>
      <c r="L9" s="182">
        <f t="shared" si="2"/>
        <v>0.52</v>
      </c>
    </row>
    <row r="10" spans="2:12" s="13" customFormat="1" x14ac:dyDescent="0.25">
      <c r="B10" s="27">
        <v>9</v>
      </c>
      <c r="C10" s="29" t="s">
        <v>17</v>
      </c>
      <c r="D10" s="30" t="s">
        <v>18</v>
      </c>
      <c r="E10" s="29">
        <v>800080</v>
      </c>
      <c r="F10" s="33" t="s">
        <v>19</v>
      </c>
      <c r="G10" s="31">
        <v>15</v>
      </c>
      <c r="H10" s="181">
        <f t="shared" si="0"/>
        <v>0.75</v>
      </c>
      <c r="I10" s="192"/>
      <c r="J10" s="182">
        <f t="shared" si="1"/>
        <v>0</v>
      </c>
      <c r="K10" s="114">
        <v>18.5</v>
      </c>
      <c r="L10" s="182">
        <f t="shared" si="2"/>
        <v>0.74</v>
      </c>
    </row>
    <row r="11" spans="2:12" s="13" customFormat="1" x14ac:dyDescent="0.25">
      <c r="B11" s="27">
        <v>10</v>
      </c>
      <c r="C11" s="29" t="s">
        <v>30</v>
      </c>
      <c r="D11" s="30" t="s">
        <v>25</v>
      </c>
      <c r="E11" s="29">
        <v>800195</v>
      </c>
      <c r="F11" s="33" t="s">
        <v>31</v>
      </c>
      <c r="G11" s="31">
        <v>15</v>
      </c>
      <c r="H11" s="181">
        <f t="shared" si="0"/>
        <v>0.75</v>
      </c>
      <c r="I11" s="192"/>
      <c r="J11" s="182">
        <f t="shared" si="1"/>
        <v>0</v>
      </c>
      <c r="K11" s="113">
        <v>23</v>
      </c>
      <c r="L11" s="182">
        <f t="shared" si="2"/>
        <v>0.92</v>
      </c>
    </row>
    <row r="12" spans="2:12" s="13" customFormat="1" x14ac:dyDescent="0.25">
      <c r="B12" s="27">
        <v>11</v>
      </c>
      <c r="C12" s="29" t="s">
        <v>30</v>
      </c>
      <c r="D12" s="30" t="s">
        <v>15</v>
      </c>
      <c r="E12" s="29">
        <v>800315</v>
      </c>
      <c r="F12" s="33" t="s">
        <v>33</v>
      </c>
      <c r="G12" s="31">
        <v>15</v>
      </c>
      <c r="H12" s="181">
        <f t="shared" si="0"/>
        <v>0.75</v>
      </c>
      <c r="I12" s="192"/>
      <c r="J12" s="182">
        <f t="shared" si="1"/>
        <v>0</v>
      </c>
      <c r="K12" s="113">
        <v>16</v>
      </c>
      <c r="L12" s="182">
        <f t="shared" si="2"/>
        <v>0.64</v>
      </c>
    </row>
    <row r="13" spans="2:12" s="13" customFormat="1" x14ac:dyDescent="0.25">
      <c r="B13" s="27">
        <v>12</v>
      </c>
      <c r="C13" s="29" t="s">
        <v>34</v>
      </c>
      <c r="D13" s="30" t="s">
        <v>25</v>
      </c>
      <c r="E13" s="29">
        <v>800009</v>
      </c>
      <c r="F13" s="33" t="s">
        <v>35</v>
      </c>
      <c r="G13" s="31">
        <v>15</v>
      </c>
      <c r="H13" s="181">
        <f t="shared" si="0"/>
        <v>0.75</v>
      </c>
      <c r="I13" s="192"/>
      <c r="J13" s="182">
        <f t="shared" si="1"/>
        <v>0</v>
      </c>
      <c r="K13" s="113">
        <v>23</v>
      </c>
      <c r="L13" s="182">
        <f t="shared" si="2"/>
        <v>0.92</v>
      </c>
    </row>
    <row r="14" spans="2:12" s="13" customFormat="1" x14ac:dyDescent="0.25">
      <c r="B14" s="27">
        <v>13</v>
      </c>
      <c r="C14" s="29" t="s">
        <v>30</v>
      </c>
      <c r="D14" s="30" t="s">
        <v>15</v>
      </c>
      <c r="E14" s="29">
        <v>800481</v>
      </c>
      <c r="F14" s="33" t="s">
        <v>40</v>
      </c>
      <c r="G14" s="31">
        <v>15</v>
      </c>
      <c r="H14" s="181">
        <f t="shared" si="0"/>
        <v>0.75</v>
      </c>
      <c r="I14" s="192"/>
      <c r="J14" s="182">
        <f t="shared" si="1"/>
        <v>0</v>
      </c>
      <c r="K14" s="113">
        <v>19.5</v>
      </c>
      <c r="L14" s="182">
        <f t="shared" si="2"/>
        <v>0.78</v>
      </c>
    </row>
    <row r="15" spans="2:12" s="13" customFormat="1" x14ac:dyDescent="0.25">
      <c r="B15" s="27">
        <v>14</v>
      </c>
      <c r="C15" s="29" t="s">
        <v>46</v>
      </c>
      <c r="D15" s="30" t="s">
        <v>37</v>
      </c>
      <c r="E15" s="29">
        <v>800388</v>
      </c>
      <c r="F15" s="33" t="s">
        <v>47</v>
      </c>
      <c r="G15" s="31">
        <v>15</v>
      </c>
      <c r="H15" s="181">
        <f t="shared" si="0"/>
        <v>0.75</v>
      </c>
      <c r="I15" s="194">
        <v>19</v>
      </c>
      <c r="J15" s="182">
        <f t="shared" si="1"/>
        <v>0.95</v>
      </c>
      <c r="K15" s="113">
        <v>18</v>
      </c>
      <c r="L15" s="182">
        <f t="shared" si="2"/>
        <v>0.72</v>
      </c>
    </row>
    <row r="16" spans="2:12" s="13" customFormat="1" x14ac:dyDescent="0.25">
      <c r="B16" s="27">
        <v>15</v>
      </c>
      <c r="C16" s="29" t="s">
        <v>48</v>
      </c>
      <c r="D16" s="30" t="s">
        <v>27</v>
      </c>
      <c r="E16" s="29">
        <v>800552</v>
      </c>
      <c r="F16" s="33" t="s">
        <v>49</v>
      </c>
      <c r="G16" s="31">
        <v>15</v>
      </c>
      <c r="H16" s="181">
        <f t="shared" si="0"/>
        <v>0.75</v>
      </c>
      <c r="I16" s="192"/>
      <c r="J16" s="182">
        <f t="shared" si="1"/>
        <v>0</v>
      </c>
      <c r="K16" s="113">
        <v>19</v>
      </c>
      <c r="L16" s="182">
        <f t="shared" si="2"/>
        <v>0.76</v>
      </c>
    </row>
    <row r="17" spans="2:12" s="13" customFormat="1" x14ac:dyDescent="0.25">
      <c r="B17" s="27">
        <v>16</v>
      </c>
      <c r="C17" s="29" t="s">
        <v>17</v>
      </c>
      <c r="D17" s="30" t="s">
        <v>27</v>
      </c>
      <c r="E17" s="29">
        <v>800173</v>
      </c>
      <c r="F17" s="33" t="s">
        <v>56</v>
      </c>
      <c r="G17" s="31">
        <v>15</v>
      </c>
      <c r="H17" s="181">
        <f t="shared" si="0"/>
        <v>0.75</v>
      </c>
      <c r="I17" s="192"/>
      <c r="J17" s="182">
        <f t="shared" si="1"/>
        <v>0</v>
      </c>
      <c r="K17" s="113">
        <v>20</v>
      </c>
      <c r="L17" s="182">
        <f t="shared" si="2"/>
        <v>0.8</v>
      </c>
    </row>
    <row r="18" spans="2:12" s="13" customFormat="1" x14ac:dyDescent="0.25">
      <c r="B18" s="27">
        <v>17</v>
      </c>
      <c r="C18" s="29" t="s">
        <v>14</v>
      </c>
      <c r="D18" s="30" t="s">
        <v>15</v>
      </c>
      <c r="E18" s="29">
        <v>800498</v>
      </c>
      <c r="F18" s="33" t="s">
        <v>84</v>
      </c>
      <c r="G18" s="38">
        <v>15</v>
      </c>
      <c r="H18" s="181">
        <f t="shared" si="0"/>
        <v>0.75</v>
      </c>
      <c r="I18" s="193">
        <v>15</v>
      </c>
      <c r="J18" s="182">
        <f t="shared" si="1"/>
        <v>0.75</v>
      </c>
      <c r="K18" s="113">
        <v>21</v>
      </c>
      <c r="L18" s="182">
        <f t="shared" si="2"/>
        <v>0.84</v>
      </c>
    </row>
    <row r="19" spans="2:12" s="13" customFormat="1" x14ac:dyDescent="0.25">
      <c r="B19" s="27">
        <v>18</v>
      </c>
      <c r="C19" s="29" t="s">
        <v>20</v>
      </c>
      <c r="D19" s="30" t="s">
        <v>15</v>
      </c>
      <c r="E19" s="37">
        <v>800513</v>
      </c>
      <c r="F19" s="33" t="s">
        <v>109</v>
      </c>
      <c r="G19" s="38">
        <v>15</v>
      </c>
      <c r="H19" s="181">
        <f t="shared" si="0"/>
        <v>0.75</v>
      </c>
      <c r="I19" s="192"/>
      <c r="J19" s="182">
        <f t="shared" si="1"/>
        <v>0</v>
      </c>
      <c r="K19" s="189"/>
      <c r="L19" s="182">
        <f t="shared" si="2"/>
        <v>0</v>
      </c>
    </row>
    <row r="20" spans="2:12" s="13" customFormat="1" x14ac:dyDescent="0.25">
      <c r="B20" s="27">
        <v>19</v>
      </c>
      <c r="C20" s="29" t="s">
        <v>20</v>
      </c>
      <c r="D20" s="30" t="s">
        <v>21</v>
      </c>
      <c r="E20" s="29">
        <v>800129</v>
      </c>
      <c r="F20" s="33" t="s">
        <v>22</v>
      </c>
      <c r="G20" s="31">
        <v>14</v>
      </c>
      <c r="H20" s="181">
        <f t="shared" si="0"/>
        <v>0.7</v>
      </c>
      <c r="I20" s="192"/>
      <c r="J20" s="182">
        <f t="shared" si="1"/>
        <v>0</v>
      </c>
      <c r="K20" s="113">
        <v>24</v>
      </c>
      <c r="L20" s="182">
        <f t="shared" si="2"/>
        <v>0.96</v>
      </c>
    </row>
    <row r="21" spans="2:12" s="13" customFormat="1" x14ac:dyDescent="0.25">
      <c r="B21" s="27">
        <v>20</v>
      </c>
      <c r="C21" s="29" t="s">
        <v>36</v>
      </c>
      <c r="D21" s="30" t="s">
        <v>42</v>
      </c>
      <c r="E21" s="29">
        <v>800314</v>
      </c>
      <c r="F21" s="33" t="s">
        <v>43</v>
      </c>
      <c r="G21" s="31">
        <v>14</v>
      </c>
      <c r="H21" s="181">
        <f t="shared" si="0"/>
        <v>0.7</v>
      </c>
      <c r="I21" s="136"/>
      <c r="J21" s="182">
        <f t="shared" si="1"/>
        <v>0</v>
      </c>
      <c r="K21" s="113">
        <v>20</v>
      </c>
      <c r="L21" s="182">
        <f t="shared" si="2"/>
        <v>0.8</v>
      </c>
    </row>
    <row r="22" spans="2:12" s="13" customFormat="1" x14ac:dyDescent="0.25">
      <c r="B22" s="27">
        <v>21</v>
      </c>
      <c r="C22" s="29" t="s">
        <v>30</v>
      </c>
      <c r="D22" s="30" t="s">
        <v>42</v>
      </c>
      <c r="E22" s="29">
        <v>800615</v>
      </c>
      <c r="F22" s="33" t="s">
        <v>71</v>
      </c>
      <c r="G22" s="31">
        <v>14</v>
      </c>
      <c r="H22" s="181">
        <f t="shared" si="0"/>
        <v>0.7</v>
      </c>
      <c r="I22" s="113">
        <v>19</v>
      </c>
      <c r="J22" s="182">
        <f t="shared" si="1"/>
        <v>0.95</v>
      </c>
      <c r="K22" s="113">
        <v>21</v>
      </c>
      <c r="L22" s="182">
        <f t="shared" si="2"/>
        <v>0.84</v>
      </c>
    </row>
    <row r="23" spans="2:12" s="13" customFormat="1" x14ac:dyDescent="0.25">
      <c r="B23" s="27">
        <v>22</v>
      </c>
      <c r="C23" s="29" t="s">
        <v>20</v>
      </c>
      <c r="D23" s="30" t="s">
        <v>18</v>
      </c>
      <c r="E23" s="29">
        <v>800472</v>
      </c>
      <c r="F23" s="33" t="s">
        <v>83</v>
      </c>
      <c r="G23" s="31">
        <v>14</v>
      </c>
      <c r="H23" s="181">
        <f t="shared" si="0"/>
        <v>0.7</v>
      </c>
      <c r="I23" s="113">
        <v>17</v>
      </c>
      <c r="J23" s="182">
        <f t="shared" si="1"/>
        <v>0.85</v>
      </c>
      <c r="K23" s="113">
        <v>21</v>
      </c>
      <c r="L23" s="182">
        <f t="shared" si="2"/>
        <v>0.84</v>
      </c>
    </row>
    <row r="24" spans="2:12" s="13" customFormat="1" x14ac:dyDescent="0.25">
      <c r="B24" s="27">
        <v>23</v>
      </c>
      <c r="C24" s="29" t="s">
        <v>23</v>
      </c>
      <c r="D24" s="30" t="s">
        <v>15</v>
      </c>
      <c r="E24" s="29">
        <v>800664</v>
      </c>
      <c r="F24" s="33" t="s">
        <v>41</v>
      </c>
      <c r="G24" s="31">
        <v>13</v>
      </c>
      <c r="H24" s="181">
        <f t="shared" si="0"/>
        <v>0.65</v>
      </c>
      <c r="I24" s="136"/>
      <c r="J24" s="182">
        <f t="shared" si="1"/>
        <v>0</v>
      </c>
      <c r="K24" s="113">
        <v>19</v>
      </c>
      <c r="L24" s="182">
        <f t="shared" si="2"/>
        <v>0.76</v>
      </c>
    </row>
    <row r="25" spans="2:12" s="13" customFormat="1" x14ac:dyDescent="0.25">
      <c r="B25" s="27">
        <v>24</v>
      </c>
      <c r="C25" s="29" t="s">
        <v>23</v>
      </c>
      <c r="D25" s="30" t="s">
        <v>51</v>
      </c>
      <c r="E25" s="29">
        <v>800085</v>
      </c>
      <c r="F25" s="33" t="s">
        <v>67</v>
      </c>
      <c r="G25" s="31">
        <v>13</v>
      </c>
      <c r="H25" s="181">
        <f t="shared" si="0"/>
        <v>0.65</v>
      </c>
      <c r="I25" s="113">
        <v>18</v>
      </c>
      <c r="J25" s="182">
        <f t="shared" si="1"/>
        <v>0.9</v>
      </c>
      <c r="K25" s="113">
        <v>21</v>
      </c>
      <c r="L25" s="182">
        <f t="shared" si="2"/>
        <v>0.84</v>
      </c>
    </row>
    <row r="26" spans="2:12" s="13" customFormat="1" x14ac:dyDescent="0.25">
      <c r="B26" s="27">
        <v>25</v>
      </c>
      <c r="C26" s="29" t="s">
        <v>17</v>
      </c>
      <c r="D26" s="30" t="s">
        <v>18</v>
      </c>
      <c r="E26" s="29">
        <v>800177</v>
      </c>
      <c r="F26" s="33" t="s">
        <v>68</v>
      </c>
      <c r="G26" s="31">
        <v>13</v>
      </c>
      <c r="H26" s="181">
        <f t="shared" si="0"/>
        <v>0.65</v>
      </c>
      <c r="I26" s="113">
        <v>19</v>
      </c>
      <c r="J26" s="182">
        <f t="shared" si="1"/>
        <v>0.95</v>
      </c>
      <c r="K26" s="113">
        <v>22</v>
      </c>
      <c r="L26" s="182">
        <f t="shared" si="2"/>
        <v>0.88</v>
      </c>
    </row>
    <row r="27" spans="2:12" s="13" customFormat="1" x14ac:dyDescent="0.25">
      <c r="B27" s="27">
        <v>26</v>
      </c>
      <c r="C27" s="29" t="s">
        <v>20</v>
      </c>
      <c r="D27" s="30" t="s">
        <v>42</v>
      </c>
      <c r="E27" s="29">
        <v>800512</v>
      </c>
      <c r="F27" s="33" t="s">
        <v>70</v>
      </c>
      <c r="G27" s="38">
        <v>13</v>
      </c>
      <c r="H27" s="181">
        <f t="shared" si="0"/>
        <v>0.65</v>
      </c>
      <c r="I27" s="113">
        <v>18</v>
      </c>
      <c r="J27" s="182">
        <f t="shared" si="1"/>
        <v>0.9</v>
      </c>
      <c r="K27" s="113">
        <v>19</v>
      </c>
      <c r="L27" s="182">
        <f t="shared" si="2"/>
        <v>0.76</v>
      </c>
    </row>
    <row r="28" spans="2:12" s="13" customFormat="1" x14ac:dyDescent="0.25">
      <c r="B28" s="27">
        <v>27</v>
      </c>
      <c r="C28" s="29" t="s">
        <v>17</v>
      </c>
      <c r="D28" s="30" t="s">
        <v>37</v>
      </c>
      <c r="E28" s="29">
        <v>800068</v>
      </c>
      <c r="F28" s="33" t="s">
        <v>96</v>
      </c>
      <c r="G28" s="31">
        <v>13</v>
      </c>
      <c r="H28" s="181">
        <f t="shared" si="0"/>
        <v>0.65</v>
      </c>
      <c r="I28" s="113">
        <v>20</v>
      </c>
      <c r="J28" s="182">
        <f t="shared" si="1"/>
        <v>1</v>
      </c>
      <c r="K28" s="113">
        <v>22</v>
      </c>
      <c r="L28" s="182">
        <f t="shared" si="2"/>
        <v>0.88</v>
      </c>
    </row>
    <row r="29" spans="2:12" s="13" customFormat="1" x14ac:dyDescent="0.25">
      <c r="B29" s="27">
        <v>28</v>
      </c>
      <c r="C29" s="37" t="s">
        <v>14</v>
      </c>
      <c r="D29" s="30" t="s">
        <v>15</v>
      </c>
      <c r="E29" s="37">
        <v>800019</v>
      </c>
      <c r="F29" s="27" t="s">
        <v>44</v>
      </c>
      <c r="G29" s="38">
        <v>12</v>
      </c>
      <c r="H29" s="181">
        <f t="shared" si="0"/>
        <v>0.6</v>
      </c>
      <c r="I29" s="136"/>
      <c r="J29" s="182">
        <f t="shared" si="1"/>
        <v>0</v>
      </c>
      <c r="K29" s="113">
        <v>21</v>
      </c>
      <c r="L29" s="182">
        <f t="shared" si="2"/>
        <v>0.84</v>
      </c>
    </row>
    <row r="30" spans="2:12" s="13" customFormat="1" x14ac:dyDescent="0.25">
      <c r="B30" s="27">
        <v>29</v>
      </c>
      <c r="C30" s="29" t="s">
        <v>23</v>
      </c>
      <c r="D30" s="30" t="s">
        <v>37</v>
      </c>
      <c r="E30" s="29">
        <v>800137</v>
      </c>
      <c r="F30" s="33" t="s">
        <v>50</v>
      </c>
      <c r="G30" s="31">
        <v>12</v>
      </c>
      <c r="H30" s="181">
        <f t="shared" si="0"/>
        <v>0.6</v>
      </c>
      <c r="I30" s="113">
        <v>19</v>
      </c>
      <c r="J30" s="182">
        <f t="shared" si="1"/>
        <v>0.95</v>
      </c>
      <c r="K30" s="113">
        <v>21</v>
      </c>
      <c r="L30" s="182">
        <f t="shared" si="2"/>
        <v>0.84</v>
      </c>
    </row>
    <row r="31" spans="2:12" s="13" customFormat="1" x14ac:dyDescent="0.25">
      <c r="B31" s="27">
        <v>30</v>
      </c>
      <c r="C31" s="29" t="s">
        <v>60</v>
      </c>
      <c r="D31" s="30" t="s">
        <v>15</v>
      </c>
      <c r="E31" s="29">
        <v>800355</v>
      </c>
      <c r="F31" s="33" t="s">
        <v>62</v>
      </c>
      <c r="G31" s="31">
        <v>12</v>
      </c>
      <c r="H31" s="181">
        <f t="shared" si="0"/>
        <v>0.6</v>
      </c>
      <c r="I31" s="113">
        <v>19</v>
      </c>
      <c r="J31" s="182">
        <f t="shared" si="1"/>
        <v>0.95</v>
      </c>
      <c r="K31" s="113">
        <v>21.5</v>
      </c>
      <c r="L31" s="182">
        <f t="shared" si="2"/>
        <v>0.86</v>
      </c>
    </row>
    <row r="32" spans="2:12" s="13" customFormat="1" x14ac:dyDescent="0.25">
      <c r="B32" s="27">
        <v>31</v>
      </c>
      <c r="C32" s="29" t="s">
        <v>14</v>
      </c>
      <c r="D32" s="30" t="s">
        <v>18</v>
      </c>
      <c r="E32" s="29">
        <v>800459</v>
      </c>
      <c r="F32" s="33" t="s">
        <v>81</v>
      </c>
      <c r="G32" s="31">
        <v>12</v>
      </c>
      <c r="H32" s="181">
        <f t="shared" si="0"/>
        <v>0.6</v>
      </c>
      <c r="I32" s="113">
        <v>16</v>
      </c>
      <c r="J32" s="182">
        <f t="shared" si="1"/>
        <v>0.8</v>
      </c>
      <c r="K32" s="113">
        <v>20.5</v>
      </c>
      <c r="L32" s="182">
        <f t="shared" si="2"/>
        <v>0.82</v>
      </c>
    </row>
    <row r="33" spans="2:12" s="13" customFormat="1" x14ac:dyDescent="0.25">
      <c r="B33" s="27">
        <v>32</v>
      </c>
      <c r="C33" s="29" t="s">
        <v>23</v>
      </c>
      <c r="D33" s="30" t="s">
        <v>37</v>
      </c>
      <c r="E33" s="29">
        <v>800093</v>
      </c>
      <c r="F33" s="33" t="s">
        <v>92</v>
      </c>
      <c r="G33" s="31">
        <v>12</v>
      </c>
      <c r="H33" s="181">
        <f t="shared" si="0"/>
        <v>0.6</v>
      </c>
      <c r="I33" s="113">
        <v>19</v>
      </c>
      <c r="J33" s="182">
        <f t="shared" si="1"/>
        <v>0.95</v>
      </c>
      <c r="K33" s="113">
        <v>20</v>
      </c>
      <c r="L33" s="182">
        <f t="shared" si="2"/>
        <v>0.8</v>
      </c>
    </row>
    <row r="34" spans="2:12" s="13" customFormat="1" x14ac:dyDescent="0.25">
      <c r="B34" s="27">
        <v>33</v>
      </c>
      <c r="C34" s="29" t="s">
        <v>14</v>
      </c>
      <c r="D34" s="30" t="s">
        <v>42</v>
      </c>
      <c r="E34" s="29">
        <v>800058</v>
      </c>
      <c r="F34" s="33" t="s">
        <v>107</v>
      </c>
      <c r="G34" s="31">
        <v>12</v>
      </c>
      <c r="H34" s="181">
        <f t="shared" ref="H34:H64" si="3">G34/20</f>
        <v>0.6</v>
      </c>
      <c r="I34" s="113">
        <v>13</v>
      </c>
      <c r="J34" s="182">
        <f t="shared" ref="J34:J64" si="4">I34/20</f>
        <v>0.65</v>
      </c>
      <c r="K34" s="113">
        <v>20.5</v>
      </c>
      <c r="L34" s="182">
        <f t="shared" ref="L34:L64" si="5">K34/25</f>
        <v>0.82</v>
      </c>
    </row>
    <row r="35" spans="2:12" s="13" customFormat="1" x14ac:dyDescent="0.25">
      <c r="B35" s="27">
        <v>34</v>
      </c>
      <c r="C35" s="29" t="s">
        <v>23</v>
      </c>
      <c r="D35" s="30" t="s">
        <v>37</v>
      </c>
      <c r="E35" s="29">
        <v>800147</v>
      </c>
      <c r="F35" s="33" t="s">
        <v>45</v>
      </c>
      <c r="G35" s="38">
        <v>11</v>
      </c>
      <c r="H35" s="181">
        <f t="shared" si="3"/>
        <v>0.55000000000000004</v>
      </c>
      <c r="I35" s="192"/>
      <c r="J35" s="182">
        <f t="shared" si="4"/>
        <v>0</v>
      </c>
      <c r="K35" s="113">
        <v>19</v>
      </c>
      <c r="L35" s="182">
        <f t="shared" si="5"/>
        <v>0.76</v>
      </c>
    </row>
    <row r="36" spans="2:12" s="13" customFormat="1" x14ac:dyDescent="0.25">
      <c r="B36" s="27">
        <v>35</v>
      </c>
      <c r="C36" s="29" t="s">
        <v>46</v>
      </c>
      <c r="D36" s="30" t="s">
        <v>51</v>
      </c>
      <c r="E36" s="29">
        <v>800488</v>
      </c>
      <c r="F36" s="33" t="s">
        <v>52</v>
      </c>
      <c r="G36" s="31">
        <v>11</v>
      </c>
      <c r="H36" s="181">
        <f t="shared" si="3"/>
        <v>0.55000000000000004</v>
      </c>
      <c r="I36" s="113">
        <v>17</v>
      </c>
      <c r="J36" s="182">
        <f t="shared" si="4"/>
        <v>0.85</v>
      </c>
      <c r="K36" s="113">
        <v>19</v>
      </c>
      <c r="L36" s="182">
        <f t="shared" si="5"/>
        <v>0.76</v>
      </c>
    </row>
    <row r="37" spans="2:12" s="13" customFormat="1" x14ac:dyDescent="0.25">
      <c r="B37" s="27">
        <v>36</v>
      </c>
      <c r="C37" s="29" t="s">
        <v>53</v>
      </c>
      <c r="D37" s="30" t="s">
        <v>21</v>
      </c>
      <c r="E37" s="29">
        <v>800167</v>
      </c>
      <c r="F37" s="33" t="s">
        <v>55</v>
      </c>
      <c r="G37" s="31">
        <v>11</v>
      </c>
      <c r="H37" s="181">
        <f t="shared" si="3"/>
        <v>0.55000000000000004</v>
      </c>
      <c r="I37" s="113">
        <v>19</v>
      </c>
      <c r="J37" s="182">
        <f t="shared" si="4"/>
        <v>0.95</v>
      </c>
      <c r="K37" s="113"/>
      <c r="L37" s="182">
        <f t="shared" si="5"/>
        <v>0</v>
      </c>
    </row>
    <row r="38" spans="2:12" s="13" customFormat="1" x14ac:dyDescent="0.25">
      <c r="B38" s="27">
        <v>37</v>
      </c>
      <c r="C38" s="29" t="s">
        <v>20</v>
      </c>
      <c r="D38" s="30" t="s">
        <v>25</v>
      </c>
      <c r="E38" s="29">
        <v>800505</v>
      </c>
      <c r="F38" s="33" t="s">
        <v>59</v>
      </c>
      <c r="G38" s="31">
        <v>11</v>
      </c>
      <c r="H38" s="181">
        <f t="shared" si="3"/>
        <v>0.55000000000000004</v>
      </c>
      <c r="I38" s="113">
        <v>19</v>
      </c>
      <c r="J38" s="182">
        <f t="shared" si="4"/>
        <v>0.95</v>
      </c>
      <c r="K38" s="113">
        <v>17.5</v>
      </c>
      <c r="L38" s="182">
        <f t="shared" si="5"/>
        <v>0.7</v>
      </c>
    </row>
    <row r="39" spans="2:12" s="13" customFormat="1" x14ac:dyDescent="0.25">
      <c r="B39" s="27">
        <v>38</v>
      </c>
      <c r="C39" s="29" t="s">
        <v>17</v>
      </c>
      <c r="D39" s="30" t="s">
        <v>51</v>
      </c>
      <c r="E39" s="29">
        <v>800079</v>
      </c>
      <c r="F39" s="33" t="s">
        <v>80</v>
      </c>
      <c r="G39" s="31">
        <v>11</v>
      </c>
      <c r="H39" s="181">
        <f t="shared" si="3"/>
        <v>0.55000000000000004</v>
      </c>
      <c r="I39" s="113">
        <v>19</v>
      </c>
      <c r="J39" s="182">
        <f t="shared" si="4"/>
        <v>0.95</v>
      </c>
      <c r="K39" s="113">
        <v>16</v>
      </c>
      <c r="L39" s="182">
        <f t="shared" si="5"/>
        <v>0.64</v>
      </c>
    </row>
    <row r="40" spans="2:12" s="13" customFormat="1" x14ac:dyDescent="0.25">
      <c r="B40" s="27">
        <v>39</v>
      </c>
      <c r="C40" s="29" t="s">
        <v>30</v>
      </c>
      <c r="D40" s="30" t="s">
        <v>15</v>
      </c>
      <c r="E40" s="29">
        <v>800667</v>
      </c>
      <c r="F40" s="33" t="s">
        <v>89</v>
      </c>
      <c r="G40" s="31">
        <v>11</v>
      </c>
      <c r="H40" s="181">
        <f t="shared" si="3"/>
        <v>0.55000000000000004</v>
      </c>
      <c r="I40" s="113">
        <v>19</v>
      </c>
      <c r="J40" s="182">
        <f t="shared" si="4"/>
        <v>0.95</v>
      </c>
      <c r="K40" s="113">
        <v>18</v>
      </c>
      <c r="L40" s="182">
        <f t="shared" si="5"/>
        <v>0.72</v>
      </c>
    </row>
    <row r="41" spans="2:12" s="13" customFormat="1" x14ac:dyDescent="0.25">
      <c r="B41" s="27">
        <v>40</v>
      </c>
      <c r="C41" s="29" t="s">
        <v>20</v>
      </c>
      <c r="D41" s="30" t="s">
        <v>18</v>
      </c>
      <c r="E41" s="29">
        <v>800089</v>
      </c>
      <c r="F41" s="33" t="s">
        <v>91</v>
      </c>
      <c r="G41" s="31">
        <v>11</v>
      </c>
      <c r="H41" s="181">
        <f t="shared" si="3"/>
        <v>0.55000000000000004</v>
      </c>
      <c r="I41" s="113">
        <v>20</v>
      </c>
      <c r="J41" s="182">
        <f t="shared" si="4"/>
        <v>1</v>
      </c>
      <c r="K41" s="113">
        <v>22.5</v>
      </c>
      <c r="L41" s="182">
        <f t="shared" si="5"/>
        <v>0.9</v>
      </c>
    </row>
    <row r="42" spans="2:12" s="13" customFormat="1" x14ac:dyDescent="0.25">
      <c r="B42" s="27">
        <v>41</v>
      </c>
      <c r="C42" s="29" t="s">
        <v>30</v>
      </c>
      <c r="D42" s="30" t="s">
        <v>37</v>
      </c>
      <c r="E42" s="29">
        <v>800155</v>
      </c>
      <c r="F42" s="33" t="s">
        <v>77</v>
      </c>
      <c r="G42" s="31">
        <v>11</v>
      </c>
      <c r="H42" s="181">
        <f t="shared" si="3"/>
        <v>0.55000000000000004</v>
      </c>
      <c r="I42" s="113">
        <v>19</v>
      </c>
      <c r="J42" s="182">
        <f t="shared" si="4"/>
        <v>0.95</v>
      </c>
      <c r="K42" s="113">
        <v>23</v>
      </c>
      <c r="L42" s="182">
        <f t="shared" si="5"/>
        <v>0.92</v>
      </c>
    </row>
    <row r="43" spans="2:12" s="13" customFormat="1" x14ac:dyDescent="0.25">
      <c r="B43" s="27">
        <v>42</v>
      </c>
      <c r="C43" s="29" t="s">
        <v>23</v>
      </c>
      <c r="D43" s="30" t="s">
        <v>18</v>
      </c>
      <c r="E43" s="29">
        <v>800487</v>
      </c>
      <c r="F43" s="33" t="s">
        <v>63</v>
      </c>
      <c r="G43" s="31">
        <v>10</v>
      </c>
      <c r="H43" s="181">
        <f t="shared" si="3"/>
        <v>0.5</v>
      </c>
      <c r="I43" s="113">
        <v>19</v>
      </c>
      <c r="J43" s="182">
        <f t="shared" si="4"/>
        <v>0.95</v>
      </c>
      <c r="K43" s="113">
        <v>21</v>
      </c>
      <c r="L43" s="182">
        <f t="shared" si="5"/>
        <v>0.84</v>
      </c>
    </row>
    <row r="44" spans="2:12" s="13" customFormat="1" x14ac:dyDescent="0.25">
      <c r="B44" s="27">
        <v>43</v>
      </c>
      <c r="C44" s="29" t="s">
        <v>23</v>
      </c>
      <c r="D44" s="30" t="s">
        <v>51</v>
      </c>
      <c r="E44" s="29">
        <v>800179</v>
      </c>
      <c r="F44" s="33" t="s">
        <v>87</v>
      </c>
      <c r="G44" s="31">
        <v>10</v>
      </c>
      <c r="H44" s="181">
        <f t="shared" si="3"/>
        <v>0.5</v>
      </c>
      <c r="I44" s="113">
        <v>18</v>
      </c>
      <c r="J44" s="182">
        <f t="shared" si="4"/>
        <v>0.9</v>
      </c>
      <c r="K44" s="113">
        <v>13</v>
      </c>
      <c r="L44" s="182">
        <f t="shared" si="5"/>
        <v>0.52</v>
      </c>
    </row>
    <row r="45" spans="2:12" s="13" customFormat="1" x14ac:dyDescent="0.25">
      <c r="B45" s="27">
        <v>44</v>
      </c>
      <c r="C45" s="29" t="s">
        <v>53</v>
      </c>
      <c r="D45" s="30" t="s">
        <v>37</v>
      </c>
      <c r="E45" s="29">
        <v>800088</v>
      </c>
      <c r="F45" s="33" t="s">
        <v>94</v>
      </c>
      <c r="G45" s="31">
        <v>10</v>
      </c>
      <c r="H45" s="181">
        <f t="shared" si="3"/>
        <v>0.5</v>
      </c>
      <c r="I45" s="113">
        <v>19</v>
      </c>
      <c r="J45" s="182">
        <f t="shared" si="4"/>
        <v>0.95</v>
      </c>
      <c r="K45" s="113">
        <v>22</v>
      </c>
      <c r="L45" s="182">
        <f t="shared" si="5"/>
        <v>0.88</v>
      </c>
    </row>
    <row r="46" spans="2:12" s="13" customFormat="1" x14ac:dyDescent="0.25">
      <c r="B46" s="27">
        <v>45</v>
      </c>
      <c r="C46" s="29" t="s">
        <v>20</v>
      </c>
      <c r="D46" s="30" t="s">
        <v>18</v>
      </c>
      <c r="E46" s="29">
        <v>800284</v>
      </c>
      <c r="F46" s="33" t="s">
        <v>101</v>
      </c>
      <c r="G46" s="31">
        <v>10</v>
      </c>
      <c r="H46" s="181">
        <f t="shared" si="3"/>
        <v>0.5</v>
      </c>
      <c r="I46" s="113">
        <v>18</v>
      </c>
      <c r="J46" s="182">
        <f t="shared" si="4"/>
        <v>0.9</v>
      </c>
      <c r="K46" s="113">
        <v>19</v>
      </c>
      <c r="L46" s="182">
        <f t="shared" si="5"/>
        <v>0.76</v>
      </c>
    </row>
    <row r="47" spans="2:12" s="13" customFormat="1" x14ac:dyDescent="0.25">
      <c r="B47" s="27">
        <v>46</v>
      </c>
      <c r="C47" s="29" t="s">
        <v>53</v>
      </c>
      <c r="D47" s="30" t="s">
        <v>15</v>
      </c>
      <c r="E47" s="29">
        <v>800464</v>
      </c>
      <c r="F47" s="33" t="s">
        <v>65</v>
      </c>
      <c r="G47" s="31">
        <v>9</v>
      </c>
      <c r="H47" s="181">
        <f t="shared" si="3"/>
        <v>0.45</v>
      </c>
      <c r="I47" s="113">
        <v>18</v>
      </c>
      <c r="J47" s="182">
        <f t="shared" si="4"/>
        <v>0.9</v>
      </c>
      <c r="K47" s="113">
        <v>20</v>
      </c>
      <c r="L47" s="182">
        <f t="shared" si="5"/>
        <v>0.8</v>
      </c>
    </row>
    <row r="48" spans="2:12" s="13" customFormat="1" x14ac:dyDescent="0.25">
      <c r="B48" s="27">
        <v>47</v>
      </c>
      <c r="C48" s="29" t="s">
        <v>20</v>
      </c>
      <c r="D48" s="30" t="s">
        <v>15</v>
      </c>
      <c r="E48" s="29">
        <v>800018</v>
      </c>
      <c r="F48" s="33" t="s">
        <v>66</v>
      </c>
      <c r="G48" s="31">
        <v>9</v>
      </c>
      <c r="H48" s="181">
        <f t="shared" si="3"/>
        <v>0.45</v>
      </c>
      <c r="I48" s="113">
        <v>17</v>
      </c>
      <c r="J48" s="182">
        <f t="shared" si="4"/>
        <v>0.85</v>
      </c>
      <c r="K48" s="113">
        <v>22</v>
      </c>
      <c r="L48" s="182">
        <f t="shared" si="5"/>
        <v>0.88</v>
      </c>
    </row>
    <row r="49" spans="2:12" s="13" customFormat="1" x14ac:dyDescent="0.25">
      <c r="B49" s="27">
        <v>48</v>
      </c>
      <c r="C49" s="29" t="s">
        <v>53</v>
      </c>
      <c r="D49" s="30" t="s">
        <v>51</v>
      </c>
      <c r="E49" s="29">
        <v>800077</v>
      </c>
      <c r="F49" s="33" t="s">
        <v>79</v>
      </c>
      <c r="G49" s="31">
        <v>9</v>
      </c>
      <c r="H49" s="181">
        <f t="shared" si="3"/>
        <v>0.45</v>
      </c>
      <c r="I49" s="113">
        <v>12</v>
      </c>
      <c r="J49" s="182">
        <f t="shared" si="4"/>
        <v>0.6</v>
      </c>
      <c r="K49" s="113">
        <v>11</v>
      </c>
      <c r="L49" s="182">
        <f t="shared" si="5"/>
        <v>0.44</v>
      </c>
    </row>
    <row r="50" spans="2:12" s="13" customFormat="1" x14ac:dyDescent="0.25">
      <c r="B50" s="27">
        <v>49</v>
      </c>
      <c r="C50" s="29" t="s">
        <v>60</v>
      </c>
      <c r="D50" s="30" t="s">
        <v>18</v>
      </c>
      <c r="E50" s="29">
        <v>800122</v>
      </c>
      <c r="F50" s="33" t="s">
        <v>99</v>
      </c>
      <c r="G50" s="31">
        <v>9</v>
      </c>
      <c r="H50" s="181">
        <f t="shared" si="3"/>
        <v>0.45</v>
      </c>
      <c r="I50" s="113">
        <v>19</v>
      </c>
      <c r="J50" s="182">
        <f t="shared" si="4"/>
        <v>0.95</v>
      </c>
      <c r="K50" s="113">
        <v>20.5</v>
      </c>
      <c r="L50" s="182">
        <f t="shared" si="5"/>
        <v>0.82</v>
      </c>
    </row>
    <row r="51" spans="2:12" s="13" customFormat="1" x14ac:dyDescent="0.25">
      <c r="B51" s="27">
        <v>50</v>
      </c>
      <c r="C51" s="29" t="s">
        <v>20</v>
      </c>
      <c r="D51" s="30" t="s">
        <v>42</v>
      </c>
      <c r="E51" s="29">
        <v>800501</v>
      </c>
      <c r="F51" s="33" t="s">
        <v>76</v>
      </c>
      <c r="G51" s="31">
        <v>8</v>
      </c>
      <c r="H51" s="181">
        <f t="shared" si="3"/>
        <v>0.4</v>
      </c>
      <c r="I51" s="113">
        <v>18</v>
      </c>
      <c r="J51" s="182">
        <f t="shared" si="4"/>
        <v>0.9</v>
      </c>
      <c r="K51" s="113">
        <v>21</v>
      </c>
      <c r="L51" s="182">
        <f t="shared" si="5"/>
        <v>0.84</v>
      </c>
    </row>
    <row r="52" spans="2:12" s="13" customFormat="1" x14ac:dyDescent="0.25">
      <c r="B52" s="27">
        <v>51</v>
      </c>
      <c r="C52" s="29" t="s">
        <v>14</v>
      </c>
      <c r="D52" s="30" t="s">
        <v>18</v>
      </c>
      <c r="E52" s="29">
        <v>800392</v>
      </c>
      <c r="F52" s="33" t="s">
        <v>82</v>
      </c>
      <c r="G52" s="31">
        <v>8</v>
      </c>
      <c r="H52" s="181">
        <f t="shared" si="3"/>
        <v>0.4</v>
      </c>
      <c r="I52" s="113">
        <v>15</v>
      </c>
      <c r="J52" s="182">
        <f t="shared" si="4"/>
        <v>0.75</v>
      </c>
      <c r="K52" s="113">
        <v>18</v>
      </c>
      <c r="L52" s="182">
        <f t="shared" si="5"/>
        <v>0.72</v>
      </c>
    </row>
    <row r="53" spans="2:12" s="13" customFormat="1" x14ac:dyDescent="0.25">
      <c r="B53" s="27">
        <v>52</v>
      </c>
      <c r="C53" s="29" t="s">
        <v>20</v>
      </c>
      <c r="D53" s="30" t="s">
        <v>51</v>
      </c>
      <c r="E53" s="29">
        <v>800158</v>
      </c>
      <c r="F53" s="33" t="s">
        <v>90</v>
      </c>
      <c r="G53" s="31">
        <v>8</v>
      </c>
      <c r="H53" s="181">
        <f t="shared" si="3"/>
        <v>0.4</v>
      </c>
      <c r="I53" s="113">
        <v>16</v>
      </c>
      <c r="J53" s="182">
        <f t="shared" si="4"/>
        <v>0.8</v>
      </c>
      <c r="K53" s="113">
        <v>23</v>
      </c>
      <c r="L53" s="182">
        <f t="shared" si="5"/>
        <v>0.92</v>
      </c>
    </row>
    <row r="54" spans="2:12" s="13" customFormat="1" x14ac:dyDescent="0.25">
      <c r="B54" s="27">
        <v>53</v>
      </c>
      <c r="C54" s="29" t="s">
        <v>20</v>
      </c>
      <c r="D54" s="30" t="s">
        <v>37</v>
      </c>
      <c r="E54" s="29">
        <v>800060</v>
      </c>
      <c r="F54" s="33" t="s">
        <v>102</v>
      </c>
      <c r="G54" s="31">
        <v>8</v>
      </c>
      <c r="H54" s="181">
        <f t="shared" si="3"/>
        <v>0.4</v>
      </c>
      <c r="I54" s="113">
        <v>20</v>
      </c>
      <c r="J54" s="182">
        <f t="shared" si="4"/>
        <v>1</v>
      </c>
      <c r="K54" s="113">
        <v>22</v>
      </c>
      <c r="L54" s="182">
        <f t="shared" si="5"/>
        <v>0.88</v>
      </c>
    </row>
    <row r="55" spans="2:12" s="13" customFormat="1" x14ac:dyDescent="0.25">
      <c r="B55" s="27">
        <v>54</v>
      </c>
      <c r="C55" s="29" t="s">
        <v>17</v>
      </c>
      <c r="D55" s="30" t="s">
        <v>18</v>
      </c>
      <c r="E55" s="29">
        <v>800170</v>
      </c>
      <c r="F55" s="33" t="s">
        <v>75</v>
      </c>
      <c r="G55" s="31">
        <v>7</v>
      </c>
      <c r="H55" s="181">
        <f t="shared" si="3"/>
        <v>0.35</v>
      </c>
      <c r="I55" s="113">
        <v>20</v>
      </c>
      <c r="J55" s="182">
        <f t="shared" si="4"/>
        <v>1</v>
      </c>
      <c r="K55" s="113">
        <v>19</v>
      </c>
      <c r="L55" s="182">
        <f t="shared" si="5"/>
        <v>0.76</v>
      </c>
    </row>
    <row r="56" spans="2:12" s="13" customFormat="1" x14ac:dyDescent="0.25">
      <c r="B56" s="27">
        <v>55</v>
      </c>
      <c r="C56" s="29" t="s">
        <v>14</v>
      </c>
      <c r="D56" s="30" t="s">
        <v>37</v>
      </c>
      <c r="E56" s="29">
        <v>800183</v>
      </c>
      <c r="F56" s="33" t="s">
        <v>93</v>
      </c>
      <c r="G56" s="31">
        <v>7</v>
      </c>
      <c r="H56" s="181">
        <f t="shared" si="3"/>
        <v>0.35</v>
      </c>
      <c r="I56" s="113">
        <v>20</v>
      </c>
      <c r="J56" s="182">
        <f t="shared" si="4"/>
        <v>1</v>
      </c>
      <c r="K56" s="113">
        <v>20</v>
      </c>
      <c r="L56" s="182">
        <f t="shared" si="5"/>
        <v>0.8</v>
      </c>
    </row>
    <row r="57" spans="2:12" s="13" customFormat="1" x14ac:dyDescent="0.25">
      <c r="B57" s="27">
        <v>56</v>
      </c>
      <c r="C57" s="29" t="s">
        <v>53</v>
      </c>
      <c r="D57" s="30" t="s">
        <v>51</v>
      </c>
      <c r="E57" s="29">
        <v>800081</v>
      </c>
      <c r="F57" s="33" t="s">
        <v>74</v>
      </c>
      <c r="G57" s="31">
        <v>6</v>
      </c>
      <c r="H57" s="181">
        <f t="shared" si="3"/>
        <v>0.3</v>
      </c>
      <c r="I57" s="113">
        <v>18</v>
      </c>
      <c r="J57" s="182">
        <f t="shared" si="4"/>
        <v>0.9</v>
      </c>
      <c r="K57" s="113">
        <v>20</v>
      </c>
      <c r="L57" s="182">
        <f t="shared" si="5"/>
        <v>0.8</v>
      </c>
    </row>
    <row r="58" spans="2:12" s="13" customFormat="1" x14ac:dyDescent="0.25">
      <c r="B58" s="27">
        <v>57</v>
      </c>
      <c r="C58" s="29" t="s">
        <v>17</v>
      </c>
      <c r="D58" s="30" t="s">
        <v>37</v>
      </c>
      <c r="E58" s="29">
        <v>800140</v>
      </c>
      <c r="F58" s="33" t="s">
        <v>85</v>
      </c>
      <c r="G58" s="38">
        <v>6</v>
      </c>
      <c r="H58" s="181">
        <f t="shared" si="3"/>
        <v>0.3</v>
      </c>
      <c r="I58" s="113">
        <v>20</v>
      </c>
      <c r="J58" s="182">
        <f t="shared" si="4"/>
        <v>1</v>
      </c>
      <c r="K58" s="113">
        <v>23</v>
      </c>
      <c r="L58" s="182">
        <f t="shared" si="5"/>
        <v>0.92</v>
      </c>
    </row>
    <row r="59" spans="2:12" s="13" customFormat="1" x14ac:dyDescent="0.25">
      <c r="B59" s="27">
        <v>58</v>
      </c>
      <c r="C59" s="29" t="s">
        <v>60</v>
      </c>
      <c r="D59" s="30" t="s">
        <v>18</v>
      </c>
      <c r="E59" s="29">
        <v>800082</v>
      </c>
      <c r="F59" s="33" t="s">
        <v>73</v>
      </c>
      <c r="G59" s="31">
        <v>5</v>
      </c>
      <c r="H59" s="181">
        <f t="shared" si="3"/>
        <v>0.25</v>
      </c>
      <c r="I59" s="113">
        <v>17</v>
      </c>
      <c r="J59" s="182">
        <f t="shared" si="4"/>
        <v>0.85</v>
      </c>
      <c r="K59" s="113">
        <v>17</v>
      </c>
      <c r="L59" s="182">
        <f t="shared" si="5"/>
        <v>0.68</v>
      </c>
    </row>
    <row r="60" spans="2:12" s="13" customFormat="1" x14ac:dyDescent="0.25">
      <c r="B60" s="27">
        <v>59</v>
      </c>
      <c r="C60" s="29" t="s">
        <v>36</v>
      </c>
      <c r="D60" s="30" t="s">
        <v>21</v>
      </c>
      <c r="E60" s="29">
        <v>800370</v>
      </c>
      <c r="F60" s="33" t="s">
        <v>100</v>
      </c>
      <c r="G60" s="31">
        <v>5</v>
      </c>
      <c r="H60" s="181">
        <f t="shared" si="3"/>
        <v>0.25</v>
      </c>
      <c r="I60" s="113">
        <v>18</v>
      </c>
      <c r="J60" s="182">
        <f t="shared" si="4"/>
        <v>0.9</v>
      </c>
      <c r="K60" s="113">
        <v>20</v>
      </c>
      <c r="L60" s="182">
        <f t="shared" si="5"/>
        <v>0.8</v>
      </c>
    </row>
    <row r="61" spans="2:12" s="13" customFormat="1" x14ac:dyDescent="0.25">
      <c r="B61" s="27">
        <v>60</v>
      </c>
      <c r="C61" s="29" t="s">
        <v>53</v>
      </c>
      <c r="D61" s="30" t="s">
        <v>51</v>
      </c>
      <c r="E61" s="29">
        <v>800188</v>
      </c>
      <c r="F61" s="33" t="s">
        <v>104</v>
      </c>
      <c r="G61" s="31">
        <v>5</v>
      </c>
      <c r="H61" s="181">
        <f t="shared" si="3"/>
        <v>0.25</v>
      </c>
      <c r="I61" s="113">
        <v>16</v>
      </c>
      <c r="J61" s="182">
        <f t="shared" si="4"/>
        <v>0.8</v>
      </c>
      <c r="K61" s="113">
        <v>21</v>
      </c>
      <c r="L61" s="182">
        <f t="shared" si="5"/>
        <v>0.84</v>
      </c>
    </row>
    <row r="62" spans="2:12" s="13" customFormat="1" x14ac:dyDescent="0.25">
      <c r="B62" s="27">
        <v>61</v>
      </c>
      <c r="C62" s="29" t="s">
        <v>53</v>
      </c>
      <c r="D62" s="30" t="s">
        <v>37</v>
      </c>
      <c r="E62" s="29">
        <v>800144</v>
      </c>
      <c r="F62" s="40" t="s">
        <v>103</v>
      </c>
      <c r="G62" s="38">
        <v>2</v>
      </c>
      <c r="H62" s="181">
        <f t="shared" si="3"/>
        <v>0.1</v>
      </c>
      <c r="I62" s="113">
        <v>11</v>
      </c>
      <c r="J62" s="182">
        <f t="shared" si="4"/>
        <v>0.55000000000000004</v>
      </c>
      <c r="K62" s="113">
        <v>9</v>
      </c>
      <c r="L62" s="182">
        <f t="shared" si="5"/>
        <v>0.36</v>
      </c>
    </row>
    <row r="63" spans="2:12" x14ac:dyDescent="0.25">
      <c r="B63" s="27">
        <v>62</v>
      </c>
      <c r="C63" s="29" t="s">
        <v>60</v>
      </c>
      <c r="D63" s="30" t="s">
        <v>37</v>
      </c>
      <c r="E63" s="29">
        <v>800117</v>
      </c>
      <c r="F63" s="33" t="s">
        <v>97</v>
      </c>
      <c r="G63" s="38">
        <v>1</v>
      </c>
      <c r="H63" s="181">
        <f t="shared" si="3"/>
        <v>0.05</v>
      </c>
      <c r="I63" s="113">
        <v>19</v>
      </c>
      <c r="J63" s="182">
        <f t="shared" si="4"/>
        <v>0.95</v>
      </c>
      <c r="K63" s="113">
        <v>24</v>
      </c>
      <c r="L63" s="182">
        <f t="shared" si="5"/>
        <v>0.96</v>
      </c>
    </row>
    <row r="64" spans="2:12" ht="15.75" thickBot="1" x14ac:dyDescent="0.3">
      <c r="B64" s="27">
        <v>63</v>
      </c>
      <c r="C64" s="47" t="s">
        <v>53</v>
      </c>
      <c r="D64" s="48" t="s">
        <v>37</v>
      </c>
      <c r="E64" s="47">
        <v>800057</v>
      </c>
      <c r="F64" s="48" t="s">
        <v>105</v>
      </c>
      <c r="G64" s="50">
        <v>0</v>
      </c>
      <c r="H64" s="181">
        <f t="shared" si="3"/>
        <v>0</v>
      </c>
      <c r="I64" s="50">
        <v>18</v>
      </c>
      <c r="J64" s="182">
        <f t="shared" si="4"/>
        <v>0.9</v>
      </c>
      <c r="K64" s="50">
        <v>21.5</v>
      </c>
      <c r="L64" s="182">
        <f t="shared" si="5"/>
        <v>0.86</v>
      </c>
    </row>
  </sheetData>
  <autoFilter ref="B1:L64"/>
  <sortState ref="C2:L64">
    <sortCondition descending="1" ref="H2:H64"/>
  </sortState>
  <printOptions horizontalCentered="1" verticalCentered="1"/>
  <pageMargins left="0" right="0" top="0" bottom="0" header="0" footer="0"/>
  <pageSetup paperSize="8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4"/>
  <sheetViews>
    <sheetView topLeftCell="A4" workbookViewId="0">
      <selection activeCell="F67" sqref="F67"/>
    </sheetView>
  </sheetViews>
  <sheetFormatPr defaultRowHeight="15" x14ac:dyDescent="0.25"/>
  <cols>
    <col min="2" max="2" width="5.42578125" customWidth="1"/>
    <col min="3" max="3" width="9.85546875" style="1" bestFit="1" customWidth="1"/>
    <col min="5" max="5" width="18.7109375" customWidth="1"/>
    <col min="6" max="7" width="9.140625" customWidth="1"/>
    <col min="8" max="8" width="7.28515625" style="3" customWidth="1"/>
    <col min="9" max="9" width="5.85546875" customWidth="1"/>
  </cols>
  <sheetData>
    <row r="1" spans="2:11" s="13" customFormat="1" ht="30.75" thickBot="1" x14ac:dyDescent="0.3">
      <c r="B1" s="174" t="s">
        <v>2</v>
      </c>
      <c r="C1" s="175" t="s">
        <v>4</v>
      </c>
      <c r="D1" s="175" t="s">
        <v>5</v>
      </c>
      <c r="E1" s="183" t="s">
        <v>12</v>
      </c>
      <c r="F1" s="54" t="s">
        <v>8</v>
      </c>
      <c r="G1" s="184" t="s">
        <v>11</v>
      </c>
      <c r="H1" s="185" t="s">
        <v>8</v>
      </c>
      <c r="I1" s="178" t="s">
        <v>11</v>
      </c>
      <c r="J1" s="185" t="s">
        <v>13</v>
      </c>
      <c r="K1" s="178" t="s">
        <v>11</v>
      </c>
    </row>
    <row r="2" spans="2:11" s="22" customFormat="1" x14ac:dyDescent="0.25">
      <c r="B2" s="16">
        <v>1</v>
      </c>
      <c r="C2" s="187" t="s">
        <v>60</v>
      </c>
      <c r="D2" s="19" t="s">
        <v>15</v>
      </c>
      <c r="E2" s="179" t="s">
        <v>108</v>
      </c>
      <c r="F2" s="180">
        <v>19</v>
      </c>
      <c r="G2" s="181">
        <f t="shared" ref="G2:G33" si="0">F2/20</f>
        <v>0.95</v>
      </c>
      <c r="H2" s="190"/>
      <c r="I2" s="182">
        <f t="shared" ref="I2:I33" si="1">H2/20</f>
        <v>0</v>
      </c>
      <c r="J2" s="188">
        <v>20</v>
      </c>
      <c r="K2" s="182">
        <f t="shared" ref="K2:K33" si="2">J2/25</f>
        <v>0.8</v>
      </c>
    </row>
    <row r="3" spans="2:11" x14ac:dyDescent="0.25">
      <c r="B3" s="27">
        <v>2</v>
      </c>
      <c r="C3" s="29" t="s">
        <v>14</v>
      </c>
      <c r="D3" s="30" t="s">
        <v>15</v>
      </c>
      <c r="E3" s="33" t="s">
        <v>16</v>
      </c>
      <c r="F3" s="31">
        <v>17</v>
      </c>
      <c r="G3" s="181">
        <f t="shared" si="0"/>
        <v>0.85</v>
      </c>
      <c r="H3" s="191"/>
      <c r="I3" s="182">
        <f t="shared" si="1"/>
        <v>0</v>
      </c>
      <c r="J3" s="173">
        <v>23</v>
      </c>
      <c r="K3" s="182">
        <f t="shared" si="2"/>
        <v>0.92</v>
      </c>
    </row>
    <row r="4" spans="2:11" s="13" customFormat="1" x14ac:dyDescent="0.25">
      <c r="B4" s="27">
        <v>3</v>
      </c>
      <c r="C4" s="29" t="s">
        <v>23</v>
      </c>
      <c r="D4" s="30" t="s">
        <v>27</v>
      </c>
      <c r="E4" s="33" t="s">
        <v>29</v>
      </c>
      <c r="F4" s="31">
        <v>17</v>
      </c>
      <c r="G4" s="181">
        <f t="shared" si="0"/>
        <v>0.85</v>
      </c>
      <c r="H4" s="192"/>
      <c r="I4" s="182">
        <f t="shared" si="1"/>
        <v>0</v>
      </c>
      <c r="J4" s="113">
        <v>19</v>
      </c>
      <c r="K4" s="182">
        <f t="shared" si="2"/>
        <v>0.76</v>
      </c>
    </row>
    <row r="5" spans="2:11" s="13" customFormat="1" x14ac:dyDescent="0.25">
      <c r="B5" s="27">
        <v>4</v>
      </c>
      <c r="C5" s="29" t="s">
        <v>23</v>
      </c>
      <c r="D5" s="30" t="s">
        <v>15</v>
      </c>
      <c r="E5" s="33" t="s">
        <v>24</v>
      </c>
      <c r="F5" s="31">
        <v>16</v>
      </c>
      <c r="G5" s="181">
        <f t="shared" si="0"/>
        <v>0.8</v>
      </c>
      <c r="H5" s="192"/>
      <c r="I5" s="182">
        <f t="shared" si="1"/>
        <v>0</v>
      </c>
      <c r="J5" s="113">
        <v>16</v>
      </c>
      <c r="K5" s="182">
        <f t="shared" si="2"/>
        <v>0.64</v>
      </c>
    </row>
    <row r="6" spans="2:11" s="13" customFormat="1" x14ac:dyDescent="0.25">
      <c r="B6" s="27">
        <v>5</v>
      </c>
      <c r="C6" s="29" t="s">
        <v>23</v>
      </c>
      <c r="D6" s="30" t="s">
        <v>18</v>
      </c>
      <c r="E6" s="33" t="s">
        <v>39</v>
      </c>
      <c r="F6" s="31">
        <v>16</v>
      </c>
      <c r="G6" s="181">
        <f t="shared" si="0"/>
        <v>0.8</v>
      </c>
      <c r="H6" s="192"/>
      <c r="I6" s="182">
        <f t="shared" si="1"/>
        <v>0</v>
      </c>
      <c r="J6" s="113">
        <v>20</v>
      </c>
      <c r="K6" s="182">
        <f t="shared" si="2"/>
        <v>0.8</v>
      </c>
    </row>
    <row r="7" spans="2:11" s="13" customFormat="1" x14ac:dyDescent="0.25">
      <c r="B7" s="27">
        <v>6</v>
      </c>
      <c r="C7" s="29" t="s">
        <v>53</v>
      </c>
      <c r="D7" s="30" t="s">
        <v>18</v>
      </c>
      <c r="E7" s="33" t="s">
        <v>54</v>
      </c>
      <c r="F7" s="31">
        <v>16</v>
      </c>
      <c r="G7" s="181">
        <f t="shared" si="0"/>
        <v>0.8</v>
      </c>
      <c r="H7" s="193">
        <v>19</v>
      </c>
      <c r="I7" s="182">
        <f t="shared" si="1"/>
        <v>0.95</v>
      </c>
      <c r="J7" s="113">
        <v>22</v>
      </c>
      <c r="K7" s="182">
        <f t="shared" si="2"/>
        <v>0.88</v>
      </c>
    </row>
    <row r="8" spans="2:11" s="13" customFormat="1" x14ac:dyDescent="0.25">
      <c r="B8" s="27">
        <v>7</v>
      </c>
      <c r="C8" s="29" t="s">
        <v>53</v>
      </c>
      <c r="D8" s="30" t="s">
        <v>51</v>
      </c>
      <c r="E8" s="33" t="s">
        <v>58</v>
      </c>
      <c r="F8" s="31">
        <v>16</v>
      </c>
      <c r="G8" s="181">
        <f t="shared" si="0"/>
        <v>0.8</v>
      </c>
      <c r="H8" s="193">
        <v>16</v>
      </c>
      <c r="I8" s="182">
        <f t="shared" si="1"/>
        <v>0.8</v>
      </c>
      <c r="J8" s="113">
        <v>20</v>
      </c>
      <c r="K8" s="182">
        <f t="shared" si="2"/>
        <v>0.8</v>
      </c>
    </row>
    <row r="9" spans="2:11" s="13" customFormat="1" x14ac:dyDescent="0.25">
      <c r="B9" s="27">
        <v>8</v>
      </c>
      <c r="C9" s="29" t="s">
        <v>20</v>
      </c>
      <c r="D9" s="30" t="s">
        <v>37</v>
      </c>
      <c r="E9" s="33" t="s">
        <v>86</v>
      </c>
      <c r="F9" s="31">
        <v>16</v>
      </c>
      <c r="G9" s="181">
        <f t="shared" si="0"/>
        <v>0.8</v>
      </c>
      <c r="H9" s="193">
        <v>18</v>
      </c>
      <c r="I9" s="182">
        <f t="shared" si="1"/>
        <v>0.9</v>
      </c>
      <c r="J9" s="113">
        <v>13</v>
      </c>
      <c r="K9" s="182">
        <f t="shared" si="2"/>
        <v>0.52</v>
      </c>
    </row>
    <row r="10" spans="2:11" s="13" customFormat="1" x14ac:dyDescent="0.25">
      <c r="B10" s="27">
        <v>9</v>
      </c>
      <c r="C10" s="29" t="s">
        <v>17</v>
      </c>
      <c r="D10" s="30" t="s">
        <v>18</v>
      </c>
      <c r="E10" s="33" t="s">
        <v>19</v>
      </c>
      <c r="F10" s="31">
        <v>15</v>
      </c>
      <c r="G10" s="181">
        <f t="shared" si="0"/>
        <v>0.75</v>
      </c>
      <c r="H10" s="192"/>
      <c r="I10" s="182">
        <f t="shared" si="1"/>
        <v>0</v>
      </c>
      <c r="J10" s="114">
        <v>18.5</v>
      </c>
      <c r="K10" s="182">
        <f t="shared" si="2"/>
        <v>0.74</v>
      </c>
    </row>
    <row r="11" spans="2:11" s="13" customFormat="1" x14ac:dyDescent="0.25">
      <c r="B11" s="27">
        <v>10</v>
      </c>
      <c r="C11" s="29" t="s">
        <v>30</v>
      </c>
      <c r="D11" s="30" t="s">
        <v>25</v>
      </c>
      <c r="E11" s="33" t="s">
        <v>31</v>
      </c>
      <c r="F11" s="31">
        <v>15</v>
      </c>
      <c r="G11" s="181">
        <f t="shared" si="0"/>
        <v>0.75</v>
      </c>
      <c r="H11" s="192"/>
      <c r="I11" s="182">
        <f t="shared" si="1"/>
        <v>0</v>
      </c>
      <c r="J11" s="113">
        <v>23</v>
      </c>
      <c r="K11" s="182">
        <f t="shared" si="2"/>
        <v>0.92</v>
      </c>
    </row>
    <row r="12" spans="2:11" s="13" customFormat="1" x14ac:dyDescent="0.25">
      <c r="B12" s="27">
        <v>11</v>
      </c>
      <c r="C12" s="29" t="s">
        <v>30</v>
      </c>
      <c r="D12" s="30" t="s">
        <v>15</v>
      </c>
      <c r="E12" s="33" t="s">
        <v>33</v>
      </c>
      <c r="F12" s="31">
        <v>15</v>
      </c>
      <c r="G12" s="181">
        <f t="shared" si="0"/>
        <v>0.75</v>
      </c>
      <c r="H12" s="192"/>
      <c r="I12" s="182">
        <f t="shared" si="1"/>
        <v>0</v>
      </c>
      <c r="J12" s="113">
        <v>16</v>
      </c>
      <c r="K12" s="182">
        <f t="shared" si="2"/>
        <v>0.64</v>
      </c>
    </row>
    <row r="13" spans="2:11" s="13" customFormat="1" x14ac:dyDescent="0.25">
      <c r="B13" s="27">
        <v>12</v>
      </c>
      <c r="C13" s="29" t="s">
        <v>34</v>
      </c>
      <c r="D13" s="30" t="s">
        <v>25</v>
      </c>
      <c r="E13" s="33" t="s">
        <v>35</v>
      </c>
      <c r="F13" s="31">
        <v>15</v>
      </c>
      <c r="G13" s="181">
        <f t="shared" si="0"/>
        <v>0.75</v>
      </c>
      <c r="H13" s="192"/>
      <c r="I13" s="182">
        <f t="shared" si="1"/>
        <v>0</v>
      </c>
      <c r="J13" s="113">
        <v>23</v>
      </c>
      <c r="K13" s="182">
        <f t="shared" si="2"/>
        <v>0.92</v>
      </c>
    </row>
    <row r="14" spans="2:11" s="13" customFormat="1" x14ac:dyDescent="0.25">
      <c r="B14" s="27">
        <v>13</v>
      </c>
      <c r="C14" s="29" t="s">
        <v>30</v>
      </c>
      <c r="D14" s="30" t="s">
        <v>15</v>
      </c>
      <c r="E14" s="33" t="s">
        <v>40</v>
      </c>
      <c r="F14" s="31">
        <v>15</v>
      </c>
      <c r="G14" s="181">
        <f t="shared" si="0"/>
        <v>0.75</v>
      </c>
      <c r="H14" s="192"/>
      <c r="I14" s="182">
        <f t="shared" si="1"/>
        <v>0</v>
      </c>
      <c r="J14" s="113">
        <v>19.5</v>
      </c>
      <c r="K14" s="182">
        <f t="shared" si="2"/>
        <v>0.78</v>
      </c>
    </row>
    <row r="15" spans="2:11" s="13" customFormat="1" x14ac:dyDescent="0.25">
      <c r="B15" s="27">
        <v>14</v>
      </c>
      <c r="C15" s="29" t="s">
        <v>46</v>
      </c>
      <c r="D15" s="30" t="s">
        <v>37</v>
      </c>
      <c r="E15" s="33" t="s">
        <v>47</v>
      </c>
      <c r="F15" s="31">
        <v>15</v>
      </c>
      <c r="G15" s="181">
        <f t="shared" si="0"/>
        <v>0.75</v>
      </c>
      <c r="H15" s="194">
        <v>19</v>
      </c>
      <c r="I15" s="182">
        <f t="shared" si="1"/>
        <v>0.95</v>
      </c>
      <c r="J15" s="113">
        <v>18</v>
      </c>
      <c r="K15" s="182">
        <f t="shared" si="2"/>
        <v>0.72</v>
      </c>
    </row>
    <row r="16" spans="2:11" s="13" customFormat="1" x14ac:dyDescent="0.25">
      <c r="B16" s="27">
        <v>15</v>
      </c>
      <c r="C16" s="29" t="s">
        <v>48</v>
      </c>
      <c r="D16" s="30" t="s">
        <v>27</v>
      </c>
      <c r="E16" s="33" t="s">
        <v>49</v>
      </c>
      <c r="F16" s="31">
        <v>15</v>
      </c>
      <c r="G16" s="181">
        <f t="shared" si="0"/>
        <v>0.75</v>
      </c>
      <c r="H16" s="192"/>
      <c r="I16" s="182">
        <f t="shared" si="1"/>
        <v>0</v>
      </c>
      <c r="J16" s="113">
        <v>19</v>
      </c>
      <c r="K16" s="182">
        <f t="shared" si="2"/>
        <v>0.76</v>
      </c>
    </row>
    <row r="17" spans="2:11" s="13" customFormat="1" x14ac:dyDescent="0.25">
      <c r="B17" s="27">
        <v>16</v>
      </c>
      <c r="C17" s="29" t="s">
        <v>17</v>
      </c>
      <c r="D17" s="30" t="s">
        <v>27</v>
      </c>
      <c r="E17" s="33" t="s">
        <v>56</v>
      </c>
      <c r="F17" s="31">
        <v>15</v>
      </c>
      <c r="G17" s="181">
        <f t="shared" si="0"/>
        <v>0.75</v>
      </c>
      <c r="H17" s="192"/>
      <c r="I17" s="182">
        <f t="shared" si="1"/>
        <v>0</v>
      </c>
      <c r="J17" s="113">
        <v>20</v>
      </c>
      <c r="K17" s="182">
        <f t="shared" si="2"/>
        <v>0.8</v>
      </c>
    </row>
    <row r="18" spans="2:11" s="13" customFormat="1" x14ac:dyDescent="0.25">
      <c r="B18" s="27">
        <v>17</v>
      </c>
      <c r="C18" s="29" t="s">
        <v>14</v>
      </c>
      <c r="D18" s="30" t="s">
        <v>15</v>
      </c>
      <c r="E18" s="33" t="s">
        <v>84</v>
      </c>
      <c r="F18" s="38">
        <v>15</v>
      </c>
      <c r="G18" s="181">
        <f t="shared" si="0"/>
        <v>0.75</v>
      </c>
      <c r="H18" s="193">
        <v>15</v>
      </c>
      <c r="I18" s="182">
        <f t="shared" si="1"/>
        <v>0.75</v>
      </c>
      <c r="J18" s="113">
        <v>21</v>
      </c>
      <c r="K18" s="182">
        <f t="shared" si="2"/>
        <v>0.84</v>
      </c>
    </row>
    <row r="19" spans="2:11" s="13" customFormat="1" x14ac:dyDescent="0.25">
      <c r="B19" s="27">
        <v>18</v>
      </c>
      <c r="C19" s="29" t="s">
        <v>20</v>
      </c>
      <c r="D19" s="30" t="s">
        <v>15</v>
      </c>
      <c r="E19" s="33" t="s">
        <v>109</v>
      </c>
      <c r="F19" s="38">
        <v>15</v>
      </c>
      <c r="G19" s="181">
        <f t="shared" si="0"/>
        <v>0.75</v>
      </c>
      <c r="H19" s="192"/>
      <c r="I19" s="182">
        <f t="shared" si="1"/>
        <v>0</v>
      </c>
      <c r="J19" s="189"/>
      <c r="K19" s="182">
        <f t="shared" si="2"/>
        <v>0</v>
      </c>
    </row>
    <row r="20" spans="2:11" s="13" customFormat="1" x14ac:dyDescent="0.25">
      <c r="B20" s="27">
        <v>19</v>
      </c>
      <c r="C20" s="29" t="s">
        <v>20</v>
      </c>
      <c r="D20" s="30" t="s">
        <v>21</v>
      </c>
      <c r="E20" s="33" t="s">
        <v>22</v>
      </c>
      <c r="F20" s="31">
        <v>14</v>
      </c>
      <c r="G20" s="181">
        <f t="shared" si="0"/>
        <v>0.7</v>
      </c>
      <c r="H20" s="192"/>
      <c r="I20" s="182">
        <f t="shared" si="1"/>
        <v>0</v>
      </c>
      <c r="J20" s="113">
        <v>24</v>
      </c>
      <c r="K20" s="182">
        <f t="shared" si="2"/>
        <v>0.96</v>
      </c>
    </row>
    <row r="21" spans="2:11" s="13" customFormat="1" x14ac:dyDescent="0.25">
      <c r="B21" s="27">
        <v>20</v>
      </c>
      <c r="C21" s="29" t="s">
        <v>233</v>
      </c>
      <c r="D21" s="30" t="s">
        <v>42</v>
      </c>
      <c r="E21" s="33" t="s">
        <v>43</v>
      </c>
      <c r="F21" s="31">
        <v>14</v>
      </c>
      <c r="G21" s="181">
        <f t="shared" si="0"/>
        <v>0.7</v>
      </c>
      <c r="H21" s="136"/>
      <c r="I21" s="182">
        <f t="shared" si="1"/>
        <v>0</v>
      </c>
      <c r="J21" s="113">
        <v>20</v>
      </c>
      <c r="K21" s="182">
        <f t="shared" si="2"/>
        <v>0.8</v>
      </c>
    </row>
    <row r="22" spans="2:11" s="13" customFormat="1" x14ac:dyDescent="0.25">
      <c r="B22" s="27">
        <v>21</v>
      </c>
      <c r="C22" s="29" t="s">
        <v>30</v>
      </c>
      <c r="D22" s="30" t="s">
        <v>42</v>
      </c>
      <c r="E22" s="33" t="s">
        <v>71</v>
      </c>
      <c r="F22" s="31">
        <v>14</v>
      </c>
      <c r="G22" s="181">
        <f t="shared" si="0"/>
        <v>0.7</v>
      </c>
      <c r="H22" s="113">
        <v>19</v>
      </c>
      <c r="I22" s="182">
        <f t="shared" si="1"/>
        <v>0.95</v>
      </c>
      <c r="J22" s="113">
        <v>21</v>
      </c>
      <c r="K22" s="182">
        <f t="shared" si="2"/>
        <v>0.84</v>
      </c>
    </row>
    <row r="23" spans="2:11" s="13" customFormat="1" x14ac:dyDescent="0.25">
      <c r="B23" s="27">
        <v>22</v>
      </c>
      <c r="C23" s="29" t="s">
        <v>20</v>
      </c>
      <c r="D23" s="30" t="s">
        <v>18</v>
      </c>
      <c r="E23" s="33" t="s">
        <v>83</v>
      </c>
      <c r="F23" s="31">
        <v>14</v>
      </c>
      <c r="G23" s="181">
        <f t="shared" si="0"/>
        <v>0.7</v>
      </c>
      <c r="H23" s="113">
        <v>17</v>
      </c>
      <c r="I23" s="182">
        <f t="shared" si="1"/>
        <v>0.85</v>
      </c>
      <c r="J23" s="113">
        <v>21</v>
      </c>
      <c r="K23" s="182">
        <f t="shared" si="2"/>
        <v>0.84</v>
      </c>
    </row>
    <row r="24" spans="2:11" s="13" customFormat="1" x14ac:dyDescent="0.25">
      <c r="B24" s="27">
        <v>23</v>
      </c>
      <c r="C24" s="29" t="s">
        <v>23</v>
      </c>
      <c r="D24" s="30" t="s">
        <v>15</v>
      </c>
      <c r="E24" s="33" t="s">
        <v>41</v>
      </c>
      <c r="F24" s="31">
        <v>13</v>
      </c>
      <c r="G24" s="181">
        <f t="shared" si="0"/>
        <v>0.65</v>
      </c>
      <c r="H24" s="136"/>
      <c r="I24" s="182">
        <f t="shared" si="1"/>
        <v>0</v>
      </c>
      <c r="J24" s="113">
        <v>19</v>
      </c>
      <c r="K24" s="182">
        <f t="shared" si="2"/>
        <v>0.76</v>
      </c>
    </row>
    <row r="25" spans="2:11" s="13" customFormat="1" x14ac:dyDescent="0.25">
      <c r="B25" s="27">
        <v>24</v>
      </c>
      <c r="C25" s="29" t="s">
        <v>23</v>
      </c>
      <c r="D25" s="30" t="s">
        <v>51</v>
      </c>
      <c r="E25" s="33" t="s">
        <v>67</v>
      </c>
      <c r="F25" s="31">
        <v>13</v>
      </c>
      <c r="G25" s="181">
        <f t="shared" si="0"/>
        <v>0.65</v>
      </c>
      <c r="H25" s="113">
        <v>18</v>
      </c>
      <c r="I25" s="182">
        <f t="shared" si="1"/>
        <v>0.9</v>
      </c>
      <c r="J25" s="113">
        <v>21</v>
      </c>
      <c r="K25" s="182">
        <f t="shared" si="2"/>
        <v>0.84</v>
      </c>
    </row>
    <row r="26" spans="2:11" s="13" customFormat="1" x14ac:dyDescent="0.25">
      <c r="B26" s="27">
        <v>25</v>
      </c>
      <c r="C26" s="29" t="s">
        <v>17</v>
      </c>
      <c r="D26" s="30" t="s">
        <v>18</v>
      </c>
      <c r="E26" s="33" t="s">
        <v>68</v>
      </c>
      <c r="F26" s="31">
        <v>13</v>
      </c>
      <c r="G26" s="181">
        <f t="shared" si="0"/>
        <v>0.65</v>
      </c>
      <c r="H26" s="113">
        <v>19</v>
      </c>
      <c r="I26" s="182">
        <f t="shared" si="1"/>
        <v>0.95</v>
      </c>
      <c r="J26" s="113">
        <v>22</v>
      </c>
      <c r="K26" s="182">
        <f t="shared" si="2"/>
        <v>0.88</v>
      </c>
    </row>
    <row r="27" spans="2:11" s="13" customFormat="1" x14ac:dyDescent="0.25">
      <c r="B27" s="27">
        <v>26</v>
      </c>
      <c r="C27" s="29" t="s">
        <v>20</v>
      </c>
      <c r="D27" s="30" t="s">
        <v>42</v>
      </c>
      <c r="E27" s="33" t="s">
        <v>70</v>
      </c>
      <c r="F27" s="38">
        <v>13</v>
      </c>
      <c r="G27" s="181">
        <f t="shared" si="0"/>
        <v>0.65</v>
      </c>
      <c r="H27" s="113">
        <v>18</v>
      </c>
      <c r="I27" s="182">
        <f t="shared" si="1"/>
        <v>0.9</v>
      </c>
      <c r="J27" s="113">
        <v>19</v>
      </c>
      <c r="K27" s="182">
        <f t="shared" si="2"/>
        <v>0.76</v>
      </c>
    </row>
    <row r="28" spans="2:11" s="13" customFormat="1" x14ac:dyDescent="0.25">
      <c r="B28" s="27">
        <v>27</v>
      </c>
      <c r="C28" s="29" t="s">
        <v>17</v>
      </c>
      <c r="D28" s="30" t="s">
        <v>37</v>
      </c>
      <c r="E28" s="33" t="s">
        <v>96</v>
      </c>
      <c r="F28" s="31">
        <v>13</v>
      </c>
      <c r="G28" s="181">
        <f t="shared" si="0"/>
        <v>0.65</v>
      </c>
      <c r="H28" s="113">
        <v>20</v>
      </c>
      <c r="I28" s="182">
        <f t="shared" si="1"/>
        <v>1</v>
      </c>
      <c r="J28" s="113">
        <v>22</v>
      </c>
      <c r="K28" s="182">
        <f t="shared" si="2"/>
        <v>0.88</v>
      </c>
    </row>
    <row r="29" spans="2:11" s="13" customFormat="1" x14ac:dyDescent="0.25">
      <c r="B29" s="27">
        <v>28</v>
      </c>
      <c r="C29" s="37" t="s">
        <v>14</v>
      </c>
      <c r="D29" s="30" t="s">
        <v>15</v>
      </c>
      <c r="E29" s="27" t="s">
        <v>44</v>
      </c>
      <c r="F29" s="38">
        <v>12</v>
      </c>
      <c r="G29" s="181">
        <f t="shared" si="0"/>
        <v>0.6</v>
      </c>
      <c r="H29" s="136"/>
      <c r="I29" s="182">
        <f t="shared" si="1"/>
        <v>0</v>
      </c>
      <c r="J29" s="113">
        <v>21</v>
      </c>
      <c r="K29" s="182">
        <f t="shared" si="2"/>
        <v>0.84</v>
      </c>
    </row>
    <row r="30" spans="2:11" s="13" customFormat="1" x14ac:dyDescent="0.25">
      <c r="B30" s="27">
        <v>29</v>
      </c>
      <c r="C30" s="29" t="s">
        <v>23</v>
      </c>
      <c r="D30" s="30" t="s">
        <v>37</v>
      </c>
      <c r="E30" s="33" t="s">
        <v>50</v>
      </c>
      <c r="F30" s="31">
        <v>12</v>
      </c>
      <c r="G30" s="181">
        <f t="shared" si="0"/>
        <v>0.6</v>
      </c>
      <c r="H30" s="113">
        <v>19</v>
      </c>
      <c r="I30" s="182">
        <f t="shared" si="1"/>
        <v>0.95</v>
      </c>
      <c r="J30" s="113">
        <v>21</v>
      </c>
      <c r="K30" s="182">
        <f t="shared" si="2"/>
        <v>0.84</v>
      </c>
    </row>
    <row r="31" spans="2:11" s="13" customFormat="1" x14ac:dyDescent="0.25">
      <c r="B31" s="27">
        <v>30</v>
      </c>
      <c r="C31" s="29" t="s">
        <v>60</v>
      </c>
      <c r="D31" s="30" t="s">
        <v>15</v>
      </c>
      <c r="E31" s="33" t="s">
        <v>62</v>
      </c>
      <c r="F31" s="31">
        <v>12</v>
      </c>
      <c r="G31" s="181">
        <f t="shared" si="0"/>
        <v>0.6</v>
      </c>
      <c r="H31" s="113">
        <v>19</v>
      </c>
      <c r="I31" s="182">
        <f t="shared" si="1"/>
        <v>0.95</v>
      </c>
      <c r="J31" s="113">
        <v>21.5</v>
      </c>
      <c r="K31" s="182">
        <f t="shared" si="2"/>
        <v>0.86</v>
      </c>
    </row>
    <row r="32" spans="2:11" s="13" customFormat="1" x14ac:dyDescent="0.25">
      <c r="B32" s="27">
        <v>31</v>
      </c>
      <c r="C32" s="29" t="s">
        <v>14</v>
      </c>
      <c r="D32" s="30" t="s">
        <v>18</v>
      </c>
      <c r="E32" s="33" t="s">
        <v>81</v>
      </c>
      <c r="F32" s="31">
        <v>12</v>
      </c>
      <c r="G32" s="181">
        <f t="shared" si="0"/>
        <v>0.6</v>
      </c>
      <c r="H32" s="113">
        <v>16</v>
      </c>
      <c r="I32" s="182">
        <f t="shared" si="1"/>
        <v>0.8</v>
      </c>
      <c r="J32" s="113">
        <v>20.5</v>
      </c>
      <c r="K32" s="182">
        <f t="shared" si="2"/>
        <v>0.82</v>
      </c>
    </row>
    <row r="33" spans="2:11" s="13" customFormat="1" x14ac:dyDescent="0.25">
      <c r="B33" s="27">
        <v>32</v>
      </c>
      <c r="C33" s="29" t="s">
        <v>23</v>
      </c>
      <c r="D33" s="30" t="s">
        <v>37</v>
      </c>
      <c r="E33" s="33" t="s">
        <v>92</v>
      </c>
      <c r="F33" s="31">
        <v>12</v>
      </c>
      <c r="G33" s="181">
        <f t="shared" si="0"/>
        <v>0.6</v>
      </c>
      <c r="H33" s="113">
        <v>19</v>
      </c>
      <c r="I33" s="182">
        <f t="shared" si="1"/>
        <v>0.95</v>
      </c>
      <c r="J33" s="113">
        <v>20</v>
      </c>
      <c r="K33" s="182">
        <f t="shared" si="2"/>
        <v>0.8</v>
      </c>
    </row>
    <row r="34" spans="2:11" s="13" customFormat="1" x14ac:dyDescent="0.25">
      <c r="B34" s="27">
        <v>33</v>
      </c>
      <c r="C34" s="29" t="s">
        <v>14</v>
      </c>
      <c r="D34" s="30" t="s">
        <v>42</v>
      </c>
      <c r="E34" s="33" t="s">
        <v>107</v>
      </c>
      <c r="F34" s="31">
        <v>12</v>
      </c>
      <c r="G34" s="181">
        <f t="shared" ref="G34:G64" si="3">F34/20</f>
        <v>0.6</v>
      </c>
      <c r="H34" s="113">
        <v>13</v>
      </c>
      <c r="I34" s="182">
        <f t="shared" ref="I34:I64" si="4">H34/20</f>
        <v>0.65</v>
      </c>
      <c r="J34" s="113">
        <v>20.5</v>
      </c>
      <c r="K34" s="182">
        <f t="shared" ref="K34:K64" si="5">J34/25</f>
        <v>0.82</v>
      </c>
    </row>
    <row r="35" spans="2:11" s="13" customFormat="1" x14ac:dyDescent="0.25">
      <c r="B35" s="27">
        <v>34</v>
      </c>
      <c r="C35" s="29" t="s">
        <v>23</v>
      </c>
      <c r="D35" s="30" t="s">
        <v>37</v>
      </c>
      <c r="E35" s="33" t="s">
        <v>45</v>
      </c>
      <c r="F35" s="38">
        <v>11</v>
      </c>
      <c r="G35" s="181">
        <f t="shared" si="3"/>
        <v>0.55000000000000004</v>
      </c>
      <c r="H35" s="192"/>
      <c r="I35" s="182">
        <f t="shared" si="4"/>
        <v>0</v>
      </c>
      <c r="J35" s="113">
        <v>19</v>
      </c>
      <c r="K35" s="182">
        <f t="shared" si="5"/>
        <v>0.76</v>
      </c>
    </row>
    <row r="36" spans="2:11" s="13" customFormat="1" x14ac:dyDescent="0.25">
      <c r="B36" s="27">
        <v>35</v>
      </c>
      <c r="C36" s="29" t="s">
        <v>46</v>
      </c>
      <c r="D36" s="30" t="s">
        <v>51</v>
      </c>
      <c r="E36" s="33" t="s">
        <v>52</v>
      </c>
      <c r="F36" s="31">
        <v>11</v>
      </c>
      <c r="G36" s="181">
        <f t="shared" si="3"/>
        <v>0.55000000000000004</v>
      </c>
      <c r="H36" s="113">
        <v>17</v>
      </c>
      <c r="I36" s="182">
        <f t="shared" si="4"/>
        <v>0.85</v>
      </c>
      <c r="J36" s="113">
        <v>19</v>
      </c>
      <c r="K36" s="182">
        <f t="shared" si="5"/>
        <v>0.76</v>
      </c>
    </row>
    <row r="37" spans="2:11" s="13" customFormat="1" x14ac:dyDescent="0.25">
      <c r="B37" s="27">
        <v>36</v>
      </c>
      <c r="C37" s="29" t="s">
        <v>53</v>
      </c>
      <c r="D37" s="30" t="s">
        <v>21</v>
      </c>
      <c r="E37" s="33" t="s">
        <v>55</v>
      </c>
      <c r="F37" s="31">
        <v>11</v>
      </c>
      <c r="G37" s="181">
        <f t="shared" si="3"/>
        <v>0.55000000000000004</v>
      </c>
      <c r="H37" s="113">
        <v>19</v>
      </c>
      <c r="I37" s="182">
        <f t="shared" si="4"/>
        <v>0.95</v>
      </c>
      <c r="J37" s="113"/>
      <c r="K37" s="182">
        <f t="shared" si="5"/>
        <v>0</v>
      </c>
    </row>
    <row r="38" spans="2:11" s="13" customFormat="1" x14ac:dyDescent="0.25">
      <c r="B38" s="27">
        <v>37</v>
      </c>
      <c r="C38" s="29" t="s">
        <v>20</v>
      </c>
      <c r="D38" s="30" t="s">
        <v>25</v>
      </c>
      <c r="E38" s="33" t="s">
        <v>59</v>
      </c>
      <c r="F38" s="31">
        <v>11</v>
      </c>
      <c r="G38" s="181">
        <f t="shared" si="3"/>
        <v>0.55000000000000004</v>
      </c>
      <c r="H38" s="113">
        <v>19</v>
      </c>
      <c r="I38" s="182">
        <f t="shared" si="4"/>
        <v>0.95</v>
      </c>
      <c r="J38" s="113">
        <v>17.5</v>
      </c>
      <c r="K38" s="182">
        <f t="shared" si="5"/>
        <v>0.7</v>
      </c>
    </row>
    <row r="39" spans="2:11" s="13" customFormat="1" x14ac:dyDescent="0.25">
      <c r="B39" s="27">
        <v>38</v>
      </c>
      <c r="C39" s="29" t="s">
        <v>17</v>
      </c>
      <c r="D39" s="30" t="s">
        <v>51</v>
      </c>
      <c r="E39" s="33" t="s">
        <v>80</v>
      </c>
      <c r="F39" s="31">
        <v>11</v>
      </c>
      <c r="G39" s="181">
        <f t="shared" si="3"/>
        <v>0.55000000000000004</v>
      </c>
      <c r="H39" s="113">
        <v>19</v>
      </c>
      <c r="I39" s="182">
        <f t="shared" si="4"/>
        <v>0.95</v>
      </c>
      <c r="J39" s="113">
        <v>16</v>
      </c>
      <c r="K39" s="182">
        <f t="shared" si="5"/>
        <v>0.64</v>
      </c>
    </row>
    <row r="40" spans="2:11" s="13" customFormat="1" x14ac:dyDescent="0.25">
      <c r="B40" s="27">
        <v>39</v>
      </c>
      <c r="C40" s="29" t="s">
        <v>30</v>
      </c>
      <c r="D40" s="30" t="s">
        <v>15</v>
      </c>
      <c r="E40" s="33" t="s">
        <v>89</v>
      </c>
      <c r="F40" s="31">
        <v>11</v>
      </c>
      <c r="G40" s="181">
        <f t="shared" si="3"/>
        <v>0.55000000000000004</v>
      </c>
      <c r="H40" s="113">
        <v>19</v>
      </c>
      <c r="I40" s="182">
        <f t="shared" si="4"/>
        <v>0.95</v>
      </c>
      <c r="J40" s="113">
        <v>18</v>
      </c>
      <c r="K40" s="182">
        <f t="shared" si="5"/>
        <v>0.72</v>
      </c>
    </row>
    <row r="41" spans="2:11" s="13" customFormat="1" x14ac:dyDescent="0.25">
      <c r="B41" s="27">
        <v>40</v>
      </c>
      <c r="C41" s="29" t="s">
        <v>20</v>
      </c>
      <c r="D41" s="30" t="s">
        <v>18</v>
      </c>
      <c r="E41" s="33" t="s">
        <v>91</v>
      </c>
      <c r="F41" s="31">
        <v>11</v>
      </c>
      <c r="G41" s="181">
        <f t="shared" si="3"/>
        <v>0.55000000000000004</v>
      </c>
      <c r="H41" s="113">
        <v>20</v>
      </c>
      <c r="I41" s="182">
        <f t="shared" si="4"/>
        <v>1</v>
      </c>
      <c r="J41" s="113">
        <v>22.5</v>
      </c>
      <c r="K41" s="182">
        <f t="shared" si="5"/>
        <v>0.9</v>
      </c>
    </row>
    <row r="42" spans="2:11" s="13" customFormat="1" x14ac:dyDescent="0.25">
      <c r="B42" s="27">
        <v>41</v>
      </c>
      <c r="C42" s="29" t="s">
        <v>30</v>
      </c>
      <c r="D42" s="30" t="s">
        <v>37</v>
      </c>
      <c r="E42" s="33" t="s">
        <v>77</v>
      </c>
      <c r="F42" s="31">
        <v>11</v>
      </c>
      <c r="G42" s="181">
        <f t="shared" si="3"/>
        <v>0.55000000000000004</v>
      </c>
      <c r="H42" s="113">
        <v>19</v>
      </c>
      <c r="I42" s="182">
        <f t="shared" si="4"/>
        <v>0.95</v>
      </c>
      <c r="J42" s="113">
        <v>23</v>
      </c>
      <c r="K42" s="182">
        <f t="shared" si="5"/>
        <v>0.92</v>
      </c>
    </row>
    <row r="43" spans="2:11" s="13" customFormat="1" x14ac:dyDescent="0.25">
      <c r="B43" s="27">
        <v>42</v>
      </c>
      <c r="C43" s="29" t="s">
        <v>23</v>
      </c>
      <c r="D43" s="30" t="s">
        <v>18</v>
      </c>
      <c r="E43" s="33" t="s">
        <v>63</v>
      </c>
      <c r="F43" s="31">
        <v>10</v>
      </c>
      <c r="G43" s="181">
        <f t="shared" si="3"/>
        <v>0.5</v>
      </c>
      <c r="H43" s="113">
        <v>19</v>
      </c>
      <c r="I43" s="182">
        <f t="shared" si="4"/>
        <v>0.95</v>
      </c>
      <c r="J43" s="113">
        <v>21</v>
      </c>
      <c r="K43" s="182">
        <f t="shared" si="5"/>
        <v>0.84</v>
      </c>
    </row>
    <row r="44" spans="2:11" s="13" customFormat="1" x14ac:dyDescent="0.25">
      <c r="B44" s="27">
        <v>43</v>
      </c>
      <c r="C44" s="29" t="s">
        <v>23</v>
      </c>
      <c r="D44" s="30" t="s">
        <v>51</v>
      </c>
      <c r="E44" s="33" t="s">
        <v>87</v>
      </c>
      <c r="F44" s="31">
        <v>10</v>
      </c>
      <c r="G44" s="181">
        <f t="shared" si="3"/>
        <v>0.5</v>
      </c>
      <c r="H44" s="113">
        <v>18</v>
      </c>
      <c r="I44" s="182">
        <f t="shared" si="4"/>
        <v>0.9</v>
      </c>
      <c r="J44" s="113">
        <v>13</v>
      </c>
      <c r="K44" s="182">
        <f t="shared" si="5"/>
        <v>0.52</v>
      </c>
    </row>
    <row r="45" spans="2:11" s="13" customFormat="1" x14ac:dyDescent="0.25">
      <c r="B45" s="27">
        <v>44</v>
      </c>
      <c r="C45" s="29" t="s">
        <v>53</v>
      </c>
      <c r="D45" s="30" t="s">
        <v>37</v>
      </c>
      <c r="E45" s="33" t="s">
        <v>94</v>
      </c>
      <c r="F45" s="31">
        <v>10</v>
      </c>
      <c r="G45" s="181">
        <f t="shared" si="3"/>
        <v>0.5</v>
      </c>
      <c r="H45" s="113">
        <v>19</v>
      </c>
      <c r="I45" s="182">
        <f t="shared" si="4"/>
        <v>0.95</v>
      </c>
      <c r="J45" s="113">
        <v>22</v>
      </c>
      <c r="K45" s="182">
        <f t="shared" si="5"/>
        <v>0.88</v>
      </c>
    </row>
    <row r="46" spans="2:11" s="13" customFormat="1" x14ac:dyDescent="0.25">
      <c r="B46" s="27">
        <v>45</v>
      </c>
      <c r="C46" s="29" t="s">
        <v>20</v>
      </c>
      <c r="D46" s="30" t="s">
        <v>18</v>
      </c>
      <c r="E46" s="33" t="s">
        <v>101</v>
      </c>
      <c r="F46" s="31">
        <v>10</v>
      </c>
      <c r="G46" s="181">
        <f t="shared" si="3"/>
        <v>0.5</v>
      </c>
      <c r="H46" s="113">
        <v>18</v>
      </c>
      <c r="I46" s="182">
        <f t="shared" si="4"/>
        <v>0.9</v>
      </c>
      <c r="J46" s="113">
        <v>19</v>
      </c>
      <c r="K46" s="182">
        <f t="shared" si="5"/>
        <v>0.76</v>
      </c>
    </row>
    <row r="47" spans="2:11" s="13" customFormat="1" x14ac:dyDescent="0.25">
      <c r="B47" s="27">
        <v>46</v>
      </c>
      <c r="C47" s="29" t="s">
        <v>53</v>
      </c>
      <c r="D47" s="30" t="s">
        <v>15</v>
      </c>
      <c r="E47" s="33" t="s">
        <v>65</v>
      </c>
      <c r="F47" s="31">
        <v>9</v>
      </c>
      <c r="G47" s="181">
        <f t="shared" si="3"/>
        <v>0.45</v>
      </c>
      <c r="H47" s="113">
        <v>18</v>
      </c>
      <c r="I47" s="182">
        <f t="shared" si="4"/>
        <v>0.9</v>
      </c>
      <c r="J47" s="113">
        <v>20</v>
      </c>
      <c r="K47" s="182">
        <f t="shared" si="5"/>
        <v>0.8</v>
      </c>
    </row>
    <row r="48" spans="2:11" s="13" customFormat="1" x14ac:dyDescent="0.25">
      <c r="B48" s="27">
        <v>47</v>
      </c>
      <c r="C48" s="29" t="s">
        <v>20</v>
      </c>
      <c r="D48" s="30" t="s">
        <v>15</v>
      </c>
      <c r="E48" s="33" t="s">
        <v>66</v>
      </c>
      <c r="F48" s="31">
        <v>9</v>
      </c>
      <c r="G48" s="181">
        <f t="shared" si="3"/>
        <v>0.45</v>
      </c>
      <c r="H48" s="113">
        <v>17</v>
      </c>
      <c r="I48" s="182">
        <f t="shared" si="4"/>
        <v>0.85</v>
      </c>
      <c r="J48" s="113">
        <v>22</v>
      </c>
      <c r="K48" s="182">
        <f t="shared" si="5"/>
        <v>0.88</v>
      </c>
    </row>
    <row r="49" spans="2:11" s="13" customFormat="1" x14ac:dyDescent="0.25">
      <c r="B49" s="27">
        <v>48</v>
      </c>
      <c r="C49" s="29" t="s">
        <v>53</v>
      </c>
      <c r="D49" s="30" t="s">
        <v>51</v>
      </c>
      <c r="E49" s="33" t="s">
        <v>79</v>
      </c>
      <c r="F49" s="31">
        <v>9</v>
      </c>
      <c r="G49" s="181">
        <f t="shared" si="3"/>
        <v>0.45</v>
      </c>
      <c r="H49" s="113">
        <v>12</v>
      </c>
      <c r="I49" s="182">
        <f t="shared" si="4"/>
        <v>0.6</v>
      </c>
      <c r="J49" s="113">
        <v>11</v>
      </c>
      <c r="K49" s="182">
        <f t="shared" si="5"/>
        <v>0.44</v>
      </c>
    </row>
    <row r="50" spans="2:11" s="13" customFormat="1" x14ac:dyDescent="0.25">
      <c r="B50" s="27">
        <v>49</v>
      </c>
      <c r="C50" s="29" t="s">
        <v>60</v>
      </c>
      <c r="D50" s="30" t="s">
        <v>18</v>
      </c>
      <c r="E50" s="33" t="s">
        <v>99</v>
      </c>
      <c r="F50" s="31">
        <v>9</v>
      </c>
      <c r="G50" s="181">
        <f t="shared" si="3"/>
        <v>0.45</v>
      </c>
      <c r="H50" s="113">
        <v>19</v>
      </c>
      <c r="I50" s="182">
        <f t="shared" si="4"/>
        <v>0.95</v>
      </c>
      <c r="J50" s="113">
        <v>20.5</v>
      </c>
      <c r="K50" s="182">
        <f t="shared" si="5"/>
        <v>0.82</v>
      </c>
    </row>
    <row r="51" spans="2:11" s="13" customFormat="1" x14ac:dyDescent="0.25">
      <c r="B51" s="27">
        <v>50</v>
      </c>
      <c r="C51" s="29" t="s">
        <v>20</v>
      </c>
      <c r="D51" s="30" t="s">
        <v>42</v>
      </c>
      <c r="E51" s="33" t="s">
        <v>76</v>
      </c>
      <c r="F51" s="31">
        <v>8</v>
      </c>
      <c r="G51" s="181">
        <f t="shared" si="3"/>
        <v>0.4</v>
      </c>
      <c r="H51" s="113">
        <v>18</v>
      </c>
      <c r="I51" s="182">
        <f t="shared" si="4"/>
        <v>0.9</v>
      </c>
      <c r="J51" s="113">
        <v>21</v>
      </c>
      <c r="K51" s="182">
        <f t="shared" si="5"/>
        <v>0.84</v>
      </c>
    </row>
    <row r="52" spans="2:11" s="13" customFormat="1" x14ac:dyDescent="0.25">
      <c r="B52" s="27">
        <v>51</v>
      </c>
      <c r="C52" s="29" t="s">
        <v>14</v>
      </c>
      <c r="D52" s="30" t="s">
        <v>18</v>
      </c>
      <c r="E52" s="33" t="s">
        <v>82</v>
      </c>
      <c r="F52" s="31">
        <v>8</v>
      </c>
      <c r="G52" s="181">
        <f t="shared" si="3"/>
        <v>0.4</v>
      </c>
      <c r="H52" s="113">
        <v>15</v>
      </c>
      <c r="I52" s="182">
        <f t="shared" si="4"/>
        <v>0.75</v>
      </c>
      <c r="J52" s="113">
        <v>18</v>
      </c>
      <c r="K52" s="182">
        <f t="shared" si="5"/>
        <v>0.72</v>
      </c>
    </row>
    <row r="53" spans="2:11" s="13" customFormat="1" x14ac:dyDescent="0.25">
      <c r="B53" s="27">
        <v>52</v>
      </c>
      <c r="C53" s="29" t="s">
        <v>20</v>
      </c>
      <c r="D53" s="30" t="s">
        <v>51</v>
      </c>
      <c r="E53" s="33" t="s">
        <v>90</v>
      </c>
      <c r="F53" s="31">
        <v>8</v>
      </c>
      <c r="G53" s="181">
        <f t="shared" si="3"/>
        <v>0.4</v>
      </c>
      <c r="H53" s="113">
        <v>16</v>
      </c>
      <c r="I53" s="182">
        <f t="shared" si="4"/>
        <v>0.8</v>
      </c>
      <c r="J53" s="113">
        <v>23</v>
      </c>
      <c r="K53" s="182">
        <f t="shared" si="5"/>
        <v>0.92</v>
      </c>
    </row>
    <row r="54" spans="2:11" s="13" customFormat="1" x14ac:dyDescent="0.25">
      <c r="B54" s="27">
        <v>53</v>
      </c>
      <c r="C54" s="29" t="s">
        <v>20</v>
      </c>
      <c r="D54" s="30" t="s">
        <v>37</v>
      </c>
      <c r="E54" s="33" t="s">
        <v>102</v>
      </c>
      <c r="F54" s="31">
        <v>8</v>
      </c>
      <c r="G54" s="181">
        <f t="shared" si="3"/>
        <v>0.4</v>
      </c>
      <c r="H54" s="113">
        <v>20</v>
      </c>
      <c r="I54" s="182">
        <f t="shared" si="4"/>
        <v>1</v>
      </c>
      <c r="J54" s="113">
        <v>22</v>
      </c>
      <c r="K54" s="182">
        <f t="shared" si="5"/>
        <v>0.88</v>
      </c>
    </row>
    <row r="55" spans="2:11" s="13" customFormat="1" x14ac:dyDescent="0.25">
      <c r="B55" s="27">
        <v>54</v>
      </c>
      <c r="C55" s="29" t="s">
        <v>17</v>
      </c>
      <c r="D55" s="30" t="s">
        <v>18</v>
      </c>
      <c r="E55" s="33" t="s">
        <v>75</v>
      </c>
      <c r="F55" s="31">
        <v>7</v>
      </c>
      <c r="G55" s="181">
        <f t="shared" si="3"/>
        <v>0.35</v>
      </c>
      <c r="H55" s="113">
        <v>20</v>
      </c>
      <c r="I55" s="182">
        <f t="shared" si="4"/>
        <v>1</v>
      </c>
      <c r="J55" s="113">
        <v>19</v>
      </c>
      <c r="K55" s="182">
        <f t="shared" si="5"/>
        <v>0.76</v>
      </c>
    </row>
    <row r="56" spans="2:11" s="13" customFormat="1" x14ac:dyDescent="0.25">
      <c r="B56" s="27">
        <v>55</v>
      </c>
      <c r="C56" s="29" t="s">
        <v>14</v>
      </c>
      <c r="D56" s="30" t="s">
        <v>37</v>
      </c>
      <c r="E56" s="33" t="s">
        <v>93</v>
      </c>
      <c r="F56" s="31">
        <v>7</v>
      </c>
      <c r="G56" s="181">
        <f t="shared" si="3"/>
        <v>0.35</v>
      </c>
      <c r="H56" s="113">
        <v>20</v>
      </c>
      <c r="I56" s="182">
        <f t="shared" si="4"/>
        <v>1</v>
      </c>
      <c r="J56" s="113">
        <v>20</v>
      </c>
      <c r="K56" s="182">
        <f t="shared" si="5"/>
        <v>0.8</v>
      </c>
    </row>
    <row r="57" spans="2:11" s="13" customFormat="1" x14ac:dyDescent="0.25">
      <c r="B57" s="27">
        <v>56</v>
      </c>
      <c r="C57" s="29" t="s">
        <v>53</v>
      </c>
      <c r="D57" s="30" t="s">
        <v>51</v>
      </c>
      <c r="E57" s="33" t="s">
        <v>74</v>
      </c>
      <c r="F57" s="31">
        <v>6</v>
      </c>
      <c r="G57" s="181">
        <f t="shared" si="3"/>
        <v>0.3</v>
      </c>
      <c r="H57" s="113">
        <v>18</v>
      </c>
      <c r="I57" s="182">
        <f t="shared" si="4"/>
        <v>0.9</v>
      </c>
      <c r="J57" s="113">
        <v>20</v>
      </c>
      <c r="K57" s="182">
        <f t="shared" si="5"/>
        <v>0.8</v>
      </c>
    </row>
    <row r="58" spans="2:11" s="13" customFormat="1" x14ac:dyDescent="0.25">
      <c r="B58" s="27">
        <v>57</v>
      </c>
      <c r="C58" s="29" t="s">
        <v>17</v>
      </c>
      <c r="D58" s="30" t="s">
        <v>37</v>
      </c>
      <c r="E58" s="33" t="s">
        <v>85</v>
      </c>
      <c r="F58" s="38">
        <v>6</v>
      </c>
      <c r="G58" s="181">
        <f t="shared" si="3"/>
        <v>0.3</v>
      </c>
      <c r="H58" s="113">
        <v>20</v>
      </c>
      <c r="I58" s="182">
        <f t="shared" si="4"/>
        <v>1</v>
      </c>
      <c r="J58" s="113">
        <v>23</v>
      </c>
      <c r="K58" s="182">
        <f t="shared" si="5"/>
        <v>0.92</v>
      </c>
    </row>
    <row r="59" spans="2:11" s="13" customFormat="1" x14ac:dyDescent="0.25">
      <c r="B59" s="27">
        <v>58</v>
      </c>
      <c r="C59" s="29" t="s">
        <v>60</v>
      </c>
      <c r="D59" s="30" t="s">
        <v>18</v>
      </c>
      <c r="E59" s="33" t="s">
        <v>73</v>
      </c>
      <c r="F59" s="31">
        <v>5</v>
      </c>
      <c r="G59" s="181">
        <f t="shared" si="3"/>
        <v>0.25</v>
      </c>
      <c r="H59" s="113">
        <v>17</v>
      </c>
      <c r="I59" s="182">
        <f t="shared" si="4"/>
        <v>0.85</v>
      </c>
      <c r="J59" s="113">
        <v>17</v>
      </c>
      <c r="K59" s="182">
        <f t="shared" si="5"/>
        <v>0.68</v>
      </c>
    </row>
    <row r="60" spans="2:11" s="13" customFormat="1" x14ac:dyDescent="0.25">
      <c r="B60" s="27">
        <v>59</v>
      </c>
      <c r="C60" s="29" t="s">
        <v>36</v>
      </c>
      <c r="D60" s="30" t="s">
        <v>21</v>
      </c>
      <c r="E60" s="33" t="s">
        <v>100</v>
      </c>
      <c r="F60" s="31">
        <v>5</v>
      </c>
      <c r="G60" s="181">
        <f t="shared" si="3"/>
        <v>0.25</v>
      </c>
      <c r="H60" s="113">
        <v>18</v>
      </c>
      <c r="I60" s="182">
        <f t="shared" si="4"/>
        <v>0.9</v>
      </c>
      <c r="J60" s="113">
        <v>20</v>
      </c>
      <c r="K60" s="182">
        <f t="shared" si="5"/>
        <v>0.8</v>
      </c>
    </row>
    <row r="61" spans="2:11" s="13" customFormat="1" x14ac:dyDescent="0.25">
      <c r="B61" s="27">
        <v>60</v>
      </c>
      <c r="C61" s="29" t="s">
        <v>53</v>
      </c>
      <c r="D61" s="30" t="s">
        <v>51</v>
      </c>
      <c r="E61" s="33" t="s">
        <v>104</v>
      </c>
      <c r="F61" s="31">
        <v>5</v>
      </c>
      <c r="G61" s="181">
        <f t="shared" si="3"/>
        <v>0.25</v>
      </c>
      <c r="H61" s="113">
        <v>16</v>
      </c>
      <c r="I61" s="182">
        <f t="shared" si="4"/>
        <v>0.8</v>
      </c>
      <c r="J61" s="113">
        <v>21</v>
      </c>
      <c r="K61" s="182">
        <f t="shared" si="5"/>
        <v>0.84</v>
      </c>
    </row>
    <row r="62" spans="2:11" s="13" customFormat="1" x14ac:dyDescent="0.25">
      <c r="B62" s="27">
        <v>61</v>
      </c>
      <c r="C62" s="29" t="s">
        <v>53</v>
      </c>
      <c r="D62" s="30" t="s">
        <v>37</v>
      </c>
      <c r="E62" s="40" t="s">
        <v>103</v>
      </c>
      <c r="F62" s="38">
        <v>2</v>
      </c>
      <c r="G62" s="181">
        <f t="shared" si="3"/>
        <v>0.1</v>
      </c>
      <c r="H62" s="113">
        <v>11</v>
      </c>
      <c r="I62" s="182">
        <f t="shared" si="4"/>
        <v>0.55000000000000004</v>
      </c>
      <c r="J62" s="113">
        <v>9</v>
      </c>
      <c r="K62" s="182">
        <f t="shared" si="5"/>
        <v>0.36</v>
      </c>
    </row>
    <row r="63" spans="2:11" x14ac:dyDescent="0.25">
      <c r="B63" s="27">
        <v>62</v>
      </c>
      <c r="C63" s="29" t="s">
        <v>60</v>
      </c>
      <c r="D63" s="30" t="s">
        <v>37</v>
      </c>
      <c r="E63" s="33" t="s">
        <v>97</v>
      </c>
      <c r="F63" s="38">
        <v>1</v>
      </c>
      <c r="G63" s="181">
        <f t="shared" si="3"/>
        <v>0.05</v>
      </c>
      <c r="H63" s="113">
        <v>19</v>
      </c>
      <c r="I63" s="182">
        <f t="shared" si="4"/>
        <v>0.95</v>
      </c>
      <c r="J63" s="113">
        <v>24</v>
      </c>
      <c r="K63" s="182">
        <f t="shared" si="5"/>
        <v>0.96</v>
      </c>
    </row>
    <row r="64" spans="2:11" ht="15.75" thickBot="1" x14ac:dyDescent="0.3">
      <c r="B64" s="27">
        <v>63</v>
      </c>
      <c r="C64" s="47" t="s">
        <v>53</v>
      </c>
      <c r="D64" s="48" t="s">
        <v>37</v>
      </c>
      <c r="E64" s="48" t="s">
        <v>105</v>
      </c>
      <c r="F64" s="50">
        <v>0</v>
      </c>
      <c r="G64" s="181">
        <f t="shared" si="3"/>
        <v>0</v>
      </c>
      <c r="H64" s="50">
        <v>18</v>
      </c>
      <c r="I64" s="182">
        <f t="shared" si="4"/>
        <v>0.9</v>
      </c>
      <c r="J64" s="50">
        <v>21.5</v>
      </c>
      <c r="K64" s="182">
        <f t="shared" si="5"/>
        <v>0.86</v>
      </c>
    </row>
  </sheetData>
  <autoFilter ref="B1:K64"/>
  <printOptions horizontalCentered="1" verticalCentered="1"/>
  <pageMargins left="0" right="0" top="0" bottom="0" header="0" footer="0"/>
  <pageSetup paperSize="8"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view="pageBreakPreview" zoomScale="60" zoomScaleNormal="100" workbookViewId="0">
      <selection activeCell="N8" sqref="N8"/>
    </sheetView>
  </sheetViews>
  <sheetFormatPr defaultRowHeight="15" x14ac:dyDescent="0.25"/>
  <cols>
    <col min="1" max="1" width="5.5703125" bestFit="1" customWidth="1"/>
    <col min="2" max="2" width="13.7109375" customWidth="1"/>
    <col min="3" max="3" width="11.5703125" customWidth="1"/>
    <col min="4" max="4" width="27.7109375" customWidth="1"/>
    <col min="5" max="10" width="13" customWidth="1"/>
  </cols>
  <sheetData>
    <row r="1" spans="1:10" ht="21.75" thickBot="1" x14ac:dyDescent="0.4">
      <c r="A1" s="273" t="s">
        <v>234</v>
      </c>
      <c r="B1" s="274"/>
      <c r="C1" s="274"/>
      <c r="D1" s="274"/>
      <c r="E1" s="274"/>
      <c r="F1" s="274"/>
      <c r="G1" s="274"/>
      <c r="H1" s="274"/>
      <c r="I1" s="274"/>
      <c r="J1" s="275"/>
    </row>
    <row r="2" spans="1:10" ht="63" customHeight="1" thickBot="1" x14ac:dyDescent="0.3">
      <c r="A2" s="201" t="s">
        <v>2</v>
      </c>
      <c r="B2" s="175" t="s">
        <v>4</v>
      </c>
      <c r="C2" s="175" t="s">
        <v>5</v>
      </c>
      <c r="D2" s="195" t="s">
        <v>12</v>
      </c>
      <c r="E2" s="201" t="s">
        <v>243</v>
      </c>
      <c r="F2" s="178" t="s">
        <v>11</v>
      </c>
      <c r="G2" s="201" t="s">
        <v>244</v>
      </c>
      <c r="H2" s="178" t="s">
        <v>11</v>
      </c>
      <c r="I2" s="201" t="s">
        <v>245</v>
      </c>
      <c r="J2" s="178" t="s">
        <v>11</v>
      </c>
    </row>
    <row r="3" spans="1:10" x14ac:dyDescent="0.25">
      <c r="A3" s="16">
        <v>1</v>
      </c>
      <c r="B3" s="18" t="s">
        <v>53</v>
      </c>
      <c r="C3" s="19" t="s">
        <v>51</v>
      </c>
      <c r="D3" s="99" t="s">
        <v>58</v>
      </c>
      <c r="E3" s="112">
        <v>16</v>
      </c>
      <c r="F3" s="21">
        <v>0.8</v>
      </c>
      <c r="G3" s="211">
        <v>16</v>
      </c>
      <c r="H3" s="96">
        <v>0.8</v>
      </c>
      <c r="I3" s="112">
        <v>20</v>
      </c>
      <c r="J3" s="96">
        <v>0.8</v>
      </c>
    </row>
    <row r="4" spans="1:10" x14ac:dyDescent="0.25">
      <c r="A4" s="27">
        <v>2</v>
      </c>
      <c r="B4" s="29" t="s">
        <v>23</v>
      </c>
      <c r="C4" s="30" t="s">
        <v>51</v>
      </c>
      <c r="D4" s="100" t="s">
        <v>67</v>
      </c>
      <c r="E4" s="113">
        <v>13</v>
      </c>
      <c r="F4" s="202">
        <v>0.65</v>
      </c>
      <c r="G4" s="113">
        <v>18</v>
      </c>
      <c r="H4" s="182">
        <v>0.9</v>
      </c>
      <c r="I4" s="113">
        <v>21</v>
      </c>
      <c r="J4" s="182">
        <v>0.84</v>
      </c>
    </row>
    <row r="5" spans="1:10" x14ac:dyDescent="0.25">
      <c r="A5" s="27">
        <v>3</v>
      </c>
      <c r="B5" s="29" t="s">
        <v>46</v>
      </c>
      <c r="C5" s="30" t="s">
        <v>51</v>
      </c>
      <c r="D5" s="100" t="s">
        <v>52</v>
      </c>
      <c r="E5" s="113">
        <v>11</v>
      </c>
      <c r="F5" s="202">
        <v>0.55000000000000004</v>
      </c>
      <c r="G5" s="113">
        <v>17</v>
      </c>
      <c r="H5" s="182">
        <v>0.85</v>
      </c>
      <c r="I5" s="113">
        <v>19</v>
      </c>
      <c r="J5" s="182">
        <v>0.76</v>
      </c>
    </row>
    <row r="6" spans="1:10" x14ac:dyDescent="0.25">
      <c r="A6" s="27">
        <v>4</v>
      </c>
      <c r="B6" s="29" t="s">
        <v>17</v>
      </c>
      <c r="C6" s="30" t="s">
        <v>51</v>
      </c>
      <c r="D6" s="100" t="s">
        <v>80</v>
      </c>
      <c r="E6" s="113">
        <v>11</v>
      </c>
      <c r="F6" s="202">
        <v>0.55000000000000004</v>
      </c>
      <c r="G6" s="113">
        <v>19</v>
      </c>
      <c r="H6" s="182">
        <v>0.95</v>
      </c>
      <c r="I6" s="113">
        <v>16</v>
      </c>
      <c r="J6" s="182">
        <v>0.64</v>
      </c>
    </row>
    <row r="7" spans="1:10" x14ac:dyDescent="0.25">
      <c r="A7" s="27">
        <v>5</v>
      </c>
      <c r="B7" s="29" t="s">
        <v>23</v>
      </c>
      <c r="C7" s="30" t="s">
        <v>51</v>
      </c>
      <c r="D7" s="100" t="s">
        <v>87</v>
      </c>
      <c r="E7" s="113">
        <v>10</v>
      </c>
      <c r="F7" s="202">
        <v>0.5</v>
      </c>
      <c r="G7" s="113">
        <v>18</v>
      </c>
      <c r="H7" s="182">
        <v>0.9</v>
      </c>
      <c r="I7" s="113">
        <v>13</v>
      </c>
      <c r="J7" s="182">
        <v>0.52</v>
      </c>
    </row>
    <row r="8" spans="1:10" x14ac:dyDescent="0.25">
      <c r="A8" s="27">
        <v>6</v>
      </c>
      <c r="B8" s="29" t="s">
        <v>53</v>
      </c>
      <c r="C8" s="30" t="s">
        <v>51</v>
      </c>
      <c r="D8" s="100" t="s">
        <v>79</v>
      </c>
      <c r="E8" s="113">
        <v>9</v>
      </c>
      <c r="F8" s="202">
        <v>0.45</v>
      </c>
      <c r="G8" s="113">
        <v>12</v>
      </c>
      <c r="H8" s="182">
        <v>0.6</v>
      </c>
      <c r="I8" s="113">
        <v>11</v>
      </c>
      <c r="J8" s="182">
        <v>0.44</v>
      </c>
    </row>
    <row r="9" spans="1:10" x14ac:dyDescent="0.25">
      <c r="A9" s="27">
        <v>7</v>
      </c>
      <c r="B9" s="29" t="s">
        <v>20</v>
      </c>
      <c r="C9" s="30" t="s">
        <v>51</v>
      </c>
      <c r="D9" s="100" t="s">
        <v>90</v>
      </c>
      <c r="E9" s="113">
        <v>8</v>
      </c>
      <c r="F9" s="202">
        <v>0.4</v>
      </c>
      <c r="G9" s="113">
        <v>16</v>
      </c>
      <c r="H9" s="182">
        <v>0.8</v>
      </c>
      <c r="I9" s="113">
        <v>23</v>
      </c>
      <c r="J9" s="182">
        <v>0.92</v>
      </c>
    </row>
    <row r="10" spans="1:10" x14ac:dyDescent="0.25">
      <c r="A10" s="27">
        <v>8</v>
      </c>
      <c r="B10" s="29" t="s">
        <v>53</v>
      </c>
      <c r="C10" s="30" t="s">
        <v>51</v>
      </c>
      <c r="D10" s="100" t="s">
        <v>74</v>
      </c>
      <c r="E10" s="113">
        <v>6</v>
      </c>
      <c r="F10" s="202">
        <v>0.3</v>
      </c>
      <c r="G10" s="113">
        <v>18</v>
      </c>
      <c r="H10" s="182">
        <v>0.9</v>
      </c>
      <c r="I10" s="113">
        <v>20</v>
      </c>
      <c r="J10" s="182">
        <v>0.8</v>
      </c>
    </row>
    <row r="11" spans="1:10" ht="15.75" thickBot="1" x14ac:dyDescent="0.3">
      <c r="A11" s="45">
        <v>9</v>
      </c>
      <c r="B11" s="47" t="s">
        <v>53</v>
      </c>
      <c r="C11" s="48" t="s">
        <v>51</v>
      </c>
      <c r="D11" s="209" t="s">
        <v>104</v>
      </c>
      <c r="E11" s="203">
        <v>5</v>
      </c>
      <c r="F11" s="204">
        <v>0.25</v>
      </c>
      <c r="G11" s="203">
        <v>16</v>
      </c>
      <c r="H11" s="208">
        <v>0.8</v>
      </c>
      <c r="I11" s="203">
        <v>21</v>
      </c>
      <c r="J11" s="208">
        <v>0.84</v>
      </c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1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view="pageBreakPreview" zoomScale="60" zoomScaleNormal="100" workbookViewId="0">
      <selection activeCell="P19" sqref="P19"/>
    </sheetView>
  </sheetViews>
  <sheetFormatPr defaultRowHeight="15" x14ac:dyDescent="0.25"/>
  <cols>
    <col min="1" max="1" width="5.7109375" customWidth="1"/>
    <col min="2" max="2" width="11" customWidth="1"/>
    <col min="3" max="3" width="10.42578125" customWidth="1"/>
    <col min="4" max="4" width="27.5703125" customWidth="1"/>
    <col min="5" max="5" width="20.28515625" customWidth="1"/>
    <col min="6" max="6" width="14.5703125" customWidth="1"/>
    <col min="7" max="7" width="20.28515625" customWidth="1"/>
    <col min="8" max="8" width="16.140625" customWidth="1"/>
    <col min="9" max="9" width="20.42578125" customWidth="1"/>
    <col min="10" max="10" width="18.5703125" customWidth="1"/>
  </cols>
  <sheetData>
    <row r="1" spans="1:10" ht="15.75" thickBot="1" x14ac:dyDescent="0.3"/>
    <row r="2" spans="1:10" ht="21.75" thickBot="1" x14ac:dyDescent="0.4">
      <c r="A2" s="273" t="s">
        <v>235</v>
      </c>
      <c r="B2" s="274"/>
      <c r="C2" s="274"/>
      <c r="D2" s="274"/>
      <c r="E2" s="274"/>
      <c r="F2" s="274"/>
      <c r="G2" s="274"/>
      <c r="H2" s="274"/>
      <c r="I2" s="274"/>
      <c r="J2" s="275"/>
    </row>
    <row r="3" spans="1:10" ht="49.5" customHeight="1" thickBot="1" x14ac:dyDescent="0.3">
      <c r="A3" s="201" t="s">
        <v>2</v>
      </c>
      <c r="B3" s="175" t="s">
        <v>4</v>
      </c>
      <c r="C3" s="175" t="s">
        <v>5</v>
      </c>
      <c r="D3" s="195" t="s">
        <v>12</v>
      </c>
      <c r="E3" s="201" t="s">
        <v>243</v>
      </c>
      <c r="F3" s="55" t="s">
        <v>11</v>
      </c>
      <c r="G3" s="201" t="s">
        <v>244</v>
      </c>
      <c r="H3" s="55" t="s">
        <v>11</v>
      </c>
      <c r="I3" s="201" t="s">
        <v>245</v>
      </c>
      <c r="J3" s="178" t="s">
        <v>11</v>
      </c>
    </row>
    <row r="4" spans="1:10" x14ac:dyDescent="0.25">
      <c r="A4" s="16">
        <v>1</v>
      </c>
      <c r="B4" s="18" t="s">
        <v>23</v>
      </c>
      <c r="C4" s="19" t="s">
        <v>18</v>
      </c>
      <c r="D4" s="99" t="s">
        <v>39</v>
      </c>
      <c r="E4" s="112">
        <v>16</v>
      </c>
      <c r="F4" s="21">
        <v>0.8</v>
      </c>
      <c r="G4" s="210"/>
      <c r="H4" s="96">
        <v>0</v>
      </c>
      <c r="I4" s="112">
        <v>20</v>
      </c>
      <c r="J4" s="96">
        <v>0.8</v>
      </c>
    </row>
    <row r="5" spans="1:10" x14ac:dyDescent="0.25">
      <c r="A5" s="27">
        <v>2</v>
      </c>
      <c r="B5" s="29" t="s">
        <v>53</v>
      </c>
      <c r="C5" s="30" t="s">
        <v>18</v>
      </c>
      <c r="D5" s="100" t="s">
        <v>54</v>
      </c>
      <c r="E5" s="113">
        <v>16</v>
      </c>
      <c r="F5" s="202">
        <v>0.8</v>
      </c>
      <c r="G5" s="193">
        <v>19</v>
      </c>
      <c r="H5" s="182">
        <v>0.95</v>
      </c>
      <c r="I5" s="113">
        <v>22</v>
      </c>
      <c r="J5" s="182">
        <v>0.88</v>
      </c>
    </row>
    <row r="6" spans="1:10" x14ac:dyDescent="0.25">
      <c r="A6" s="27">
        <v>3</v>
      </c>
      <c r="B6" s="29" t="s">
        <v>17</v>
      </c>
      <c r="C6" s="30" t="s">
        <v>18</v>
      </c>
      <c r="D6" s="100" t="s">
        <v>19</v>
      </c>
      <c r="E6" s="113">
        <v>15</v>
      </c>
      <c r="F6" s="202">
        <v>0.75</v>
      </c>
      <c r="G6" s="192"/>
      <c r="H6" s="182">
        <v>0</v>
      </c>
      <c r="I6" s="114">
        <v>18.5</v>
      </c>
      <c r="J6" s="182">
        <v>0.74</v>
      </c>
    </row>
    <row r="7" spans="1:10" x14ac:dyDescent="0.25">
      <c r="A7" s="27">
        <v>4</v>
      </c>
      <c r="B7" s="29" t="s">
        <v>20</v>
      </c>
      <c r="C7" s="30" t="s">
        <v>18</v>
      </c>
      <c r="D7" s="100" t="s">
        <v>83</v>
      </c>
      <c r="E7" s="113">
        <v>14</v>
      </c>
      <c r="F7" s="202">
        <v>0.7</v>
      </c>
      <c r="G7" s="113">
        <v>17</v>
      </c>
      <c r="H7" s="182">
        <v>0.85</v>
      </c>
      <c r="I7" s="113">
        <v>21</v>
      </c>
      <c r="J7" s="182">
        <v>0.84</v>
      </c>
    </row>
    <row r="8" spans="1:10" x14ac:dyDescent="0.25">
      <c r="A8" s="27">
        <v>5</v>
      </c>
      <c r="B8" s="29" t="s">
        <v>17</v>
      </c>
      <c r="C8" s="30" t="s">
        <v>18</v>
      </c>
      <c r="D8" s="100" t="s">
        <v>68</v>
      </c>
      <c r="E8" s="113">
        <v>13</v>
      </c>
      <c r="F8" s="202">
        <v>0.65</v>
      </c>
      <c r="G8" s="113">
        <v>19</v>
      </c>
      <c r="H8" s="182">
        <v>0.95</v>
      </c>
      <c r="I8" s="113">
        <v>22</v>
      </c>
      <c r="J8" s="182">
        <v>0.88</v>
      </c>
    </row>
    <row r="9" spans="1:10" x14ac:dyDescent="0.25">
      <c r="A9" s="27">
        <v>6</v>
      </c>
      <c r="B9" s="29" t="s">
        <v>14</v>
      </c>
      <c r="C9" s="30" t="s">
        <v>18</v>
      </c>
      <c r="D9" s="100" t="s">
        <v>81</v>
      </c>
      <c r="E9" s="113">
        <v>12</v>
      </c>
      <c r="F9" s="202">
        <v>0.6</v>
      </c>
      <c r="G9" s="113">
        <v>16</v>
      </c>
      <c r="H9" s="182">
        <v>0.8</v>
      </c>
      <c r="I9" s="113">
        <v>20.5</v>
      </c>
      <c r="J9" s="182">
        <v>0.82</v>
      </c>
    </row>
    <row r="10" spans="1:10" x14ac:dyDescent="0.25">
      <c r="A10" s="27">
        <v>7</v>
      </c>
      <c r="B10" s="29" t="s">
        <v>20</v>
      </c>
      <c r="C10" s="30" t="s">
        <v>18</v>
      </c>
      <c r="D10" s="100" t="s">
        <v>91</v>
      </c>
      <c r="E10" s="113">
        <v>11</v>
      </c>
      <c r="F10" s="202">
        <v>0.55000000000000004</v>
      </c>
      <c r="G10" s="113">
        <v>20</v>
      </c>
      <c r="H10" s="182">
        <v>1</v>
      </c>
      <c r="I10" s="113">
        <v>22.5</v>
      </c>
      <c r="J10" s="182">
        <v>0.9</v>
      </c>
    </row>
    <row r="11" spans="1:10" x14ac:dyDescent="0.25">
      <c r="A11" s="27">
        <v>8</v>
      </c>
      <c r="B11" s="29" t="s">
        <v>23</v>
      </c>
      <c r="C11" s="30" t="s">
        <v>18</v>
      </c>
      <c r="D11" s="100" t="s">
        <v>63</v>
      </c>
      <c r="E11" s="113">
        <v>10</v>
      </c>
      <c r="F11" s="202">
        <v>0.5</v>
      </c>
      <c r="G11" s="113">
        <v>19</v>
      </c>
      <c r="H11" s="182">
        <v>0.95</v>
      </c>
      <c r="I11" s="113">
        <v>21</v>
      </c>
      <c r="J11" s="182">
        <v>0.84</v>
      </c>
    </row>
    <row r="12" spans="1:10" x14ac:dyDescent="0.25">
      <c r="A12" s="27">
        <v>9</v>
      </c>
      <c r="B12" s="29" t="s">
        <v>20</v>
      </c>
      <c r="C12" s="30" t="s">
        <v>18</v>
      </c>
      <c r="D12" s="100" t="s">
        <v>101</v>
      </c>
      <c r="E12" s="113">
        <v>10</v>
      </c>
      <c r="F12" s="202">
        <v>0.5</v>
      </c>
      <c r="G12" s="113">
        <v>18</v>
      </c>
      <c r="H12" s="182">
        <v>0.9</v>
      </c>
      <c r="I12" s="113">
        <v>19</v>
      </c>
      <c r="J12" s="182">
        <v>0.76</v>
      </c>
    </row>
    <row r="13" spans="1:10" x14ac:dyDescent="0.25">
      <c r="A13" s="27">
        <v>10</v>
      </c>
      <c r="B13" s="29" t="s">
        <v>60</v>
      </c>
      <c r="C13" s="30" t="s">
        <v>18</v>
      </c>
      <c r="D13" s="100" t="s">
        <v>99</v>
      </c>
      <c r="E13" s="113">
        <v>9</v>
      </c>
      <c r="F13" s="202">
        <v>0.45</v>
      </c>
      <c r="G13" s="113">
        <v>19</v>
      </c>
      <c r="H13" s="182">
        <v>0.95</v>
      </c>
      <c r="I13" s="113">
        <v>20.5</v>
      </c>
      <c r="J13" s="182">
        <v>0.82</v>
      </c>
    </row>
    <row r="14" spans="1:10" x14ac:dyDescent="0.25">
      <c r="A14" s="27">
        <v>11</v>
      </c>
      <c r="B14" s="29" t="s">
        <v>14</v>
      </c>
      <c r="C14" s="30" t="s">
        <v>18</v>
      </c>
      <c r="D14" s="100" t="s">
        <v>82</v>
      </c>
      <c r="E14" s="113">
        <v>8</v>
      </c>
      <c r="F14" s="202">
        <v>0.4</v>
      </c>
      <c r="G14" s="113">
        <v>15</v>
      </c>
      <c r="H14" s="182">
        <v>0.75</v>
      </c>
      <c r="I14" s="113">
        <v>18</v>
      </c>
      <c r="J14" s="182">
        <v>0.72</v>
      </c>
    </row>
    <row r="15" spans="1:10" x14ac:dyDescent="0.25">
      <c r="A15" s="27">
        <v>12</v>
      </c>
      <c r="B15" s="29" t="s">
        <v>17</v>
      </c>
      <c r="C15" s="30" t="s">
        <v>18</v>
      </c>
      <c r="D15" s="100" t="s">
        <v>75</v>
      </c>
      <c r="E15" s="113">
        <v>7</v>
      </c>
      <c r="F15" s="202">
        <v>0.35</v>
      </c>
      <c r="G15" s="113">
        <v>20</v>
      </c>
      <c r="H15" s="182">
        <v>1</v>
      </c>
      <c r="I15" s="113">
        <v>19</v>
      </c>
      <c r="J15" s="182">
        <v>0.76</v>
      </c>
    </row>
    <row r="16" spans="1:10" ht="15.75" thickBot="1" x14ac:dyDescent="0.3">
      <c r="A16" s="45">
        <v>13</v>
      </c>
      <c r="B16" s="47" t="s">
        <v>60</v>
      </c>
      <c r="C16" s="48" t="s">
        <v>18</v>
      </c>
      <c r="D16" s="209" t="s">
        <v>73</v>
      </c>
      <c r="E16" s="203">
        <v>5</v>
      </c>
      <c r="F16" s="204">
        <v>0.25</v>
      </c>
      <c r="G16" s="203">
        <v>17</v>
      </c>
      <c r="H16" s="208">
        <v>0.85</v>
      </c>
      <c r="I16" s="203">
        <v>17</v>
      </c>
      <c r="J16" s="208">
        <v>0.68</v>
      </c>
    </row>
  </sheetData>
  <mergeCells count="1">
    <mergeCell ref="A2:J2"/>
  </mergeCells>
  <pageMargins left="0.23622047244094491" right="0.23622047244094491" top="0.74803149606299213" bottom="0.74803149606299213" header="0.31496062992125984" footer="0.31496062992125984"/>
  <pageSetup paperSize="8" scale="1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 Test Score - Oct-2016</vt:lpstr>
      <vt:lpstr> QA Test Score - Oct-16</vt:lpstr>
      <vt:lpstr>Before-After</vt:lpstr>
      <vt:lpstr>Before- After %</vt:lpstr>
      <vt:lpstr>Before- After % OVERALL</vt:lpstr>
      <vt:lpstr> Test Score - Oct-2016 (2)</vt:lpstr>
      <vt:lpstr> Test Score - Oct-2016 (3)</vt:lpstr>
      <vt:lpstr>TA</vt:lpstr>
      <vt:lpstr>TS</vt:lpstr>
      <vt:lpstr>TAE</vt:lpstr>
      <vt:lpstr>AE</vt:lpstr>
      <vt:lpstr>ENGG</vt:lpstr>
      <vt:lpstr>SR. ENGG</vt:lpstr>
      <vt:lpstr>AM</vt:lpstr>
      <vt:lpstr>DM</vt:lpstr>
      <vt:lpstr>Sheet12</vt:lpstr>
      <vt:lpstr>Sheet13</vt:lpstr>
      <vt:lpstr>Sheet14</vt:lpstr>
      <vt:lpstr>AE!Print_Area</vt:lpstr>
      <vt:lpstr>TAE!Print_Area</vt:lpstr>
      <vt:lpstr>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Bajaj</dc:creator>
  <cp:lastModifiedBy>Kavitha Bajaj</cp:lastModifiedBy>
  <cp:lastPrinted>2016-11-24T03:22:59Z</cp:lastPrinted>
  <dcterms:created xsi:type="dcterms:W3CDTF">2016-11-12T09:37:06Z</dcterms:created>
  <dcterms:modified xsi:type="dcterms:W3CDTF">2016-11-24T03:34:31Z</dcterms:modified>
</cp:coreProperties>
</file>