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00.QA FOLDER STRUCTURE\2007.QUALITY SYSTEMS\02 IMS (IATF &amp; EMS &amp; OHSAS )\8.IATF 16949-2016 REQUIREMENTS-2018-19\4. Level ISF-FORMATS\QA &amp; MR Formats\"/>
    </mc:Choice>
  </mc:AlternateContent>
  <xr:revisionPtr revIDLastSave="0" documentId="13_ncr:1_{D0168D5A-8442-49F5-A31C-B8268CDCE22E}" xr6:coauthVersionLast="45" xr6:coauthVersionMax="45" xr10:uidLastSave="{00000000-0000-0000-0000-000000000000}"/>
  <bookViews>
    <workbookView xWindow="-120" yWindow="-120" windowWidth="20730" windowHeight="11160" activeTab="1" xr2:uid="{07E25C5E-F42A-40E7-8622-5BD2DD81CF56}"/>
  </bookViews>
  <sheets>
    <sheet name="Shaft Drive KWP TR" sheetId="1" r:id="rId1"/>
    <sheet name="Ref Shaft Drive KWP GR" sheetId="2" r:id="rId2"/>
  </sheets>
  <definedNames>
    <definedName name="_DIT9712" localSheetId="1">#REF!</definedName>
    <definedName name="_DIT9712">#REF!</definedName>
    <definedName name="b" localSheetId="1">IF('Ref Shaft Drive KWP GR'!Loan_Amount*'Ref Shaft Drive KWP GR'!Interest_Rate*'Ref Shaft Drive KWP GR'!Loan_Years*'Ref Shaft Drive KWP GR'!Loan_Start&gt;0,1,0)</definedName>
    <definedName name="b" localSheetId="0">IF([0]!Loan_Amount*[0]!Interest_Rate*[0]!Loan_Years*[0]!Loan_Start&gt;0,1,0)</definedName>
    <definedName name="b">IF(Loan_Amount*Interest_Rate*Loan_Years*Loan_Start&gt;0,1,0)</definedName>
    <definedName name="Beg_Bal" localSheetId="1">#REF!</definedName>
    <definedName name="Beg_Bal">#REF!</definedName>
    <definedName name="Data" localSheetId="1">#REF!</definedName>
    <definedName name="Data">#REF!</definedName>
    <definedName name="dddd" localSheetId="1">Scheduled_Payment+Extra_Payment</definedName>
    <definedName name="dddd" localSheetId="0">Scheduled_Payment+Extra_Payment</definedName>
    <definedName name="dddd">Scheduled_Payment+Extra_Payment</definedName>
    <definedName name="End_Bal" localSheetId="1">#REF!</definedName>
    <definedName name="End_Bal">#REF!</definedName>
    <definedName name="Extra_Pay" localSheetId="1">#REF!</definedName>
    <definedName name="Extra_Pay">#REF!</definedName>
    <definedName name="FTA" localSheetId="1">OFFSET('Ref Shaft Drive KWP GR'!Full_Print,0,0,'Ref Shaft Drive KWP GR'!Last_Row)</definedName>
    <definedName name="FTA" localSheetId="0">OFFSET([0]!Full_Print,0,0,'Shaft Drive KWP TR'!Last_Row)</definedName>
    <definedName name="FTA">OFFSET(Full_Print,0,0,Last_Row)</definedName>
    <definedName name="Full_Print" localSheetId="1">#REF!</definedName>
    <definedName name="Full_Print">#REF!</definedName>
    <definedName name="Header_Row" localSheetId="1">ROW(#REF!)</definedName>
    <definedName name="Header_Row">ROW(#REF!)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Last_Row" localSheetId="1">IF('Ref Shaft Drive KWP GR'!Values_Entered,'Ref Shaft Drive KWP GR'!Header_Row+'Ref Shaft Drive KWP GR'!Number_of_Payments,'Ref Shaft Drive KWP GR'!Header_Row)</definedName>
    <definedName name="Last_Row" localSheetId="0">IF('Shaft Drive KWP TR'!Values_Entered,[0]!Header_Row+'Shaft Drive KWP TR'!Number_of_Payments,[0]!Header_Row)</definedName>
    <definedName name="Last_Row">IF(Values_Entered,Header_Row+Number_of_Payments,Header_Row)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Num_Pmt_Per_Year" localSheetId="1">#REF!</definedName>
    <definedName name="Num_Pmt_Per_Year">#REF!</definedName>
    <definedName name="Number_of_Payments" localSheetId="1">MATCH(0.01,'Ref Shaft Drive KWP GR'!End_Bal,-1)+1</definedName>
    <definedName name="Number_of_Payments" localSheetId="0">MATCH(0.01,[0]!End_Bal,-1)+1</definedName>
    <definedName name="Number_of_Payments">MATCH(0.01,End_Bal,-1)+1</definedName>
    <definedName name="Pay_Date" localSheetId="1">#REF!</definedName>
    <definedName name="Pay_Date">#REF!</definedName>
    <definedName name="Pay_Num" localSheetId="1">#REF!</definedName>
    <definedName name="Pay_Num">#REF!</definedName>
    <definedName name="Payment_Date" localSheetId="1">DATE(YEAR('Ref Shaft Drive KWP GR'!Loan_Start),MONTH('Ref Shaft Drive KWP GR'!Loan_Start)+Payment_Number,DAY('Ref Shaft Drive KWP GR'!Loan_Start))</definedName>
    <definedName name="Payment_Date" localSheetId="0">DATE(YEAR([0]!Loan_Start),MONTH([0]!Loan_Start)+Payment_Number,DAY([0]!Loan_Start))</definedName>
    <definedName name="Payment_Date">DATE(YEAR(Loan_Start),MONTH(Loan_Start)+Payment_Number,DAY(Loan_Start))</definedName>
    <definedName name="Princ" localSheetId="1">#REF!</definedName>
    <definedName name="Princ">#REF!</definedName>
    <definedName name="_xlnm.Print_Area" localSheetId="1">'Ref Shaft Drive KWP GR'!$A$1:$AU$45</definedName>
    <definedName name="_xlnm.Print_Area" localSheetId="0">'Shaft Drive KWP TR'!$A$1:$AU$45</definedName>
    <definedName name="Print_Area_Reset" localSheetId="1">OFFSET('Ref Shaft Drive KWP GR'!Full_Print,0,0,'Ref Shaft Drive KWP GR'!Last_Row)</definedName>
    <definedName name="Print_Area_Reset" localSheetId="0">OFFSET([0]!Full_Print,0,0,'Shaft Drive KWP TR'!Last_Row)</definedName>
    <definedName name="Print_Area_Reset">OFFSET(Full_Print,0,0,Last_Row)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0">Scheduled_Payment+Extra_Payment</definedName>
    <definedName name="Total_Payment">Scheduled_Payment+Extra_Payment</definedName>
    <definedName name="Values_Entered" localSheetId="1">IF('Ref Shaft Drive KWP GR'!Loan_Amount*'Ref Shaft Drive KWP GR'!Interest_Rate*'Ref Shaft Drive KWP GR'!Loan_Years*'Ref Shaft Drive KWP GR'!Loan_Start&gt;0,1,0)</definedName>
    <definedName name="Values_Entered" localSheetId="0">IF([0]!Loan_Amount*[0]!Interest_Rate*[0]!Loan_Years*[0]!Loan_Start&gt;0,1,0)</definedName>
    <definedName name="Values_Entered">IF(Loan_Amount*Interest_Rate*Loan_Years*Loan_Start&gt;0,1,0)</definedName>
    <definedName name="VGDG" localSheetId="1">Scheduled_Payment+Extra_Payment</definedName>
    <definedName name="VGDG" localSheetId="0">Scheduled_Payment+Extra_Payment</definedName>
    <definedName name="VGDG">Scheduled_Payment+Extra_Payment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AY40" i="2" l="1"/>
  <c r="AX40" i="2"/>
  <c r="AW40" i="2"/>
  <c r="AY39" i="2"/>
  <c r="AX39" i="2"/>
  <c r="AW39" i="2"/>
  <c r="AY38" i="2"/>
  <c r="AX38" i="2"/>
  <c r="AW38" i="2"/>
  <c r="AY36" i="2"/>
  <c r="AX36" i="2"/>
  <c r="AW36" i="2"/>
  <c r="L36" i="2"/>
  <c r="BC40" i="2" s="1"/>
  <c r="K36" i="2"/>
  <c r="BA36" i="2" s="1"/>
  <c r="J36" i="2"/>
  <c r="BB32" i="2" s="1"/>
  <c r="I36" i="2"/>
  <c r="BC28" i="2" s="1"/>
  <c r="H36" i="2"/>
  <c r="BC24" i="2" s="1"/>
  <c r="G36" i="2"/>
  <c r="BB20" i="2" s="1"/>
  <c r="F36" i="2"/>
  <c r="BC16" i="2" s="1"/>
  <c r="E36" i="2"/>
  <c r="BC12" i="2" s="1"/>
  <c r="D36" i="2"/>
  <c r="BC7" i="2" s="1"/>
  <c r="C36" i="2"/>
  <c r="BC2" i="2" s="1"/>
  <c r="BA35" i="2"/>
  <c r="AY35" i="2"/>
  <c r="AX35" i="2"/>
  <c r="AW35" i="2"/>
  <c r="N35" i="2"/>
  <c r="AY34" i="2"/>
  <c r="AX34" i="2"/>
  <c r="AW34" i="2"/>
  <c r="AY32" i="2"/>
  <c r="AX32" i="2"/>
  <c r="AW32" i="2"/>
  <c r="AY31" i="2"/>
  <c r="AX31" i="2"/>
  <c r="AW31" i="2"/>
  <c r="AY30" i="2"/>
  <c r="AX30" i="2"/>
  <c r="AW30" i="2"/>
  <c r="AP30" i="2"/>
  <c r="L29" i="2"/>
  <c r="K29" i="2"/>
  <c r="J29" i="2"/>
  <c r="I29" i="2"/>
  <c r="H29" i="2"/>
  <c r="G29" i="2"/>
  <c r="F29" i="2"/>
  <c r="E29" i="2"/>
  <c r="D29" i="2"/>
  <c r="C29" i="2"/>
  <c r="BA28" i="2"/>
  <c r="AY28" i="2"/>
  <c r="AX28" i="2"/>
  <c r="AW28" i="2"/>
  <c r="L28" i="2"/>
  <c r="K28" i="2"/>
  <c r="J28" i="2"/>
  <c r="I28" i="2"/>
  <c r="H28" i="2"/>
  <c r="G28" i="2"/>
  <c r="F28" i="2"/>
  <c r="E28" i="2"/>
  <c r="D28" i="2"/>
  <c r="C28" i="2"/>
  <c r="BB27" i="2"/>
  <c r="BA27" i="2"/>
  <c r="AY27" i="2"/>
  <c r="AX27" i="2"/>
  <c r="AW27" i="2"/>
  <c r="N27" i="2"/>
  <c r="A27" i="2"/>
  <c r="A28" i="2" s="1"/>
  <c r="A29" i="2" s="1"/>
  <c r="A32" i="2" s="1"/>
  <c r="A33" i="2" s="1"/>
  <c r="A34" i="2" s="1"/>
  <c r="A35" i="2" s="1"/>
  <c r="BB26" i="2"/>
  <c r="BA26" i="2"/>
  <c r="AY26" i="2"/>
  <c r="AX26" i="2"/>
  <c r="AW26" i="2"/>
  <c r="N26" i="2"/>
  <c r="N25" i="2"/>
  <c r="BA24" i="2"/>
  <c r="AY24" i="2"/>
  <c r="AX24" i="2"/>
  <c r="AW24" i="2"/>
  <c r="L24" i="2"/>
  <c r="K24" i="2"/>
  <c r="J24" i="2"/>
  <c r="I24" i="2"/>
  <c r="H24" i="2"/>
  <c r="G24" i="2"/>
  <c r="F24" i="2"/>
  <c r="E24" i="2"/>
  <c r="D24" i="2"/>
  <c r="C24" i="2"/>
  <c r="AY23" i="2"/>
  <c r="AX23" i="2"/>
  <c r="AW23" i="2"/>
  <c r="L23" i="2"/>
  <c r="K23" i="2"/>
  <c r="J23" i="2"/>
  <c r="I23" i="2"/>
  <c r="H23" i="2"/>
  <c r="G23" i="2"/>
  <c r="F23" i="2"/>
  <c r="E23" i="2"/>
  <c r="D23" i="2"/>
  <c r="C23" i="2"/>
  <c r="AY22" i="2"/>
  <c r="AX22" i="2"/>
  <c r="AW22" i="2"/>
  <c r="N22" i="2"/>
  <c r="A22" i="2"/>
  <c r="A23" i="2" s="1"/>
  <c r="A24" i="2" s="1"/>
  <c r="N21" i="2"/>
  <c r="BA20" i="2"/>
  <c r="AY20" i="2"/>
  <c r="AX20" i="2"/>
  <c r="AW20" i="2"/>
  <c r="N20" i="2"/>
  <c r="BC19" i="2"/>
  <c r="AY19" i="2"/>
  <c r="AX19" i="2"/>
  <c r="AW19" i="2"/>
  <c r="L19" i="2"/>
  <c r="K19" i="2"/>
  <c r="J19" i="2"/>
  <c r="I19" i="2"/>
  <c r="H19" i="2"/>
  <c r="G19" i="2"/>
  <c r="F19" i="2"/>
  <c r="E19" i="2"/>
  <c r="D19" i="2"/>
  <c r="C19" i="2"/>
  <c r="BC18" i="2"/>
  <c r="BA18" i="2"/>
  <c r="AY18" i="2"/>
  <c r="AX18" i="2"/>
  <c r="AW18" i="2"/>
  <c r="AP18" i="2"/>
  <c r="L18" i="2"/>
  <c r="K18" i="2"/>
  <c r="J18" i="2"/>
  <c r="I18" i="2"/>
  <c r="H18" i="2"/>
  <c r="G18" i="2"/>
  <c r="F18" i="2"/>
  <c r="E18" i="2"/>
  <c r="D18" i="2"/>
  <c r="C18" i="2"/>
  <c r="AA17" i="2"/>
  <c r="AB17" i="2" s="1"/>
  <c r="AC17" i="2" s="1"/>
  <c r="AD17" i="2" s="1"/>
  <c r="AE17" i="2" s="1"/>
  <c r="AF17" i="2" s="1"/>
  <c r="AG17" i="2" s="1"/>
  <c r="AH17" i="2" s="1"/>
  <c r="AI17" i="2" s="1"/>
  <c r="N17" i="2"/>
  <c r="A17" i="2"/>
  <c r="A18" i="2" s="1"/>
  <c r="A19" i="2" s="1"/>
  <c r="AY16" i="2"/>
  <c r="AX16" i="2"/>
  <c r="AW16" i="2"/>
  <c r="N16" i="2"/>
  <c r="AY15" i="2"/>
  <c r="AX15" i="2"/>
  <c r="AW15" i="2"/>
  <c r="N15" i="2"/>
  <c r="AY14" i="2"/>
  <c r="AX14" i="2"/>
  <c r="AW14" i="2"/>
  <c r="BA12" i="2"/>
  <c r="AY12" i="2"/>
  <c r="AX12" i="2"/>
  <c r="AW12" i="2"/>
  <c r="BC11" i="2"/>
  <c r="BB11" i="2"/>
  <c r="AY11" i="2"/>
  <c r="AX11" i="2"/>
  <c r="AW11" i="2"/>
  <c r="X11" i="2"/>
  <c r="T11" i="2"/>
  <c r="R11" i="2"/>
  <c r="O11" i="2"/>
  <c r="J11" i="2"/>
  <c r="V11" i="2" s="1"/>
  <c r="BB10" i="2"/>
  <c r="BA10" i="2"/>
  <c r="AY10" i="2"/>
  <c r="AX10" i="2"/>
  <c r="AW10" i="2"/>
  <c r="V9" i="2"/>
  <c r="O9" i="2"/>
  <c r="BA8" i="2"/>
  <c r="AY8" i="2"/>
  <c r="AX8" i="2"/>
  <c r="AW8" i="2"/>
  <c r="W8" i="2"/>
  <c r="AY7" i="2"/>
  <c r="AX7" i="2"/>
  <c r="AW7" i="2"/>
  <c r="V7" i="2"/>
  <c r="R7" i="2"/>
  <c r="AY6" i="2"/>
  <c r="AX6" i="2"/>
  <c r="AW6" i="2"/>
  <c r="W6" i="2"/>
  <c r="T6" i="2"/>
  <c r="P6" i="2"/>
  <c r="V5" i="2"/>
  <c r="R5" i="2"/>
  <c r="AY4" i="2"/>
  <c r="AX4" i="2"/>
  <c r="AW4" i="2"/>
  <c r="W4" i="2"/>
  <c r="T4" i="2"/>
  <c r="P4" i="2"/>
  <c r="AY3" i="2"/>
  <c r="AX3" i="2"/>
  <c r="AW3" i="2"/>
  <c r="AP3" i="2"/>
  <c r="AY2" i="2"/>
  <c r="AX2" i="2"/>
  <c r="AW2" i="2"/>
  <c r="AH1" i="2"/>
  <c r="AD1" i="2"/>
  <c r="Z1" i="2"/>
  <c r="G31" i="2" l="1"/>
  <c r="K31" i="2"/>
  <c r="E31" i="2"/>
  <c r="I31" i="2"/>
  <c r="BA2" i="2"/>
  <c r="BA4" i="2"/>
  <c r="BB3" i="2"/>
  <c r="BB2" i="2"/>
  <c r="BC3" i="2"/>
  <c r="BB4" i="2"/>
  <c r="D31" i="2"/>
  <c r="N28" i="2"/>
  <c r="H31" i="2"/>
  <c r="L31" i="2"/>
  <c r="N29" i="2"/>
  <c r="N24" i="2"/>
  <c r="N23" i="2"/>
  <c r="BA6" i="2"/>
  <c r="BB8" i="2"/>
  <c r="N18" i="2"/>
  <c r="BA23" i="2"/>
  <c r="BB24" i="2"/>
  <c r="N19" i="2"/>
  <c r="BA22" i="2"/>
  <c r="BB23" i="2"/>
  <c r="BA7" i="2"/>
  <c r="BB22" i="2"/>
  <c r="BC4" i="2"/>
  <c r="BA3" i="2"/>
  <c r="BB18" i="2"/>
  <c r="BB19" i="2"/>
  <c r="BC20" i="2"/>
  <c r="BC34" i="2"/>
  <c r="BA19" i="2"/>
  <c r="BA34" i="2"/>
  <c r="BB6" i="2"/>
  <c r="BB7" i="2"/>
  <c r="BC8" i="2"/>
  <c r="BC10" i="2"/>
  <c r="BB12" i="2"/>
  <c r="BC22" i="2"/>
  <c r="BC23" i="2"/>
  <c r="BC26" i="2"/>
  <c r="BC27" i="2"/>
  <c r="BB28" i="2"/>
  <c r="BC35" i="2"/>
  <c r="BC6" i="2"/>
  <c r="BA11" i="2"/>
  <c r="BC14" i="2"/>
  <c r="BB16" i="2"/>
  <c r="F31" i="2"/>
  <c r="J31" i="2"/>
  <c r="BC30" i="2"/>
  <c r="BA31" i="2"/>
  <c r="BC36" i="2"/>
  <c r="BA38" i="2"/>
  <c r="BC39" i="2"/>
  <c r="BA40" i="2"/>
  <c r="BA14" i="2"/>
  <c r="BB15" i="2"/>
  <c r="BB14" i="2"/>
  <c r="BC15" i="2"/>
  <c r="BA16" i="2"/>
  <c r="BB30" i="2"/>
  <c r="BC32" i="2"/>
  <c r="BB34" i="2"/>
  <c r="BB35" i="2"/>
  <c r="BB36" i="2"/>
  <c r="BB39" i="2"/>
  <c r="BA15" i="2"/>
  <c r="C31" i="2"/>
  <c r="BB31" i="2"/>
  <c r="BA32" i="2"/>
  <c r="BB38" i="2"/>
  <c r="BB40" i="2"/>
  <c r="BA30" i="2"/>
  <c r="BC31" i="2"/>
  <c r="BC38" i="2"/>
  <c r="BA39" i="2"/>
  <c r="AA8" i="2" l="1"/>
  <c r="AB8" i="2" s="1"/>
  <c r="AC8" i="2" s="1"/>
  <c r="AD8" i="2" s="1"/>
  <c r="AE8" i="2" s="1"/>
  <c r="AF8" i="2" s="1"/>
  <c r="AG8" i="2" s="1"/>
  <c r="AH8" i="2" s="1"/>
  <c r="AI8" i="2" s="1"/>
  <c r="N33" i="2"/>
  <c r="N32" i="2"/>
  <c r="AA7" i="2"/>
  <c r="AB7" i="2" s="1"/>
  <c r="AC7" i="2" s="1"/>
  <c r="AD7" i="2" s="1"/>
  <c r="AE7" i="2" s="1"/>
  <c r="AF7" i="2" s="1"/>
  <c r="AG7" i="2" s="1"/>
  <c r="AH7" i="2" s="1"/>
  <c r="AI7" i="2" s="1"/>
  <c r="N31" i="2"/>
  <c r="N30" i="2"/>
  <c r="AY40" i="1"/>
  <c r="AX40" i="1"/>
  <c r="AW40" i="1"/>
  <c r="AY39" i="1"/>
  <c r="AX39" i="1"/>
  <c r="AW39" i="1"/>
  <c r="AY38" i="1"/>
  <c r="AX38" i="1"/>
  <c r="AW38" i="1"/>
  <c r="AY36" i="1"/>
  <c r="AX36" i="1"/>
  <c r="AW36" i="1"/>
  <c r="L36" i="1"/>
  <c r="BC40" i="1" s="1"/>
  <c r="K36" i="1"/>
  <c r="BC36" i="1" s="1"/>
  <c r="J36" i="1"/>
  <c r="BB32" i="1" s="1"/>
  <c r="I36" i="1"/>
  <c r="BA28" i="1" s="1"/>
  <c r="H36" i="1"/>
  <c r="BB24" i="1" s="1"/>
  <c r="G36" i="1"/>
  <c r="BC19" i="1" s="1"/>
  <c r="F36" i="1"/>
  <c r="BB16" i="1" s="1"/>
  <c r="E36" i="1"/>
  <c r="BC12" i="1" s="1"/>
  <c r="D36" i="1"/>
  <c r="BC8" i="1" s="1"/>
  <c r="C36" i="1"/>
  <c r="BB4" i="1" s="1"/>
  <c r="AY35" i="1"/>
  <c r="AX35" i="1"/>
  <c r="AW35" i="1"/>
  <c r="N35" i="1"/>
  <c r="AY34" i="1"/>
  <c r="AX34" i="1"/>
  <c r="AW34" i="1"/>
  <c r="AY32" i="1"/>
  <c r="AX32" i="1"/>
  <c r="AW32" i="1"/>
  <c r="AY31" i="1"/>
  <c r="AX31" i="1"/>
  <c r="AW31" i="1"/>
  <c r="AY30" i="1"/>
  <c r="AX30" i="1"/>
  <c r="AW30" i="1"/>
  <c r="AP30" i="1"/>
  <c r="BB28" i="1"/>
  <c r="AY28" i="1"/>
  <c r="AX28" i="1"/>
  <c r="AW28" i="1"/>
  <c r="AY27" i="1"/>
  <c r="AX27" i="1"/>
  <c r="AW27" i="1"/>
  <c r="N27" i="1"/>
  <c r="A27" i="1"/>
  <c r="A28" i="1" s="1"/>
  <c r="A29" i="1" s="1"/>
  <c r="A32" i="1" s="1"/>
  <c r="A33" i="1" s="1"/>
  <c r="A34" i="1" s="1"/>
  <c r="A35" i="1" s="1"/>
  <c r="AY26" i="1"/>
  <c r="AX26" i="1"/>
  <c r="AW26" i="1"/>
  <c r="N26" i="1"/>
  <c r="N25" i="1"/>
  <c r="AY24" i="1"/>
  <c r="AX24" i="1"/>
  <c r="AW24" i="1"/>
  <c r="AY23" i="1"/>
  <c r="AX23" i="1"/>
  <c r="AW23" i="1"/>
  <c r="AY22" i="1"/>
  <c r="AX22" i="1"/>
  <c r="AW22" i="1"/>
  <c r="N22" i="1"/>
  <c r="A22" i="1"/>
  <c r="A23" i="1" s="1"/>
  <c r="A24" i="1" s="1"/>
  <c r="N21" i="1"/>
  <c r="AY20" i="1"/>
  <c r="AX20" i="1"/>
  <c r="AW20" i="1"/>
  <c r="N20" i="1"/>
  <c r="AY19" i="1"/>
  <c r="AX19" i="1"/>
  <c r="AW19" i="1"/>
  <c r="AY18" i="1"/>
  <c r="AX18" i="1"/>
  <c r="AW18" i="1"/>
  <c r="AP18" i="1"/>
  <c r="H31" i="1"/>
  <c r="AA17" i="1"/>
  <c r="AB17" i="1" s="1"/>
  <c r="AC17" i="1" s="1"/>
  <c r="AD17" i="1" s="1"/>
  <c r="AE17" i="1" s="1"/>
  <c r="AF17" i="1" s="1"/>
  <c r="AG17" i="1" s="1"/>
  <c r="AH17" i="1" s="1"/>
  <c r="AI17" i="1" s="1"/>
  <c r="N17" i="1"/>
  <c r="A17" i="1"/>
  <c r="A18" i="1" s="1"/>
  <c r="A19" i="1" s="1"/>
  <c r="AY16" i="1"/>
  <c r="AX16" i="1"/>
  <c r="AW16" i="1"/>
  <c r="N16" i="1"/>
  <c r="AY15" i="1"/>
  <c r="AX15" i="1"/>
  <c r="AW15" i="1"/>
  <c r="N15" i="1"/>
  <c r="AY14" i="1"/>
  <c r="AX14" i="1"/>
  <c r="AW14" i="1"/>
  <c r="AY12" i="1"/>
  <c r="AX12" i="1"/>
  <c r="AW12" i="1"/>
  <c r="AY11" i="1"/>
  <c r="AX11" i="1"/>
  <c r="AW11" i="1"/>
  <c r="T11" i="1"/>
  <c r="R11" i="1"/>
  <c r="O11" i="1"/>
  <c r="V11" i="1"/>
  <c r="AY10" i="1"/>
  <c r="AX10" i="1"/>
  <c r="AW10" i="1"/>
  <c r="V9" i="1"/>
  <c r="O9" i="1"/>
  <c r="AY8" i="1"/>
  <c r="AX8" i="1"/>
  <c r="AW8" i="1"/>
  <c r="W8" i="1"/>
  <c r="AY7" i="1"/>
  <c r="AX7" i="1"/>
  <c r="AW7" i="1"/>
  <c r="V7" i="1"/>
  <c r="R7" i="1"/>
  <c r="AY6" i="1"/>
  <c r="AX6" i="1"/>
  <c r="AW6" i="1"/>
  <c r="W6" i="1"/>
  <c r="T6" i="1"/>
  <c r="P6" i="1"/>
  <c r="V5" i="1"/>
  <c r="AY4" i="1"/>
  <c r="AX4" i="1"/>
  <c r="AW4" i="1"/>
  <c r="W4" i="1"/>
  <c r="T4" i="1"/>
  <c r="P4" i="1"/>
  <c r="AY3" i="1"/>
  <c r="AX3" i="1"/>
  <c r="AW3" i="1"/>
  <c r="AP3" i="1"/>
  <c r="AY2" i="1"/>
  <c r="AX2" i="1"/>
  <c r="AW2" i="1"/>
  <c r="AH1" i="1"/>
  <c r="AD1" i="1"/>
  <c r="Z1" i="1"/>
  <c r="BB10" i="1" l="1"/>
  <c r="BB11" i="1"/>
  <c r="Q17" i="2"/>
  <c r="Q16" i="2"/>
  <c r="N34" i="2"/>
  <c r="AA16" i="2" s="1"/>
  <c r="AB16" i="2" s="1"/>
  <c r="AC16" i="2" s="1"/>
  <c r="AD16" i="2" s="1"/>
  <c r="AE16" i="2" s="1"/>
  <c r="AF16" i="2" s="1"/>
  <c r="AG16" i="2" s="1"/>
  <c r="AH16" i="2" s="1"/>
  <c r="AI16" i="2" s="1"/>
  <c r="Q30" i="2"/>
  <c r="Q29" i="2"/>
  <c r="K31" i="1"/>
  <c r="L31" i="1"/>
  <c r="G31" i="1"/>
  <c r="BA20" i="1"/>
  <c r="BC18" i="1"/>
  <c r="N23" i="1"/>
  <c r="N24" i="1"/>
  <c r="D31" i="1"/>
  <c r="E31" i="1"/>
  <c r="I31" i="1"/>
  <c r="BC15" i="1"/>
  <c r="F31" i="1"/>
  <c r="J31" i="1"/>
  <c r="N29" i="1"/>
  <c r="N28" i="1"/>
  <c r="BC20" i="1"/>
  <c r="BB8" i="1"/>
  <c r="BA18" i="1"/>
  <c r="BB19" i="1"/>
  <c r="BB34" i="1"/>
  <c r="BC4" i="1"/>
  <c r="BC2" i="1"/>
  <c r="BA3" i="1"/>
  <c r="BC34" i="1"/>
  <c r="BA35" i="1"/>
  <c r="BC35" i="1"/>
  <c r="BB31" i="1"/>
  <c r="BA24" i="1"/>
  <c r="BC22" i="1"/>
  <c r="BA23" i="1"/>
  <c r="BB18" i="1"/>
  <c r="BA19" i="1"/>
  <c r="BB20" i="1"/>
  <c r="N18" i="1"/>
  <c r="BA14" i="1"/>
  <c r="BA7" i="1"/>
  <c r="BA6" i="1"/>
  <c r="BC7" i="1"/>
  <c r="BC6" i="1"/>
  <c r="BA8" i="1"/>
  <c r="N19" i="1"/>
  <c r="BA2" i="1"/>
  <c r="BB3" i="1"/>
  <c r="BA4" i="1"/>
  <c r="BB2" i="1"/>
  <c r="BC3" i="1"/>
  <c r="BB14" i="1"/>
  <c r="BA16" i="1"/>
  <c r="BC31" i="1"/>
  <c r="BC14" i="1"/>
  <c r="BC16" i="1"/>
  <c r="BA36" i="1"/>
  <c r="BB15" i="1"/>
  <c r="BC30" i="1"/>
  <c r="BB6" i="1"/>
  <c r="BB7" i="1"/>
  <c r="BB23" i="1"/>
  <c r="BC24" i="1"/>
  <c r="BB30" i="1"/>
  <c r="BC32" i="1"/>
  <c r="BA34" i="1"/>
  <c r="BB35" i="1"/>
  <c r="BB36" i="1"/>
  <c r="BA38" i="1"/>
  <c r="BB39" i="1"/>
  <c r="BB22" i="1"/>
  <c r="BC39" i="1"/>
  <c r="BA40" i="1"/>
  <c r="BC10" i="1"/>
  <c r="BC11" i="1"/>
  <c r="BA12" i="1"/>
  <c r="BA26" i="1"/>
  <c r="BA27" i="1"/>
  <c r="BC28" i="1"/>
  <c r="BB12" i="1"/>
  <c r="BA15" i="1"/>
  <c r="BA22" i="1"/>
  <c r="BC23" i="1"/>
  <c r="BB26" i="1"/>
  <c r="BB27" i="1"/>
  <c r="C31" i="1"/>
  <c r="BA32" i="1"/>
  <c r="BB38" i="1"/>
  <c r="BB40" i="1"/>
  <c r="BA10" i="1"/>
  <c r="BA11" i="1"/>
  <c r="BC26" i="1"/>
  <c r="BC27" i="1"/>
  <c r="BA30" i="1"/>
  <c r="BA31" i="1"/>
  <c r="BC38" i="1"/>
  <c r="BA39" i="1"/>
  <c r="Q20" i="2" l="1"/>
  <c r="Q21" i="2"/>
  <c r="N33" i="1"/>
  <c r="N32" i="1"/>
  <c r="N34" i="1" s="1"/>
  <c r="AA16" i="1" s="1"/>
  <c r="AB16" i="1" s="1"/>
  <c r="AC16" i="1" s="1"/>
  <c r="AD16" i="1" s="1"/>
  <c r="AE16" i="1" s="1"/>
  <c r="AF16" i="1" s="1"/>
  <c r="AG16" i="1" s="1"/>
  <c r="AH16" i="1" s="1"/>
  <c r="AI16" i="1" s="1"/>
  <c r="AA7" i="1"/>
  <c r="AB7" i="1" s="1"/>
  <c r="AC7" i="1" s="1"/>
  <c r="AD7" i="1" s="1"/>
  <c r="AE7" i="1" s="1"/>
  <c r="AF7" i="1" s="1"/>
  <c r="AG7" i="1" s="1"/>
  <c r="AH7" i="1" s="1"/>
  <c r="AI7" i="1" s="1"/>
  <c r="AA8" i="1"/>
  <c r="AB8" i="1" s="1"/>
  <c r="AC8" i="1" s="1"/>
  <c r="AD8" i="1" s="1"/>
  <c r="AE8" i="1" s="1"/>
  <c r="AF8" i="1" s="1"/>
  <c r="AG8" i="1" s="1"/>
  <c r="AH8" i="1" s="1"/>
  <c r="AI8" i="1" s="1"/>
  <c r="N31" i="1"/>
  <c r="N30" i="1"/>
  <c r="Q26" i="2" l="1"/>
  <c r="Q25" i="2"/>
  <c r="Q17" i="1"/>
  <c r="Q21" i="1" s="1"/>
  <c r="Q26" i="1" s="1"/>
  <c r="Q16" i="1"/>
  <c r="Q30" i="1"/>
  <c r="Q29" i="1"/>
  <c r="Q34" i="2" l="1"/>
  <c r="X27" i="2" s="1"/>
  <c r="V28" i="2" s="1"/>
  <c r="X34" i="2"/>
  <c r="Q33" i="2"/>
  <c r="Q25" i="1"/>
  <c r="Q20" i="1"/>
  <c r="Q34" i="1"/>
  <c r="Q33" i="1"/>
  <c r="X34" i="1"/>
  <c r="X26" i="2" l="1"/>
  <c r="X31" i="2"/>
  <c r="X17" i="2"/>
  <c r="X21" i="2"/>
  <c r="X32" i="2"/>
  <c r="X20" i="2"/>
  <c r="X16" i="2"/>
  <c r="X26" i="1"/>
  <c r="X20" i="1"/>
  <c r="X16" i="1"/>
  <c r="X27" i="1"/>
  <c r="V28" i="1" s="1"/>
  <c r="X21" i="1"/>
  <c r="X31" i="1"/>
  <c r="X17" i="1"/>
  <c r="X32" i="1"/>
</calcChain>
</file>

<file path=xl/sharedStrings.xml><?xml version="1.0" encoding="utf-8"?>
<sst xmlns="http://schemas.openxmlformats.org/spreadsheetml/2006/main" count="309" uniqueCount="110">
  <si>
    <t>GAGE REPEATABILITY AND REPRODUCIBILITY DATA SHEET</t>
  </si>
  <si>
    <t>GAUGE REPEATABILITY AND REPRODUCIBILITY DATA SHEET</t>
  </si>
  <si>
    <t>WHISKER CHART</t>
  </si>
  <si>
    <t>VARIABLE DATA RESULTS</t>
  </si>
  <si>
    <t>Part Number</t>
  </si>
  <si>
    <t>Appraiser A</t>
  </si>
  <si>
    <t>Part Name</t>
  </si>
  <si>
    <t>Appraiser B</t>
  </si>
  <si>
    <t>UCL X</t>
  </si>
  <si>
    <t>Characteristic</t>
  </si>
  <si>
    <t>Specification</t>
  </si>
  <si>
    <t>VARIABLE</t>
  </si>
  <si>
    <t>Appraiser C</t>
  </si>
  <si>
    <t>LCL X</t>
  </si>
  <si>
    <t>Characteristic Classification</t>
  </si>
  <si>
    <t>Trials</t>
  </si>
  <si>
    <t>Parts</t>
  </si>
  <si>
    <t>Appraisers</t>
  </si>
  <si>
    <t>Date Performed</t>
  </si>
  <si>
    <t>APPRAISER/</t>
  </si>
  <si>
    <t>PART</t>
  </si>
  <si>
    <t>AVERAGE</t>
  </si>
  <si>
    <t>Measurement Unit Analysis</t>
  </si>
  <si>
    <t>% Total Variation (TV)</t>
  </si>
  <si>
    <t>TRIAL #</t>
  </si>
  <si>
    <t xml:space="preserve">  Repeatability - Equipment Variation (EV)</t>
  </si>
  <si>
    <t>1.  A</t>
  </si>
  <si>
    <t>EV</t>
  </si>
  <si>
    <t>=</t>
  </si>
  <si>
    <r>
      <t>R</t>
    </r>
    <r>
      <rPr>
        <sz val="10"/>
        <rFont val="Arial"/>
        <family val="2"/>
      </rPr>
      <t xml:space="preserve">  x  K</t>
    </r>
    <r>
      <rPr>
        <vertAlign val="subscript"/>
        <sz val="10"/>
        <rFont val="Arial"/>
        <family val="2"/>
      </rPr>
      <t>1</t>
    </r>
  </si>
  <si>
    <t>K1</t>
  </si>
  <si>
    <t>% EV</t>
  </si>
  <si>
    <t>100 (EV/TV)</t>
  </si>
  <si>
    <t>UCL R</t>
  </si>
  <si>
    <t>LCL R</t>
  </si>
  <si>
    <t>AVE</t>
  </si>
  <si>
    <r>
      <t>x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=</t>
    </r>
  </si>
  <si>
    <t xml:space="preserve">  Reproducibility - Appraiser Variation (AV)</t>
  </si>
  <si>
    <t>R</t>
  </si>
  <si>
    <r>
      <t>r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=</t>
    </r>
  </si>
  <si>
    <t>AV</t>
  </si>
  <si>
    <r>
      <t>{(</t>
    </r>
    <r>
      <rPr>
        <sz val="12"/>
        <rFont val="Statistical Symbols"/>
        <family val="2"/>
      </rPr>
      <t>x</t>
    </r>
    <r>
      <rPr>
        <vertAlign val="subscript"/>
        <sz val="10"/>
        <rFont val="Arial"/>
        <family val="2"/>
      </rPr>
      <t>DIFF</t>
    </r>
    <r>
      <rPr>
        <sz val="10"/>
        <rFont val="Arial"/>
        <family val="2"/>
      </rPr>
      <t xml:space="preserve"> x 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(EV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/nr)}</t>
    </r>
    <r>
      <rPr>
        <vertAlign val="superscript"/>
        <sz val="10"/>
        <rFont val="Arial"/>
        <family val="2"/>
      </rPr>
      <t>1/2</t>
    </r>
  </si>
  <si>
    <t>% AV</t>
  </si>
  <si>
    <t>100 (AV/TV)</t>
  </si>
  <si>
    <t>6.  B</t>
  </si>
  <si>
    <r>
      <t>K</t>
    </r>
    <r>
      <rPr>
        <vertAlign val="subscript"/>
        <sz val="10"/>
        <rFont val="Arial"/>
        <family val="2"/>
      </rPr>
      <t>2</t>
    </r>
  </si>
  <si>
    <t xml:space="preserve">   n = number of parts</t>
  </si>
  <si>
    <r>
      <t>x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>=</t>
    </r>
  </si>
  <si>
    <t xml:space="preserve">  Repeatability &amp; Reproducibility (R &amp; R)</t>
  </si>
  <si>
    <t xml:space="preserve">   r = number of trials</t>
  </si>
  <si>
    <r>
      <t>r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>=</t>
    </r>
  </si>
  <si>
    <t>R &amp; R</t>
  </si>
  <si>
    <r>
      <t>{(EV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AV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)}</t>
    </r>
    <r>
      <rPr>
        <vertAlign val="superscript"/>
        <sz val="10"/>
        <rFont val="Arial"/>
        <family val="2"/>
      </rPr>
      <t>1/2</t>
    </r>
  </si>
  <si>
    <r>
      <t>K</t>
    </r>
    <r>
      <rPr>
        <b/>
        <vertAlign val="subscript"/>
        <sz val="10"/>
        <rFont val="Arial"/>
        <family val="2"/>
      </rPr>
      <t>3</t>
    </r>
  </si>
  <si>
    <t>11.  C</t>
  </si>
  <si>
    <t>% R&amp;R</t>
  </si>
  <si>
    <t>100 (R&amp;R/TV)</t>
  </si>
  <si>
    <t xml:space="preserve">  Part Variation (PV)</t>
  </si>
  <si>
    <r>
      <t>x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=</t>
    </r>
  </si>
  <si>
    <t>PV</t>
  </si>
  <si>
    <r>
      <t>R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x K</t>
    </r>
    <r>
      <rPr>
        <vertAlign val="sub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</si>
  <si>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=</t>
    </r>
  </si>
  <si>
    <t xml:space="preserve">16. PART </t>
  </si>
  <si>
    <r>
      <t>X</t>
    </r>
    <r>
      <rPr>
        <sz val="10"/>
        <rFont val="Arial"/>
        <family val="2"/>
      </rPr>
      <t>=</t>
    </r>
  </si>
  <si>
    <t>% PV</t>
  </si>
  <si>
    <t>100 (PV/TV)</t>
  </si>
  <si>
    <r>
      <t xml:space="preserve">     AVE ( </t>
    </r>
    <r>
      <rPr>
        <sz val="12"/>
        <rFont val="Statistical Symbols"/>
        <family val="2"/>
      </rPr>
      <t>x</t>
    </r>
    <r>
      <rPr>
        <sz val="10"/>
        <rFont val="Arial"/>
        <family val="2"/>
      </rPr>
      <t>p )</t>
    </r>
  </si>
  <si>
    <r>
      <t>R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>=</t>
    </r>
  </si>
  <si>
    <t xml:space="preserve">  Total Variation (TV)</t>
  </si>
  <si>
    <r>
      <t>(</t>
    </r>
    <r>
      <rPr>
        <sz val="12"/>
        <rFont val="Statistical Symbols"/>
        <family val="2"/>
      </rPr>
      <t>r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+ </t>
    </r>
    <r>
      <rPr>
        <sz val="12"/>
        <rFont val="Statistical Symbols"/>
        <family val="2"/>
      </rPr>
      <t>r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+ </t>
    </r>
    <r>
      <rPr>
        <sz val="12"/>
        <rFont val="Statistical Symbols"/>
        <family val="2"/>
      </rPr>
      <t>r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 / (# OF APPRAISERS) =</t>
    </r>
  </si>
  <si>
    <r>
      <t>R</t>
    </r>
    <r>
      <rPr>
        <sz val="10"/>
        <rFont val="Arial"/>
        <family val="2"/>
      </rPr>
      <t>=</t>
    </r>
  </si>
  <si>
    <t>TV</t>
  </si>
  <si>
    <r>
      <t>{(R&amp;R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PV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)}</t>
    </r>
    <r>
      <rPr>
        <vertAlign val="superscript"/>
        <sz val="10"/>
        <rFont val="Arial"/>
        <family val="2"/>
      </rPr>
      <t>1/2</t>
    </r>
  </si>
  <si>
    <r>
      <t xml:space="preserve">(Max </t>
    </r>
    <r>
      <rPr>
        <sz val="12"/>
        <rFont val="Statistical Symbols"/>
        <family val="2"/>
      </rPr>
      <t>x</t>
    </r>
    <r>
      <rPr>
        <sz val="10"/>
        <rFont val="Arial"/>
        <family val="2"/>
      </rPr>
      <t xml:space="preserve"> - Min </t>
    </r>
    <r>
      <rPr>
        <sz val="12"/>
        <rFont val="Statistical Symbols"/>
        <family val="2"/>
      </rPr>
      <t>x</t>
    </r>
    <r>
      <rPr>
        <sz val="10"/>
        <rFont val="Arial"/>
        <family val="2"/>
      </rPr>
      <t>) =</t>
    </r>
  </si>
  <si>
    <r>
      <t>x</t>
    </r>
    <r>
      <rPr>
        <vertAlign val="subscript"/>
        <sz val="10"/>
        <rFont val="Arial"/>
        <family val="2"/>
      </rPr>
      <t>DIFF</t>
    </r>
    <r>
      <rPr>
        <sz val="10"/>
        <rFont val="Arial"/>
        <family val="2"/>
      </rPr>
      <t>=</t>
    </r>
  </si>
  <si>
    <r>
      <t>R</t>
    </r>
    <r>
      <rPr>
        <sz val="10"/>
        <rFont val="Arial"/>
        <family val="2"/>
      </rPr>
      <t xml:space="preserve"> x D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* =</t>
    </r>
  </si>
  <si>
    <r>
      <t>UCL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=</t>
    </r>
  </si>
  <si>
    <t>ndc</t>
  </si>
  <si>
    <r>
      <t>R</t>
    </r>
    <r>
      <rPr>
        <sz val="10"/>
        <rFont val="Arial"/>
        <family val="2"/>
      </rPr>
      <t xml:space="preserve"> x D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* =</t>
    </r>
  </si>
  <si>
    <r>
      <t>LCL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=</t>
    </r>
  </si>
  <si>
    <t>Reference Values</t>
  </si>
  <si>
    <t>All calculations are based upon predicting 5.15 sigma (99.0% of the area under the normal distribution curve).</t>
  </si>
  <si>
    <r>
      <t>* D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=3.27 for 2 trials and 2.58 for 3 trials;  D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 xml:space="preserve"> = 0 for up to 7 trials.  UCL</t>
    </r>
    <r>
      <rPr>
        <vertAlign val="subscript"/>
        <sz val="8"/>
        <rFont val="Arial"/>
        <family val="2"/>
      </rPr>
      <t>R</t>
    </r>
    <r>
      <rPr>
        <sz val="8"/>
        <rFont val="Arial"/>
        <family val="2"/>
      </rPr>
      <t xml:space="preserve"> represents the limit of individual R's.  Circle those that are</t>
    </r>
  </si>
  <si>
    <r>
      <t>K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 xml:space="preserve"> is 5.15/d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, where d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is dependent on the number of trials (m) and the number if parts times the number of operators (g) which is</t>
    </r>
  </si>
  <si>
    <t>beyond this limit.  Identify the cause and correct.  Repeat these readings using the same appraiser and unit as originally used or dis-</t>
  </si>
  <si>
    <t>assumed to be greater than 15.</t>
  </si>
  <si>
    <t>card values and re-average and recompute R and the limiting value from the remaining observations.</t>
  </si>
  <si>
    <t>AV - If a negative value is calculated under the square root sign, the appraiser variation (AV) defaults to zero (0).</t>
  </si>
  <si>
    <r>
      <t>K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is 5.15/d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, where d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is dependent on the number of operators (m) and (g) is 1, since there is only one range calculation.</t>
    </r>
  </si>
  <si>
    <t>Notes:</t>
  </si>
  <si>
    <r>
      <t>K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is 5.15/d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, where d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is dependent on the number of parts (m) and (g) is 1, since there is only one range calculation.</t>
    </r>
  </si>
  <si>
    <r>
      <t>d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is obtained from Table D</t>
    </r>
    <r>
      <rPr>
        <vertAlign val="subscript"/>
        <sz val="8"/>
        <rFont val="Arial"/>
        <family val="2"/>
      </rPr>
      <t>3</t>
    </r>
    <r>
      <rPr>
        <sz val="8"/>
        <rFont val="Arial"/>
        <family val="2"/>
      </rPr>
      <t>, "Quality Control and Industrial Statistics", A.J. Duncan.</t>
    </r>
  </si>
  <si>
    <t>PREPAIRED BY</t>
  </si>
  <si>
    <t>CHECKED BY</t>
  </si>
  <si>
    <t>APROVED BY</t>
  </si>
  <si>
    <t xml:space="preserve">SHAFT DRIVE </t>
  </si>
  <si>
    <t>CRITICAL</t>
  </si>
  <si>
    <t>23411-KWP-D000</t>
  </si>
  <si>
    <t>20.002 ~ 20.015</t>
  </si>
  <si>
    <t>MICROMETER</t>
  </si>
  <si>
    <t>C07L01BR0001-008</t>
  </si>
  <si>
    <t>MADHU</t>
  </si>
  <si>
    <t>DIAMETER</t>
  </si>
  <si>
    <t>CHATEN</t>
  </si>
  <si>
    <t>M VELUMURUGAN</t>
  </si>
  <si>
    <t>ISF-QA-016</t>
  </si>
  <si>
    <t>Characteristic         Specification</t>
  </si>
  <si>
    <t>Gauge Name</t>
  </si>
  <si>
    <t>Gauge Number</t>
  </si>
  <si>
    <t>Gauge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</si>
</sst>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[$-14009]dd/mm/yyyy;@"/>
    <numFmt numFmtId="166" formatCode="0."/>
    <numFmt numFmtId="167" formatCode="0.0000"/>
    <numFmt numFmtId="168" formatCode="0.0"/>
    <numFmt numFmtId="169" formatCode="_([$€-2]* #,##0.00_);_([$€-2]* \(#,##0.00\);_([$€-2]* &quot;-&quot;??_)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2"/>
      <name val="Statistical Symbols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6"/>
      <name val="Small Fonts"/>
      <family val="2"/>
    </font>
    <font>
      <b/>
      <vertAlign val="subscript"/>
      <sz val="10"/>
      <name val="Arial"/>
      <family val="2"/>
    </font>
    <font>
      <i/>
      <sz val="10"/>
      <name val="Arial"/>
      <family val="2"/>
    </font>
    <font>
      <sz val="7"/>
      <name val="Arial"/>
      <family val="2"/>
    </font>
    <font>
      <vertAlign val="subscript"/>
      <sz val="8"/>
      <name val="Arial"/>
      <family val="2"/>
    </font>
    <font>
      <sz val="10.5"/>
      <name val="標準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9" fontId="1" fillId="0" borderId="0" applyFont="0" applyFill="0" applyBorder="0" applyAlignment="0" applyProtection="0"/>
    <xf numFmtId="0" fontId="20" fillId="0" borderId="0"/>
  </cellStyleXfs>
  <cellXfs count="184">
    <xf numFmtId="0" fontId="0" fillId="0" borderId="0" xfId="0"/>
    <xf numFmtId="0" fontId="2" fillId="0" borderId="0" xfId="1" applyFont="1" applyAlignment="1">
      <alignment horizontal="centerContinuous"/>
    </xf>
    <xf numFmtId="0" fontId="1" fillId="0" borderId="0" xfId="1" applyAlignment="1">
      <alignment horizontal="centerContinuous"/>
    </xf>
    <xf numFmtId="0" fontId="3" fillId="0" borderId="0" xfId="1" applyFont="1"/>
    <xf numFmtId="0" fontId="1" fillId="0" borderId="0" xfId="1"/>
    <xf numFmtId="0" fontId="4" fillId="0" borderId="0" xfId="1" applyFont="1"/>
    <xf numFmtId="164" fontId="1" fillId="0" borderId="1" xfId="1" applyNumberFormat="1" applyBorder="1"/>
    <xf numFmtId="0" fontId="5" fillId="0" borderId="2" xfId="1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0" xfId="1" applyFont="1" applyBorder="1"/>
    <xf numFmtId="0" fontId="5" fillId="0" borderId="0" xfId="1" applyFont="1"/>
    <xf numFmtId="164" fontId="5" fillId="0" borderId="1" xfId="1" applyNumberFormat="1" applyFont="1" applyBorder="1"/>
    <xf numFmtId="0" fontId="1" fillId="0" borderId="5" xfId="1" applyBorder="1"/>
    <xf numFmtId="0" fontId="1" fillId="0" borderId="6" xfId="1" applyBorder="1"/>
    <xf numFmtId="0" fontId="8" fillId="0" borderId="5" xfId="1" applyFont="1" applyBorder="1" applyProtection="1">
      <protection locked="0"/>
    </xf>
    <xf numFmtId="0" fontId="8" fillId="0" borderId="6" xfId="1" applyFont="1" applyBorder="1"/>
    <xf numFmtId="0" fontId="1" fillId="0" borderId="7" xfId="1" applyBorder="1"/>
    <xf numFmtId="0" fontId="1" fillId="0" borderId="0" xfId="1" applyBorder="1"/>
    <xf numFmtId="164" fontId="1" fillId="0" borderId="0" xfId="1" applyNumberFormat="1"/>
    <xf numFmtId="0" fontId="5" fillId="0" borderId="3" xfId="1" applyFont="1" applyBorder="1" applyAlignment="1">
      <alignment horizontal="centerContinuous"/>
    </xf>
    <xf numFmtId="0" fontId="5" fillId="0" borderId="4" xfId="1" applyFont="1" applyBorder="1" applyAlignment="1">
      <alignment horizontal="centerContinuous"/>
    </xf>
    <xf numFmtId="0" fontId="1" fillId="0" borderId="3" xfId="1" applyBorder="1"/>
    <xf numFmtId="0" fontId="1" fillId="0" borderId="4" xfId="1" applyBorder="1"/>
    <xf numFmtId="0" fontId="5" fillId="0" borderId="6" xfId="1" applyFont="1" applyBorder="1"/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5" fillId="2" borderId="2" xfId="1" applyFont="1" applyFill="1" applyBorder="1"/>
    <xf numFmtId="0" fontId="5" fillId="2" borderId="3" xfId="1" applyFont="1" applyFill="1" applyBorder="1"/>
    <xf numFmtId="0" fontId="5" fillId="2" borderId="4" xfId="1" applyFont="1" applyFill="1" applyBorder="1"/>
    <xf numFmtId="0" fontId="8" fillId="0" borderId="7" xfId="1" applyFont="1" applyBorder="1"/>
    <xf numFmtId="0" fontId="8" fillId="0" borderId="5" xfId="1" applyFont="1" applyBorder="1" applyAlignment="1" applyProtection="1">
      <alignment horizontal="centerContinuous"/>
    </xf>
    <xf numFmtId="0" fontId="8" fillId="0" borderId="7" xfId="1" applyFont="1" applyBorder="1" applyAlignment="1" applyProtection="1">
      <alignment horizontal="centerContinuous"/>
    </xf>
    <xf numFmtId="0" fontId="9" fillId="0" borderId="7" xfId="1" applyFont="1" applyBorder="1" applyAlignment="1" applyProtection="1">
      <alignment horizontal="centerContinuous"/>
    </xf>
    <xf numFmtId="0" fontId="1" fillId="0" borderId="7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10" fillId="0" borderId="0" xfId="1" applyFont="1" applyBorder="1"/>
    <xf numFmtId="0" fontId="1" fillId="0" borderId="0" xfId="1" applyBorder="1" applyAlignment="1">
      <alignment horizontal="center"/>
    </xf>
    <xf numFmtId="0" fontId="3" fillId="0" borderId="2" xfId="1" applyFont="1" applyBorder="1"/>
    <xf numFmtId="0" fontId="3" fillId="0" borderId="8" xfId="1" applyFont="1" applyBorder="1" applyAlignment="1">
      <alignment horizontal="centerContinuous"/>
    </xf>
    <xf numFmtId="0" fontId="3" fillId="0" borderId="9" xfId="1" applyFont="1" applyBorder="1" applyAlignment="1">
      <alignment horizontal="centerContinuous"/>
    </xf>
    <xf numFmtId="0" fontId="3" fillId="0" borderId="10" xfId="1" applyFont="1" applyBorder="1" applyAlignment="1">
      <alignment horizontal="centerContinuous"/>
    </xf>
    <xf numFmtId="0" fontId="3" fillId="0" borderId="2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5" fillId="0" borderId="8" xfId="1" applyFont="1" applyBorder="1"/>
    <xf numFmtId="0" fontId="5" fillId="0" borderId="9" xfId="1" applyFont="1" applyBorder="1"/>
    <xf numFmtId="0" fontId="11" fillId="0" borderId="9" xfId="1" applyFont="1" applyBorder="1" applyAlignment="1">
      <alignment horizontal="center"/>
    </xf>
    <xf numFmtId="0" fontId="5" fillId="0" borderId="10" xfId="1" applyFont="1" applyBorder="1"/>
    <xf numFmtId="0" fontId="11" fillId="0" borderId="8" xfId="1" applyFont="1" applyBorder="1" applyAlignment="1">
      <alignment horizontal="centerContinuous"/>
    </xf>
    <xf numFmtId="0" fontId="11" fillId="0" borderId="9" xfId="1" applyFont="1" applyBorder="1" applyAlignment="1">
      <alignment horizontal="centerContinuous"/>
    </xf>
    <xf numFmtId="0" fontId="1" fillId="0" borderId="9" xfId="1" applyBorder="1" applyAlignment="1">
      <alignment horizontal="centerContinuous"/>
    </xf>
    <xf numFmtId="0" fontId="1" fillId="0" borderId="10" xfId="1" applyBorder="1" applyAlignment="1">
      <alignment horizontal="centerContinuous"/>
    </xf>
    <xf numFmtId="0" fontId="3" fillId="0" borderId="5" xfId="1" applyFont="1" applyBorder="1"/>
    <xf numFmtId="0" fontId="3" fillId="0" borderId="11" xfId="1" applyFont="1" applyBorder="1" applyAlignment="1">
      <alignment horizontal="center"/>
    </xf>
    <xf numFmtId="0" fontId="1" fillId="0" borderId="2" xfId="1" applyBorder="1"/>
    <xf numFmtId="0" fontId="1" fillId="0" borderId="12" xfId="1" applyBorder="1"/>
    <xf numFmtId="0" fontId="1" fillId="0" borderId="13" xfId="1" applyBorder="1" applyAlignment="1">
      <alignment horizontal="center"/>
    </xf>
    <xf numFmtId="164" fontId="8" fillId="0" borderId="1" xfId="1" applyNumberFormat="1" applyFont="1" applyBorder="1" applyAlignment="1" applyProtection="1">
      <alignment horizontal="center" vertical="center"/>
      <protection locked="0"/>
    </xf>
    <xf numFmtId="0" fontId="1" fillId="0" borderId="14" xfId="1" applyBorder="1"/>
    <xf numFmtId="164" fontId="1" fillId="0" borderId="15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12" fillId="0" borderId="0" xfId="1" applyFont="1"/>
    <xf numFmtId="0" fontId="3" fillId="0" borderId="1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1" fillId="0" borderId="0" xfId="1" applyAlignment="1">
      <alignment horizontal="center"/>
    </xf>
    <xf numFmtId="0" fontId="1" fillId="0" borderId="17" xfId="1" applyBorder="1"/>
    <xf numFmtId="166" fontId="1" fillId="0" borderId="18" xfId="1" applyNumberFormat="1" applyBorder="1" applyAlignment="1">
      <alignment horizontal="left"/>
    </xf>
    <xf numFmtId="0" fontId="1" fillId="0" borderId="10" xfId="1" applyBorder="1" applyAlignment="1">
      <alignment horizontal="center"/>
    </xf>
    <xf numFmtId="164" fontId="1" fillId="0" borderId="19" xfId="1" applyNumberFormat="1" applyBorder="1" applyAlignment="1">
      <alignment horizontal="center"/>
    </xf>
    <xf numFmtId="0" fontId="1" fillId="0" borderId="16" xfId="1" applyBorder="1"/>
    <xf numFmtId="0" fontId="1" fillId="0" borderId="20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0" xfId="1" applyAlignment="1"/>
    <xf numFmtId="166" fontId="1" fillId="0" borderId="21" xfId="1" quotePrefix="1" applyNumberFormat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6" xfId="1" applyBorder="1" applyAlignment="1">
      <alignment horizontal="center"/>
    </xf>
    <xf numFmtId="167" fontId="1" fillId="0" borderId="6" xfId="1" applyNumberFormat="1" applyBorder="1" applyAlignment="1">
      <alignment horizontal="left"/>
    </xf>
    <xf numFmtId="0" fontId="1" fillId="0" borderId="22" xfId="1" applyBorder="1" applyAlignment="1">
      <alignment horizontal="center"/>
    </xf>
    <xf numFmtId="2" fontId="1" fillId="0" borderId="6" xfId="1" applyNumberFormat="1" applyBorder="1" applyAlignment="1">
      <alignment horizontal="left"/>
    </xf>
    <xf numFmtId="164" fontId="1" fillId="0" borderId="1" xfId="1" applyNumberFormat="1" applyBorder="1" applyAlignment="1">
      <alignment horizontal="center"/>
    </xf>
    <xf numFmtId="0" fontId="12" fillId="0" borderId="5" xfId="1" applyFont="1" applyBorder="1" applyAlignment="1">
      <alignment horizontal="center"/>
    </xf>
    <xf numFmtId="166" fontId="1" fillId="0" borderId="23" xfId="1" quotePrefix="1" applyNumberFormat="1" applyBorder="1" applyAlignment="1">
      <alignment horizontal="left"/>
    </xf>
    <xf numFmtId="0" fontId="1" fillId="0" borderId="24" xfId="1" applyBorder="1" applyAlignment="1">
      <alignment horizontal="center"/>
    </xf>
    <xf numFmtId="164" fontId="1" fillId="0" borderId="25" xfId="1" applyNumberForma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" fillId="0" borderId="0" xfId="1" quotePrefix="1" applyBorder="1"/>
    <xf numFmtId="167" fontId="1" fillId="0" borderId="0" xfId="1" quotePrefix="1" applyNumberFormat="1" applyBorder="1" applyAlignment="1">
      <alignment horizontal="left"/>
    </xf>
    <xf numFmtId="0" fontId="15" fillId="0" borderId="1" xfId="1" applyFont="1" applyBorder="1" applyAlignment="1">
      <alignment horizontal="center"/>
    </xf>
    <xf numFmtId="2" fontId="1" fillId="0" borderId="0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167" fontId="1" fillId="0" borderId="1" xfId="1" applyNumberFormat="1" applyBorder="1" applyAlignment="1">
      <alignment horizontal="center"/>
    </xf>
    <xf numFmtId="167" fontId="1" fillId="0" borderId="0" xfId="1" applyNumberFormat="1" applyBorder="1"/>
    <xf numFmtId="167" fontId="1" fillId="0" borderId="17" xfId="1" applyNumberFormat="1" applyBorder="1" applyAlignment="1">
      <alignment horizontal="center"/>
    </xf>
    <xf numFmtId="167" fontId="1" fillId="0" borderId="0" xfId="1" applyNumberFormat="1" applyBorder="1" applyAlignment="1">
      <alignment horizontal="left"/>
    </xf>
    <xf numFmtId="0" fontId="17" fillId="0" borderId="16" xfId="1" applyFont="1" applyBorder="1" applyAlignment="1">
      <alignment horizontal="centerContinuous"/>
    </xf>
    <xf numFmtId="0" fontId="1" fillId="0" borderId="0" xfId="1" applyBorder="1" applyAlignment="1">
      <alignment horizontal="centerContinuous"/>
    </xf>
    <xf numFmtId="2" fontId="1" fillId="0" borderId="0" xfId="1" applyNumberFormat="1" applyBorder="1" applyAlignment="1">
      <alignment horizontal="centerContinuous"/>
    </xf>
    <xf numFmtId="0" fontId="1" fillId="0" borderId="17" xfId="1" applyBorder="1" applyAlignment="1">
      <alignment horizontal="centerContinuous"/>
    </xf>
    <xf numFmtId="166" fontId="1" fillId="0" borderId="27" xfId="1" applyNumberFormat="1" applyBorder="1" applyAlignment="1">
      <alignment horizontal="left"/>
    </xf>
    <xf numFmtId="0" fontId="1" fillId="0" borderId="28" xfId="1" applyBorder="1"/>
    <xf numFmtId="164" fontId="1" fillId="0" borderId="28" xfId="1" applyNumberFormat="1" applyBorder="1" applyAlignment="1">
      <alignment horizontal="center"/>
    </xf>
    <xf numFmtId="0" fontId="12" fillId="0" borderId="29" xfId="1" applyFont="1" applyBorder="1" applyAlignment="1">
      <alignment horizontal="center"/>
    </xf>
    <xf numFmtId="164" fontId="1" fillId="0" borderId="30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166" fontId="1" fillId="0" borderId="23" xfId="1" applyNumberFormat="1" applyBorder="1" applyAlignment="1">
      <alignment horizontal="left"/>
    </xf>
    <xf numFmtId="0" fontId="1" fillId="0" borderId="24" xfId="1" applyBorder="1"/>
    <xf numFmtId="164" fontId="1" fillId="0" borderId="24" xfId="1" applyNumberFormat="1" applyBorder="1" applyAlignment="1">
      <alignment horizontal="center"/>
    </xf>
    <xf numFmtId="0" fontId="1" fillId="0" borderId="26" xfId="1" applyBorder="1" applyAlignment="1">
      <alignment horizontal="center"/>
    </xf>
    <xf numFmtId="164" fontId="1" fillId="0" borderId="31" xfId="1" applyNumberFormat="1" applyBorder="1" applyAlignment="1">
      <alignment horizontal="center"/>
    </xf>
    <xf numFmtId="166" fontId="1" fillId="0" borderId="12" xfId="1" quotePrefix="1" applyNumberFormat="1" applyBorder="1" applyAlignment="1">
      <alignment horizontal="left"/>
    </xf>
    <xf numFmtId="0" fontId="12" fillId="0" borderId="32" xfId="1" applyFont="1" applyBorder="1" applyAlignment="1">
      <alignment horizontal="center"/>
    </xf>
    <xf numFmtId="167" fontId="1" fillId="0" borderId="15" xfId="1" applyNumberFormat="1" applyBorder="1" applyAlignment="1">
      <alignment horizontal="center"/>
    </xf>
    <xf numFmtId="166" fontId="1" fillId="0" borderId="18" xfId="1" quotePrefix="1" applyNumberFormat="1" applyBorder="1" applyAlignment="1">
      <alignment horizontal="left"/>
    </xf>
    <xf numFmtId="0" fontId="1" fillId="0" borderId="9" xfId="1" applyBorder="1"/>
    <xf numFmtId="0" fontId="12" fillId="0" borderId="5" xfId="1" applyFont="1" applyBorder="1" applyAlignment="1">
      <alignment horizontal="left"/>
    </xf>
    <xf numFmtId="167" fontId="1" fillId="0" borderId="33" xfId="1" applyNumberFormat="1" applyBorder="1" applyAlignment="1">
      <alignment horizontal="center"/>
    </xf>
    <xf numFmtId="0" fontId="1" fillId="0" borderId="0" xfId="1" quotePrefix="1" applyBorder="1" applyAlignment="1">
      <alignment horizontal="center"/>
    </xf>
    <xf numFmtId="167" fontId="1" fillId="0" borderId="7" xfId="1" applyNumberFormat="1" applyBorder="1" applyAlignment="1">
      <alignment horizontal="center"/>
    </xf>
    <xf numFmtId="0" fontId="12" fillId="0" borderId="6" xfId="1" applyFont="1" applyBorder="1" applyAlignment="1"/>
    <xf numFmtId="0" fontId="10" fillId="0" borderId="6" xfId="1" applyFont="1" applyBorder="1"/>
    <xf numFmtId="0" fontId="10" fillId="0" borderId="9" xfId="1" applyFont="1" applyBorder="1"/>
    <xf numFmtId="0" fontId="10" fillId="0" borderId="9" xfId="1" applyFont="1" applyBorder="1" applyAlignment="1">
      <alignment horizontal="center"/>
    </xf>
    <xf numFmtId="0" fontId="1" fillId="0" borderId="8" xfId="1" applyBorder="1" applyAlignment="1">
      <alignment horizontal="left"/>
    </xf>
    <xf numFmtId="0" fontId="1" fillId="0" borderId="6" xfId="1" quotePrefix="1" applyBorder="1" applyAlignment="1">
      <alignment horizontal="center"/>
    </xf>
    <xf numFmtId="168" fontId="1" fillId="0" borderId="6" xfId="1" applyNumberFormat="1" applyBorder="1"/>
    <xf numFmtId="0" fontId="12" fillId="0" borderId="34" xfId="1" applyFont="1" applyBorder="1" applyAlignment="1"/>
    <xf numFmtId="0" fontId="1" fillId="0" borderId="34" xfId="1" applyBorder="1"/>
    <xf numFmtId="0" fontId="1" fillId="0" borderId="26" xfId="1" applyBorder="1" applyAlignment="1">
      <alignment horizontal="left"/>
    </xf>
    <xf numFmtId="167" fontId="1" fillId="0" borderId="31" xfId="1" applyNumberFormat="1" applyBorder="1" applyAlignment="1">
      <alignment horizontal="center"/>
    </xf>
    <xf numFmtId="164" fontId="1" fillId="0" borderId="0" xfId="1" applyNumberFormat="1" applyBorder="1" applyAlignment="1">
      <alignment horizontal="left"/>
    </xf>
    <xf numFmtId="0" fontId="1" fillId="0" borderId="1" xfId="1" applyBorder="1" applyAlignment="1">
      <alignment vertical="center"/>
    </xf>
    <xf numFmtId="0" fontId="1" fillId="0" borderId="0" xfId="1" applyBorder="1" applyAlignment="1">
      <alignment horizontal="center"/>
    </xf>
    <xf numFmtId="2" fontId="8" fillId="0" borderId="1" xfId="1" applyNumberFormat="1" applyFont="1" applyBorder="1" applyAlignment="1" applyProtection="1">
      <alignment horizontal="center" vertical="center"/>
      <protection locked="0"/>
    </xf>
    <xf numFmtId="164" fontId="8" fillId="0" borderId="1" xfId="1" applyNumberFormat="1" applyFont="1" applyBorder="1" applyAlignment="1" applyProtection="1">
      <alignment horizontal="center" vertical="center"/>
      <protection locked="0"/>
    </xf>
    <xf numFmtId="164" fontId="8" fillId="0" borderId="1" xfId="1" applyNumberFormat="1" applyFont="1" applyBorder="1" applyAlignment="1" applyProtection="1">
      <alignment horizontal="center" vertical="center"/>
      <protection locked="0"/>
    </xf>
    <xf numFmtId="164" fontId="8" fillId="0" borderId="1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>
      <alignment horizontal="center"/>
    </xf>
    <xf numFmtId="0" fontId="7" fillId="0" borderId="3" xfId="1" applyFont="1" applyBorder="1" applyAlignment="1" applyProtection="1">
      <alignment horizontal="center" vertical="center"/>
      <protection locked="0"/>
    </xf>
    <xf numFmtId="0" fontId="7" fillId="0" borderId="4" xfId="1" applyFont="1" applyBorder="1" applyAlignment="1" applyProtection="1">
      <alignment horizontal="center" vertical="center"/>
      <protection locked="0"/>
    </xf>
    <xf numFmtId="0" fontId="7" fillId="0" borderId="6" xfId="1" applyFont="1" applyBorder="1" applyAlignment="1" applyProtection="1">
      <alignment horizontal="center" vertical="center"/>
      <protection locked="0"/>
    </xf>
    <xf numFmtId="0" fontId="7" fillId="0" borderId="7" xfId="1" applyFont="1" applyBorder="1" applyAlignment="1" applyProtection="1">
      <alignment horizontal="center" vertic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6" xfId="1" applyFont="1" applyBorder="1" applyAlignment="1" applyProtection="1">
      <alignment horizontal="center"/>
      <protection locked="0"/>
    </xf>
    <xf numFmtId="164" fontId="7" fillId="0" borderId="6" xfId="1" applyNumberFormat="1" applyFont="1" applyBorder="1" applyAlignment="1" applyProtection="1">
      <alignment horizontal="center"/>
      <protection locked="0"/>
    </xf>
    <xf numFmtId="164" fontId="7" fillId="0" borderId="7" xfId="1" applyNumberFormat="1" applyFont="1" applyBorder="1" applyAlignment="1" applyProtection="1">
      <alignment horizontal="center"/>
      <protection locked="0"/>
    </xf>
    <xf numFmtId="165" fontId="8" fillId="2" borderId="5" xfId="1" applyNumberFormat="1" applyFont="1" applyFill="1" applyBorder="1" applyAlignment="1" applyProtection="1">
      <alignment horizontal="center"/>
      <protection locked="0"/>
    </xf>
    <xf numFmtId="165" fontId="8" fillId="2" borderId="6" xfId="1" applyNumberFormat="1" applyFont="1" applyFill="1" applyBorder="1" applyAlignment="1" applyProtection="1">
      <alignment horizontal="center"/>
      <protection locked="0"/>
    </xf>
    <xf numFmtId="165" fontId="8" fillId="2" borderId="7" xfId="1" applyNumberFormat="1" applyFont="1" applyFill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</xf>
    <xf numFmtId="0" fontId="8" fillId="0" borderId="7" xfId="1" applyFont="1" applyBorder="1" applyAlignment="1" applyProtection="1">
      <alignment horizontal="center"/>
    </xf>
    <xf numFmtId="0" fontId="18" fillId="0" borderId="8" xfId="1" applyFont="1" applyBorder="1" applyAlignment="1">
      <alignment horizontal="center" vertical="center" wrapText="1"/>
    </xf>
    <xf numFmtId="0" fontId="18" fillId="0" borderId="10" xfId="1" applyFont="1" applyBorder="1" applyAlignment="1">
      <alignment horizontal="center" vertical="center" wrapText="1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center" vertical="center"/>
      <protection locked="0"/>
    </xf>
    <xf numFmtId="0" fontId="6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3" xfId="1" applyFont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1" fillId="0" borderId="6" xfId="1" applyBorder="1" applyAlignment="1">
      <alignment horizontal="center"/>
    </xf>
    <xf numFmtId="0" fontId="1" fillId="0" borderId="6" xfId="1" applyBorder="1" applyAlignment="1">
      <alignment horizontal="right"/>
    </xf>
  </cellXfs>
  <cellStyles count="4">
    <cellStyle name="Euro" xfId="2" xr:uid="{00000000-0005-0000-0000-000000000000}"/>
    <cellStyle name="Normal" xfId="0" builtinId="0"/>
    <cellStyle name="Normal_MSA NEHA -1" xfId="1" xr:uid="{6070A41C-AE09-45CF-8CD5-A86F91D0D682}"/>
    <cellStyle name="標準_030225作業)77期＆8中海生企本部事計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50285994512626"/>
          <c:y val="0.11538461538461539"/>
          <c:w val="0.77489505079414733"/>
          <c:h val="0.714285714285714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'Shaft Drive KWP TR'!$C$18:$L$18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C-4884-9889-55A53605ACC4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'Shaft Drive KWP TR'!$AA$7:$AJ$7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C-4884-9889-55A53605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24464"/>
        <c:axId val="1"/>
      </c:lineChart>
      <c:catAx>
        <c:axId val="28282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24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50285994512626"/>
          <c:y val="0.11538461538461539"/>
          <c:w val="0.77489505079414733"/>
          <c:h val="0.7142857142857143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'Shaft Drive KWP TR'!$C$23:$L$23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B-492A-8B31-BA4534E2046F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'Shaft Drive KWP TR'!$AA$7:$AJ$7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B-492A-8B31-BA4534E2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24464"/>
        <c:axId val="1"/>
      </c:lineChart>
      <c:catAx>
        <c:axId val="28282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24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50285994512626"/>
          <c:y val="0.11538461538461539"/>
          <c:w val="0.77489505079414733"/>
          <c:h val="0.7142857142857143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'Shaft Drive KWP TR'!$C$28:$L$28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8-4C06-BE9C-EF0C3EA697F2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'Shaft Drive KWP TR'!$AA$7:$AJ$7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8-4C06-BE9C-EF0C3EA6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24464"/>
        <c:axId val="1"/>
      </c:lineChart>
      <c:catAx>
        <c:axId val="28282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24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50285994512626"/>
          <c:y val="0.11538461538461539"/>
          <c:w val="0.77489505079414733"/>
          <c:h val="0.714285714285714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'Ref Shaft Drive KWP GR'!$C$18:$L$18</c:f>
              <c:numCache>
                <c:formatCode>0.000</c:formatCode>
                <c:ptCount val="10"/>
                <c:pt idx="0">
                  <c:v>20.007000000000001</c:v>
                </c:pt>
                <c:pt idx="1">
                  <c:v>20.010666666666665</c:v>
                </c:pt>
                <c:pt idx="2">
                  <c:v>20.006</c:v>
                </c:pt>
                <c:pt idx="3">
                  <c:v>20.013000000000002</c:v>
                </c:pt>
                <c:pt idx="4">
                  <c:v>20.010000000000002</c:v>
                </c:pt>
                <c:pt idx="5">
                  <c:v>20.011666666666667</c:v>
                </c:pt>
                <c:pt idx="6">
                  <c:v>20.006</c:v>
                </c:pt>
                <c:pt idx="7">
                  <c:v>20.007999999999999</c:v>
                </c:pt>
                <c:pt idx="8">
                  <c:v>20.004666666666665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5-4126-A91C-FA84199E03AA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'Ref Shaft Drive KWP GR'!$AA$7:$AJ$7</c:f>
              <c:numCache>
                <c:formatCode>0.000</c:formatCode>
                <c:ptCount val="10"/>
                <c:pt idx="0">
                  <c:v>20.008733333333332</c:v>
                </c:pt>
                <c:pt idx="1">
                  <c:v>20.008733333333332</c:v>
                </c:pt>
                <c:pt idx="2">
                  <c:v>20.008733333333332</c:v>
                </c:pt>
                <c:pt idx="3">
                  <c:v>20.008733333333332</c:v>
                </c:pt>
                <c:pt idx="4">
                  <c:v>20.008733333333332</c:v>
                </c:pt>
                <c:pt idx="5">
                  <c:v>20.008733333333332</c:v>
                </c:pt>
                <c:pt idx="6">
                  <c:v>20.008733333333332</c:v>
                </c:pt>
                <c:pt idx="7">
                  <c:v>20.008733333333332</c:v>
                </c:pt>
                <c:pt idx="8">
                  <c:v>20.008733333333332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5-4126-A91C-FA84199E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24464"/>
        <c:axId val="1"/>
      </c:lineChart>
      <c:catAx>
        <c:axId val="28282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24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8695652173912"/>
          <c:y val="0.11731843575418995"/>
          <c:w val="0.78695652173913044"/>
          <c:h val="0.7094972067039105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'Ref Shaft Drive KWP GR'!$C$19:$L$19</c:f>
              <c:numCache>
                <c:formatCode>0.000</c:formatCode>
                <c:ptCount val="10"/>
                <c:pt idx="0">
                  <c:v>0</c:v>
                </c:pt>
                <c:pt idx="1">
                  <c:v>9.9999999999766942E-4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1.0000000000012221E-3</c:v>
                </c:pt>
                <c:pt idx="6">
                  <c:v>0</c:v>
                </c:pt>
                <c:pt idx="7">
                  <c:v>0</c:v>
                </c:pt>
                <c:pt idx="8">
                  <c:v>9.9999999999766942E-4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E-4FF0-97D3-D2F2FF891A1A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'Ref Shaft Drive KWP GR'!$AA$16:$AJ$16</c:f>
              <c:numCache>
                <c:formatCode>0.000</c:formatCode>
                <c:ptCount val="10"/>
                <c:pt idx="0">
                  <c:v>1.0319999999997337E-3</c:v>
                </c:pt>
                <c:pt idx="1">
                  <c:v>1.0319999999997337E-3</c:v>
                </c:pt>
                <c:pt idx="2">
                  <c:v>1.0319999999997337E-3</c:v>
                </c:pt>
                <c:pt idx="3">
                  <c:v>1.0319999999997337E-3</c:v>
                </c:pt>
                <c:pt idx="4">
                  <c:v>1.0319999999997337E-3</c:v>
                </c:pt>
                <c:pt idx="5">
                  <c:v>1.0319999999997337E-3</c:v>
                </c:pt>
                <c:pt idx="6">
                  <c:v>1.0319999999997337E-3</c:v>
                </c:pt>
                <c:pt idx="7">
                  <c:v>1.0319999999997337E-3</c:v>
                </c:pt>
                <c:pt idx="8">
                  <c:v>1.0319999999997337E-3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E-4FF0-97D3-D2F2FF891A1A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'Ref Shaft Drive KWP GR'!$AA$17:$AJ$17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E-4FF0-97D3-D2F2FF89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31680"/>
        <c:axId val="1"/>
      </c:lineChart>
      <c:catAx>
        <c:axId val="2828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31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5094294366324"/>
          <c:y val="0.11797785172119613"/>
          <c:w val="0.78509108197591992"/>
          <c:h val="0.7078671103271767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'Ref Shaft Drive KWP GR'!$C$24:$L$24</c:f>
              <c:numCache>
                <c:formatCode>0.000</c:formatCode>
                <c:ptCount val="10"/>
                <c:pt idx="0">
                  <c:v>1.0000000000012221E-3</c:v>
                </c:pt>
                <c:pt idx="1">
                  <c:v>0</c:v>
                </c:pt>
                <c:pt idx="2">
                  <c:v>0</c:v>
                </c:pt>
                <c:pt idx="3">
                  <c:v>1.0000000000012221E-3</c:v>
                </c:pt>
                <c:pt idx="4">
                  <c:v>0</c:v>
                </c:pt>
                <c:pt idx="5">
                  <c:v>1.0000000000012221E-3</c:v>
                </c:pt>
                <c:pt idx="6">
                  <c:v>0</c:v>
                </c:pt>
                <c:pt idx="7">
                  <c:v>1.0000000000012221E-3</c:v>
                </c:pt>
                <c:pt idx="8">
                  <c:v>9.9999999999766942E-4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C-414A-A593-4168922A6677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'Ref Shaft Drive KWP GR'!$AA$16:$AJ$16</c:f>
              <c:numCache>
                <c:formatCode>0.000</c:formatCode>
                <c:ptCount val="10"/>
                <c:pt idx="0">
                  <c:v>1.0319999999997337E-3</c:v>
                </c:pt>
                <c:pt idx="1">
                  <c:v>1.0319999999997337E-3</c:v>
                </c:pt>
                <c:pt idx="2">
                  <c:v>1.0319999999997337E-3</c:v>
                </c:pt>
                <c:pt idx="3">
                  <c:v>1.0319999999997337E-3</c:v>
                </c:pt>
                <c:pt idx="4">
                  <c:v>1.0319999999997337E-3</c:v>
                </c:pt>
                <c:pt idx="5">
                  <c:v>1.0319999999997337E-3</c:v>
                </c:pt>
                <c:pt idx="6">
                  <c:v>1.0319999999997337E-3</c:v>
                </c:pt>
                <c:pt idx="7">
                  <c:v>1.0319999999997337E-3</c:v>
                </c:pt>
                <c:pt idx="8">
                  <c:v>1.0319999999997337E-3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C-414A-A593-4168922A6677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'Ref Shaft Drive KWP GR'!$AA$17:$AJ$17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C-414A-A593-4168922A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33648"/>
        <c:axId val="1"/>
      </c:lineChart>
      <c:catAx>
        <c:axId val="28283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33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51579205472154"/>
          <c:y val="0.11864472239540516"/>
          <c:w val="0.78788211868455205"/>
          <c:h val="0.7062185856869355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'Ref Shaft Drive KWP GR'!$C$29:$L$29</c:f>
              <c:numCache>
                <c:formatCode>0.000</c:formatCode>
                <c:ptCount val="10"/>
                <c:pt idx="0">
                  <c:v>9.9999999999766942E-4</c:v>
                </c:pt>
                <c:pt idx="1">
                  <c:v>9.9999999999766942E-4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1.0000000000012221E-3</c:v>
                </c:pt>
                <c:pt idx="6">
                  <c:v>0</c:v>
                </c:pt>
                <c:pt idx="7">
                  <c:v>1.0000000000012221E-3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C-412B-A80F-AC55A8566CB3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'Ref Shaft Drive KWP GR'!$AA$16:$AJ$16</c:f>
              <c:numCache>
                <c:formatCode>0.000</c:formatCode>
                <c:ptCount val="10"/>
                <c:pt idx="0">
                  <c:v>1.0319999999997337E-3</c:v>
                </c:pt>
                <c:pt idx="1">
                  <c:v>1.0319999999997337E-3</c:v>
                </c:pt>
                <c:pt idx="2">
                  <c:v>1.0319999999997337E-3</c:v>
                </c:pt>
                <c:pt idx="3">
                  <c:v>1.0319999999997337E-3</c:v>
                </c:pt>
                <c:pt idx="4">
                  <c:v>1.0319999999997337E-3</c:v>
                </c:pt>
                <c:pt idx="5">
                  <c:v>1.0319999999997337E-3</c:v>
                </c:pt>
                <c:pt idx="6">
                  <c:v>1.0319999999997337E-3</c:v>
                </c:pt>
                <c:pt idx="7">
                  <c:v>1.0319999999997337E-3</c:v>
                </c:pt>
                <c:pt idx="8">
                  <c:v>1.0319999999997337E-3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C-412B-A80F-AC55A8566CB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'Ref Shaft Drive KWP GR'!$AA$17:$AJ$17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C-412B-A80F-AC55A856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35944"/>
        <c:axId val="1"/>
      </c:lineChart>
      <c:catAx>
        <c:axId val="28283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35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SCATTER PLOT</a:t>
            </a:r>
          </a:p>
        </c:rich>
      </c:tx>
      <c:layout>
        <c:manualLayout>
          <c:xMode val="edge"/>
          <c:yMode val="edge"/>
          <c:x val="0.42363144000939273"/>
          <c:y val="2.13677835725079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28006607983752E-2"/>
          <c:y val="0.11538509692631931"/>
          <c:w val="0.91786808094780103"/>
          <c:h val="0.76068693529203102"/>
        </c:manualLayout>
      </c:layout>
      <c:lineChart>
        <c:grouping val="standard"/>
        <c:varyColors val="0"/>
        <c:ser>
          <c:idx val="0"/>
          <c:order val="0"/>
          <c:tx>
            <c:strRef>
              <c:f>'Ref Shaft Drive KWP GR'!$L$4</c:f>
              <c:strCache>
                <c:ptCount val="1"/>
                <c:pt idx="0">
                  <c:v>MADHU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 Shaft Drive KWP GR'!$C$14:$L$14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'Ref Shaft Drive KWP GR'!$AW$2:$AW$40</c:f>
              <c:numCache>
                <c:formatCode>0.000</c:formatCode>
                <c:ptCount val="39"/>
                <c:pt idx="0">
                  <c:v>20.007000000000001</c:v>
                </c:pt>
                <c:pt idx="1">
                  <c:v>20.007000000000001</c:v>
                </c:pt>
                <c:pt idx="2">
                  <c:v>20.007000000000001</c:v>
                </c:pt>
                <c:pt idx="4">
                  <c:v>20.010999999999999</c:v>
                </c:pt>
                <c:pt idx="5">
                  <c:v>20.010000000000002</c:v>
                </c:pt>
                <c:pt idx="6">
                  <c:v>20.010999999999999</c:v>
                </c:pt>
                <c:pt idx="8">
                  <c:v>20.006</c:v>
                </c:pt>
                <c:pt idx="9">
                  <c:v>20.006</c:v>
                </c:pt>
                <c:pt idx="10">
                  <c:v>20.006</c:v>
                </c:pt>
                <c:pt idx="12">
                  <c:v>20.013000000000002</c:v>
                </c:pt>
                <c:pt idx="13">
                  <c:v>20.013000000000002</c:v>
                </c:pt>
                <c:pt idx="14">
                  <c:v>20.013000000000002</c:v>
                </c:pt>
                <c:pt idx="16">
                  <c:v>20.010000000000002</c:v>
                </c:pt>
                <c:pt idx="17">
                  <c:v>20.010000000000002</c:v>
                </c:pt>
                <c:pt idx="18">
                  <c:v>20.010000000000002</c:v>
                </c:pt>
                <c:pt idx="20">
                  <c:v>20.012</c:v>
                </c:pt>
                <c:pt idx="21">
                  <c:v>20.010999999999999</c:v>
                </c:pt>
                <c:pt idx="22">
                  <c:v>20.012</c:v>
                </c:pt>
                <c:pt idx="24">
                  <c:v>20.006</c:v>
                </c:pt>
                <c:pt idx="25">
                  <c:v>20.006</c:v>
                </c:pt>
                <c:pt idx="26">
                  <c:v>20.006</c:v>
                </c:pt>
                <c:pt idx="28">
                  <c:v>20.007999999999999</c:v>
                </c:pt>
                <c:pt idx="29">
                  <c:v>20.007999999999999</c:v>
                </c:pt>
                <c:pt idx="30">
                  <c:v>20.007999999999999</c:v>
                </c:pt>
                <c:pt idx="32">
                  <c:v>20.004000000000001</c:v>
                </c:pt>
                <c:pt idx="33">
                  <c:v>20.004999999999999</c:v>
                </c:pt>
                <c:pt idx="34">
                  <c:v>20.004999999999999</c:v>
                </c:pt>
                <c:pt idx="36">
                  <c:v>20.010000000000002</c:v>
                </c:pt>
                <c:pt idx="37">
                  <c:v>20.010000000000002</c:v>
                </c:pt>
                <c:pt idx="38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C-43C1-BF09-A1C443E2E603}"/>
            </c:ext>
          </c:extLst>
        </c:ser>
        <c:ser>
          <c:idx val="1"/>
          <c:order val="1"/>
          <c:tx>
            <c:strRef>
              <c:f>'Ref Shaft Drive KWP GR'!$L$6</c:f>
              <c:strCache>
                <c:ptCount val="1"/>
                <c:pt idx="0">
                  <c:v>CHATEN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'Ref Shaft Drive KWP GR'!$C$14:$L$14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'Ref Shaft Drive KWP GR'!$AX$2:$AX$40</c:f>
              <c:numCache>
                <c:formatCode>0.000</c:formatCode>
                <c:ptCount val="39"/>
                <c:pt idx="0">
                  <c:v>20.006</c:v>
                </c:pt>
                <c:pt idx="1">
                  <c:v>20.007000000000001</c:v>
                </c:pt>
                <c:pt idx="2">
                  <c:v>20.007000000000001</c:v>
                </c:pt>
                <c:pt idx="4">
                  <c:v>20.010999999999999</c:v>
                </c:pt>
                <c:pt idx="5">
                  <c:v>20.010999999999999</c:v>
                </c:pt>
                <c:pt idx="6">
                  <c:v>20.010999999999999</c:v>
                </c:pt>
                <c:pt idx="8">
                  <c:v>20.004999999999999</c:v>
                </c:pt>
                <c:pt idx="9">
                  <c:v>20.004999999999999</c:v>
                </c:pt>
                <c:pt idx="10">
                  <c:v>20.004999999999999</c:v>
                </c:pt>
                <c:pt idx="12">
                  <c:v>20.012</c:v>
                </c:pt>
                <c:pt idx="13">
                  <c:v>20.013000000000002</c:v>
                </c:pt>
                <c:pt idx="14">
                  <c:v>20.013000000000002</c:v>
                </c:pt>
                <c:pt idx="16">
                  <c:v>20.010000000000002</c:v>
                </c:pt>
                <c:pt idx="17">
                  <c:v>20.010000000000002</c:v>
                </c:pt>
                <c:pt idx="18">
                  <c:v>20.010000000000002</c:v>
                </c:pt>
                <c:pt idx="20">
                  <c:v>20.010999999999999</c:v>
                </c:pt>
                <c:pt idx="21">
                  <c:v>20.012</c:v>
                </c:pt>
                <c:pt idx="22">
                  <c:v>20.012</c:v>
                </c:pt>
                <c:pt idx="24">
                  <c:v>20.006</c:v>
                </c:pt>
                <c:pt idx="25">
                  <c:v>20.006</c:v>
                </c:pt>
                <c:pt idx="26">
                  <c:v>20.006</c:v>
                </c:pt>
                <c:pt idx="28">
                  <c:v>20.007999999999999</c:v>
                </c:pt>
                <c:pt idx="29">
                  <c:v>20.009</c:v>
                </c:pt>
                <c:pt idx="30">
                  <c:v>20.007999999999999</c:v>
                </c:pt>
                <c:pt idx="32">
                  <c:v>20.004999999999999</c:v>
                </c:pt>
                <c:pt idx="33">
                  <c:v>20.004000000000001</c:v>
                </c:pt>
                <c:pt idx="34">
                  <c:v>20.004000000000001</c:v>
                </c:pt>
                <c:pt idx="36">
                  <c:v>20.010000000000002</c:v>
                </c:pt>
                <c:pt idx="37">
                  <c:v>20.010000000000002</c:v>
                </c:pt>
                <c:pt idx="38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C-43C1-BF09-A1C443E2E603}"/>
            </c:ext>
          </c:extLst>
        </c:ser>
        <c:ser>
          <c:idx val="2"/>
          <c:order val="2"/>
          <c:tx>
            <c:strRef>
              <c:f>'Ref Shaft Drive KWP GR'!$L$8</c:f>
              <c:strCache>
                <c:ptCount val="1"/>
                <c:pt idx="0">
                  <c:v>M VELUMURUGAN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'Ref Shaft Drive KWP GR'!$C$14:$L$14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'Ref Shaft Drive KWP GR'!$AY$2:$AY$40</c:f>
              <c:numCache>
                <c:formatCode>0.000</c:formatCode>
                <c:ptCount val="39"/>
                <c:pt idx="0">
                  <c:v>20.007000000000001</c:v>
                </c:pt>
                <c:pt idx="1">
                  <c:v>20.007999999999999</c:v>
                </c:pt>
                <c:pt idx="2">
                  <c:v>20.007999999999999</c:v>
                </c:pt>
                <c:pt idx="4">
                  <c:v>20.010000000000002</c:v>
                </c:pt>
                <c:pt idx="5">
                  <c:v>20.010999999999999</c:v>
                </c:pt>
                <c:pt idx="6">
                  <c:v>20.010999999999999</c:v>
                </c:pt>
                <c:pt idx="8">
                  <c:v>20.006</c:v>
                </c:pt>
                <c:pt idx="9">
                  <c:v>20.006</c:v>
                </c:pt>
                <c:pt idx="10">
                  <c:v>20.006</c:v>
                </c:pt>
                <c:pt idx="12">
                  <c:v>20.012</c:v>
                </c:pt>
                <c:pt idx="13">
                  <c:v>20.012</c:v>
                </c:pt>
                <c:pt idx="14">
                  <c:v>20.012</c:v>
                </c:pt>
                <c:pt idx="16">
                  <c:v>20.010000000000002</c:v>
                </c:pt>
                <c:pt idx="17">
                  <c:v>20.010000000000002</c:v>
                </c:pt>
                <c:pt idx="18">
                  <c:v>20.010000000000002</c:v>
                </c:pt>
                <c:pt idx="20">
                  <c:v>20.010999999999999</c:v>
                </c:pt>
                <c:pt idx="21">
                  <c:v>20.012</c:v>
                </c:pt>
                <c:pt idx="22">
                  <c:v>20.012</c:v>
                </c:pt>
                <c:pt idx="24">
                  <c:v>20.007000000000001</c:v>
                </c:pt>
                <c:pt idx="25">
                  <c:v>20.007000000000001</c:v>
                </c:pt>
                <c:pt idx="26">
                  <c:v>20.007000000000001</c:v>
                </c:pt>
                <c:pt idx="28">
                  <c:v>20.007999999999999</c:v>
                </c:pt>
                <c:pt idx="29">
                  <c:v>20.009</c:v>
                </c:pt>
                <c:pt idx="30">
                  <c:v>20.007999999999999</c:v>
                </c:pt>
                <c:pt idx="32">
                  <c:v>20.004000000000001</c:v>
                </c:pt>
                <c:pt idx="33">
                  <c:v>20.004000000000001</c:v>
                </c:pt>
                <c:pt idx="34">
                  <c:v>20.004000000000001</c:v>
                </c:pt>
                <c:pt idx="36">
                  <c:v>20.010000000000002</c:v>
                </c:pt>
                <c:pt idx="37">
                  <c:v>20.010000000000002</c:v>
                </c:pt>
                <c:pt idx="38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C-43C1-BF09-A1C443E2E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38240"/>
        <c:axId val="1"/>
      </c:lineChart>
      <c:catAx>
        <c:axId val="2828382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38472660614392895"/>
              <c:y val="0.85470452557066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7.2047054724220082E-3"/>
              <c:y val="0.4316260467441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38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253627387485657"/>
          <c:y val="0.91880742179954777"/>
          <c:w val="0.51152772570095406"/>
          <c:h val="6.83764529433821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77919238887789E-2"/>
          <c:y val="6.4777455990352964E-2"/>
          <c:w val="0.78074187028627062"/>
          <c:h val="0.71660060689327965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'Ref Shaft Drive KWP GR'!$C$15:$L$15</c:f>
              <c:numCache>
                <c:formatCode>0.000</c:formatCode>
                <c:ptCount val="10"/>
                <c:pt idx="0">
                  <c:v>20.007000000000001</c:v>
                </c:pt>
                <c:pt idx="1">
                  <c:v>20.010999999999999</c:v>
                </c:pt>
                <c:pt idx="2">
                  <c:v>20.006</c:v>
                </c:pt>
                <c:pt idx="3">
                  <c:v>20.013000000000002</c:v>
                </c:pt>
                <c:pt idx="4">
                  <c:v>20.010000000000002</c:v>
                </c:pt>
                <c:pt idx="5">
                  <c:v>20.012</c:v>
                </c:pt>
                <c:pt idx="6">
                  <c:v>20.006</c:v>
                </c:pt>
                <c:pt idx="7">
                  <c:v>20.007999999999999</c:v>
                </c:pt>
                <c:pt idx="8">
                  <c:v>20.004000000000001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B-4FA9-B4BC-286B0ABA456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'Ref Shaft Drive KWP GR'!$C$16:$L$16</c:f>
              <c:numCache>
                <c:formatCode>0.000</c:formatCode>
                <c:ptCount val="10"/>
                <c:pt idx="0">
                  <c:v>20.007000000000001</c:v>
                </c:pt>
                <c:pt idx="1">
                  <c:v>20.010000000000002</c:v>
                </c:pt>
                <c:pt idx="2">
                  <c:v>20.006</c:v>
                </c:pt>
                <c:pt idx="3">
                  <c:v>20.013000000000002</c:v>
                </c:pt>
                <c:pt idx="4">
                  <c:v>20.010000000000002</c:v>
                </c:pt>
                <c:pt idx="5">
                  <c:v>20.010999999999999</c:v>
                </c:pt>
                <c:pt idx="6">
                  <c:v>20.006</c:v>
                </c:pt>
                <c:pt idx="7">
                  <c:v>20.007999999999999</c:v>
                </c:pt>
                <c:pt idx="8">
                  <c:v>20.004999999999999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B-4FA9-B4BC-286B0ABA4565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'Ref Shaft Drive KWP GR'!$C$17:$L$17</c:f>
              <c:numCache>
                <c:formatCode>0.000</c:formatCode>
                <c:ptCount val="10"/>
                <c:pt idx="0">
                  <c:v>20.007000000000001</c:v>
                </c:pt>
                <c:pt idx="1">
                  <c:v>20.010999999999999</c:v>
                </c:pt>
                <c:pt idx="2">
                  <c:v>20.006</c:v>
                </c:pt>
                <c:pt idx="3">
                  <c:v>20.013000000000002</c:v>
                </c:pt>
                <c:pt idx="4">
                  <c:v>20.010000000000002</c:v>
                </c:pt>
                <c:pt idx="5">
                  <c:v>20.012</c:v>
                </c:pt>
                <c:pt idx="6">
                  <c:v>20.006</c:v>
                </c:pt>
                <c:pt idx="7">
                  <c:v>20.007999999999999</c:v>
                </c:pt>
                <c:pt idx="8">
                  <c:v>20.004999999999999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B-4FA9-B4BC-286B0ABA4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282840536"/>
        <c:axId val="1"/>
      </c:stockChart>
      <c:catAx>
        <c:axId val="282840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40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29745761720347"/>
          <c:y val="0.33603305610895023"/>
          <c:w val="9.3333489331664188E-2"/>
          <c:h val="0.246964129483814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19472913616401E-2"/>
          <c:y val="0.11061970802446597"/>
          <c:w val="0.80673499267935578"/>
          <c:h val="0.70796613135658215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'Ref Shaft Drive KWP GR'!$C$20:$L$20</c:f>
              <c:numCache>
                <c:formatCode>0.000</c:formatCode>
                <c:ptCount val="10"/>
                <c:pt idx="0">
                  <c:v>20.006</c:v>
                </c:pt>
                <c:pt idx="1">
                  <c:v>20.010999999999999</c:v>
                </c:pt>
                <c:pt idx="2">
                  <c:v>20.004999999999999</c:v>
                </c:pt>
                <c:pt idx="3">
                  <c:v>20.012</c:v>
                </c:pt>
                <c:pt idx="4">
                  <c:v>20.010000000000002</c:v>
                </c:pt>
                <c:pt idx="5">
                  <c:v>20.010999999999999</c:v>
                </c:pt>
                <c:pt idx="6">
                  <c:v>20.006</c:v>
                </c:pt>
                <c:pt idx="7">
                  <c:v>20.007999999999999</c:v>
                </c:pt>
                <c:pt idx="8">
                  <c:v>20.004999999999999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4DCC-8E72-86B49CE27EE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'Ref Shaft Drive KWP GR'!$C$21:$L$21</c:f>
              <c:numCache>
                <c:formatCode>0.000</c:formatCode>
                <c:ptCount val="10"/>
                <c:pt idx="0">
                  <c:v>20.007000000000001</c:v>
                </c:pt>
                <c:pt idx="1">
                  <c:v>20.010999999999999</c:v>
                </c:pt>
                <c:pt idx="2">
                  <c:v>20.004999999999999</c:v>
                </c:pt>
                <c:pt idx="3">
                  <c:v>20.013000000000002</c:v>
                </c:pt>
                <c:pt idx="4">
                  <c:v>20.010000000000002</c:v>
                </c:pt>
                <c:pt idx="5">
                  <c:v>20.012</c:v>
                </c:pt>
                <c:pt idx="6">
                  <c:v>20.006</c:v>
                </c:pt>
                <c:pt idx="7">
                  <c:v>20.009</c:v>
                </c:pt>
                <c:pt idx="8">
                  <c:v>20.004000000000001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4DCC-8E72-86B49CE27EEC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'Ref Shaft Drive KWP GR'!$C$22:$L$22</c:f>
              <c:numCache>
                <c:formatCode>0.000</c:formatCode>
                <c:ptCount val="10"/>
                <c:pt idx="0">
                  <c:v>20.007000000000001</c:v>
                </c:pt>
                <c:pt idx="1">
                  <c:v>20.010999999999999</c:v>
                </c:pt>
                <c:pt idx="2">
                  <c:v>20.004999999999999</c:v>
                </c:pt>
                <c:pt idx="3">
                  <c:v>20.013000000000002</c:v>
                </c:pt>
                <c:pt idx="4">
                  <c:v>20.010000000000002</c:v>
                </c:pt>
                <c:pt idx="5">
                  <c:v>20.012</c:v>
                </c:pt>
                <c:pt idx="6">
                  <c:v>20.006</c:v>
                </c:pt>
                <c:pt idx="7">
                  <c:v>20.007999999999999</c:v>
                </c:pt>
                <c:pt idx="8">
                  <c:v>20.004000000000001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B-4DCC-8E72-86B49CE2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282842832"/>
        <c:axId val="1"/>
      </c:stockChart>
      <c:catAx>
        <c:axId val="282842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42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75985600918818"/>
          <c:y val="0.33628421447319085"/>
          <c:w val="8.0527092703720382E-2"/>
          <c:h val="0.25663760779902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48104956268216E-2"/>
          <c:y val="0.11682269645949653"/>
          <c:w val="0.80758017492711365"/>
          <c:h val="0.69159036304021937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'Ref Shaft Drive KWP GR'!$C$25:$L$25</c:f>
              <c:numCache>
                <c:formatCode>0.000</c:formatCode>
                <c:ptCount val="10"/>
                <c:pt idx="0">
                  <c:v>20.007000000000001</c:v>
                </c:pt>
                <c:pt idx="1">
                  <c:v>20.010000000000002</c:v>
                </c:pt>
                <c:pt idx="2">
                  <c:v>20.006</c:v>
                </c:pt>
                <c:pt idx="3">
                  <c:v>20.012</c:v>
                </c:pt>
                <c:pt idx="4">
                  <c:v>20.010000000000002</c:v>
                </c:pt>
                <c:pt idx="5">
                  <c:v>20.010999999999999</c:v>
                </c:pt>
                <c:pt idx="6">
                  <c:v>20.007000000000001</c:v>
                </c:pt>
                <c:pt idx="7">
                  <c:v>20.007999999999999</c:v>
                </c:pt>
                <c:pt idx="8">
                  <c:v>20.004000000000001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6-42F4-9967-FB7E8040AB3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'Ref Shaft Drive KWP GR'!$C$26:$L$26</c:f>
              <c:numCache>
                <c:formatCode>0.000</c:formatCode>
                <c:ptCount val="10"/>
                <c:pt idx="0">
                  <c:v>20.007999999999999</c:v>
                </c:pt>
                <c:pt idx="1">
                  <c:v>20.010999999999999</c:v>
                </c:pt>
                <c:pt idx="2">
                  <c:v>20.006</c:v>
                </c:pt>
                <c:pt idx="3">
                  <c:v>20.012</c:v>
                </c:pt>
                <c:pt idx="4">
                  <c:v>20.010000000000002</c:v>
                </c:pt>
                <c:pt idx="5">
                  <c:v>20.012</c:v>
                </c:pt>
                <c:pt idx="6">
                  <c:v>20.007000000000001</c:v>
                </c:pt>
                <c:pt idx="7">
                  <c:v>20.009</c:v>
                </c:pt>
                <c:pt idx="8">
                  <c:v>20.004000000000001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6-42F4-9967-FB7E8040AB3B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'Ref Shaft Drive KWP GR'!$C$27:$L$27</c:f>
              <c:numCache>
                <c:formatCode>0.000</c:formatCode>
                <c:ptCount val="10"/>
                <c:pt idx="0">
                  <c:v>20.007999999999999</c:v>
                </c:pt>
                <c:pt idx="1">
                  <c:v>20.010999999999999</c:v>
                </c:pt>
                <c:pt idx="2">
                  <c:v>20.006</c:v>
                </c:pt>
                <c:pt idx="3">
                  <c:v>20.012</c:v>
                </c:pt>
                <c:pt idx="4">
                  <c:v>20.010000000000002</c:v>
                </c:pt>
                <c:pt idx="5">
                  <c:v>20.012</c:v>
                </c:pt>
                <c:pt idx="6">
                  <c:v>20.007000000000001</c:v>
                </c:pt>
                <c:pt idx="7">
                  <c:v>20.007999999999999</c:v>
                </c:pt>
                <c:pt idx="8">
                  <c:v>20.004000000000001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6-42F4-9967-FB7E8040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282845128"/>
        <c:axId val="1"/>
      </c:stockChart>
      <c:catAx>
        <c:axId val="282845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45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16319012754987"/>
          <c:y val="0.32710394921565034"/>
          <c:w val="8.017482463814829E-2"/>
          <c:h val="0.271028261002258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8695652173912"/>
          <c:y val="0.11731843575418995"/>
          <c:w val="0.78695652173913044"/>
          <c:h val="0.7094972067039105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'Shaft Drive KWP TR'!$C$19:$L$19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0-407A-A8F3-3DF31AA32AA3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'Shaft Drive KWP TR'!$AA$16:$AJ$16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407A-A8F3-3DF31AA32A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'Shaft Drive KWP TR'!$AA$17:$AJ$17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407A-A8F3-3DF31AA3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31680"/>
        <c:axId val="1"/>
      </c:lineChart>
      <c:catAx>
        <c:axId val="2828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31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095556385668652E-2"/>
          <c:y val="0.1043119464166707"/>
          <c:w val="0.92661870503597121"/>
          <c:h val="0.7359338471229333"/>
        </c:manualLayout>
      </c:layout>
      <c:lineChart>
        <c:grouping val="standard"/>
        <c:varyColors val="0"/>
        <c:ser>
          <c:idx val="0"/>
          <c:order val="0"/>
          <c:tx>
            <c:strRef>
              <c:f>'Ref Shaft Drive KWP GR'!$W$4</c:f>
              <c:strCache>
                <c:ptCount val="1"/>
                <c:pt idx="0">
                  <c:v>MADHU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'Ref Shaft Drive KWP GR'!$BA$2:$BA$40</c:f>
              <c:numCache>
                <c:formatCode>0.000</c:formatCode>
                <c:ptCount val="39"/>
                <c:pt idx="0">
                  <c:v>-1.1111111111361538E-4</c:v>
                </c:pt>
                <c:pt idx="1">
                  <c:v>-1.1111111111361538E-4</c:v>
                </c:pt>
                <c:pt idx="2">
                  <c:v>-1.1111111111361538E-4</c:v>
                </c:pt>
                <c:pt idx="4">
                  <c:v>2.2222222222367805E-4</c:v>
                </c:pt>
                <c:pt idx="5">
                  <c:v>-7.7777777777399137E-4</c:v>
                </c:pt>
                <c:pt idx="6">
                  <c:v>2.2222222222367805E-4</c:v>
                </c:pt>
                <c:pt idx="8">
                  <c:v>3.3333333333374071E-4</c:v>
                </c:pt>
                <c:pt idx="9">
                  <c:v>3.3333333333374071E-4</c:v>
                </c:pt>
                <c:pt idx="10">
                  <c:v>3.3333333333374071E-4</c:v>
                </c:pt>
                <c:pt idx="12">
                  <c:v>4.4444444444735609E-4</c:v>
                </c:pt>
                <c:pt idx="13">
                  <c:v>4.4444444444735609E-4</c:v>
                </c:pt>
                <c:pt idx="14">
                  <c:v>4.4444444444735609E-4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3.3333333333374071E-4</c:v>
                </c:pt>
                <c:pt idx="21">
                  <c:v>-6.6666666666748142E-4</c:v>
                </c:pt>
                <c:pt idx="22">
                  <c:v>3.3333333333374071E-4</c:v>
                </c:pt>
                <c:pt idx="24">
                  <c:v>-3.3333333333374071E-4</c:v>
                </c:pt>
                <c:pt idx="25">
                  <c:v>-3.3333333333374071E-4</c:v>
                </c:pt>
                <c:pt idx="26">
                  <c:v>-3.3333333333374071E-4</c:v>
                </c:pt>
                <c:pt idx="28">
                  <c:v>-2.2222222222012533E-4</c:v>
                </c:pt>
                <c:pt idx="29">
                  <c:v>-2.2222222222012533E-4</c:v>
                </c:pt>
                <c:pt idx="30">
                  <c:v>-2.2222222222012533E-4</c:v>
                </c:pt>
                <c:pt idx="32">
                  <c:v>-3.33333333330188E-4</c:v>
                </c:pt>
                <c:pt idx="33">
                  <c:v>6.6666666666748142E-4</c:v>
                </c:pt>
                <c:pt idx="34">
                  <c:v>6.6666666666748142E-4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B-446B-AD70-72DAAD044BDB}"/>
            </c:ext>
          </c:extLst>
        </c:ser>
        <c:ser>
          <c:idx val="1"/>
          <c:order val="1"/>
          <c:tx>
            <c:strRef>
              <c:f>'Ref Shaft Drive KWP GR'!$W$6</c:f>
              <c:strCache>
                <c:ptCount val="1"/>
                <c:pt idx="0">
                  <c:v>CHATEN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'Ref Shaft Drive KWP GR'!$BB$2:$BB$40</c:f>
              <c:numCache>
                <c:formatCode>0.000</c:formatCode>
                <c:ptCount val="39"/>
                <c:pt idx="0">
                  <c:v>-1.1111111111148375E-3</c:v>
                </c:pt>
                <c:pt idx="1">
                  <c:v>-1.1111111111361538E-4</c:v>
                </c:pt>
                <c:pt idx="2">
                  <c:v>-1.1111111111361538E-4</c:v>
                </c:pt>
                <c:pt idx="4">
                  <c:v>2.2222222222367805E-4</c:v>
                </c:pt>
                <c:pt idx="5">
                  <c:v>2.2222222222367805E-4</c:v>
                </c:pt>
                <c:pt idx="6">
                  <c:v>2.2222222222367805E-4</c:v>
                </c:pt>
                <c:pt idx="8">
                  <c:v>-6.6666666666748142E-4</c:v>
                </c:pt>
                <c:pt idx="9">
                  <c:v>-6.6666666666748142E-4</c:v>
                </c:pt>
                <c:pt idx="10">
                  <c:v>-6.6666666666748142E-4</c:v>
                </c:pt>
                <c:pt idx="12">
                  <c:v>-5.5555555555386604E-4</c:v>
                </c:pt>
                <c:pt idx="13">
                  <c:v>4.4444444444735609E-4</c:v>
                </c:pt>
                <c:pt idx="14">
                  <c:v>4.4444444444735609E-4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-6.6666666666748142E-4</c:v>
                </c:pt>
                <c:pt idx="21">
                  <c:v>3.3333333333374071E-4</c:v>
                </c:pt>
                <c:pt idx="22">
                  <c:v>3.3333333333374071E-4</c:v>
                </c:pt>
                <c:pt idx="24">
                  <c:v>-3.3333333333374071E-4</c:v>
                </c:pt>
                <c:pt idx="25">
                  <c:v>-3.3333333333374071E-4</c:v>
                </c:pt>
                <c:pt idx="26">
                  <c:v>-3.3333333333374071E-4</c:v>
                </c:pt>
                <c:pt idx="28">
                  <c:v>-2.2222222222012533E-4</c:v>
                </c:pt>
                <c:pt idx="29">
                  <c:v>7.777777777810968E-4</c:v>
                </c:pt>
                <c:pt idx="30">
                  <c:v>-2.2222222222012533E-4</c:v>
                </c:pt>
                <c:pt idx="32">
                  <c:v>6.6666666666748142E-4</c:v>
                </c:pt>
                <c:pt idx="33">
                  <c:v>-3.33333333330188E-4</c:v>
                </c:pt>
                <c:pt idx="34">
                  <c:v>-3.33333333330188E-4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B-446B-AD70-72DAAD044BDB}"/>
            </c:ext>
          </c:extLst>
        </c:ser>
        <c:ser>
          <c:idx val="2"/>
          <c:order val="2"/>
          <c:tx>
            <c:strRef>
              <c:f>'Ref Shaft Drive KWP GR'!$W$8</c:f>
              <c:strCache>
                <c:ptCount val="1"/>
                <c:pt idx="0">
                  <c:v>M VELUMURUGAN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'Ref Shaft Drive KWP GR'!$BC$2:$BC$40</c:f>
              <c:numCache>
                <c:formatCode>0.000</c:formatCode>
                <c:ptCount val="39"/>
                <c:pt idx="0">
                  <c:v>-1.1111111111361538E-4</c:v>
                </c:pt>
                <c:pt idx="1">
                  <c:v>8.8888888888405404E-4</c:v>
                </c:pt>
                <c:pt idx="2">
                  <c:v>8.8888888888405404E-4</c:v>
                </c:pt>
                <c:pt idx="4">
                  <c:v>-7.7777777777399137E-4</c:v>
                </c:pt>
                <c:pt idx="5">
                  <c:v>2.2222222222367805E-4</c:v>
                </c:pt>
                <c:pt idx="6">
                  <c:v>2.2222222222367805E-4</c:v>
                </c:pt>
                <c:pt idx="8">
                  <c:v>3.3333333333374071E-4</c:v>
                </c:pt>
                <c:pt idx="9">
                  <c:v>3.3333333333374071E-4</c:v>
                </c:pt>
                <c:pt idx="10">
                  <c:v>3.3333333333374071E-4</c:v>
                </c:pt>
                <c:pt idx="12">
                  <c:v>-5.5555555555386604E-4</c:v>
                </c:pt>
                <c:pt idx="13">
                  <c:v>-5.5555555555386604E-4</c:v>
                </c:pt>
                <c:pt idx="14">
                  <c:v>-5.5555555555386604E-4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-6.6666666666748142E-4</c:v>
                </c:pt>
                <c:pt idx="21">
                  <c:v>3.3333333333374071E-4</c:v>
                </c:pt>
                <c:pt idx="22">
                  <c:v>3.3333333333374071E-4</c:v>
                </c:pt>
                <c:pt idx="24">
                  <c:v>6.6666666666748142E-4</c:v>
                </c:pt>
                <c:pt idx="25">
                  <c:v>6.6666666666748142E-4</c:v>
                </c:pt>
                <c:pt idx="26">
                  <c:v>6.6666666666748142E-4</c:v>
                </c:pt>
                <c:pt idx="28">
                  <c:v>-2.2222222222012533E-4</c:v>
                </c:pt>
                <c:pt idx="29">
                  <c:v>7.777777777810968E-4</c:v>
                </c:pt>
                <c:pt idx="30">
                  <c:v>-2.2222222222012533E-4</c:v>
                </c:pt>
                <c:pt idx="32">
                  <c:v>-3.33333333330188E-4</c:v>
                </c:pt>
                <c:pt idx="33">
                  <c:v>-3.33333333330188E-4</c:v>
                </c:pt>
                <c:pt idx="34">
                  <c:v>-3.33333333330188E-4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B-446B-AD70-72DAAD0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47424"/>
        <c:axId val="1"/>
      </c:lineChart>
      <c:catAx>
        <c:axId val="28284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47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02883357159604"/>
          <c:y val="0.91342383926147175"/>
          <c:w val="0.31223021473900775"/>
          <c:h val="6.0606389718526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50285994512626"/>
          <c:y val="0.11538461538461539"/>
          <c:w val="0.77489505079414733"/>
          <c:h val="0.7142857142857143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'Ref Shaft Drive KWP GR'!$C$23:$L$23</c:f>
              <c:numCache>
                <c:formatCode>0.000</c:formatCode>
                <c:ptCount val="10"/>
                <c:pt idx="0">
                  <c:v>20.006666666666671</c:v>
                </c:pt>
                <c:pt idx="1">
                  <c:v>20.010999999999999</c:v>
                </c:pt>
                <c:pt idx="2">
                  <c:v>20.004999999999999</c:v>
                </c:pt>
                <c:pt idx="3">
                  <c:v>20.012666666666671</c:v>
                </c:pt>
                <c:pt idx="4">
                  <c:v>20.010000000000002</c:v>
                </c:pt>
                <c:pt idx="5">
                  <c:v>20.011666666666667</c:v>
                </c:pt>
                <c:pt idx="6">
                  <c:v>20.006</c:v>
                </c:pt>
                <c:pt idx="7">
                  <c:v>20.008333333333329</c:v>
                </c:pt>
                <c:pt idx="8">
                  <c:v>20.004333333333335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7-4AE9-9FCF-66D9C8DB644E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'Ref Shaft Drive KWP GR'!$AA$7:$AJ$7</c:f>
              <c:numCache>
                <c:formatCode>0.000</c:formatCode>
                <c:ptCount val="10"/>
                <c:pt idx="0">
                  <c:v>20.008733333333332</c:v>
                </c:pt>
                <c:pt idx="1">
                  <c:v>20.008733333333332</c:v>
                </c:pt>
                <c:pt idx="2">
                  <c:v>20.008733333333332</c:v>
                </c:pt>
                <c:pt idx="3">
                  <c:v>20.008733333333332</c:v>
                </c:pt>
                <c:pt idx="4">
                  <c:v>20.008733333333332</c:v>
                </c:pt>
                <c:pt idx="5">
                  <c:v>20.008733333333332</c:v>
                </c:pt>
                <c:pt idx="6">
                  <c:v>20.008733333333332</c:v>
                </c:pt>
                <c:pt idx="7">
                  <c:v>20.008733333333332</c:v>
                </c:pt>
                <c:pt idx="8">
                  <c:v>20.008733333333332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7-4AE9-9FCF-66D9C8DB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24464"/>
        <c:axId val="1"/>
      </c:lineChart>
      <c:catAx>
        <c:axId val="28282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24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50285994512626"/>
          <c:y val="0.11538461538461539"/>
          <c:w val="0.77489505079414733"/>
          <c:h val="0.7142857142857143"/>
        </c:manualLayout>
      </c:layout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'Ref Shaft Drive KWP GR'!$C$28:$L$28</c:f>
              <c:numCache>
                <c:formatCode>0.000</c:formatCode>
                <c:ptCount val="10"/>
                <c:pt idx="0">
                  <c:v>20.007666666666665</c:v>
                </c:pt>
                <c:pt idx="1">
                  <c:v>20.010666666666665</c:v>
                </c:pt>
                <c:pt idx="2">
                  <c:v>20.006</c:v>
                </c:pt>
                <c:pt idx="3">
                  <c:v>20.012</c:v>
                </c:pt>
                <c:pt idx="4">
                  <c:v>20.010000000000002</c:v>
                </c:pt>
                <c:pt idx="5">
                  <c:v>20.011666666666667</c:v>
                </c:pt>
                <c:pt idx="6">
                  <c:v>20.007000000000001</c:v>
                </c:pt>
                <c:pt idx="7">
                  <c:v>20.008333333333329</c:v>
                </c:pt>
                <c:pt idx="8">
                  <c:v>20.004000000000001</c:v>
                </c:pt>
                <c:pt idx="9">
                  <c:v>20.010000000000002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2-4072-B66F-CB3E4C2255CC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'Ref Shaft Drive KWP GR'!$AA$7:$AJ$7</c:f>
              <c:numCache>
                <c:formatCode>0.000</c:formatCode>
                <c:ptCount val="10"/>
                <c:pt idx="0">
                  <c:v>20.008733333333332</c:v>
                </c:pt>
                <c:pt idx="1">
                  <c:v>20.008733333333332</c:v>
                </c:pt>
                <c:pt idx="2">
                  <c:v>20.008733333333332</c:v>
                </c:pt>
                <c:pt idx="3">
                  <c:v>20.008733333333332</c:v>
                </c:pt>
                <c:pt idx="4">
                  <c:v>20.008733333333332</c:v>
                </c:pt>
                <c:pt idx="5">
                  <c:v>20.008733333333332</c:v>
                </c:pt>
                <c:pt idx="6">
                  <c:v>20.008733333333332</c:v>
                </c:pt>
                <c:pt idx="7">
                  <c:v>20.008733333333332</c:v>
                </c:pt>
                <c:pt idx="8">
                  <c:v>20.008733333333332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2-4072-B66F-CB3E4C22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24464"/>
        <c:axId val="1"/>
      </c:lineChart>
      <c:catAx>
        <c:axId val="28282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24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5094294366324"/>
          <c:y val="0.11797785172119613"/>
          <c:w val="0.78509108197591992"/>
          <c:h val="0.7078671103271767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'Shaft Drive KWP TR'!$C$24:$L$24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5-4ADB-A8C4-9C39A101E0C9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'Shaft Drive KWP TR'!$AA$16:$AJ$16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5-4ADB-A8C4-9C39A101E0C9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'Shaft Drive KWP TR'!$AA$17:$AJ$17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5-4ADB-A8C4-9C39A101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33648"/>
        <c:axId val="1"/>
      </c:lineChart>
      <c:catAx>
        <c:axId val="28283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33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51579205472154"/>
          <c:y val="0.11864472239540516"/>
          <c:w val="0.78788211868455205"/>
          <c:h val="0.7062185856869355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'Shaft Drive KWP TR'!$C$29:$L$29</c:f>
              <c:numCache>
                <c:formatCode>0.000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E-4E1F-B266-2AC094A93F22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'Shaft Drive KWP TR'!$AA$16:$AJ$16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E-4E1F-B266-2AC094A93F22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'Shaft Drive KWP TR'!$AA$17:$AJ$17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E-4E1F-B266-2AC094A9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35944"/>
        <c:axId val="1"/>
      </c:lineChart>
      <c:catAx>
        <c:axId val="28283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35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SCATTER PLOT</a:t>
            </a:r>
          </a:p>
        </c:rich>
      </c:tx>
      <c:layout>
        <c:manualLayout>
          <c:xMode val="edge"/>
          <c:yMode val="edge"/>
          <c:x val="0.42363144000939273"/>
          <c:y val="2.13677835725079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28006607983752E-2"/>
          <c:y val="0.11538509692631931"/>
          <c:w val="0.91786808094780103"/>
          <c:h val="0.76068693529203102"/>
        </c:manualLayout>
      </c:layout>
      <c:lineChart>
        <c:grouping val="standard"/>
        <c:varyColors val="0"/>
        <c:ser>
          <c:idx val="0"/>
          <c:order val="0"/>
          <c:tx>
            <c:strRef>
              <c:f>'Shaft Drive KWP TR'!$L$4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'Shaft Drive KWP TR'!$C$14:$L$14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'Shaft Drive KWP TR'!$AW$2:$AW$40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2-4C33-9809-20B457A70095}"/>
            </c:ext>
          </c:extLst>
        </c:ser>
        <c:ser>
          <c:idx val="1"/>
          <c:order val="1"/>
          <c:tx>
            <c:strRef>
              <c:f>'Shaft Drive KWP TR'!$L$6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'Shaft Drive KWP TR'!$C$14:$L$14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'Shaft Drive KWP TR'!$AX$2:$AX$40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2-4C33-9809-20B457A70095}"/>
            </c:ext>
          </c:extLst>
        </c:ser>
        <c:ser>
          <c:idx val="2"/>
          <c:order val="2"/>
          <c:tx>
            <c:strRef>
              <c:f>'Shaft Drive KWP TR'!$L$8</c:f>
              <c:strCache>
                <c:ptCount val="1"/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'Shaft Drive KWP TR'!$C$14:$L$14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'Shaft Drive KWP TR'!$AY$2:$AY$40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2-4C33-9809-20B457A7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38240"/>
        <c:axId val="1"/>
      </c:lineChart>
      <c:catAx>
        <c:axId val="2828382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PART</a:t>
                </a:r>
              </a:p>
            </c:rich>
          </c:tx>
          <c:layout>
            <c:manualLayout>
              <c:xMode val="edge"/>
              <c:yMode val="edge"/>
              <c:x val="0.38472660614392895"/>
              <c:y val="0.85470452557066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7.2047054724220082E-3"/>
              <c:y val="0.4316260467441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38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253627387485657"/>
          <c:y val="0.91880742179954777"/>
          <c:w val="0.51152772570095406"/>
          <c:h val="6.83764529433821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77919238887789E-2"/>
          <c:y val="6.4777455990352964E-2"/>
          <c:w val="0.78074187028627062"/>
          <c:h val="0.71660060689327965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'Shaft Drive KWP TR'!$C$15:$L$15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2-4241-9085-7230FDDAE38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'Shaft Drive KWP TR'!$C$16:$L$16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2-4241-9085-7230FDDAE38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'Shaft Drive KWP TR'!$C$17:$L$17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2-4241-9085-7230FDDA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282840536"/>
        <c:axId val="1"/>
      </c:stockChart>
      <c:catAx>
        <c:axId val="282840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40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29745761720347"/>
          <c:y val="0.33603305610895023"/>
          <c:w val="9.3333489331664188E-2"/>
          <c:h val="0.246964129483814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19472913616401E-2"/>
          <c:y val="0.11061970802446597"/>
          <c:w val="0.80673499267935578"/>
          <c:h val="0.70796613135658215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'Shaft Drive KWP TR'!$C$20:$L$20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4-41CD-B27B-02FA8D44F85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'Shaft Drive KWP TR'!$C$21:$L$21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4-41CD-B27B-02FA8D44F851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'Shaft Drive KWP TR'!$C$22:$L$22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4-41CD-B27B-02FA8D44F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282842832"/>
        <c:axId val="1"/>
      </c:stockChart>
      <c:catAx>
        <c:axId val="282842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42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75985600918818"/>
          <c:y val="0.33628421447319085"/>
          <c:w val="8.0527092703720382E-2"/>
          <c:h val="0.25663760779902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48104956268216E-2"/>
          <c:y val="0.11682269645949653"/>
          <c:w val="0.80758017492711365"/>
          <c:h val="0.69159036304021937"/>
        </c:manualLayout>
      </c:layout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val>
            <c:numRef>
              <c:f>'Shaft Drive KWP TR'!$C$25:$L$25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7-474B-A906-B419DB7C50E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'Shaft Drive KWP TR'!$C$26:$L$26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7-474B-A906-B419DB7C50E1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'Shaft Drive KWP TR'!$C$27:$L$27</c:f>
              <c:numCache>
                <c:formatCode>0.00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7-474B-A906-B419DB7C5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axId val="282845128"/>
        <c:axId val="1"/>
      </c:stockChart>
      <c:catAx>
        <c:axId val="282845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45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16319012754987"/>
          <c:y val="0.32710394921565034"/>
          <c:w val="8.017482463814829E-2"/>
          <c:h val="0.271028261002258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095556385668652E-2"/>
          <c:y val="0.1043119464166707"/>
          <c:w val="0.92661870503597121"/>
          <c:h val="0.7359338471229333"/>
        </c:manualLayout>
      </c:layout>
      <c:lineChart>
        <c:grouping val="standard"/>
        <c:varyColors val="0"/>
        <c:ser>
          <c:idx val="0"/>
          <c:order val="0"/>
          <c:tx>
            <c:strRef>
              <c:f>'Shaft Drive KWP TR'!$W$4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'Shaft Drive KWP TR'!$BA$2:$BA$40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7-4C3D-9EA6-6F707B9F6A36}"/>
            </c:ext>
          </c:extLst>
        </c:ser>
        <c:ser>
          <c:idx val="1"/>
          <c:order val="1"/>
          <c:tx>
            <c:strRef>
              <c:f>'Shaft Drive KWP TR'!$W$6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'Shaft Drive KWP TR'!$BB$2:$BB$40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7-4C3D-9EA6-6F707B9F6A36}"/>
            </c:ext>
          </c:extLst>
        </c:ser>
        <c:ser>
          <c:idx val="2"/>
          <c:order val="2"/>
          <c:tx>
            <c:strRef>
              <c:f>'Shaft Drive KWP TR'!$W$8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'Shaft Drive KWP TR'!$BC$2:$BC$40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7-4C3D-9EA6-6F707B9F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847424"/>
        <c:axId val="1"/>
      </c:lineChart>
      <c:catAx>
        <c:axId val="28284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847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02883357159604"/>
          <c:y val="0.91342383926147175"/>
          <c:w val="0.31223021473900775"/>
          <c:h val="6.0606389718526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image" Target="../media/image1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17369</xdr:colOff>
      <xdr:row>1</xdr:row>
      <xdr:rowOff>58831</xdr:rowOff>
    </xdr:from>
    <xdr:to>
      <xdr:col>28</xdr:col>
      <xdr:colOff>379319</xdr:colOff>
      <xdr:row>11</xdr:row>
      <xdr:rowOff>106456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B682D-ADFD-4ADA-B3E9-580F5F80A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11</xdr:row>
      <xdr:rowOff>123825</xdr:rowOff>
    </xdr:from>
    <xdr:to>
      <xdr:col>28</xdr:col>
      <xdr:colOff>381000</xdr:colOff>
      <xdr:row>19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AA2106-0687-4CE1-898E-B8CFF485F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409575</xdr:colOff>
      <xdr:row>11</xdr:row>
      <xdr:rowOff>133350</xdr:rowOff>
    </xdr:from>
    <xdr:to>
      <xdr:col>32</xdr:col>
      <xdr:colOff>123825</xdr:colOff>
      <xdr:row>19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80BBAF-766C-40CB-893D-D124C12EB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161925</xdr:colOff>
      <xdr:row>11</xdr:row>
      <xdr:rowOff>123825</xdr:rowOff>
    </xdr:from>
    <xdr:to>
      <xdr:col>35</xdr:col>
      <xdr:colOff>533400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E15CE6-8ABA-4EA3-B550-A046CB5A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47625</xdr:colOff>
      <xdr:row>19</xdr:row>
      <xdr:rowOff>152400</xdr:rowOff>
    </xdr:from>
    <xdr:to>
      <xdr:col>35</xdr:col>
      <xdr:colOff>533400</xdr:colOff>
      <xdr:row>29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ED3D4E-27E2-4451-9761-1E2F11A82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161925</xdr:colOff>
      <xdr:row>3</xdr:row>
      <xdr:rowOff>85725</xdr:rowOff>
    </xdr:from>
    <xdr:to>
      <xdr:col>46</xdr:col>
      <xdr:colOff>495300</xdr:colOff>
      <xdr:row>16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1650A8-388B-4F66-BBE4-26237BF48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123825</xdr:colOff>
      <xdr:row>18</xdr:row>
      <xdr:rowOff>152400</xdr:rowOff>
    </xdr:from>
    <xdr:to>
      <xdr:col>46</xdr:col>
      <xdr:colOff>533400</xdr:colOff>
      <xdr:row>28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ABDBC6-76E5-4495-AA20-8E993A38F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30</xdr:row>
      <xdr:rowOff>85725</xdr:rowOff>
    </xdr:from>
    <xdr:to>
      <xdr:col>46</xdr:col>
      <xdr:colOff>571500</xdr:colOff>
      <xdr:row>40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877786-1198-43E0-BC66-215411564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47625</xdr:colOff>
      <xdr:row>29</xdr:row>
      <xdr:rowOff>190500</xdr:rowOff>
    </xdr:from>
    <xdr:to>
      <xdr:col>35</xdr:col>
      <xdr:colOff>542925</xdr:colOff>
      <xdr:row>40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F83DB5-BD2C-45FE-A42E-EF92B8089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403412</xdr:colOff>
      <xdr:row>1</xdr:row>
      <xdr:rowOff>56029</xdr:rowOff>
    </xdr:from>
    <xdr:to>
      <xdr:col>32</xdr:col>
      <xdr:colOff>149038</xdr:colOff>
      <xdr:row>11</xdr:row>
      <xdr:rowOff>103654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AFC94B-0F50-4D1D-89DF-079C3FE78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168088</xdr:colOff>
      <xdr:row>1</xdr:row>
      <xdr:rowOff>56030</xdr:rowOff>
    </xdr:from>
    <xdr:to>
      <xdr:col>35</xdr:col>
      <xdr:colOff>541244</xdr:colOff>
      <xdr:row>11</xdr:row>
      <xdr:rowOff>103655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ADAC85-337E-4C29-ACB5-640438513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403411</xdr:colOff>
      <xdr:row>1</xdr:row>
      <xdr:rowOff>22412</xdr:rowOff>
    </xdr:from>
    <xdr:to>
      <xdr:col>10</xdr:col>
      <xdr:colOff>448236</xdr:colOff>
      <xdr:row>2</xdr:row>
      <xdr:rowOff>123265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EFCCEA-9C2F-43C5-B748-5C34EC9BE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4911" y="246530"/>
          <a:ext cx="571501" cy="32497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23</xdr:col>
      <xdr:colOff>22412</xdr:colOff>
      <xdr:row>2</xdr:row>
      <xdr:rowOff>100853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5A679DD-F2E4-45D4-879D-166EE1BF2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7941" y="224118"/>
          <a:ext cx="571501" cy="32497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</xdr:row>
      <xdr:rowOff>58831</xdr:rowOff>
    </xdr:from>
    <xdr:to>
      <xdr:col>28</xdr:col>
      <xdr:colOff>390525</xdr:colOff>
      <xdr:row>11</xdr:row>
      <xdr:rowOff>106456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D1002-D14C-4953-935B-813B8650D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11</xdr:row>
      <xdr:rowOff>123825</xdr:rowOff>
    </xdr:from>
    <xdr:to>
      <xdr:col>28</xdr:col>
      <xdr:colOff>381000</xdr:colOff>
      <xdr:row>19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DC3A84-D1CC-4961-837D-9FF8A2001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409575</xdr:colOff>
      <xdr:row>11</xdr:row>
      <xdr:rowOff>133350</xdr:rowOff>
    </xdr:from>
    <xdr:to>
      <xdr:col>32</xdr:col>
      <xdr:colOff>123825</xdr:colOff>
      <xdr:row>19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3B9E51-AF70-4582-8EE4-16FD80F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161925</xdr:colOff>
      <xdr:row>11</xdr:row>
      <xdr:rowOff>123825</xdr:rowOff>
    </xdr:from>
    <xdr:to>
      <xdr:col>35</xdr:col>
      <xdr:colOff>533400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A3C4C4-A7AD-49F0-8A8F-3092B2926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47625</xdr:colOff>
      <xdr:row>19</xdr:row>
      <xdr:rowOff>152400</xdr:rowOff>
    </xdr:from>
    <xdr:to>
      <xdr:col>35</xdr:col>
      <xdr:colOff>533400</xdr:colOff>
      <xdr:row>29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D5D1C2-0483-4BB7-B3AC-9352A0C15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161925</xdr:colOff>
      <xdr:row>3</xdr:row>
      <xdr:rowOff>85725</xdr:rowOff>
    </xdr:from>
    <xdr:to>
      <xdr:col>46</xdr:col>
      <xdr:colOff>495300</xdr:colOff>
      <xdr:row>16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958E18-03A3-4422-9280-F1341953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123825</xdr:colOff>
      <xdr:row>18</xdr:row>
      <xdr:rowOff>152400</xdr:rowOff>
    </xdr:from>
    <xdr:to>
      <xdr:col>46</xdr:col>
      <xdr:colOff>533400</xdr:colOff>
      <xdr:row>28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85085C-53A2-4FDB-A2DF-8F392E01A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30</xdr:row>
      <xdr:rowOff>85725</xdr:rowOff>
    </xdr:from>
    <xdr:to>
      <xdr:col>46</xdr:col>
      <xdr:colOff>571500</xdr:colOff>
      <xdr:row>40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5D255C-5518-4BEB-9A20-68D98300D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47625</xdr:colOff>
      <xdr:row>29</xdr:row>
      <xdr:rowOff>190500</xdr:rowOff>
    </xdr:from>
    <xdr:to>
      <xdr:col>35</xdr:col>
      <xdr:colOff>542925</xdr:colOff>
      <xdr:row>40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B332B8-6C88-430B-914D-633B5FC02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403412</xdr:colOff>
      <xdr:row>1</xdr:row>
      <xdr:rowOff>56029</xdr:rowOff>
    </xdr:from>
    <xdr:to>
      <xdr:col>32</xdr:col>
      <xdr:colOff>149038</xdr:colOff>
      <xdr:row>11</xdr:row>
      <xdr:rowOff>103654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ACB47D-3225-4C12-9ADE-CE13A258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168087</xdr:colOff>
      <xdr:row>1</xdr:row>
      <xdr:rowOff>67235</xdr:rowOff>
    </xdr:from>
    <xdr:to>
      <xdr:col>35</xdr:col>
      <xdr:colOff>541243</xdr:colOff>
      <xdr:row>11</xdr:row>
      <xdr:rowOff>114860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6A1FB4-F128-4E88-B6A5-2CF59603F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470646</xdr:colOff>
      <xdr:row>1</xdr:row>
      <xdr:rowOff>0</xdr:rowOff>
    </xdr:from>
    <xdr:to>
      <xdr:col>10</xdr:col>
      <xdr:colOff>515471</xdr:colOff>
      <xdr:row>2</xdr:row>
      <xdr:rowOff>100853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CFFDA83-010C-4DDD-9C13-A9BFA8A3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2146" y="224118"/>
          <a:ext cx="571501" cy="32497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23</xdr:col>
      <xdr:colOff>22413</xdr:colOff>
      <xdr:row>2</xdr:row>
      <xdr:rowOff>100853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A4C75D9-C6E3-4669-8640-D7B35DAB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7941" y="224118"/>
          <a:ext cx="571501" cy="32497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CE77-1971-4FC9-8F16-78612556CB5A}">
  <sheetPr>
    <tabColor indexed="13"/>
  </sheetPr>
  <dimension ref="A1:BC1476"/>
  <sheetViews>
    <sheetView showGridLines="0" view="pageBreakPreview" zoomScale="85" zoomScaleNormal="85" zoomScaleSheetLayoutView="85" workbookViewId="0">
      <selection activeCell="J17" sqref="J17"/>
    </sheetView>
  </sheetViews>
  <sheetFormatPr defaultRowHeight="12.75"/>
  <cols>
    <col min="1" max="1" width="8.140625" style="4" customWidth="1"/>
    <col min="2" max="2" width="4.85546875" style="4" customWidth="1"/>
    <col min="3" max="5" width="7.140625" style="4" customWidth="1"/>
    <col min="6" max="11" width="7.85546875" style="4" customWidth="1"/>
    <col min="12" max="12" width="8.140625" style="4" customWidth="1"/>
    <col min="13" max="13" width="6.85546875" style="4" customWidth="1"/>
    <col min="14" max="14" width="9.85546875" style="4" customWidth="1"/>
    <col min="15" max="15" width="9.7109375" style="4" customWidth="1"/>
    <col min="16" max="21" width="7.7109375" style="4" customWidth="1"/>
    <col min="22" max="22" width="9.28515625" style="4" customWidth="1"/>
    <col min="23" max="23" width="8.28515625" style="4" customWidth="1"/>
    <col min="24" max="25" width="9.28515625" style="4" customWidth="1"/>
    <col min="26" max="27" width="9.140625" style="4"/>
    <col min="28" max="30" width="9.28515625" style="4" customWidth="1"/>
    <col min="31" max="256" width="9.140625" style="4"/>
    <col min="257" max="257" width="7.5703125" style="4" customWidth="1"/>
    <col min="258" max="258" width="4.85546875" style="4" customWidth="1"/>
    <col min="259" max="267" width="7.85546875" style="4" customWidth="1"/>
    <col min="268" max="268" width="8.140625" style="4" customWidth="1"/>
    <col min="269" max="269" width="6.85546875" style="4" customWidth="1"/>
    <col min="270" max="270" width="9.85546875" style="4" customWidth="1"/>
    <col min="271" max="277" width="7.7109375" style="4" customWidth="1"/>
    <col min="278" max="278" width="9.28515625" style="4" customWidth="1"/>
    <col min="279" max="279" width="8.28515625" style="4" customWidth="1"/>
    <col min="280" max="281" width="9.28515625" style="4" customWidth="1"/>
    <col min="282" max="283" width="9.140625" style="4"/>
    <col min="284" max="286" width="9.28515625" style="4" customWidth="1"/>
    <col min="287" max="512" width="9.140625" style="4"/>
    <col min="513" max="513" width="7.5703125" style="4" customWidth="1"/>
    <col min="514" max="514" width="4.85546875" style="4" customWidth="1"/>
    <col min="515" max="523" width="7.85546875" style="4" customWidth="1"/>
    <col min="524" max="524" width="8.140625" style="4" customWidth="1"/>
    <col min="525" max="525" width="6.85546875" style="4" customWidth="1"/>
    <col min="526" max="526" width="9.85546875" style="4" customWidth="1"/>
    <col min="527" max="533" width="7.7109375" style="4" customWidth="1"/>
    <col min="534" max="534" width="9.28515625" style="4" customWidth="1"/>
    <col min="535" max="535" width="8.28515625" style="4" customWidth="1"/>
    <col min="536" max="537" width="9.28515625" style="4" customWidth="1"/>
    <col min="538" max="539" width="9.140625" style="4"/>
    <col min="540" max="542" width="9.28515625" style="4" customWidth="1"/>
    <col min="543" max="768" width="9.140625" style="4"/>
    <col min="769" max="769" width="7.5703125" style="4" customWidth="1"/>
    <col min="770" max="770" width="4.85546875" style="4" customWidth="1"/>
    <col min="771" max="779" width="7.85546875" style="4" customWidth="1"/>
    <col min="780" max="780" width="8.140625" style="4" customWidth="1"/>
    <col min="781" max="781" width="6.85546875" style="4" customWidth="1"/>
    <col min="782" max="782" width="9.85546875" style="4" customWidth="1"/>
    <col min="783" max="789" width="7.7109375" style="4" customWidth="1"/>
    <col min="790" max="790" width="9.28515625" style="4" customWidth="1"/>
    <col min="791" max="791" width="8.28515625" style="4" customWidth="1"/>
    <col min="792" max="793" width="9.28515625" style="4" customWidth="1"/>
    <col min="794" max="795" width="9.140625" style="4"/>
    <col min="796" max="798" width="9.28515625" style="4" customWidth="1"/>
    <col min="799" max="1024" width="9.140625" style="4"/>
    <col min="1025" max="1025" width="7.5703125" style="4" customWidth="1"/>
    <col min="1026" max="1026" width="4.85546875" style="4" customWidth="1"/>
    <col min="1027" max="1035" width="7.85546875" style="4" customWidth="1"/>
    <col min="1036" max="1036" width="8.140625" style="4" customWidth="1"/>
    <col min="1037" max="1037" width="6.85546875" style="4" customWidth="1"/>
    <col min="1038" max="1038" width="9.85546875" style="4" customWidth="1"/>
    <col min="1039" max="1045" width="7.7109375" style="4" customWidth="1"/>
    <col min="1046" max="1046" width="9.28515625" style="4" customWidth="1"/>
    <col min="1047" max="1047" width="8.28515625" style="4" customWidth="1"/>
    <col min="1048" max="1049" width="9.28515625" style="4" customWidth="1"/>
    <col min="1050" max="1051" width="9.140625" style="4"/>
    <col min="1052" max="1054" width="9.28515625" style="4" customWidth="1"/>
    <col min="1055" max="1280" width="9.140625" style="4"/>
    <col min="1281" max="1281" width="7.5703125" style="4" customWidth="1"/>
    <col min="1282" max="1282" width="4.85546875" style="4" customWidth="1"/>
    <col min="1283" max="1291" width="7.85546875" style="4" customWidth="1"/>
    <col min="1292" max="1292" width="8.140625" style="4" customWidth="1"/>
    <col min="1293" max="1293" width="6.85546875" style="4" customWidth="1"/>
    <col min="1294" max="1294" width="9.85546875" style="4" customWidth="1"/>
    <col min="1295" max="1301" width="7.7109375" style="4" customWidth="1"/>
    <col min="1302" max="1302" width="9.28515625" style="4" customWidth="1"/>
    <col min="1303" max="1303" width="8.28515625" style="4" customWidth="1"/>
    <col min="1304" max="1305" width="9.28515625" style="4" customWidth="1"/>
    <col min="1306" max="1307" width="9.140625" style="4"/>
    <col min="1308" max="1310" width="9.28515625" style="4" customWidth="1"/>
    <col min="1311" max="1536" width="9.140625" style="4"/>
    <col min="1537" max="1537" width="7.5703125" style="4" customWidth="1"/>
    <col min="1538" max="1538" width="4.85546875" style="4" customWidth="1"/>
    <col min="1539" max="1547" width="7.85546875" style="4" customWidth="1"/>
    <col min="1548" max="1548" width="8.140625" style="4" customWidth="1"/>
    <col min="1549" max="1549" width="6.85546875" style="4" customWidth="1"/>
    <col min="1550" max="1550" width="9.85546875" style="4" customWidth="1"/>
    <col min="1551" max="1557" width="7.7109375" style="4" customWidth="1"/>
    <col min="1558" max="1558" width="9.28515625" style="4" customWidth="1"/>
    <col min="1559" max="1559" width="8.28515625" style="4" customWidth="1"/>
    <col min="1560" max="1561" width="9.28515625" style="4" customWidth="1"/>
    <col min="1562" max="1563" width="9.140625" style="4"/>
    <col min="1564" max="1566" width="9.28515625" style="4" customWidth="1"/>
    <col min="1567" max="1792" width="9.140625" style="4"/>
    <col min="1793" max="1793" width="7.5703125" style="4" customWidth="1"/>
    <col min="1794" max="1794" width="4.85546875" style="4" customWidth="1"/>
    <col min="1795" max="1803" width="7.85546875" style="4" customWidth="1"/>
    <col min="1804" max="1804" width="8.140625" style="4" customWidth="1"/>
    <col min="1805" max="1805" width="6.85546875" style="4" customWidth="1"/>
    <col min="1806" max="1806" width="9.85546875" style="4" customWidth="1"/>
    <col min="1807" max="1813" width="7.7109375" style="4" customWidth="1"/>
    <col min="1814" max="1814" width="9.28515625" style="4" customWidth="1"/>
    <col min="1815" max="1815" width="8.28515625" style="4" customWidth="1"/>
    <col min="1816" max="1817" width="9.28515625" style="4" customWidth="1"/>
    <col min="1818" max="1819" width="9.140625" style="4"/>
    <col min="1820" max="1822" width="9.28515625" style="4" customWidth="1"/>
    <col min="1823" max="2048" width="9.140625" style="4"/>
    <col min="2049" max="2049" width="7.5703125" style="4" customWidth="1"/>
    <col min="2050" max="2050" width="4.85546875" style="4" customWidth="1"/>
    <col min="2051" max="2059" width="7.85546875" style="4" customWidth="1"/>
    <col min="2060" max="2060" width="8.140625" style="4" customWidth="1"/>
    <col min="2061" max="2061" width="6.85546875" style="4" customWidth="1"/>
    <col min="2062" max="2062" width="9.85546875" style="4" customWidth="1"/>
    <col min="2063" max="2069" width="7.7109375" style="4" customWidth="1"/>
    <col min="2070" max="2070" width="9.28515625" style="4" customWidth="1"/>
    <col min="2071" max="2071" width="8.28515625" style="4" customWidth="1"/>
    <col min="2072" max="2073" width="9.28515625" style="4" customWidth="1"/>
    <col min="2074" max="2075" width="9.140625" style="4"/>
    <col min="2076" max="2078" width="9.28515625" style="4" customWidth="1"/>
    <col min="2079" max="2304" width="9.140625" style="4"/>
    <col min="2305" max="2305" width="7.5703125" style="4" customWidth="1"/>
    <col min="2306" max="2306" width="4.85546875" style="4" customWidth="1"/>
    <col min="2307" max="2315" width="7.85546875" style="4" customWidth="1"/>
    <col min="2316" max="2316" width="8.140625" style="4" customWidth="1"/>
    <col min="2317" max="2317" width="6.85546875" style="4" customWidth="1"/>
    <col min="2318" max="2318" width="9.85546875" style="4" customWidth="1"/>
    <col min="2319" max="2325" width="7.7109375" style="4" customWidth="1"/>
    <col min="2326" max="2326" width="9.28515625" style="4" customWidth="1"/>
    <col min="2327" max="2327" width="8.28515625" style="4" customWidth="1"/>
    <col min="2328" max="2329" width="9.28515625" style="4" customWidth="1"/>
    <col min="2330" max="2331" width="9.140625" style="4"/>
    <col min="2332" max="2334" width="9.28515625" style="4" customWidth="1"/>
    <col min="2335" max="2560" width="9.140625" style="4"/>
    <col min="2561" max="2561" width="7.5703125" style="4" customWidth="1"/>
    <col min="2562" max="2562" width="4.85546875" style="4" customWidth="1"/>
    <col min="2563" max="2571" width="7.85546875" style="4" customWidth="1"/>
    <col min="2572" max="2572" width="8.140625" style="4" customWidth="1"/>
    <col min="2573" max="2573" width="6.85546875" style="4" customWidth="1"/>
    <col min="2574" max="2574" width="9.85546875" style="4" customWidth="1"/>
    <col min="2575" max="2581" width="7.7109375" style="4" customWidth="1"/>
    <col min="2582" max="2582" width="9.28515625" style="4" customWidth="1"/>
    <col min="2583" max="2583" width="8.28515625" style="4" customWidth="1"/>
    <col min="2584" max="2585" width="9.28515625" style="4" customWidth="1"/>
    <col min="2586" max="2587" width="9.140625" style="4"/>
    <col min="2588" max="2590" width="9.28515625" style="4" customWidth="1"/>
    <col min="2591" max="2816" width="9.140625" style="4"/>
    <col min="2817" max="2817" width="7.5703125" style="4" customWidth="1"/>
    <col min="2818" max="2818" width="4.85546875" style="4" customWidth="1"/>
    <col min="2819" max="2827" width="7.85546875" style="4" customWidth="1"/>
    <col min="2828" max="2828" width="8.140625" style="4" customWidth="1"/>
    <col min="2829" max="2829" width="6.85546875" style="4" customWidth="1"/>
    <col min="2830" max="2830" width="9.85546875" style="4" customWidth="1"/>
    <col min="2831" max="2837" width="7.7109375" style="4" customWidth="1"/>
    <col min="2838" max="2838" width="9.28515625" style="4" customWidth="1"/>
    <col min="2839" max="2839" width="8.28515625" style="4" customWidth="1"/>
    <col min="2840" max="2841" width="9.28515625" style="4" customWidth="1"/>
    <col min="2842" max="2843" width="9.140625" style="4"/>
    <col min="2844" max="2846" width="9.28515625" style="4" customWidth="1"/>
    <col min="2847" max="3072" width="9.140625" style="4"/>
    <col min="3073" max="3073" width="7.5703125" style="4" customWidth="1"/>
    <col min="3074" max="3074" width="4.85546875" style="4" customWidth="1"/>
    <col min="3075" max="3083" width="7.85546875" style="4" customWidth="1"/>
    <col min="3084" max="3084" width="8.140625" style="4" customWidth="1"/>
    <col min="3085" max="3085" width="6.85546875" style="4" customWidth="1"/>
    <col min="3086" max="3086" width="9.85546875" style="4" customWidth="1"/>
    <col min="3087" max="3093" width="7.7109375" style="4" customWidth="1"/>
    <col min="3094" max="3094" width="9.28515625" style="4" customWidth="1"/>
    <col min="3095" max="3095" width="8.28515625" style="4" customWidth="1"/>
    <col min="3096" max="3097" width="9.28515625" style="4" customWidth="1"/>
    <col min="3098" max="3099" width="9.140625" style="4"/>
    <col min="3100" max="3102" width="9.28515625" style="4" customWidth="1"/>
    <col min="3103" max="3328" width="9.140625" style="4"/>
    <col min="3329" max="3329" width="7.5703125" style="4" customWidth="1"/>
    <col min="3330" max="3330" width="4.85546875" style="4" customWidth="1"/>
    <col min="3331" max="3339" width="7.85546875" style="4" customWidth="1"/>
    <col min="3340" max="3340" width="8.140625" style="4" customWidth="1"/>
    <col min="3341" max="3341" width="6.85546875" style="4" customWidth="1"/>
    <col min="3342" max="3342" width="9.85546875" style="4" customWidth="1"/>
    <col min="3343" max="3349" width="7.7109375" style="4" customWidth="1"/>
    <col min="3350" max="3350" width="9.28515625" style="4" customWidth="1"/>
    <col min="3351" max="3351" width="8.28515625" style="4" customWidth="1"/>
    <col min="3352" max="3353" width="9.28515625" style="4" customWidth="1"/>
    <col min="3354" max="3355" width="9.140625" style="4"/>
    <col min="3356" max="3358" width="9.28515625" style="4" customWidth="1"/>
    <col min="3359" max="3584" width="9.140625" style="4"/>
    <col min="3585" max="3585" width="7.5703125" style="4" customWidth="1"/>
    <col min="3586" max="3586" width="4.85546875" style="4" customWidth="1"/>
    <col min="3587" max="3595" width="7.85546875" style="4" customWidth="1"/>
    <col min="3596" max="3596" width="8.140625" style="4" customWidth="1"/>
    <col min="3597" max="3597" width="6.85546875" style="4" customWidth="1"/>
    <col min="3598" max="3598" width="9.85546875" style="4" customWidth="1"/>
    <col min="3599" max="3605" width="7.7109375" style="4" customWidth="1"/>
    <col min="3606" max="3606" width="9.28515625" style="4" customWidth="1"/>
    <col min="3607" max="3607" width="8.28515625" style="4" customWidth="1"/>
    <col min="3608" max="3609" width="9.28515625" style="4" customWidth="1"/>
    <col min="3610" max="3611" width="9.140625" style="4"/>
    <col min="3612" max="3614" width="9.28515625" style="4" customWidth="1"/>
    <col min="3615" max="3840" width="9.140625" style="4"/>
    <col min="3841" max="3841" width="7.5703125" style="4" customWidth="1"/>
    <col min="3842" max="3842" width="4.85546875" style="4" customWidth="1"/>
    <col min="3843" max="3851" width="7.85546875" style="4" customWidth="1"/>
    <col min="3852" max="3852" width="8.140625" style="4" customWidth="1"/>
    <col min="3853" max="3853" width="6.85546875" style="4" customWidth="1"/>
    <col min="3854" max="3854" width="9.85546875" style="4" customWidth="1"/>
    <col min="3855" max="3861" width="7.7109375" style="4" customWidth="1"/>
    <col min="3862" max="3862" width="9.28515625" style="4" customWidth="1"/>
    <col min="3863" max="3863" width="8.28515625" style="4" customWidth="1"/>
    <col min="3864" max="3865" width="9.28515625" style="4" customWidth="1"/>
    <col min="3866" max="3867" width="9.140625" style="4"/>
    <col min="3868" max="3870" width="9.28515625" style="4" customWidth="1"/>
    <col min="3871" max="4096" width="9.140625" style="4"/>
    <col min="4097" max="4097" width="7.5703125" style="4" customWidth="1"/>
    <col min="4098" max="4098" width="4.85546875" style="4" customWidth="1"/>
    <col min="4099" max="4107" width="7.85546875" style="4" customWidth="1"/>
    <col min="4108" max="4108" width="8.140625" style="4" customWidth="1"/>
    <col min="4109" max="4109" width="6.85546875" style="4" customWidth="1"/>
    <col min="4110" max="4110" width="9.85546875" style="4" customWidth="1"/>
    <col min="4111" max="4117" width="7.7109375" style="4" customWidth="1"/>
    <col min="4118" max="4118" width="9.28515625" style="4" customWidth="1"/>
    <col min="4119" max="4119" width="8.28515625" style="4" customWidth="1"/>
    <col min="4120" max="4121" width="9.28515625" style="4" customWidth="1"/>
    <col min="4122" max="4123" width="9.140625" style="4"/>
    <col min="4124" max="4126" width="9.28515625" style="4" customWidth="1"/>
    <col min="4127" max="4352" width="9.140625" style="4"/>
    <col min="4353" max="4353" width="7.5703125" style="4" customWidth="1"/>
    <col min="4354" max="4354" width="4.85546875" style="4" customWidth="1"/>
    <col min="4355" max="4363" width="7.85546875" style="4" customWidth="1"/>
    <col min="4364" max="4364" width="8.140625" style="4" customWidth="1"/>
    <col min="4365" max="4365" width="6.85546875" style="4" customWidth="1"/>
    <col min="4366" max="4366" width="9.85546875" style="4" customWidth="1"/>
    <col min="4367" max="4373" width="7.7109375" style="4" customWidth="1"/>
    <col min="4374" max="4374" width="9.28515625" style="4" customWidth="1"/>
    <col min="4375" max="4375" width="8.28515625" style="4" customWidth="1"/>
    <col min="4376" max="4377" width="9.28515625" style="4" customWidth="1"/>
    <col min="4378" max="4379" width="9.140625" style="4"/>
    <col min="4380" max="4382" width="9.28515625" style="4" customWidth="1"/>
    <col min="4383" max="4608" width="9.140625" style="4"/>
    <col min="4609" max="4609" width="7.5703125" style="4" customWidth="1"/>
    <col min="4610" max="4610" width="4.85546875" style="4" customWidth="1"/>
    <col min="4611" max="4619" width="7.85546875" style="4" customWidth="1"/>
    <col min="4620" max="4620" width="8.140625" style="4" customWidth="1"/>
    <col min="4621" max="4621" width="6.85546875" style="4" customWidth="1"/>
    <col min="4622" max="4622" width="9.85546875" style="4" customWidth="1"/>
    <col min="4623" max="4629" width="7.7109375" style="4" customWidth="1"/>
    <col min="4630" max="4630" width="9.28515625" style="4" customWidth="1"/>
    <col min="4631" max="4631" width="8.28515625" style="4" customWidth="1"/>
    <col min="4632" max="4633" width="9.28515625" style="4" customWidth="1"/>
    <col min="4634" max="4635" width="9.140625" style="4"/>
    <col min="4636" max="4638" width="9.28515625" style="4" customWidth="1"/>
    <col min="4639" max="4864" width="9.140625" style="4"/>
    <col min="4865" max="4865" width="7.5703125" style="4" customWidth="1"/>
    <col min="4866" max="4866" width="4.85546875" style="4" customWidth="1"/>
    <col min="4867" max="4875" width="7.85546875" style="4" customWidth="1"/>
    <col min="4876" max="4876" width="8.140625" style="4" customWidth="1"/>
    <col min="4877" max="4877" width="6.85546875" style="4" customWidth="1"/>
    <col min="4878" max="4878" width="9.85546875" style="4" customWidth="1"/>
    <col min="4879" max="4885" width="7.7109375" style="4" customWidth="1"/>
    <col min="4886" max="4886" width="9.28515625" style="4" customWidth="1"/>
    <col min="4887" max="4887" width="8.28515625" style="4" customWidth="1"/>
    <col min="4888" max="4889" width="9.28515625" style="4" customWidth="1"/>
    <col min="4890" max="4891" width="9.140625" style="4"/>
    <col min="4892" max="4894" width="9.28515625" style="4" customWidth="1"/>
    <col min="4895" max="5120" width="9.140625" style="4"/>
    <col min="5121" max="5121" width="7.5703125" style="4" customWidth="1"/>
    <col min="5122" max="5122" width="4.85546875" style="4" customWidth="1"/>
    <col min="5123" max="5131" width="7.85546875" style="4" customWidth="1"/>
    <col min="5132" max="5132" width="8.140625" style="4" customWidth="1"/>
    <col min="5133" max="5133" width="6.85546875" style="4" customWidth="1"/>
    <col min="5134" max="5134" width="9.85546875" style="4" customWidth="1"/>
    <col min="5135" max="5141" width="7.7109375" style="4" customWidth="1"/>
    <col min="5142" max="5142" width="9.28515625" style="4" customWidth="1"/>
    <col min="5143" max="5143" width="8.28515625" style="4" customWidth="1"/>
    <col min="5144" max="5145" width="9.28515625" style="4" customWidth="1"/>
    <col min="5146" max="5147" width="9.140625" style="4"/>
    <col min="5148" max="5150" width="9.28515625" style="4" customWidth="1"/>
    <col min="5151" max="5376" width="9.140625" style="4"/>
    <col min="5377" max="5377" width="7.5703125" style="4" customWidth="1"/>
    <col min="5378" max="5378" width="4.85546875" style="4" customWidth="1"/>
    <col min="5379" max="5387" width="7.85546875" style="4" customWidth="1"/>
    <col min="5388" max="5388" width="8.140625" style="4" customWidth="1"/>
    <col min="5389" max="5389" width="6.85546875" style="4" customWidth="1"/>
    <col min="5390" max="5390" width="9.85546875" style="4" customWidth="1"/>
    <col min="5391" max="5397" width="7.7109375" style="4" customWidth="1"/>
    <col min="5398" max="5398" width="9.28515625" style="4" customWidth="1"/>
    <col min="5399" max="5399" width="8.28515625" style="4" customWidth="1"/>
    <col min="5400" max="5401" width="9.28515625" style="4" customWidth="1"/>
    <col min="5402" max="5403" width="9.140625" style="4"/>
    <col min="5404" max="5406" width="9.28515625" style="4" customWidth="1"/>
    <col min="5407" max="5632" width="9.140625" style="4"/>
    <col min="5633" max="5633" width="7.5703125" style="4" customWidth="1"/>
    <col min="5634" max="5634" width="4.85546875" style="4" customWidth="1"/>
    <col min="5635" max="5643" width="7.85546875" style="4" customWidth="1"/>
    <col min="5644" max="5644" width="8.140625" style="4" customWidth="1"/>
    <col min="5645" max="5645" width="6.85546875" style="4" customWidth="1"/>
    <col min="5646" max="5646" width="9.85546875" style="4" customWidth="1"/>
    <col min="5647" max="5653" width="7.7109375" style="4" customWidth="1"/>
    <col min="5654" max="5654" width="9.28515625" style="4" customWidth="1"/>
    <col min="5655" max="5655" width="8.28515625" style="4" customWidth="1"/>
    <col min="5656" max="5657" width="9.28515625" style="4" customWidth="1"/>
    <col min="5658" max="5659" width="9.140625" style="4"/>
    <col min="5660" max="5662" width="9.28515625" style="4" customWidth="1"/>
    <col min="5663" max="5888" width="9.140625" style="4"/>
    <col min="5889" max="5889" width="7.5703125" style="4" customWidth="1"/>
    <col min="5890" max="5890" width="4.85546875" style="4" customWidth="1"/>
    <col min="5891" max="5899" width="7.85546875" style="4" customWidth="1"/>
    <col min="5900" max="5900" width="8.140625" style="4" customWidth="1"/>
    <col min="5901" max="5901" width="6.85546875" style="4" customWidth="1"/>
    <col min="5902" max="5902" width="9.85546875" style="4" customWidth="1"/>
    <col min="5903" max="5909" width="7.7109375" style="4" customWidth="1"/>
    <col min="5910" max="5910" width="9.28515625" style="4" customWidth="1"/>
    <col min="5911" max="5911" width="8.28515625" style="4" customWidth="1"/>
    <col min="5912" max="5913" width="9.28515625" style="4" customWidth="1"/>
    <col min="5914" max="5915" width="9.140625" style="4"/>
    <col min="5916" max="5918" width="9.28515625" style="4" customWidth="1"/>
    <col min="5919" max="6144" width="9.140625" style="4"/>
    <col min="6145" max="6145" width="7.5703125" style="4" customWidth="1"/>
    <col min="6146" max="6146" width="4.85546875" style="4" customWidth="1"/>
    <col min="6147" max="6155" width="7.85546875" style="4" customWidth="1"/>
    <col min="6156" max="6156" width="8.140625" style="4" customWidth="1"/>
    <col min="6157" max="6157" width="6.85546875" style="4" customWidth="1"/>
    <col min="6158" max="6158" width="9.85546875" style="4" customWidth="1"/>
    <col min="6159" max="6165" width="7.7109375" style="4" customWidth="1"/>
    <col min="6166" max="6166" width="9.28515625" style="4" customWidth="1"/>
    <col min="6167" max="6167" width="8.28515625" style="4" customWidth="1"/>
    <col min="6168" max="6169" width="9.28515625" style="4" customWidth="1"/>
    <col min="6170" max="6171" width="9.140625" style="4"/>
    <col min="6172" max="6174" width="9.28515625" style="4" customWidth="1"/>
    <col min="6175" max="6400" width="9.140625" style="4"/>
    <col min="6401" max="6401" width="7.5703125" style="4" customWidth="1"/>
    <col min="6402" max="6402" width="4.85546875" style="4" customWidth="1"/>
    <col min="6403" max="6411" width="7.85546875" style="4" customWidth="1"/>
    <col min="6412" max="6412" width="8.140625" style="4" customWidth="1"/>
    <col min="6413" max="6413" width="6.85546875" style="4" customWidth="1"/>
    <col min="6414" max="6414" width="9.85546875" style="4" customWidth="1"/>
    <col min="6415" max="6421" width="7.7109375" style="4" customWidth="1"/>
    <col min="6422" max="6422" width="9.28515625" style="4" customWidth="1"/>
    <col min="6423" max="6423" width="8.28515625" style="4" customWidth="1"/>
    <col min="6424" max="6425" width="9.28515625" style="4" customWidth="1"/>
    <col min="6426" max="6427" width="9.140625" style="4"/>
    <col min="6428" max="6430" width="9.28515625" style="4" customWidth="1"/>
    <col min="6431" max="6656" width="9.140625" style="4"/>
    <col min="6657" max="6657" width="7.5703125" style="4" customWidth="1"/>
    <col min="6658" max="6658" width="4.85546875" style="4" customWidth="1"/>
    <col min="6659" max="6667" width="7.85546875" style="4" customWidth="1"/>
    <col min="6668" max="6668" width="8.140625" style="4" customWidth="1"/>
    <col min="6669" max="6669" width="6.85546875" style="4" customWidth="1"/>
    <col min="6670" max="6670" width="9.85546875" style="4" customWidth="1"/>
    <col min="6671" max="6677" width="7.7109375" style="4" customWidth="1"/>
    <col min="6678" max="6678" width="9.28515625" style="4" customWidth="1"/>
    <col min="6679" max="6679" width="8.28515625" style="4" customWidth="1"/>
    <col min="6680" max="6681" width="9.28515625" style="4" customWidth="1"/>
    <col min="6682" max="6683" width="9.140625" style="4"/>
    <col min="6684" max="6686" width="9.28515625" style="4" customWidth="1"/>
    <col min="6687" max="6912" width="9.140625" style="4"/>
    <col min="6913" max="6913" width="7.5703125" style="4" customWidth="1"/>
    <col min="6914" max="6914" width="4.85546875" style="4" customWidth="1"/>
    <col min="6915" max="6923" width="7.85546875" style="4" customWidth="1"/>
    <col min="6924" max="6924" width="8.140625" style="4" customWidth="1"/>
    <col min="6925" max="6925" width="6.85546875" style="4" customWidth="1"/>
    <col min="6926" max="6926" width="9.85546875" style="4" customWidth="1"/>
    <col min="6927" max="6933" width="7.7109375" style="4" customWidth="1"/>
    <col min="6934" max="6934" width="9.28515625" style="4" customWidth="1"/>
    <col min="6935" max="6935" width="8.28515625" style="4" customWidth="1"/>
    <col min="6936" max="6937" width="9.28515625" style="4" customWidth="1"/>
    <col min="6938" max="6939" width="9.140625" style="4"/>
    <col min="6940" max="6942" width="9.28515625" style="4" customWidth="1"/>
    <col min="6943" max="7168" width="9.140625" style="4"/>
    <col min="7169" max="7169" width="7.5703125" style="4" customWidth="1"/>
    <col min="7170" max="7170" width="4.85546875" style="4" customWidth="1"/>
    <col min="7171" max="7179" width="7.85546875" style="4" customWidth="1"/>
    <col min="7180" max="7180" width="8.140625" style="4" customWidth="1"/>
    <col min="7181" max="7181" width="6.85546875" style="4" customWidth="1"/>
    <col min="7182" max="7182" width="9.85546875" style="4" customWidth="1"/>
    <col min="7183" max="7189" width="7.7109375" style="4" customWidth="1"/>
    <col min="7190" max="7190" width="9.28515625" style="4" customWidth="1"/>
    <col min="7191" max="7191" width="8.28515625" style="4" customWidth="1"/>
    <col min="7192" max="7193" width="9.28515625" style="4" customWidth="1"/>
    <col min="7194" max="7195" width="9.140625" style="4"/>
    <col min="7196" max="7198" width="9.28515625" style="4" customWidth="1"/>
    <col min="7199" max="7424" width="9.140625" style="4"/>
    <col min="7425" max="7425" width="7.5703125" style="4" customWidth="1"/>
    <col min="7426" max="7426" width="4.85546875" style="4" customWidth="1"/>
    <col min="7427" max="7435" width="7.85546875" style="4" customWidth="1"/>
    <col min="7436" max="7436" width="8.140625" style="4" customWidth="1"/>
    <col min="7437" max="7437" width="6.85546875" style="4" customWidth="1"/>
    <col min="7438" max="7438" width="9.85546875" style="4" customWidth="1"/>
    <col min="7439" max="7445" width="7.7109375" style="4" customWidth="1"/>
    <col min="7446" max="7446" width="9.28515625" style="4" customWidth="1"/>
    <col min="7447" max="7447" width="8.28515625" style="4" customWidth="1"/>
    <col min="7448" max="7449" width="9.28515625" style="4" customWidth="1"/>
    <col min="7450" max="7451" width="9.140625" style="4"/>
    <col min="7452" max="7454" width="9.28515625" style="4" customWidth="1"/>
    <col min="7455" max="7680" width="9.140625" style="4"/>
    <col min="7681" max="7681" width="7.5703125" style="4" customWidth="1"/>
    <col min="7682" max="7682" width="4.85546875" style="4" customWidth="1"/>
    <col min="7683" max="7691" width="7.85546875" style="4" customWidth="1"/>
    <col min="7692" max="7692" width="8.140625" style="4" customWidth="1"/>
    <col min="7693" max="7693" width="6.85546875" style="4" customWidth="1"/>
    <col min="7694" max="7694" width="9.85546875" style="4" customWidth="1"/>
    <col min="7695" max="7701" width="7.7109375" style="4" customWidth="1"/>
    <col min="7702" max="7702" width="9.28515625" style="4" customWidth="1"/>
    <col min="7703" max="7703" width="8.28515625" style="4" customWidth="1"/>
    <col min="7704" max="7705" width="9.28515625" style="4" customWidth="1"/>
    <col min="7706" max="7707" width="9.140625" style="4"/>
    <col min="7708" max="7710" width="9.28515625" style="4" customWidth="1"/>
    <col min="7711" max="7936" width="9.140625" style="4"/>
    <col min="7937" max="7937" width="7.5703125" style="4" customWidth="1"/>
    <col min="7938" max="7938" width="4.85546875" style="4" customWidth="1"/>
    <col min="7939" max="7947" width="7.85546875" style="4" customWidth="1"/>
    <col min="7948" max="7948" width="8.140625" style="4" customWidth="1"/>
    <col min="7949" max="7949" width="6.85546875" style="4" customWidth="1"/>
    <col min="7950" max="7950" width="9.85546875" style="4" customWidth="1"/>
    <col min="7951" max="7957" width="7.7109375" style="4" customWidth="1"/>
    <col min="7958" max="7958" width="9.28515625" style="4" customWidth="1"/>
    <col min="7959" max="7959" width="8.28515625" style="4" customWidth="1"/>
    <col min="7960" max="7961" width="9.28515625" style="4" customWidth="1"/>
    <col min="7962" max="7963" width="9.140625" style="4"/>
    <col min="7964" max="7966" width="9.28515625" style="4" customWidth="1"/>
    <col min="7967" max="8192" width="9.140625" style="4"/>
    <col min="8193" max="8193" width="7.5703125" style="4" customWidth="1"/>
    <col min="8194" max="8194" width="4.85546875" style="4" customWidth="1"/>
    <col min="8195" max="8203" width="7.85546875" style="4" customWidth="1"/>
    <col min="8204" max="8204" width="8.140625" style="4" customWidth="1"/>
    <col min="8205" max="8205" width="6.85546875" style="4" customWidth="1"/>
    <col min="8206" max="8206" width="9.85546875" style="4" customWidth="1"/>
    <col min="8207" max="8213" width="7.7109375" style="4" customWidth="1"/>
    <col min="8214" max="8214" width="9.28515625" style="4" customWidth="1"/>
    <col min="8215" max="8215" width="8.28515625" style="4" customWidth="1"/>
    <col min="8216" max="8217" width="9.28515625" style="4" customWidth="1"/>
    <col min="8218" max="8219" width="9.140625" style="4"/>
    <col min="8220" max="8222" width="9.28515625" style="4" customWidth="1"/>
    <col min="8223" max="8448" width="9.140625" style="4"/>
    <col min="8449" max="8449" width="7.5703125" style="4" customWidth="1"/>
    <col min="8450" max="8450" width="4.85546875" style="4" customWidth="1"/>
    <col min="8451" max="8459" width="7.85546875" style="4" customWidth="1"/>
    <col min="8460" max="8460" width="8.140625" style="4" customWidth="1"/>
    <col min="8461" max="8461" width="6.85546875" style="4" customWidth="1"/>
    <col min="8462" max="8462" width="9.85546875" style="4" customWidth="1"/>
    <col min="8463" max="8469" width="7.7109375" style="4" customWidth="1"/>
    <col min="8470" max="8470" width="9.28515625" style="4" customWidth="1"/>
    <col min="8471" max="8471" width="8.28515625" style="4" customWidth="1"/>
    <col min="8472" max="8473" width="9.28515625" style="4" customWidth="1"/>
    <col min="8474" max="8475" width="9.140625" style="4"/>
    <col min="8476" max="8478" width="9.28515625" style="4" customWidth="1"/>
    <col min="8479" max="8704" width="9.140625" style="4"/>
    <col min="8705" max="8705" width="7.5703125" style="4" customWidth="1"/>
    <col min="8706" max="8706" width="4.85546875" style="4" customWidth="1"/>
    <col min="8707" max="8715" width="7.85546875" style="4" customWidth="1"/>
    <col min="8716" max="8716" width="8.140625" style="4" customWidth="1"/>
    <col min="8717" max="8717" width="6.85546875" style="4" customWidth="1"/>
    <col min="8718" max="8718" width="9.85546875" style="4" customWidth="1"/>
    <col min="8719" max="8725" width="7.7109375" style="4" customWidth="1"/>
    <col min="8726" max="8726" width="9.28515625" style="4" customWidth="1"/>
    <col min="8727" max="8727" width="8.28515625" style="4" customWidth="1"/>
    <col min="8728" max="8729" width="9.28515625" style="4" customWidth="1"/>
    <col min="8730" max="8731" width="9.140625" style="4"/>
    <col min="8732" max="8734" width="9.28515625" style="4" customWidth="1"/>
    <col min="8735" max="8960" width="9.140625" style="4"/>
    <col min="8961" max="8961" width="7.5703125" style="4" customWidth="1"/>
    <col min="8962" max="8962" width="4.85546875" style="4" customWidth="1"/>
    <col min="8963" max="8971" width="7.85546875" style="4" customWidth="1"/>
    <col min="8972" max="8972" width="8.140625" style="4" customWidth="1"/>
    <col min="8973" max="8973" width="6.85546875" style="4" customWidth="1"/>
    <col min="8974" max="8974" width="9.85546875" style="4" customWidth="1"/>
    <col min="8975" max="8981" width="7.7109375" style="4" customWidth="1"/>
    <col min="8982" max="8982" width="9.28515625" style="4" customWidth="1"/>
    <col min="8983" max="8983" width="8.28515625" style="4" customWidth="1"/>
    <col min="8984" max="8985" width="9.28515625" style="4" customWidth="1"/>
    <col min="8986" max="8987" width="9.140625" style="4"/>
    <col min="8988" max="8990" width="9.28515625" style="4" customWidth="1"/>
    <col min="8991" max="9216" width="9.140625" style="4"/>
    <col min="9217" max="9217" width="7.5703125" style="4" customWidth="1"/>
    <col min="9218" max="9218" width="4.85546875" style="4" customWidth="1"/>
    <col min="9219" max="9227" width="7.85546875" style="4" customWidth="1"/>
    <col min="9228" max="9228" width="8.140625" style="4" customWidth="1"/>
    <col min="9229" max="9229" width="6.85546875" style="4" customWidth="1"/>
    <col min="9230" max="9230" width="9.85546875" style="4" customWidth="1"/>
    <col min="9231" max="9237" width="7.7109375" style="4" customWidth="1"/>
    <col min="9238" max="9238" width="9.28515625" style="4" customWidth="1"/>
    <col min="9239" max="9239" width="8.28515625" style="4" customWidth="1"/>
    <col min="9240" max="9241" width="9.28515625" style="4" customWidth="1"/>
    <col min="9242" max="9243" width="9.140625" style="4"/>
    <col min="9244" max="9246" width="9.28515625" style="4" customWidth="1"/>
    <col min="9247" max="9472" width="9.140625" style="4"/>
    <col min="9473" max="9473" width="7.5703125" style="4" customWidth="1"/>
    <col min="9474" max="9474" width="4.85546875" style="4" customWidth="1"/>
    <col min="9475" max="9483" width="7.85546875" style="4" customWidth="1"/>
    <col min="9484" max="9484" width="8.140625" style="4" customWidth="1"/>
    <col min="9485" max="9485" width="6.85546875" style="4" customWidth="1"/>
    <col min="9486" max="9486" width="9.85546875" style="4" customWidth="1"/>
    <col min="9487" max="9493" width="7.7109375" style="4" customWidth="1"/>
    <col min="9494" max="9494" width="9.28515625" style="4" customWidth="1"/>
    <col min="9495" max="9495" width="8.28515625" style="4" customWidth="1"/>
    <col min="9496" max="9497" width="9.28515625" style="4" customWidth="1"/>
    <col min="9498" max="9499" width="9.140625" style="4"/>
    <col min="9500" max="9502" width="9.28515625" style="4" customWidth="1"/>
    <col min="9503" max="9728" width="9.140625" style="4"/>
    <col min="9729" max="9729" width="7.5703125" style="4" customWidth="1"/>
    <col min="9730" max="9730" width="4.85546875" style="4" customWidth="1"/>
    <col min="9731" max="9739" width="7.85546875" style="4" customWidth="1"/>
    <col min="9740" max="9740" width="8.140625" style="4" customWidth="1"/>
    <col min="9741" max="9741" width="6.85546875" style="4" customWidth="1"/>
    <col min="9742" max="9742" width="9.85546875" style="4" customWidth="1"/>
    <col min="9743" max="9749" width="7.7109375" style="4" customWidth="1"/>
    <col min="9750" max="9750" width="9.28515625" style="4" customWidth="1"/>
    <col min="9751" max="9751" width="8.28515625" style="4" customWidth="1"/>
    <col min="9752" max="9753" width="9.28515625" style="4" customWidth="1"/>
    <col min="9754" max="9755" width="9.140625" style="4"/>
    <col min="9756" max="9758" width="9.28515625" style="4" customWidth="1"/>
    <col min="9759" max="9984" width="9.140625" style="4"/>
    <col min="9985" max="9985" width="7.5703125" style="4" customWidth="1"/>
    <col min="9986" max="9986" width="4.85546875" style="4" customWidth="1"/>
    <col min="9987" max="9995" width="7.85546875" style="4" customWidth="1"/>
    <col min="9996" max="9996" width="8.140625" style="4" customWidth="1"/>
    <col min="9997" max="9997" width="6.85546875" style="4" customWidth="1"/>
    <col min="9998" max="9998" width="9.85546875" style="4" customWidth="1"/>
    <col min="9999" max="10005" width="7.7109375" style="4" customWidth="1"/>
    <col min="10006" max="10006" width="9.28515625" style="4" customWidth="1"/>
    <col min="10007" max="10007" width="8.28515625" style="4" customWidth="1"/>
    <col min="10008" max="10009" width="9.28515625" style="4" customWidth="1"/>
    <col min="10010" max="10011" width="9.140625" style="4"/>
    <col min="10012" max="10014" width="9.28515625" style="4" customWidth="1"/>
    <col min="10015" max="10240" width="9.140625" style="4"/>
    <col min="10241" max="10241" width="7.5703125" style="4" customWidth="1"/>
    <col min="10242" max="10242" width="4.85546875" style="4" customWidth="1"/>
    <col min="10243" max="10251" width="7.85546875" style="4" customWidth="1"/>
    <col min="10252" max="10252" width="8.140625" style="4" customWidth="1"/>
    <col min="10253" max="10253" width="6.85546875" style="4" customWidth="1"/>
    <col min="10254" max="10254" width="9.85546875" style="4" customWidth="1"/>
    <col min="10255" max="10261" width="7.7109375" style="4" customWidth="1"/>
    <col min="10262" max="10262" width="9.28515625" style="4" customWidth="1"/>
    <col min="10263" max="10263" width="8.28515625" style="4" customWidth="1"/>
    <col min="10264" max="10265" width="9.28515625" style="4" customWidth="1"/>
    <col min="10266" max="10267" width="9.140625" style="4"/>
    <col min="10268" max="10270" width="9.28515625" style="4" customWidth="1"/>
    <col min="10271" max="10496" width="9.140625" style="4"/>
    <col min="10497" max="10497" width="7.5703125" style="4" customWidth="1"/>
    <col min="10498" max="10498" width="4.85546875" style="4" customWidth="1"/>
    <col min="10499" max="10507" width="7.85546875" style="4" customWidth="1"/>
    <col min="10508" max="10508" width="8.140625" style="4" customWidth="1"/>
    <col min="10509" max="10509" width="6.85546875" style="4" customWidth="1"/>
    <col min="10510" max="10510" width="9.85546875" style="4" customWidth="1"/>
    <col min="10511" max="10517" width="7.7109375" style="4" customWidth="1"/>
    <col min="10518" max="10518" width="9.28515625" style="4" customWidth="1"/>
    <col min="10519" max="10519" width="8.28515625" style="4" customWidth="1"/>
    <col min="10520" max="10521" width="9.28515625" style="4" customWidth="1"/>
    <col min="10522" max="10523" width="9.140625" style="4"/>
    <col min="10524" max="10526" width="9.28515625" style="4" customWidth="1"/>
    <col min="10527" max="10752" width="9.140625" style="4"/>
    <col min="10753" max="10753" width="7.5703125" style="4" customWidth="1"/>
    <col min="10754" max="10754" width="4.85546875" style="4" customWidth="1"/>
    <col min="10755" max="10763" width="7.85546875" style="4" customWidth="1"/>
    <col min="10764" max="10764" width="8.140625" style="4" customWidth="1"/>
    <col min="10765" max="10765" width="6.85546875" style="4" customWidth="1"/>
    <col min="10766" max="10766" width="9.85546875" style="4" customWidth="1"/>
    <col min="10767" max="10773" width="7.7109375" style="4" customWidth="1"/>
    <col min="10774" max="10774" width="9.28515625" style="4" customWidth="1"/>
    <col min="10775" max="10775" width="8.28515625" style="4" customWidth="1"/>
    <col min="10776" max="10777" width="9.28515625" style="4" customWidth="1"/>
    <col min="10778" max="10779" width="9.140625" style="4"/>
    <col min="10780" max="10782" width="9.28515625" style="4" customWidth="1"/>
    <col min="10783" max="11008" width="9.140625" style="4"/>
    <col min="11009" max="11009" width="7.5703125" style="4" customWidth="1"/>
    <col min="11010" max="11010" width="4.85546875" style="4" customWidth="1"/>
    <col min="11011" max="11019" width="7.85546875" style="4" customWidth="1"/>
    <col min="11020" max="11020" width="8.140625" style="4" customWidth="1"/>
    <col min="11021" max="11021" width="6.85546875" style="4" customWidth="1"/>
    <col min="11022" max="11022" width="9.85546875" style="4" customWidth="1"/>
    <col min="11023" max="11029" width="7.7109375" style="4" customWidth="1"/>
    <col min="11030" max="11030" width="9.28515625" style="4" customWidth="1"/>
    <col min="11031" max="11031" width="8.28515625" style="4" customWidth="1"/>
    <col min="11032" max="11033" width="9.28515625" style="4" customWidth="1"/>
    <col min="11034" max="11035" width="9.140625" style="4"/>
    <col min="11036" max="11038" width="9.28515625" style="4" customWidth="1"/>
    <col min="11039" max="11264" width="9.140625" style="4"/>
    <col min="11265" max="11265" width="7.5703125" style="4" customWidth="1"/>
    <col min="11266" max="11266" width="4.85546875" style="4" customWidth="1"/>
    <col min="11267" max="11275" width="7.85546875" style="4" customWidth="1"/>
    <col min="11276" max="11276" width="8.140625" style="4" customWidth="1"/>
    <col min="11277" max="11277" width="6.85546875" style="4" customWidth="1"/>
    <col min="11278" max="11278" width="9.85546875" style="4" customWidth="1"/>
    <col min="11279" max="11285" width="7.7109375" style="4" customWidth="1"/>
    <col min="11286" max="11286" width="9.28515625" style="4" customWidth="1"/>
    <col min="11287" max="11287" width="8.28515625" style="4" customWidth="1"/>
    <col min="11288" max="11289" width="9.28515625" style="4" customWidth="1"/>
    <col min="11290" max="11291" width="9.140625" style="4"/>
    <col min="11292" max="11294" width="9.28515625" style="4" customWidth="1"/>
    <col min="11295" max="11520" width="9.140625" style="4"/>
    <col min="11521" max="11521" width="7.5703125" style="4" customWidth="1"/>
    <col min="11522" max="11522" width="4.85546875" style="4" customWidth="1"/>
    <col min="11523" max="11531" width="7.85546875" style="4" customWidth="1"/>
    <col min="11532" max="11532" width="8.140625" style="4" customWidth="1"/>
    <col min="11533" max="11533" width="6.85546875" style="4" customWidth="1"/>
    <col min="11534" max="11534" width="9.85546875" style="4" customWidth="1"/>
    <col min="11535" max="11541" width="7.7109375" style="4" customWidth="1"/>
    <col min="11542" max="11542" width="9.28515625" style="4" customWidth="1"/>
    <col min="11543" max="11543" width="8.28515625" style="4" customWidth="1"/>
    <col min="11544" max="11545" width="9.28515625" style="4" customWidth="1"/>
    <col min="11546" max="11547" width="9.140625" style="4"/>
    <col min="11548" max="11550" width="9.28515625" style="4" customWidth="1"/>
    <col min="11551" max="11776" width="9.140625" style="4"/>
    <col min="11777" max="11777" width="7.5703125" style="4" customWidth="1"/>
    <col min="11778" max="11778" width="4.85546875" style="4" customWidth="1"/>
    <col min="11779" max="11787" width="7.85546875" style="4" customWidth="1"/>
    <col min="11788" max="11788" width="8.140625" style="4" customWidth="1"/>
    <col min="11789" max="11789" width="6.85546875" style="4" customWidth="1"/>
    <col min="11790" max="11790" width="9.85546875" style="4" customWidth="1"/>
    <col min="11791" max="11797" width="7.7109375" style="4" customWidth="1"/>
    <col min="11798" max="11798" width="9.28515625" style="4" customWidth="1"/>
    <col min="11799" max="11799" width="8.28515625" style="4" customWidth="1"/>
    <col min="11800" max="11801" width="9.28515625" style="4" customWidth="1"/>
    <col min="11802" max="11803" width="9.140625" style="4"/>
    <col min="11804" max="11806" width="9.28515625" style="4" customWidth="1"/>
    <col min="11807" max="12032" width="9.140625" style="4"/>
    <col min="12033" max="12033" width="7.5703125" style="4" customWidth="1"/>
    <col min="12034" max="12034" width="4.85546875" style="4" customWidth="1"/>
    <col min="12035" max="12043" width="7.85546875" style="4" customWidth="1"/>
    <col min="12044" max="12044" width="8.140625" style="4" customWidth="1"/>
    <col min="12045" max="12045" width="6.85546875" style="4" customWidth="1"/>
    <col min="12046" max="12046" width="9.85546875" style="4" customWidth="1"/>
    <col min="12047" max="12053" width="7.7109375" style="4" customWidth="1"/>
    <col min="12054" max="12054" width="9.28515625" style="4" customWidth="1"/>
    <col min="12055" max="12055" width="8.28515625" style="4" customWidth="1"/>
    <col min="12056" max="12057" width="9.28515625" style="4" customWidth="1"/>
    <col min="12058" max="12059" width="9.140625" style="4"/>
    <col min="12060" max="12062" width="9.28515625" style="4" customWidth="1"/>
    <col min="12063" max="12288" width="9.140625" style="4"/>
    <col min="12289" max="12289" width="7.5703125" style="4" customWidth="1"/>
    <col min="12290" max="12290" width="4.85546875" style="4" customWidth="1"/>
    <col min="12291" max="12299" width="7.85546875" style="4" customWidth="1"/>
    <col min="12300" max="12300" width="8.140625" style="4" customWidth="1"/>
    <col min="12301" max="12301" width="6.85546875" style="4" customWidth="1"/>
    <col min="12302" max="12302" width="9.85546875" style="4" customWidth="1"/>
    <col min="12303" max="12309" width="7.7109375" style="4" customWidth="1"/>
    <col min="12310" max="12310" width="9.28515625" style="4" customWidth="1"/>
    <col min="12311" max="12311" width="8.28515625" style="4" customWidth="1"/>
    <col min="12312" max="12313" width="9.28515625" style="4" customWidth="1"/>
    <col min="12314" max="12315" width="9.140625" style="4"/>
    <col min="12316" max="12318" width="9.28515625" style="4" customWidth="1"/>
    <col min="12319" max="12544" width="9.140625" style="4"/>
    <col min="12545" max="12545" width="7.5703125" style="4" customWidth="1"/>
    <col min="12546" max="12546" width="4.85546875" style="4" customWidth="1"/>
    <col min="12547" max="12555" width="7.85546875" style="4" customWidth="1"/>
    <col min="12556" max="12556" width="8.140625" style="4" customWidth="1"/>
    <col min="12557" max="12557" width="6.85546875" style="4" customWidth="1"/>
    <col min="12558" max="12558" width="9.85546875" style="4" customWidth="1"/>
    <col min="12559" max="12565" width="7.7109375" style="4" customWidth="1"/>
    <col min="12566" max="12566" width="9.28515625" style="4" customWidth="1"/>
    <col min="12567" max="12567" width="8.28515625" style="4" customWidth="1"/>
    <col min="12568" max="12569" width="9.28515625" style="4" customWidth="1"/>
    <col min="12570" max="12571" width="9.140625" style="4"/>
    <col min="12572" max="12574" width="9.28515625" style="4" customWidth="1"/>
    <col min="12575" max="12800" width="9.140625" style="4"/>
    <col min="12801" max="12801" width="7.5703125" style="4" customWidth="1"/>
    <col min="12802" max="12802" width="4.85546875" style="4" customWidth="1"/>
    <col min="12803" max="12811" width="7.85546875" style="4" customWidth="1"/>
    <col min="12812" max="12812" width="8.140625" style="4" customWidth="1"/>
    <col min="12813" max="12813" width="6.85546875" style="4" customWidth="1"/>
    <col min="12814" max="12814" width="9.85546875" style="4" customWidth="1"/>
    <col min="12815" max="12821" width="7.7109375" style="4" customWidth="1"/>
    <col min="12822" max="12822" width="9.28515625" style="4" customWidth="1"/>
    <col min="12823" max="12823" width="8.28515625" style="4" customWidth="1"/>
    <col min="12824" max="12825" width="9.28515625" style="4" customWidth="1"/>
    <col min="12826" max="12827" width="9.140625" style="4"/>
    <col min="12828" max="12830" width="9.28515625" style="4" customWidth="1"/>
    <col min="12831" max="13056" width="9.140625" style="4"/>
    <col min="13057" max="13057" width="7.5703125" style="4" customWidth="1"/>
    <col min="13058" max="13058" width="4.85546875" style="4" customWidth="1"/>
    <col min="13059" max="13067" width="7.85546875" style="4" customWidth="1"/>
    <col min="13068" max="13068" width="8.140625" style="4" customWidth="1"/>
    <col min="13069" max="13069" width="6.85546875" style="4" customWidth="1"/>
    <col min="13070" max="13070" width="9.85546875" style="4" customWidth="1"/>
    <col min="13071" max="13077" width="7.7109375" style="4" customWidth="1"/>
    <col min="13078" max="13078" width="9.28515625" style="4" customWidth="1"/>
    <col min="13079" max="13079" width="8.28515625" style="4" customWidth="1"/>
    <col min="13080" max="13081" width="9.28515625" style="4" customWidth="1"/>
    <col min="13082" max="13083" width="9.140625" style="4"/>
    <col min="13084" max="13086" width="9.28515625" style="4" customWidth="1"/>
    <col min="13087" max="13312" width="9.140625" style="4"/>
    <col min="13313" max="13313" width="7.5703125" style="4" customWidth="1"/>
    <col min="13314" max="13314" width="4.85546875" style="4" customWidth="1"/>
    <col min="13315" max="13323" width="7.85546875" style="4" customWidth="1"/>
    <col min="13324" max="13324" width="8.140625" style="4" customWidth="1"/>
    <col min="13325" max="13325" width="6.85546875" style="4" customWidth="1"/>
    <col min="13326" max="13326" width="9.85546875" style="4" customWidth="1"/>
    <col min="13327" max="13333" width="7.7109375" style="4" customWidth="1"/>
    <col min="13334" max="13334" width="9.28515625" style="4" customWidth="1"/>
    <col min="13335" max="13335" width="8.28515625" style="4" customWidth="1"/>
    <col min="13336" max="13337" width="9.28515625" style="4" customWidth="1"/>
    <col min="13338" max="13339" width="9.140625" style="4"/>
    <col min="13340" max="13342" width="9.28515625" style="4" customWidth="1"/>
    <col min="13343" max="13568" width="9.140625" style="4"/>
    <col min="13569" max="13569" width="7.5703125" style="4" customWidth="1"/>
    <col min="13570" max="13570" width="4.85546875" style="4" customWidth="1"/>
    <col min="13571" max="13579" width="7.85546875" style="4" customWidth="1"/>
    <col min="13580" max="13580" width="8.140625" style="4" customWidth="1"/>
    <col min="13581" max="13581" width="6.85546875" style="4" customWidth="1"/>
    <col min="13582" max="13582" width="9.85546875" style="4" customWidth="1"/>
    <col min="13583" max="13589" width="7.7109375" style="4" customWidth="1"/>
    <col min="13590" max="13590" width="9.28515625" style="4" customWidth="1"/>
    <col min="13591" max="13591" width="8.28515625" style="4" customWidth="1"/>
    <col min="13592" max="13593" width="9.28515625" style="4" customWidth="1"/>
    <col min="13594" max="13595" width="9.140625" style="4"/>
    <col min="13596" max="13598" width="9.28515625" style="4" customWidth="1"/>
    <col min="13599" max="13824" width="9.140625" style="4"/>
    <col min="13825" max="13825" width="7.5703125" style="4" customWidth="1"/>
    <col min="13826" max="13826" width="4.85546875" style="4" customWidth="1"/>
    <col min="13827" max="13835" width="7.85546875" style="4" customWidth="1"/>
    <col min="13836" max="13836" width="8.140625" style="4" customWidth="1"/>
    <col min="13837" max="13837" width="6.85546875" style="4" customWidth="1"/>
    <col min="13838" max="13838" width="9.85546875" style="4" customWidth="1"/>
    <col min="13839" max="13845" width="7.7109375" style="4" customWidth="1"/>
    <col min="13846" max="13846" width="9.28515625" style="4" customWidth="1"/>
    <col min="13847" max="13847" width="8.28515625" style="4" customWidth="1"/>
    <col min="13848" max="13849" width="9.28515625" style="4" customWidth="1"/>
    <col min="13850" max="13851" width="9.140625" style="4"/>
    <col min="13852" max="13854" width="9.28515625" style="4" customWidth="1"/>
    <col min="13855" max="14080" width="9.140625" style="4"/>
    <col min="14081" max="14081" width="7.5703125" style="4" customWidth="1"/>
    <col min="14082" max="14082" width="4.85546875" style="4" customWidth="1"/>
    <col min="14083" max="14091" width="7.85546875" style="4" customWidth="1"/>
    <col min="14092" max="14092" width="8.140625" style="4" customWidth="1"/>
    <col min="14093" max="14093" width="6.85546875" style="4" customWidth="1"/>
    <col min="14094" max="14094" width="9.85546875" style="4" customWidth="1"/>
    <col min="14095" max="14101" width="7.7109375" style="4" customWidth="1"/>
    <col min="14102" max="14102" width="9.28515625" style="4" customWidth="1"/>
    <col min="14103" max="14103" width="8.28515625" style="4" customWidth="1"/>
    <col min="14104" max="14105" width="9.28515625" style="4" customWidth="1"/>
    <col min="14106" max="14107" width="9.140625" style="4"/>
    <col min="14108" max="14110" width="9.28515625" style="4" customWidth="1"/>
    <col min="14111" max="14336" width="9.140625" style="4"/>
    <col min="14337" max="14337" width="7.5703125" style="4" customWidth="1"/>
    <col min="14338" max="14338" width="4.85546875" style="4" customWidth="1"/>
    <col min="14339" max="14347" width="7.85546875" style="4" customWidth="1"/>
    <col min="14348" max="14348" width="8.140625" style="4" customWidth="1"/>
    <col min="14349" max="14349" width="6.85546875" style="4" customWidth="1"/>
    <col min="14350" max="14350" width="9.85546875" style="4" customWidth="1"/>
    <col min="14351" max="14357" width="7.7109375" style="4" customWidth="1"/>
    <col min="14358" max="14358" width="9.28515625" style="4" customWidth="1"/>
    <col min="14359" max="14359" width="8.28515625" style="4" customWidth="1"/>
    <col min="14360" max="14361" width="9.28515625" style="4" customWidth="1"/>
    <col min="14362" max="14363" width="9.140625" style="4"/>
    <col min="14364" max="14366" width="9.28515625" style="4" customWidth="1"/>
    <col min="14367" max="14592" width="9.140625" style="4"/>
    <col min="14593" max="14593" width="7.5703125" style="4" customWidth="1"/>
    <col min="14594" max="14594" width="4.85546875" style="4" customWidth="1"/>
    <col min="14595" max="14603" width="7.85546875" style="4" customWidth="1"/>
    <col min="14604" max="14604" width="8.140625" style="4" customWidth="1"/>
    <col min="14605" max="14605" width="6.85546875" style="4" customWidth="1"/>
    <col min="14606" max="14606" width="9.85546875" style="4" customWidth="1"/>
    <col min="14607" max="14613" width="7.7109375" style="4" customWidth="1"/>
    <col min="14614" max="14614" width="9.28515625" style="4" customWidth="1"/>
    <col min="14615" max="14615" width="8.28515625" style="4" customWidth="1"/>
    <col min="14616" max="14617" width="9.28515625" style="4" customWidth="1"/>
    <col min="14618" max="14619" width="9.140625" style="4"/>
    <col min="14620" max="14622" width="9.28515625" style="4" customWidth="1"/>
    <col min="14623" max="14848" width="9.140625" style="4"/>
    <col min="14849" max="14849" width="7.5703125" style="4" customWidth="1"/>
    <col min="14850" max="14850" width="4.85546875" style="4" customWidth="1"/>
    <col min="14851" max="14859" width="7.85546875" style="4" customWidth="1"/>
    <col min="14860" max="14860" width="8.140625" style="4" customWidth="1"/>
    <col min="14861" max="14861" width="6.85546875" style="4" customWidth="1"/>
    <col min="14862" max="14862" width="9.85546875" style="4" customWidth="1"/>
    <col min="14863" max="14869" width="7.7109375" style="4" customWidth="1"/>
    <col min="14870" max="14870" width="9.28515625" style="4" customWidth="1"/>
    <col min="14871" max="14871" width="8.28515625" style="4" customWidth="1"/>
    <col min="14872" max="14873" width="9.28515625" style="4" customWidth="1"/>
    <col min="14874" max="14875" width="9.140625" style="4"/>
    <col min="14876" max="14878" width="9.28515625" style="4" customWidth="1"/>
    <col min="14879" max="15104" width="9.140625" style="4"/>
    <col min="15105" max="15105" width="7.5703125" style="4" customWidth="1"/>
    <col min="15106" max="15106" width="4.85546875" style="4" customWidth="1"/>
    <col min="15107" max="15115" width="7.85546875" style="4" customWidth="1"/>
    <col min="15116" max="15116" width="8.140625" style="4" customWidth="1"/>
    <col min="15117" max="15117" width="6.85546875" style="4" customWidth="1"/>
    <col min="15118" max="15118" width="9.85546875" style="4" customWidth="1"/>
    <col min="15119" max="15125" width="7.7109375" style="4" customWidth="1"/>
    <col min="15126" max="15126" width="9.28515625" style="4" customWidth="1"/>
    <col min="15127" max="15127" width="8.28515625" style="4" customWidth="1"/>
    <col min="15128" max="15129" width="9.28515625" style="4" customWidth="1"/>
    <col min="15130" max="15131" width="9.140625" style="4"/>
    <col min="15132" max="15134" width="9.28515625" style="4" customWidth="1"/>
    <col min="15135" max="15360" width="9.140625" style="4"/>
    <col min="15361" max="15361" width="7.5703125" style="4" customWidth="1"/>
    <col min="15362" max="15362" width="4.85546875" style="4" customWidth="1"/>
    <col min="15363" max="15371" width="7.85546875" style="4" customWidth="1"/>
    <col min="15372" max="15372" width="8.140625" style="4" customWidth="1"/>
    <col min="15373" max="15373" width="6.85546875" style="4" customWidth="1"/>
    <col min="15374" max="15374" width="9.85546875" style="4" customWidth="1"/>
    <col min="15375" max="15381" width="7.7109375" style="4" customWidth="1"/>
    <col min="15382" max="15382" width="9.28515625" style="4" customWidth="1"/>
    <col min="15383" max="15383" width="8.28515625" style="4" customWidth="1"/>
    <col min="15384" max="15385" width="9.28515625" style="4" customWidth="1"/>
    <col min="15386" max="15387" width="9.140625" style="4"/>
    <col min="15388" max="15390" width="9.28515625" style="4" customWidth="1"/>
    <col min="15391" max="15616" width="9.140625" style="4"/>
    <col min="15617" max="15617" width="7.5703125" style="4" customWidth="1"/>
    <col min="15618" max="15618" width="4.85546875" style="4" customWidth="1"/>
    <col min="15619" max="15627" width="7.85546875" style="4" customWidth="1"/>
    <col min="15628" max="15628" width="8.140625" style="4" customWidth="1"/>
    <col min="15629" max="15629" width="6.85546875" style="4" customWidth="1"/>
    <col min="15630" max="15630" width="9.85546875" style="4" customWidth="1"/>
    <col min="15631" max="15637" width="7.7109375" style="4" customWidth="1"/>
    <col min="15638" max="15638" width="9.28515625" style="4" customWidth="1"/>
    <col min="15639" max="15639" width="8.28515625" style="4" customWidth="1"/>
    <col min="15640" max="15641" width="9.28515625" style="4" customWidth="1"/>
    <col min="15642" max="15643" width="9.140625" style="4"/>
    <col min="15644" max="15646" width="9.28515625" style="4" customWidth="1"/>
    <col min="15647" max="15872" width="9.140625" style="4"/>
    <col min="15873" max="15873" width="7.5703125" style="4" customWidth="1"/>
    <col min="15874" max="15874" width="4.85546875" style="4" customWidth="1"/>
    <col min="15875" max="15883" width="7.85546875" style="4" customWidth="1"/>
    <col min="15884" max="15884" width="8.140625" style="4" customWidth="1"/>
    <col min="15885" max="15885" width="6.85546875" style="4" customWidth="1"/>
    <col min="15886" max="15886" width="9.85546875" style="4" customWidth="1"/>
    <col min="15887" max="15893" width="7.7109375" style="4" customWidth="1"/>
    <col min="15894" max="15894" width="9.28515625" style="4" customWidth="1"/>
    <col min="15895" max="15895" width="8.28515625" style="4" customWidth="1"/>
    <col min="15896" max="15897" width="9.28515625" style="4" customWidth="1"/>
    <col min="15898" max="15899" width="9.140625" style="4"/>
    <col min="15900" max="15902" width="9.28515625" style="4" customWidth="1"/>
    <col min="15903" max="16128" width="9.140625" style="4"/>
    <col min="16129" max="16129" width="7.5703125" style="4" customWidth="1"/>
    <col min="16130" max="16130" width="4.85546875" style="4" customWidth="1"/>
    <col min="16131" max="16139" width="7.85546875" style="4" customWidth="1"/>
    <col min="16140" max="16140" width="8.140625" style="4" customWidth="1"/>
    <col min="16141" max="16141" width="6.85546875" style="4" customWidth="1"/>
    <col min="16142" max="16142" width="9.85546875" style="4" customWidth="1"/>
    <col min="16143" max="16149" width="7.7109375" style="4" customWidth="1"/>
    <col min="16150" max="16150" width="9.28515625" style="4" customWidth="1"/>
    <col min="16151" max="16151" width="8.28515625" style="4" customWidth="1"/>
    <col min="16152" max="16153" width="9.28515625" style="4" customWidth="1"/>
    <col min="16154" max="16155" width="9.140625" style="4"/>
    <col min="16156" max="16158" width="9.28515625" style="4" customWidth="1"/>
    <col min="16159" max="16384" width="9.140625" style="4"/>
  </cols>
  <sheetData>
    <row r="1" spans="1:55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3">
        <f>+L4</f>
        <v>0</v>
      </c>
      <c r="AD1" s="3">
        <f>+L6</f>
        <v>0</v>
      </c>
      <c r="AH1" s="3">
        <f>+L8</f>
        <v>0</v>
      </c>
      <c r="AP1" s="5" t="s">
        <v>2</v>
      </c>
    </row>
    <row r="2" spans="1:55" ht="18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 t="s">
        <v>3</v>
      </c>
      <c r="P2" s="2"/>
      <c r="Q2" s="2"/>
      <c r="R2" s="2"/>
      <c r="S2" s="2"/>
      <c r="T2" s="2"/>
      <c r="U2" s="2"/>
      <c r="V2" s="2"/>
      <c r="W2" s="2"/>
      <c r="X2" s="2"/>
      <c r="Y2" s="2"/>
      <c r="AW2" s="6">
        <f>C15</f>
        <v>0</v>
      </c>
      <c r="AX2" s="6">
        <f>C20</f>
        <v>0</v>
      </c>
      <c r="AY2" s="6">
        <f>C25</f>
        <v>0</v>
      </c>
      <c r="BA2" s="6" t="e">
        <f>+C15-$C$36</f>
        <v>#DIV/0!</v>
      </c>
      <c r="BB2" s="6" t="e">
        <f>+C20-$C$36</f>
        <v>#DIV/0!</v>
      </c>
      <c r="BC2" s="6" t="e">
        <f>+C25-$C$36</f>
        <v>#DIV/0!</v>
      </c>
    </row>
    <row r="3" spans="1:55">
      <c r="M3" s="182" t="s">
        <v>105</v>
      </c>
      <c r="N3" s="182"/>
      <c r="X3" s="182" t="s">
        <v>105</v>
      </c>
      <c r="Y3" s="182"/>
      <c r="AP3" s="3">
        <f>+L4</f>
        <v>0</v>
      </c>
      <c r="AW3" s="6">
        <f>C16</f>
        <v>0</v>
      </c>
      <c r="AX3" s="6">
        <f>C21</f>
        <v>0</v>
      </c>
      <c r="AY3" s="6">
        <f>C26</f>
        <v>0</v>
      </c>
      <c r="BA3" s="6" t="e">
        <f>+C16-$C$36</f>
        <v>#DIV/0!</v>
      </c>
      <c r="BB3" s="6" t="e">
        <f>+C21-$C$36</f>
        <v>#DIV/0!</v>
      </c>
      <c r="BC3" s="6" t="e">
        <f>+C26-$C$36</f>
        <v>#DIV/0!</v>
      </c>
    </row>
    <row r="4" spans="1:55" s="11" customFormat="1" ht="11.25" customHeight="1">
      <c r="A4" s="7" t="s">
        <v>4</v>
      </c>
      <c r="B4" s="8"/>
      <c r="C4" s="152"/>
      <c r="D4" s="152"/>
      <c r="E4" s="153"/>
      <c r="F4" s="7" t="s">
        <v>107</v>
      </c>
      <c r="G4" s="8"/>
      <c r="H4" s="156"/>
      <c r="I4" s="157"/>
      <c r="J4" s="7" t="s">
        <v>5</v>
      </c>
      <c r="K4" s="8"/>
      <c r="L4" s="137"/>
      <c r="M4" s="137"/>
      <c r="N4" s="138"/>
      <c r="O4" s="7" t="s">
        <v>4</v>
      </c>
      <c r="P4" s="160">
        <f>+C4</f>
        <v>0</v>
      </c>
      <c r="Q4" s="161"/>
      <c r="R4" s="7" t="s">
        <v>107</v>
      </c>
      <c r="S4" s="8"/>
      <c r="T4" s="162">
        <f>+H4</f>
        <v>0</v>
      </c>
      <c r="U4" s="163"/>
      <c r="V4" s="7" t="s">
        <v>5</v>
      </c>
      <c r="W4" s="8">
        <f>+L4</f>
        <v>0</v>
      </c>
      <c r="X4" s="8"/>
      <c r="Y4" s="9"/>
      <c r="Z4" s="10"/>
      <c r="AW4" s="12">
        <f>C17</f>
        <v>0</v>
      </c>
      <c r="AX4" s="12">
        <f>C22</f>
        <v>0</v>
      </c>
      <c r="AY4" s="12">
        <f>C27</f>
        <v>0</v>
      </c>
      <c r="BA4" s="6" t="e">
        <f>+C17-$C$36</f>
        <v>#DIV/0!</v>
      </c>
      <c r="BB4" s="6" t="e">
        <f>+C22-$C$36</f>
        <v>#DIV/0!</v>
      </c>
      <c r="BC4" s="6" t="e">
        <f>+C27-$C$36</f>
        <v>#DIV/0!</v>
      </c>
    </row>
    <row r="5" spans="1:55">
      <c r="A5" s="13"/>
      <c r="B5" s="14"/>
      <c r="C5" s="154"/>
      <c r="D5" s="154"/>
      <c r="E5" s="155"/>
      <c r="F5" s="15"/>
      <c r="G5" s="16"/>
      <c r="H5" s="158"/>
      <c r="I5" s="159"/>
      <c r="J5" s="15"/>
      <c r="K5" s="16"/>
      <c r="L5" s="139"/>
      <c r="M5" s="139"/>
      <c r="N5" s="140"/>
      <c r="O5" s="13"/>
      <c r="P5" s="14"/>
      <c r="Q5" s="17"/>
      <c r="R5" s="13" t="str">
        <f>IF(F5&lt;&gt;"",F5,"")</f>
        <v/>
      </c>
      <c r="S5" s="14"/>
      <c r="T5" s="164"/>
      <c r="U5" s="165"/>
      <c r="V5" s="13" t="str">
        <f>IF(J5&lt;&gt;"",J5,"")</f>
        <v/>
      </c>
      <c r="W5" s="14"/>
      <c r="X5" s="14"/>
      <c r="Y5" s="17"/>
      <c r="Z5" s="18"/>
    </row>
    <row r="6" spans="1:55" s="11" customFormat="1" ht="12.75" customHeight="1">
      <c r="A6" s="7" t="s">
        <v>6</v>
      </c>
      <c r="B6" s="166"/>
      <c r="C6" s="166"/>
      <c r="D6" s="166"/>
      <c r="E6" s="167"/>
      <c r="F6" s="7" t="s">
        <v>108</v>
      </c>
      <c r="G6" s="8"/>
      <c r="H6" s="170"/>
      <c r="I6" s="171"/>
      <c r="J6" s="7" t="s">
        <v>7</v>
      </c>
      <c r="K6" s="8"/>
      <c r="L6" s="137"/>
      <c r="M6" s="137"/>
      <c r="N6" s="138"/>
      <c r="O6" s="7" t="s">
        <v>6</v>
      </c>
      <c r="P6" s="162">
        <f>+B6</f>
        <v>0</v>
      </c>
      <c r="Q6" s="163"/>
      <c r="R6" s="7" t="s">
        <v>108</v>
      </c>
      <c r="S6" s="8"/>
      <c r="T6" s="8">
        <f>+H6</f>
        <v>0</v>
      </c>
      <c r="U6" s="9"/>
      <c r="V6" s="7" t="s">
        <v>7</v>
      </c>
      <c r="W6" s="8">
        <f>+L6</f>
        <v>0</v>
      </c>
      <c r="X6" s="8"/>
      <c r="Y6" s="9"/>
      <c r="Z6" s="10"/>
      <c r="AW6" s="12">
        <f>D15</f>
        <v>0</v>
      </c>
      <c r="AX6" s="12">
        <f>D20</f>
        <v>0</v>
      </c>
      <c r="AY6" s="12">
        <f>D25</f>
        <v>0</v>
      </c>
      <c r="BA6" s="6" t="e">
        <f>+D15-$D$36</f>
        <v>#DIV/0!</v>
      </c>
      <c r="BB6" s="6" t="e">
        <f>+D20-$D$36</f>
        <v>#DIV/0!</v>
      </c>
      <c r="BC6" s="6" t="e">
        <f>+D25-$D$36</f>
        <v>#DIV/0!</v>
      </c>
    </row>
    <row r="7" spans="1:55">
      <c r="A7" s="13"/>
      <c r="B7" s="168"/>
      <c r="C7" s="168"/>
      <c r="D7" s="168"/>
      <c r="E7" s="169"/>
      <c r="F7" s="15"/>
      <c r="G7" s="16"/>
      <c r="H7" s="172"/>
      <c r="I7" s="173"/>
      <c r="J7" s="15"/>
      <c r="K7" s="16"/>
      <c r="L7" s="139"/>
      <c r="M7" s="139"/>
      <c r="N7" s="140"/>
      <c r="O7" s="13"/>
      <c r="P7" s="164"/>
      <c r="Q7" s="165"/>
      <c r="R7" s="13" t="str">
        <f>IF(F7&lt;&gt;"",F7,"")</f>
        <v/>
      </c>
      <c r="S7" s="14"/>
      <c r="T7" s="14"/>
      <c r="U7" s="17"/>
      <c r="V7" s="13" t="str">
        <f>IF(J7&lt;&gt;"",J7,"")</f>
        <v/>
      </c>
      <c r="W7" s="14"/>
      <c r="X7" s="14"/>
      <c r="Y7" s="17"/>
      <c r="Z7" s="4" t="s">
        <v>8</v>
      </c>
      <c r="AA7" s="19">
        <f>+MAX(N18,N23,N28)</f>
        <v>0</v>
      </c>
      <c r="AB7" s="19">
        <f t="shared" ref="AB7:AI8" si="0">+AA7</f>
        <v>0</v>
      </c>
      <c r="AC7" s="19">
        <f t="shared" si="0"/>
        <v>0</v>
      </c>
      <c r="AD7" s="19">
        <f t="shared" si="0"/>
        <v>0</v>
      </c>
      <c r="AE7" s="19">
        <f t="shared" si="0"/>
        <v>0</v>
      </c>
      <c r="AF7" s="19">
        <f t="shared" si="0"/>
        <v>0</v>
      </c>
      <c r="AG7" s="19">
        <f t="shared" si="0"/>
        <v>0</v>
      </c>
      <c r="AH7" s="19">
        <f t="shared" si="0"/>
        <v>0</v>
      </c>
      <c r="AI7" s="19">
        <f t="shared" si="0"/>
        <v>0</v>
      </c>
      <c r="AJ7" s="19"/>
      <c r="AW7" s="6">
        <f>D16</f>
        <v>0</v>
      </c>
      <c r="AX7" s="6">
        <f>D21</f>
        <v>0</v>
      </c>
      <c r="AY7" s="6">
        <f>D26</f>
        <v>0</v>
      </c>
      <c r="BA7" s="6" t="e">
        <f>+D16-$D$36</f>
        <v>#DIV/0!</v>
      </c>
      <c r="BB7" s="6" t="e">
        <f>+D21-$D$36</f>
        <v>#DIV/0!</v>
      </c>
      <c r="BC7" s="6" t="e">
        <f>+D26-$D$36</f>
        <v>#DIV/0!</v>
      </c>
    </row>
    <row r="8" spans="1:55" s="11" customFormat="1">
      <c r="A8" s="7" t="s">
        <v>9</v>
      </c>
      <c r="B8" s="8"/>
      <c r="C8" s="8"/>
      <c r="D8" s="20" t="s">
        <v>10</v>
      </c>
      <c r="E8" s="21"/>
      <c r="F8" s="7" t="s">
        <v>109</v>
      </c>
      <c r="G8" s="8"/>
      <c r="H8" s="174"/>
      <c r="I8" s="175"/>
      <c r="J8" s="7" t="s">
        <v>12</v>
      </c>
      <c r="K8" s="8"/>
      <c r="L8" s="137"/>
      <c r="M8" s="137"/>
      <c r="N8" s="138"/>
      <c r="O8" s="179" t="s">
        <v>106</v>
      </c>
      <c r="P8" s="180"/>
      <c r="Q8" s="181"/>
      <c r="R8" s="7" t="s">
        <v>109</v>
      </c>
      <c r="S8" s="8"/>
      <c r="T8" s="8" t="s">
        <v>11</v>
      </c>
      <c r="U8" s="9"/>
      <c r="V8" s="7" t="s">
        <v>12</v>
      </c>
      <c r="W8" s="8">
        <f>+L8</f>
        <v>0</v>
      </c>
      <c r="X8" s="8"/>
      <c r="Y8" s="9"/>
      <c r="Z8" s="4" t="s">
        <v>13</v>
      </c>
      <c r="AA8" s="19">
        <f>+MIN(N18,N23,N28)</f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  <c r="AF8" s="19">
        <f t="shared" si="0"/>
        <v>0</v>
      </c>
      <c r="AG8" s="19">
        <f t="shared" si="0"/>
        <v>0</v>
      </c>
      <c r="AH8" s="19">
        <f t="shared" si="0"/>
        <v>0</v>
      </c>
      <c r="AI8" s="19">
        <f t="shared" si="0"/>
        <v>0</v>
      </c>
      <c r="AJ8" s="19"/>
      <c r="AL8" s="4"/>
      <c r="AW8" s="12">
        <f>D17</f>
        <v>0</v>
      </c>
      <c r="AX8" s="12">
        <f>D22</f>
        <v>0</v>
      </c>
      <c r="AY8" s="12">
        <f>D27</f>
        <v>0</v>
      </c>
      <c r="BA8" s="6" t="e">
        <f>+D17-$D$36</f>
        <v>#DIV/0!</v>
      </c>
      <c r="BB8" s="6" t="e">
        <f>+D22-$D$36</f>
        <v>#DIV/0!</v>
      </c>
      <c r="BC8" s="6" t="e">
        <f>+D27-$D$36</f>
        <v>#DIV/0!</v>
      </c>
    </row>
    <row r="9" spans="1:55" ht="12.75" customHeight="1">
      <c r="A9" s="141"/>
      <c r="B9" s="142"/>
      <c r="C9" s="16"/>
      <c r="D9" s="143"/>
      <c r="E9" s="144"/>
      <c r="F9" s="15"/>
      <c r="G9" s="16"/>
      <c r="H9" s="176"/>
      <c r="I9" s="177"/>
      <c r="J9" s="15"/>
      <c r="K9" s="16"/>
      <c r="L9" s="139"/>
      <c r="M9" s="139"/>
      <c r="N9" s="140"/>
      <c r="O9" s="24">
        <f>+A9</f>
        <v>0</v>
      </c>
      <c r="P9" s="25"/>
      <c r="Q9" s="26"/>
      <c r="R9" s="13"/>
      <c r="S9" s="14"/>
      <c r="T9" s="14"/>
      <c r="U9" s="17"/>
      <c r="V9" s="13" t="str">
        <f>IF(J9&lt;&gt;"",J9,"")</f>
        <v/>
      </c>
      <c r="W9" s="14"/>
      <c r="X9" s="14"/>
      <c r="Y9" s="17"/>
      <c r="Z9" s="18"/>
    </row>
    <row r="10" spans="1:55" ht="12.75" customHeight="1">
      <c r="A10" s="7" t="s">
        <v>14</v>
      </c>
      <c r="B10" s="8"/>
      <c r="C10" s="8"/>
      <c r="D10" s="8"/>
      <c r="E10" s="9"/>
      <c r="F10" s="7" t="s">
        <v>15</v>
      </c>
      <c r="G10" s="9"/>
      <c r="H10" s="7" t="s">
        <v>16</v>
      </c>
      <c r="I10" s="9"/>
      <c r="J10" s="7" t="s">
        <v>17</v>
      </c>
      <c r="K10" s="9"/>
      <c r="L10" s="27" t="s">
        <v>18</v>
      </c>
      <c r="M10" s="28"/>
      <c r="N10" s="29"/>
      <c r="O10" s="7" t="s">
        <v>14</v>
      </c>
      <c r="P10" s="22"/>
      <c r="Q10" s="23"/>
      <c r="R10" s="7" t="s">
        <v>15</v>
      </c>
      <c r="S10" s="9"/>
      <c r="T10" s="7" t="s">
        <v>16</v>
      </c>
      <c r="U10" s="9"/>
      <c r="V10" s="7" t="s">
        <v>17</v>
      </c>
      <c r="W10" s="9"/>
      <c r="X10" s="27" t="s">
        <v>18</v>
      </c>
      <c r="Y10" s="28"/>
      <c r="Z10" s="29"/>
      <c r="AW10" s="6">
        <f>E15</f>
        <v>0</v>
      </c>
      <c r="AX10" s="6">
        <f>E20</f>
        <v>0</v>
      </c>
      <c r="AY10" s="6">
        <f>E25</f>
        <v>0</v>
      </c>
      <c r="BA10" s="6" t="e">
        <f>+E15-$E$36</f>
        <v>#DIV/0!</v>
      </c>
      <c r="BB10" s="6" t="e">
        <f>+E20-$E$36</f>
        <v>#DIV/0!</v>
      </c>
      <c r="BC10" s="6" t="e">
        <f>+E25-$E$36</f>
        <v>#DIV/0!</v>
      </c>
    </row>
    <row r="11" spans="1:55">
      <c r="A11" s="15"/>
      <c r="B11" s="16"/>
      <c r="C11" s="16"/>
      <c r="D11" s="16"/>
      <c r="E11" s="30"/>
      <c r="F11" s="31"/>
      <c r="G11" s="32"/>
      <c r="H11" s="31"/>
      <c r="I11" s="33"/>
      <c r="J11" s="148"/>
      <c r="K11" s="149"/>
      <c r="L11" s="145"/>
      <c r="M11" s="146"/>
      <c r="N11" s="147"/>
      <c r="O11" s="13" t="str">
        <f>IF(A11&lt;&gt;"",A11,"")</f>
        <v/>
      </c>
      <c r="P11" s="14"/>
      <c r="Q11" s="17"/>
      <c r="R11" s="35">
        <f>F11</f>
        <v>0</v>
      </c>
      <c r="S11" s="34"/>
      <c r="T11" s="35">
        <f>H11</f>
        <v>0</v>
      </c>
      <c r="U11" s="34"/>
      <c r="V11" s="35">
        <f>J11</f>
        <v>0</v>
      </c>
      <c r="W11" s="34"/>
      <c r="X11" s="145"/>
      <c r="Y11" s="146"/>
      <c r="Z11" s="147"/>
      <c r="AW11" s="6">
        <f>E16</f>
        <v>0</v>
      </c>
      <c r="AX11" s="6">
        <f>E21</f>
        <v>0</v>
      </c>
      <c r="AY11" s="6">
        <f>E26</f>
        <v>0</v>
      </c>
      <c r="BA11" s="6" t="e">
        <f>+E16-$E$36</f>
        <v>#DIV/0!</v>
      </c>
      <c r="BB11" s="6" t="e">
        <f>+E21-$E$36</f>
        <v>#DIV/0!</v>
      </c>
      <c r="BC11" s="6" t="e">
        <f>+E26-$E$36</f>
        <v>#DIV/0!</v>
      </c>
    </row>
    <row r="12" spans="1:55">
      <c r="A12" s="18"/>
      <c r="B12" s="18"/>
      <c r="C12" s="18"/>
      <c r="D12" s="36"/>
      <c r="E12" s="18"/>
      <c r="F12" s="18"/>
      <c r="G12" s="37"/>
      <c r="H12" s="18"/>
      <c r="I12" s="37"/>
      <c r="J12" s="18"/>
      <c r="K12" s="37"/>
      <c r="L12" s="18"/>
      <c r="M12" s="18"/>
      <c r="N12" s="18"/>
      <c r="O12" s="18"/>
      <c r="P12" s="18"/>
      <c r="Q12" s="18"/>
      <c r="R12" s="18"/>
      <c r="S12" s="37"/>
      <c r="T12" s="18"/>
      <c r="U12" s="37"/>
      <c r="V12" s="18"/>
      <c r="W12" s="37"/>
      <c r="X12" s="18"/>
      <c r="Y12" s="18"/>
      <c r="Z12" s="18"/>
      <c r="AW12" s="6">
        <f>E17</f>
        <v>0</v>
      </c>
      <c r="AX12" s="6">
        <f>E22</f>
        <v>0</v>
      </c>
      <c r="AY12" s="6">
        <f>E27</f>
        <v>0</v>
      </c>
      <c r="BA12" s="6" t="e">
        <f>+E17-$E$36</f>
        <v>#DIV/0!</v>
      </c>
      <c r="BB12" s="6" t="e">
        <f>+E22-$E$36</f>
        <v>#DIV/0!</v>
      </c>
      <c r="BC12" s="6" t="e">
        <f>+E27-$E$36</f>
        <v>#DIV/0!</v>
      </c>
    </row>
    <row r="13" spans="1:55" ht="15.75">
      <c r="A13" s="38" t="s">
        <v>19</v>
      </c>
      <c r="B13" s="23"/>
      <c r="C13" s="39" t="s">
        <v>20</v>
      </c>
      <c r="D13" s="40"/>
      <c r="E13" s="40"/>
      <c r="F13" s="40"/>
      <c r="G13" s="40"/>
      <c r="H13" s="40"/>
      <c r="I13" s="40"/>
      <c r="J13" s="40"/>
      <c r="K13" s="40"/>
      <c r="L13" s="41"/>
      <c r="M13" s="42" t="s">
        <v>21</v>
      </c>
      <c r="N13" s="43"/>
      <c r="O13" s="44"/>
      <c r="P13" s="45"/>
      <c r="Q13" s="45"/>
      <c r="R13" s="46" t="s">
        <v>22</v>
      </c>
      <c r="S13" s="45"/>
      <c r="T13" s="45"/>
      <c r="U13" s="47"/>
      <c r="V13" s="48" t="s">
        <v>23</v>
      </c>
      <c r="W13" s="49"/>
      <c r="X13" s="50"/>
      <c r="Y13" s="51"/>
    </row>
    <row r="14" spans="1:55" ht="15.75" customHeight="1" thickBot="1">
      <c r="A14" s="52" t="s">
        <v>24</v>
      </c>
      <c r="B14" s="17"/>
      <c r="C14" s="53">
        <v>1</v>
      </c>
      <c r="D14" s="53">
        <v>2</v>
      </c>
      <c r="E14" s="53">
        <v>3</v>
      </c>
      <c r="F14" s="53">
        <v>4</v>
      </c>
      <c r="G14" s="53">
        <v>5</v>
      </c>
      <c r="H14" s="53">
        <v>6</v>
      </c>
      <c r="I14" s="53">
        <v>7</v>
      </c>
      <c r="J14" s="53">
        <v>8</v>
      </c>
      <c r="K14" s="53">
        <v>9</v>
      </c>
      <c r="L14" s="53">
        <v>10</v>
      </c>
      <c r="M14" s="13"/>
      <c r="N14" s="17"/>
      <c r="O14" s="38" t="s">
        <v>25</v>
      </c>
      <c r="P14" s="22"/>
      <c r="Q14" s="22"/>
      <c r="R14" s="22"/>
      <c r="S14" s="22"/>
      <c r="T14" s="22"/>
      <c r="U14" s="23"/>
      <c r="V14" s="54"/>
      <c r="W14" s="22"/>
      <c r="X14" s="22"/>
      <c r="Y14" s="23"/>
      <c r="AW14" s="6">
        <f>F15</f>
        <v>0</v>
      </c>
      <c r="AX14" s="6">
        <f>F20</f>
        <v>0</v>
      </c>
      <c r="AY14" s="6">
        <f>F25</f>
        <v>0</v>
      </c>
      <c r="BA14" s="6" t="e">
        <f>+F15-$F$36</f>
        <v>#DIV/0!</v>
      </c>
      <c r="BB14" s="6" t="e">
        <f>+F20-$F$36</f>
        <v>#DIV/0!</v>
      </c>
      <c r="BC14" s="6" t="e">
        <f>+F25-$F$36</f>
        <v>#DIV/0!</v>
      </c>
    </row>
    <row r="15" spans="1:55" ht="18" customHeight="1">
      <c r="A15" s="55" t="s">
        <v>26</v>
      </c>
      <c r="B15" s="56">
        <v>1</v>
      </c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58"/>
      <c r="N15" s="59" t="str">
        <f t="shared" ref="N15:N29" si="1">IF(C15&lt;&gt;"",AVERAGE(C15:L15),"")</f>
        <v/>
      </c>
      <c r="O15" s="60" t="s">
        <v>27</v>
      </c>
      <c r="P15" s="37" t="s">
        <v>28</v>
      </c>
      <c r="Q15" s="61" t="s">
        <v>29</v>
      </c>
      <c r="T15" s="62" t="s">
        <v>15</v>
      </c>
      <c r="U15" s="63" t="s">
        <v>30</v>
      </c>
      <c r="V15" s="60" t="s">
        <v>31</v>
      </c>
      <c r="W15" s="64" t="s">
        <v>28</v>
      </c>
      <c r="X15" s="4" t="s">
        <v>32</v>
      </c>
      <c r="Y15" s="65"/>
      <c r="AW15" s="6">
        <f>F16</f>
        <v>0</v>
      </c>
      <c r="AX15" s="6">
        <f>F21</f>
        <v>0</v>
      </c>
      <c r="AY15" s="6">
        <f>F26</f>
        <v>0</v>
      </c>
      <c r="BA15" s="6" t="e">
        <f>+F16-$F$36</f>
        <v>#DIV/0!</v>
      </c>
      <c r="BB15" s="6" t="e">
        <f>+F21-$F$36</f>
        <v>#DIV/0!</v>
      </c>
      <c r="BC15" s="6" t="e">
        <f>+F26-$F$36</f>
        <v>#DIV/0!</v>
      </c>
    </row>
    <row r="16" spans="1:55" ht="18" customHeight="1">
      <c r="A16" s="66">
        <v>2</v>
      </c>
      <c r="B16" s="67">
        <v>2</v>
      </c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4"/>
      <c r="N16" s="68" t="str">
        <f t="shared" si="1"/>
        <v/>
      </c>
      <c r="O16" s="69"/>
      <c r="P16" s="37" t="s">
        <v>28</v>
      </c>
      <c r="Q16" s="4" t="str">
        <f>IF(C15&lt;&gt;"",CONCATENATE(TEXT($N$32,"0.000")," x ",CHOOSE($F$11,0,U16,U17)),"")</f>
        <v/>
      </c>
      <c r="T16" s="70">
        <v>2</v>
      </c>
      <c r="U16" s="71">
        <v>0.88619999999999999</v>
      </c>
      <c r="V16" s="60"/>
      <c r="W16" s="64" t="s">
        <v>28</v>
      </c>
      <c r="X16" s="72" t="str">
        <f>IF(C15&lt;&gt;"",CONCATENATE("100(",TEXT($Q$17,"0.0000"),"/",TEXT($Q$34,"0.0000"),")"),"")</f>
        <v/>
      </c>
      <c r="Y16" s="65"/>
      <c r="Z16" s="4" t="s">
        <v>33</v>
      </c>
      <c r="AA16" s="19" t="str">
        <f>+N34</f>
        <v/>
      </c>
      <c r="AB16" s="19" t="str">
        <f t="shared" ref="AB16:AI17" si="2">+AA16</f>
        <v/>
      </c>
      <c r="AC16" s="19" t="str">
        <f t="shared" si="2"/>
        <v/>
      </c>
      <c r="AD16" s="19" t="str">
        <f t="shared" si="2"/>
        <v/>
      </c>
      <c r="AE16" s="19" t="str">
        <f t="shared" si="2"/>
        <v/>
      </c>
      <c r="AF16" s="19" t="str">
        <f t="shared" si="2"/>
        <v/>
      </c>
      <c r="AG16" s="19" t="str">
        <f t="shared" si="2"/>
        <v/>
      </c>
      <c r="AH16" s="19" t="str">
        <f t="shared" si="2"/>
        <v/>
      </c>
      <c r="AI16" s="19" t="str">
        <f t="shared" si="2"/>
        <v/>
      </c>
      <c r="AJ16" s="19"/>
      <c r="AW16" s="6">
        <f>F17</f>
        <v>0</v>
      </c>
      <c r="AX16" s="6">
        <f>F22</f>
        <v>0</v>
      </c>
      <c r="AY16" s="6">
        <f>F27</f>
        <v>0</v>
      </c>
      <c r="BA16" s="6" t="e">
        <f>+F17-$F$36</f>
        <v>#DIV/0!</v>
      </c>
      <c r="BB16" s="6" t="e">
        <f>+F22-$F$36</f>
        <v>#DIV/0!</v>
      </c>
      <c r="BC16" s="6" t="e">
        <f>+F27-$F$36</f>
        <v>#DIV/0!</v>
      </c>
    </row>
    <row r="17" spans="1:55" ht="18" customHeight="1">
      <c r="A17" s="73">
        <f>A16+1</f>
        <v>3</v>
      </c>
      <c r="B17" s="74">
        <v>3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4"/>
      <c r="N17" s="68" t="str">
        <f t="shared" si="1"/>
        <v/>
      </c>
      <c r="O17" s="13"/>
      <c r="P17" s="75" t="s">
        <v>28</v>
      </c>
      <c r="Q17" s="76" t="str">
        <f>IF(C15&lt;&gt;"",$N$32*(CHOOSE($F$11,0,U16,U17)),"")</f>
        <v/>
      </c>
      <c r="R17" s="14"/>
      <c r="S17" s="14"/>
      <c r="T17" s="77">
        <v>3</v>
      </c>
      <c r="U17" s="74">
        <v>0.59079999999999999</v>
      </c>
      <c r="V17" s="13"/>
      <c r="W17" s="75" t="s">
        <v>28</v>
      </c>
      <c r="X17" s="78" t="str">
        <f>IF(C15&lt;&gt;"",100*($Q$17/$Q$34),"")</f>
        <v/>
      </c>
      <c r="Y17" s="17"/>
      <c r="Z17" s="4" t="s">
        <v>34</v>
      </c>
      <c r="AA17" s="19" t="str">
        <f>+N35</f>
        <v/>
      </c>
      <c r="AB17" s="19" t="str">
        <f t="shared" si="2"/>
        <v/>
      </c>
      <c r="AC17" s="19" t="str">
        <f t="shared" si="2"/>
        <v/>
      </c>
      <c r="AD17" s="19" t="str">
        <f t="shared" si="2"/>
        <v/>
      </c>
      <c r="AE17" s="19" t="str">
        <f t="shared" si="2"/>
        <v/>
      </c>
      <c r="AF17" s="19" t="str">
        <f t="shared" si="2"/>
        <v/>
      </c>
      <c r="AG17" s="19" t="str">
        <f t="shared" si="2"/>
        <v/>
      </c>
      <c r="AH17" s="19" t="str">
        <f t="shared" si="2"/>
        <v/>
      </c>
      <c r="AI17" s="19" t="str">
        <f t="shared" si="2"/>
        <v/>
      </c>
      <c r="AJ17" s="19"/>
    </row>
    <row r="18" spans="1:55" ht="18" customHeight="1">
      <c r="A18" s="73">
        <f>A17+1</f>
        <v>4</v>
      </c>
      <c r="B18" s="74" t="s">
        <v>35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80" t="s">
        <v>36</v>
      </c>
      <c r="N18" s="68" t="str">
        <f>IF(C18&lt;&gt;"",AVERAGE(C18:L18),"")</f>
        <v/>
      </c>
      <c r="O18" s="38" t="s">
        <v>37</v>
      </c>
      <c r="P18" s="22"/>
      <c r="Q18" s="22"/>
      <c r="R18" s="22"/>
      <c r="S18" s="22"/>
      <c r="T18" s="22"/>
      <c r="U18" s="23"/>
      <c r="V18" s="54"/>
      <c r="W18" s="22"/>
      <c r="X18" s="22"/>
      <c r="Y18" s="23"/>
      <c r="AP18" s="3">
        <f>+L6</f>
        <v>0</v>
      </c>
      <c r="AW18" s="6">
        <f>G15</f>
        <v>0</v>
      </c>
      <c r="AX18" s="6">
        <f>G20</f>
        <v>0</v>
      </c>
      <c r="AY18" s="6">
        <f>G25</f>
        <v>0</v>
      </c>
      <c r="BA18" s="6" t="e">
        <f>+G15-$G$36</f>
        <v>#DIV/0!</v>
      </c>
      <c r="BB18" s="6" t="e">
        <f>+G20-$G$36</f>
        <v>#DIV/0!</v>
      </c>
      <c r="BC18" s="6" t="e">
        <f>+G25-$G$36</f>
        <v>#DIV/0!</v>
      </c>
    </row>
    <row r="19" spans="1:55" ht="18" customHeight="1" thickBot="1">
      <c r="A19" s="81">
        <f>A18+1</f>
        <v>5</v>
      </c>
      <c r="B19" s="82" t="s">
        <v>38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4" t="s">
        <v>39</v>
      </c>
      <c r="N19" s="68" t="str">
        <f t="shared" si="1"/>
        <v/>
      </c>
      <c r="O19" s="60" t="s">
        <v>40</v>
      </c>
      <c r="P19" s="37" t="s">
        <v>28</v>
      </c>
      <c r="Q19" s="18" t="s">
        <v>41</v>
      </c>
      <c r="R19" s="18"/>
      <c r="S19" s="18"/>
      <c r="T19" s="18"/>
      <c r="U19" s="65"/>
      <c r="V19" s="60" t="s">
        <v>42</v>
      </c>
      <c r="W19" s="37" t="s">
        <v>28</v>
      </c>
      <c r="X19" s="18" t="s">
        <v>43</v>
      </c>
      <c r="Y19" s="65"/>
      <c r="AW19" s="6">
        <f>G16</f>
        <v>0</v>
      </c>
      <c r="AX19" s="6">
        <f>G21</f>
        <v>0</v>
      </c>
      <c r="AY19" s="6">
        <f>G26</f>
        <v>0</v>
      </c>
      <c r="BA19" s="6" t="e">
        <f>+G16-$G$36</f>
        <v>#DIV/0!</v>
      </c>
      <c r="BB19" s="6" t="e">
        <f>+G21-$G$36</f>
        <v>#DIV/0!</v>
      </c>
      <c r="BC19" s="6" t="e">
        <f>+G26-$G$36</f>
        <v>#DIV/0!</v>
      </c>
    </row>
    <row r="20" spans="1:55" ht="18" customHeight="1">
      <c r="A20" s="55" t="s">
        <v>44</v>
      </c>
      <c r="B20" s="56">
        <v>1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58"/>
      <c r="N20" s="59" t="str">
        <f>IF(C20&lt;&gt;"",AVERAGE(C20:L20),"")</f>
        <v/>
      </c>
      <c r="O20" s="69"/>
      <c r="P20" s="37" t="s">
        <v>28</v>
      </c>
      <c r="Q20" s="85" t="str">
        <f>IF(C15&lt;&gt;"",CONCATENATE("{(",TEXT($N$33,"0.000")," x ",CHOOSE($J$11,0,T22,U22),")^2 - (",TEXT($Q$17,"0.000")," ^2/(",$H$11," x ",$F$11,"))}^1/2"),"")</f>
        <v/>
      </c>
      <c r="R20" s="18"/>
      <c r="S20" s="18"/>
      <c r="T20" s="18"/>
      <c r="U20" s="65"/>
      <c r="V20" s="60"/>
      <c r="W20" s="37" t="s">
        <v>28</v>
      </c>
      <c r="X20" s="4" t="str">
        <f>IF(C15&lt;&gt;"",CONCATENATE("100(",TEXT($Q$21,"0.0000"),"/",TEXT($Q$34,"0.0000"),")"),"")</f>
        <v/>
      </c>
      <c r="Y20" s="65"/>
      <c r="AW20" s="6">
        <f>G17</f>
        <v>0</v>
      </c>
      <c r="AX20" s="6">
        <f>G22</f>
        <v>0</v>
      </c>
      <c r="AY20" s="6">
        <f>G27</f>
        <v>0</v>
      </c>
      <c r="BA20" s="6" t="e">
        <f>+G17-$G$36</f>
        <v>#DIV/0!</v>
      </c>
      <c r="BB20" s="6" t="e">
        <f>+G22-$G$36</f>
        <v>#DIV/0!</v>
      </c>
      <c r="BC20" s="6" t="e">
        <f>+G27-$G$36</f>
        <v>#DIV/0!</v>
      </c>
    </row>
    <row r="21" spans="1:55" ht="18" customHeight="1">
      <c r="A21" s="73">
        <v>7</v>
      </c>
      <c r="B21" s="67">
        <v>2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4"/>
      <c r="N21" s="68" t="str">
        <f>IF(C21&lt;&gt;"",AVERAGE(C21:L21),"")</f>
        <v/>
      </c>
      <c r="O21" s="69"/>
      <c r="P21" s="37" t="s">
        <v>28</v>
      </c>
      <c r="Q21" s="86" t="str">
        <f>IF(C15="","",IF(($N$33*CHOOSE($J$11,0,T22,U22))^2-$Q$17^2/($H$11*$F$11)&lt;0,0,(($N$33*CHOOSE($J$11,0,T22,U22))^2-$Q$17^2/($H$11*$F$11))^(1/2)))</f>
        <v/>
      </c>
      <c r="R21" s="18"/>
      <c r="S21" s="87" t="s">
        <v>17</v>
      </c>
      <c r="T21" s="62">
        <v>2</v>
      </c>
      <c r="U21" s="62">
        <v>3</v>
      </c>
      <c r="V21" s="60"/>
      <c r="W21" s="37" t="s">
        <v>28</v>
      </c>
      <c r="X21" s="88" t="str">
        <f>IF(C15&lt;&gt;"",100*($Q$21/$Q$34),"")</f>
        <v/>
      </c>
      <c r="Y21" s="65"/>
    </row>
    <row r="22" spans="1:55" ht="18" customHeight="1">
      <c r="A22" s="73">
        <f>A21+1</f>
        <v>8</v>
      </c>
      <c r="B22" s="74">
        <v>3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4"/>
      <c r="N22" s="68" t="str">
        <f>IF(C22&lt;&gt;"",AVERAGE(C22:L22),"")</f>
        <v/>
      </c>
      <c r="O22" s="13"/>
      <c r="P22" s="14"/>
      <c r="Q22" s="14"/>
      <c r="R22" s="14"/>
      <c r="S22" s="89" t="s">
        <v>45</v>
      </c>
      <c r="T22" s="90">
        <v>0.70709999999999995</v>
      </c>
      <c r="U22" s="90">
        <v>0.52310000000000001</v>
      </c>
      <c r="V22" s="69" t="s">
        <v>46</v>
      </c>
      <c r="W22" s="18"/>
      <c r="X22" s="18"/>
      <c r="Y22" s="65"/>
      <c r="AW22" s="6">
        <f>H15</f>
        <v>0</v>
      </c>
      <c r="AX22" s="6">
        <f>H20</f>
        <v>0</v>
      </c>
      <c r="AY22" s="6">
        <f>H25</f>
        <v>0</v>
      </c>
      <c r="BA22" s="6" t="e">
        <f>+H15-$H$36</f>
        <v>#DIV/0!</v>
      </c>
      <c r="BB22" s="6" t="e">
        <f>+H20-$H$36</f>
        <v>#DIV/0!</v>
      </c>
      <c r="BC22" s="6" t="e">
        <f>+H25-$H$36</f>
        <v>#DIV/0!</v>
      </c>
    </row>
    <row r="23" spans="1:55" ht="18" customHeight="1">
      <c r="A23" s="73">
        <f>A22+1</f>
        <v>9</v>
      </c>
      <c r="B23" s="74" t="s">
        <v>35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80" t="s">
        <v>47</v>
      </c>
      <c r="N23" s="68" t="str">
        <f t="shared" si="1"/>
        <v/>
      </c>
      <c r="O23" s="38" t="s">
        <v>48</v>
      </c>
      <c r="P23" s="22"/>
      <c r="Q23" s="22"/>
      <c r="R23" s="22"/>
      <c r="S23" s="22"/>
      <c r="T23" s="22"/>
      <c r="U23" s="23"/>
      <c r="V23" s="13" t="s">
        <v>49</v>
      </c>
      <c r="W23" s="14"/>
      <c r="X23" s="14"/>
      <c r="Y23" s="17"/>
      <c r="AW23" s="6">
        <f>H16</f>
        <v>0</v>
      </c>
      <c r="AX23" s="6">
        <f>H21</f>
        <v>0</v>
      </c>
      <c r="AY23" s="6">
        <f>H26</f>
        <v>0</v>
      </c>
      <c r="BA23" s="6" t="e">
        <f>+H16-$H$36</f>
        <v>#DIV/0!</v>
      </c>
      <c r="BB23" s="6" t="e">
        <f>+H21-$H$36</f>
        <v>#DIV/0!</v>
      </c>
      <c r="BC23" s="6" t="e">
        <f>+H26-$H$36</f>
        <v>#DIV/0!</v>
      </c>
    </row>
    <row r="24" spans="1:55" ht="18" customHeight="1" thickBot="1">
      <c r="A24" s="81">
        <f>A23+1</f>
        <v>10</v>
      </c>
      <c r="B24" s="82" t="s">
        <v>38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4" t="s">
        <v>50</v>
      </c>
      <c r="N24" s="68" t="str">
        <f t="shared" si="1"/>
        <v/>
      </c>
      <c r="O24" s="60" t="s">
        <v>51</v>
      </c>
      <c r="P24" s="37" t="s">
        <v>28</v>
      </c>
      <c r="Q24" s="18" t="s">
        <v>52</v>
      </c>
      <c r="R24" s="18"/>
      <c r="S24" s="18"/>
      <c r="T24" s="62" t="s">
        <v>16</v>
      </c>
      <c r="U24" s="63" t="s">
        <v>53</v>
      </c>
      <c r="V24" s="54"/>
      <c r="W24" s="22"/>
      <c r="X24" s="22"/>
      <c r="Y24" s="23"/>
      <c r="AW24" s="6">
        <f>H17</f>
        <v>0</v>
      </c>
      <c r="AX24" s="6">
        <f>H22</f>
        <v>0</v>
      </c>
      <c r="AY24" s="6">
        <f>H27</f>
        <v>0</v>
      </c>
      <c r="BA24" s="6" t="e">
        <f>+H17-$H$36</f>
        <v>#DIV/0!</v>
      </c>
      <c r="BB24" s="6" t="e">
        <f>+H22-$H$36</f>
        <v>#DIV/0!</v>
      </c>
      <c r="BC24" s="6" t="e">
        <f>+H27-$H$36</f>
        <v>#DIV/0!</v>
      </c>
    </row>
    <row r="25" spans="1:55" ht="18" customHeight="1">
      <c r="A25" s="55" t="s">
        <v>54</v>
      </c>
      <c r="B25" s="56">
        <v>1</v>
      </c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58"/>
      <c r="N25" s="59" t="str">
        <f t="shared" si="1"/>
        <v/>
      </c>
      <c r="O25" s="69"/>
      <c r="P25" s="37" t="s">
        <v>28</v>
      </c>
      <c r="Q25" s="91" t="str">
        <f>IF(C15&lt;&gt;"",CONCATENATE("{(",TEXT($Q$17,"0.000"),"^2 + ",TEXT($Q$21,"0.000"),"^2)}^1/2"),"")</f>
        <v/>
      </c>
      <c r="R25" s="18"/>
      <c r="S25" s="18"/>
      <c r="T25" s="70">
        <v>2</v>
      </c>
      <c r="U25" s="92">
        <v>0.70709999999999995</v>
      </c>
      <c r="V25" s="60" t="s">
        <v>55</v>
      </c>
      <c r="W25" s="37" t="s">
        <v>28</v>
      </c>
      <c r="X25" s="18" t="s">
        <v>56</v>
      </c>
      <c r="Y25" s="65"/>
    </row>
    <row r="26" spans="1:55" ht="18" customHeight="1">
      <c r="A26" s="73">
        <v>12</v>
      </c>
      <c r="B26" s="67">
        <v>2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4"/>
      <c r="N26" s="68" t="str">
        <f t="shared" si="1"/>
        <v/>
      </c>
      <c r="O26" s="13"/>
      <c r="P26" s="75" t="s">
        <v>28</v>
      </c>
      <c r="Q26" s="93" t="str">
        <f>IF(C15&lt;&gt;"",($Q$17^2+$Q$21^2)^(1/2),"")</f>
        <v/>
      </c>
      <c r="R26" s="14"/>
      <c r="S26" s="14"/>
      <c r="T26" s="70">
        <v>3</v>
      </c>
      <c r="U26" s="92">
        <v>0.52310000000000001</v>
      </c>
      <c r="V26" s="60"/>
      <c r="W26" s="37" t="s">
        <v>28</v>
      </c>
      <c r="X26" s="4" t="str">
        <f>IF(C15&lt;&gt;"",CONCATENATE("100(",TEXT($Q$26,"0.0000"),"/",TEXT($Q$34,"0.0000"),")"),"")</f>
        <v/>
      </c>
      <c r="Y26" s="65"/>
      <c r="AW26" s="6">
        <f>I15</f>
        <v>0</v>
      </c>
      <c r="AX26" s="6">
        <f>I20</f>
        <v>0</v>
      </c>
      <c r="AY26" s="6">
        <f>I25</f>
        <v>0</v>
      </c>
      <c r="BA26" s="6" t="e">
        <f>+I15-$I$36</f>
        <v>#DIV/0!</v>
      </c>
      <c r="BB26" s="6" t="e">
        <f>+I20-$I$36</f>
        <v>#DIV/0!</v>
      </c>
      <c r="BC26" s="6" t="e">
        <f>+I25-$I$36</f>
        <v>#DIV/0!</v>
      </c>
    </row>
    <row r="27" spans="1:55" ht="18" customHeight="1">
      <c r="A27" s="73">
        <f>A26+1</f>
        <v>13</v>
      </c>
      <c r="B27" s="74">
        <v>3</v>
      </c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4"/>
      <c r="N27" s="68" t="str">
        <f t="shared" si="1"/>
        <v/>
      </c>
      <c r="O27" s="38" t="s">
        <v>57</v>
      </c>
      <c r="P27" s="22"/>
      <c r="Q27" s="22"/>
      <c r="R27" s="22"/>
      <c r="S27" s="22"/>
      <c r="T27" s="70">
        <v>4</v>
      </c>
      <c r="U27" s="92">
        <v>0.44669999999999999</v>
      </c>
      <c r="V27" s="60"/>
      <c r="W27" s="37" t="s">
        <v>28</v>
      </c>
      <c r="X27" s="88" t="str">
        <f>IF(C15&lt;&gt;"",100*($Q$26/$Q$34),"")</f>
        <v/>
      </c>
      <c r="Y27" s="65"/>
      <c r="AW27" s="6">
        <f>I16</f>
        <v>0</v>
      </c>
      <c r="AX27" s="6">
        <f>I21</f>
        <v>0</v>
      </c>
      <c r="AY27" s="6">
        <f>I26</f>
        <v>0</v>
      </c>
      <c r="BA27" s="6" t="e">
        <f>+I16-$I$36</f>
        <v>#DIV/0!</v>
      </c>
      <c r="BB27" s="6" t="e">
        <f>+I21-$I$36</f>
        <v>#DIV/0!</v>
      </c>
      <c r="BC27" s="6" t="e">
        <f>+I26-$I$36</f>
        <v>#DIV/0!</v>
      </c>
    </row>
    <row r="28" spans="1:55" ht="18" customHeight="1">
      <c r="A28" s="73">
        <f>A27+1</f>
        <v>14</v>
      </c>
      <c r="B28" s="74" t="s">
        <v>35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80" t="s">
        <v>58</v>
      </c>
      <c r="N28" s="68" t="str">
        <f t="shared" si="1"/>
        <v/>
      </c>
      <c r="O28" s="60" t="s">
        <v>59</v>
      </c>
      <c r="P28" s="37" t="s">
        <v>28</v>
      </c>
      <c r="Q28" s="18" t="s">
        <v>60</v>
      </c>
      <c r="R28" s="18"/>
      <c r="S28" s="18"/>
      <c r="T28" s="70">
        <v>5</v>
      </c>
      <c r="U28" s="92">
        <v>0.40300000000000002</v>
      </c>
      <c r="V28" s="94" t="str">
        <f>IF(C16&lt;&gt;"",IF(X27&lt;10,"Gage system O.K",IF(X27&lt;30,"Gage system may be acceptable","Gage system needs improvement")),"")</f>
        <v/>
      </c>
      <c r="W28" s="95"/>
      <c r="X28" s="96"/>
      <c r="Y28" s="97"/>
      <c r="AW28" s="6">
        <f>I17</f>
        <v>0</v>
      </c>
      <c r="AX28" s="6">
        <f>I22</f>
        <v>0</v>
      </c>
      <c r="AY28" s="6">
        <f>I27</f>
        <v>0</v>
      </c>
      <c r="BA28" s="6" t="e">
        <f>+I17-$I$36</f>
        <v>#DIV/0!</v>
      </c>
      <c r="BB28" s="6" t="e">
        <f>+I22-$I$36</f>
        <v>#DIV/0!</v>
      </c>
      <c r="BC28" s="6" t="e">
        <f>+I27-$I$36</f>
        <v>#DIV/0!</v>
      </c>
    </row>
    <row r="29" spans="1:55" ht="18" customHeight="1" thickBot="1">
      <c r="A29" s="81">
        <f>A28+1</f>
        <v>15</v>
      </c>
      <c r="B29" s="82" t="s">
        <v>38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4" t="s">
        <v>61</v>
      </c>
      <c r="N29" s="68" t="str">
        <f t="shared" si="1"/>
        <v/>
      </c>
      <c r="O29" s="60"/>
      <c r="P29" s="37" t="s">
        <v>28</v>
      </c>
      <c r="Q29" s="18" t="str">
        <f>IF(C15&lt;&gt;"",CONCATENATE(TEXT($N$31,"0.000")," x ",CHOOSE($H$11,0,U25,U26,U27,U28,U29,U30,U31,U32,U33)),"")</f>
        <v/>
      </c>
      <c r="R29" s="18"/>
      <c r="S29" s="18"/>
      <c r="T29" s="70">
        <v>6</v>
      </c>
      <c r="U29" s="92">
        <v>0.37419999999999998</v>
      </c>
      <c r="V29" s="54"/>
      <c r="W29" s="22"/>
      <c r="X29" s="22"/>
      <c r="Y29" s="23"/>
    </row>
    <row r="30" spans="1:55" ht="18" customHeight="1">
      <c r="A30" s="98" t="s">
        <v>62</v>
      </c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 t="s">
        <v>63</v>
      </c>
      <c r="N30" s="102" t="str">
        <f>IF(C15&lt;&gt;"",AVERAGE(C31:L31),"")</f>
        <v/>
      </c>
      <c r="O30" s="103"/>
      <c r="P30" s="75" t="s">
        <v>28</v>
      </c>
      <c r="Q30" s="93" t="str">
        <f>IF(C15&lt;&gt;"",$N$31*CHOOSE($H$11,0,U25,U26,U27,U28,U29,U30,U31,U32,U33),"")</f>
        <v/>
      </c>
      <c r="R30" s="14"/>
      <c r="S30" s="14"/>
      <c r="T30" s="70">
        <v>7</v>
      </c>
      <c r="U30" s="92">
        <v>0.35339999999999999</v>
      </c>
      <c r="V30" s="60" t="s">
        <v>64</v>
      </c>
      <c r="W30" s="37" t="s">
        <v>28</v>
      </c>
      <c r="X30" s="18" t="s">
        <v>65</v>
      </c>
      <c r="Y30" s="65"/>
      <c r="AP30" s="3">
        <f>+L8</f>
        <v>0</v>
      </c>
      <c r="AW30" s="6">
        <f>J15</f>
        <v>0</v>
      </c>
      <c r="AX30" s="6">
        <f>J20</f>
        <v>0</v>
      </c>
      <c r="AY30" s="6">
        <f>J25</f>
        <v>0</v>
      </c>
      <c r="BA30" s="6" t="e">
        <f>+J15-$J$36</f>
        <v>#DIV/0!</v>
      </c>
      <c r="BB30" s="6" t="e">
        <f>+J20-$J$36</f>
        <v>#DIV/0!</v>
      </c>
      <c r="BC30" s="6" t="e">
        <f>+J25-$J$36</f>
        <v>#DIV/0!</v>
      </c>
    </row>
    <row r="31" spans="1:55" ht="18" customHeight="1" thickBot="1">
      <c r="A31" s="104" t="s">
        <v>66</v>
      </c>
      <c r="B31" s="105"/>
      <c r="C31" s="106" t="str">
        <f t="shared" ref="C31:L31" si="3">IF(C18&lt;&gt;"",SUM(C18,C23,C28)/COUNT(C18,C23,C28),"")</f>
        <v/>
      </c>
      <c r="D31" s="106" t="str">
        <f t="shared" si="3"/>
        <v/>
      </c>
      <c r="E31" s="106" t="str">
        <f t="shared" si="3"/>
        <v/>
      </c>
      <c r="F31" s="106" t="str">
        <f t="shared" si="3"/>
        <v/>
      </c>
      <c r="G31" s="106" t="str">
        <f t="shared" si="3"/>
        <v/>
      </c>
      <c r="H31" s="106" t="str">
        <f t="shared" si="3"/>
        <v/>
      </c>
      <c r="I31" s="106" t="str">
        <f t="shared" si="3"/>
        <v/>
      </c>
      <c r="J31" s="106" t="str">
        <f t="shared" si="3"/>
        <v/>
      </c>
      <c r="K31" s="106" t="str">
        <f t="shared" si="3"/>
        <v/>
      </c>
      <c r="L31" s="106" t="str">
        <f t="shared" si="3"/>
        <v/>
      </c>
      <c r="M31" s="107" t="s">
        <v>67</v>
      </c>
      <c r="N31" s="108" t="str">
        <f>IF(C15&lt;&gt;"",MAX(C31:L31)-MIN(C31:L31),"")</f>
        <v/>
      </c>
      <c r="O31" s="38" t="s">
        <v>68</v>
      </c>
      <c r="P31" s="22"/>
      <c r="Q31" s="22"/>
      <c r="R31" s="22"/>
      <c r="S31" s="22"/>
      <c r="T31" s="70">
        <v>8</v>
      </c>
      <c r="U31" s="92">
        <v>0.33750000000000002</v>
      </c>
      <c r="V31" s="60"/>
      <c r="W31" s="37" t="s">
        <v>28</v>
      </c>
      <c r="X31" s="18" t="str">
        <f>IF(C15&lt;&gt;"",CONCATENATE("100(",TEXT($Q$30,"0.0000"),"/",TEXT($Q$34,"0.0000"),")"),"")</f>
        <v/>
      </c>
      <c r="Y31" s="65"/>
      <c r="AW31" s="6">
        <f>J16</f>
        <v>0</v>
      </c>
      <c r="AX31" s="6">
        <f>J21</f>
        <v>0</v>
      </c>
      <c r="AY31" s="6">
        <f>J26</f>
        <v>0</v>
      </c>
      <c r="BA31" s="6" t="e">
        <f>+J16-$J$36</f>
        <v>#DIV/0!</v>
      </c>
      <c r="BB31" s="6" t="e">
        <f>+J21-$J$36</f>
        <v>#DIV/0!</v>
      </c>
      <c r="BC31" s="6" t="e">
        <f>+J26-$J$36</f>
        <v>#DIV/0!</v>
      </c>
    </row>
    <row r="32" spans="1:55" ht="18" customHeight="1">
      <c r="A32" s="109">
        <f>A29+2</f>
        <v>17</v>
      </c>
      <c r="B32" s="58" t="s">
        <v>69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110" t="s">
        <v>70</v>
      </c>
      <c r="N32" s="111" t="str">
        <f>IF(C15&lt;&gt;"",SUM(N19,N24,N29)/COUNT(C15,C20,C25),"")</f>
        <v/>
      </c>
      <c r="O32" s="60" t="s">
        <v>71</v>
      </c>
      <c r="P32" s="37" t="s">
        <v>28</v>
      </c>
      <c r="Q32" s="18" t="s">
        <v>72</v>
      </c>
      <c r="R32" s="18"/>
      <c r="S32" s="18"/>
      <c r="T32" s="70">
        <v>9</v>
      </c>
      <c r="U32" s="92">
        <v>0.32490000000000002</v>
      </c>
      <c r="V32" s="60"/>
      <c r="W32" s="37" t="s">
        <v>28</v>
      </c>
      <c r="X32" s="88" t="str">
        <f>IF(C15&lt;&gt;"",100*($Q$30/$Q$34),"")</f>
        <v/>
      </c>
      <c r="Y32" s="65"/>
      <c r="AW32" s="6">
        <f>J17</f>
        <v>0</v>
      </c>
      <c r="AX32" s="6">
        <f>J22</f>
        <v>0</v>
      </c>
      <c r="AY32" s="6">
        <f>J27</f>
        <v>0</v>
      </c>
      <c r="BA32" s="6" t="e">
        <f>+J17-$J$36</f>
        <v>#DIV/0!</v>
      </c>
      <c r="BB32" s="6" t="e">
        <f>+J22-$J$36</f>
        <v>#DIV/0!</v>
      </c>
      <c r="BC32" s="6" t="e">
        <f>+J27-$J$36</f>
        <v>#DIV/0!</v>
      </c>
    </row>
    <row r="33" spans="1:55" ht="18" customHeight="1">
      <c r="A33" s="112">
        <f>A32+1</f>
        <v>18</v>
      </c>
      <c r="B33" s="113" t="s">
        <v>73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 t="s">
        <v>74</v>
      </c>
      <c r="N33" s="115" t="str">
        <f>IF(C15&lt;&gt;"",MAX(N18,N23,N28)-MIN(N18,N23,N28),"")</f>
        <v/>
      </c>
      <c r="O33" s="60"/>
      <c r="P33" s="116" t="s">
        <v>28</v>
      </c>
      <c r="Q33" s="88" t="str">
        <f>IF(C15&lt;&gt;"",CONCATENATE("{(",TEXT($Q$26,"0.000"),"^2 + ",TEXT($Q$30,"0.000"),"^2)}^1/2"),"")</f>
        <v/>
      </c>
      <c r="R33" s="18"/>
      <c r="S33" s="18"/>
      <c r="T33" s="77">
        <v>10</v>
      </c>
      <c r="U33" s="117">
        <v>0.31459999999999999</v>
      </c>
      <c r="V33" s="69"/>
      <c r="W33" s="18"/>
      <c r="X33" s="18"/>
      <c r="Y33" s="65"/>
    </row>
    <row r="34" spans="1:55" ht="18" customHeight="1">
      <c r="A34" s="112">
        <f>A33+1</f>
        <v>19</v>
      </c>
      <c r="B34" s="118" t="s">
        <v>75</v>
      </c>
      <c r="C34" s="113"/>
      <c r="D34" s="113"/>
      <c r="E34" s="119"/>
      <c r="F34" s="120"/>
      <c r="G34" s="121"/>
      <c r="H34" s="121"/>
      <c r="I34" s="121"/>
      <c r="J34" s="120"/>
      <c r="K34" s="113"/>
      <c r="L34" s="113"/>
      <c r="M34" s="122" t="s">
        <v>76</v>
      </c>
      <c r="N34" s="115" t="str">
        <f>IF(C15&lt;&gt;"",IF(F11=3,2.58*N32,3.27*N32),"")</f>
        <v/>
      </c>
      <c r="O34" s="103"/>
      <c r="P34" s="123" t="s">
        <v>28</v>
      </c>
      <c r="Q34" s="76" t="str">
        <f>IF(C15&lt;&gt;"",($Q$26^2+$Q$30^2)^(1/2),"")</f>
        <v/>
      </c>
      <c r="R34" s="14"/>
      <c r="S34" s="14"/>
      <c r="T34" s="14"/>
      <c r="U34" s="14"/>
      <c r="V34" s="13" t="s">
        <v>77</v>
      </c>
      <c r="W34" s="123" t="s">
        <v>28</v>
      </c>
      <c r="X34" s="124" t="e">
        <f>1.41*Q30/Q26</f>
        <v>#VALUE!</v>
      </c>
      <c r="Y34" s="17"/>
      <c r="AW34" s="6">
        <f>K15</f>
        <v>0</v>
      </c>
      <c r="AX34" s="6">
        <f>K20</f>
        <v>0</v>
      </c>
      <c r="AY34" s="6">
        <f>K25</f>
        <v>0</v>
      </c>
      <c r="BA34" s="6" t="e">
        <f>+K15-$K$36</f>
        <v>#DIV/0!</v>
      </c>
      <c r="BB34" s="6" t="e">
        <f>+K20-$K$36</f>
        <v>#DIV/0!</v>
      </c>
      <c r="BC34" s="6" t="e">
        <f>+K25-$K$36</f>
        <v>#DIV/0!</v>
      </c>
    </row>
    <row r="35" spans="1:55" ht="18" customHeight="1" thickBot="1">
      <c r="A35" s="81">
        <f>A34+1</f>
        <v>20</v>
      </c>
      <c r="B35" s="125" t="s">
        <v>78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7" t="s">
        <v>79</v>
      </c>
      <c r="N35" s="128" t="str">
        <f>IF(C15&lt;&gt;"",0,"")</f>
        <v/>
      </c>
      <c r="O35" s="37"/>
      <c r="P35" s="116"/>
      <c r="Q35" s="129"/>
      <c r="R35" s="18"/>
      <c r="S35" s="18"/>
      <c r="T35" s="18"/>
      <c r="U35" s="18"/>
      <c r="AW35" s="6">
        <f>K16</f>
        <v>0</v>
      </c>
      <c r="AX35" s="6">
        <f>K21</f>
        <v>0</v>
      </c>
      <c r="AY35" s="6">
        <f>K26</f>
        <v>0</v>
      </c>
      <c r="BA35" s="6" t="e">
        <f>+K16-$K$36</f>
        <v>#DIV/0!</v>
      </c>
      <c r="BB35" s="6" t="e">
        <f>+K21-$K$36</f>
        <v>#DIV/0!</v>
      </c>
      <c r="BC35" s="6" t="e">
        <f>+K26-$K$36</f>
        <v>#DIV/0!</v>
      </c>
    </row>
    <row r="36" spans="1:55" ht="18" customHeight="1">
      <c r="A36" s="150" t="s">
        <v>80</v>
      </c>
      <c r="B36" s="151"/>
      <c r="C36" s="57" t="e">
        <f>AVERAGE(C15:C17,C20:C22,C25:C27)</f>
        <v>#DIV/0!</v>
      </c>
      <c r="D36" s="57" t="e">
        <f t="shared" ref="D36:L36" si="4">AVERAGE(D15:D17,D20:D22,D25:D27)</f>
        <v>#DIV/0!</v>
      </c>
      <c r="E36" s="57" t="e">
        <f t="shared" si="4"/>
        <v>#DIV/0!</v>
      </c>
      <c r="F36" s="57" t="e">
        <f t="shared" si="4"/>
        <v>#DIV/0!</v>
      </c>
      <c r="G36" s="57" t="e">
        <f t="shared" si="4"/>
        <v>#DIV/0!</v>
      </c>
      <c r="H36" s="57" t="e">
        <f t="shared" si="4"/>
        <v>#DIV/0!</v>
      </c>
      <c r="I36" s="57" t="e">
        <f t="shared" si="4"/>
        <v>#DIV/0!</v>
      </c>
      <c r="J36" s="57" t="e">
        <f t="shared" si="4"/>
        <v>#DIV/0!</v>
      </c>
      <c r="K36" s="57" t="e">
        <f t="shared" si="4"/>
        <v>#DIV/0!</v>
      </c>
      <c r="L36" s="57" t="e">
        <f t="shared" si="4"/>
        <v>#DIV/0!</v>
      </c>
      <c r="M36" s="130"/>
      <c r="N36" s="130"/>
      <c r="O36" s="11" t="s">
        <v>81</v>
      </c>
      <c r="AW36" s="6">
        <f>K17</f>
        <v>0</v>
      </c>
      <c r="AX36" s="6">
        <f>K22</f>
        <v>0</v>
      </c>
      <c r="AY36" s="6">
        <f>K27</f>
        <v>0</v>
      </c>
      <c r="BA36" s="6" t="e">
        <f>+K17-$K$36</f>
        <v>#DIV/0!</v>
      </c>
      <c r="BB36" s="6" t="e">
        <f>+K22-$K$36</f>
        <v>#DIV/0!</v>
      </c>
      <c r="BC36" s="6" t="e">
        <f>+K27-$K$36</f>
        <v>#DIV/0!</v>
      </c>
    </row>
    <row r="37" spans="1:55">
      <c r="A37" s="11" t="s">
        <v>82</v>
      </c>
      <c r="O37" s="11" t="s">
        <v>83</v>
      </c>
    </row>
    <row r="38" spans="1:55">
      <c r="A38" s="11" t="s">
        <v>84</v>
      </c>
      <c r="P38" s="11" t="s">
        <v>85</v>
      </c>
      <c r="AW38" s="6">
        <f>L15</f>
        <v>0</v>
      </c>
      <c r="AX38" s="6">
        <f>L20</f>
        <v>0</v>
      </c>
      <c r="AY38" s="6">
        <f>L25</f>
        <v>0</v>
      </c>
      <c r="BA38" s="6" t="e">
        <f>+L15-$L$36</f>
        <v>#DIV/0!</v>
      </c>
      <c r="BB38" s="6" t="e">
        <f>+L20-$L$36</f>
        <v>#DIV/0!</v>
      </c>
      <c r="BC38" s="6" t="e">
        <f>+L25-$L$36</f>
        <v>#DIV/0!</v>
      </c>
    </row>
    <row r="39" spans="1:55">
      <c r="A39" s="11" t="s">
        <v>86</v>
      </c>
      <c r="O39" s="11" t="s">
        <v>87</v>
      </c>
      <c r="AW39" s="6">
        <f>L16</f>
        <v>0</v>
      </c>
      <c r="AX39" s="6">
        <f>L21</f>
        <v>0</v>
      </c>
      <c r="AY39" s="6">
        <f>L26</f>
        <v>0</v>
      </c>
      <c r="BA39" s="6" t="e">
        <f>+L16-$L$36</f>
        <v>#DIV/0!</v>
      </c>
      <c r="BB39" s="6" t="e">
        <f>+L21-$L$36</f>
        <v>#DIV/0!</v>
      </c>
      <c r="BC39" s="6" t="e">
        <f>+L26-$L$36</f>
        <v>#DIV/0!</v>
      </c>
    </row>
    <row r="40" spans="1:55">
      <c r="O40" s="11" t="s">
        <v>88</v>
      </c>
      <c r="AW40" s="6">
        <f>L17</f>
        <v>0</v>
      </c>
      <c r="AX40" s="6">
        <f>L22</f>
        <v>0</v>
      </c>
      <c r="AY40" s="6">
        <f>L27</f>
        <v>0</v>
      </c>
      <c r="BA40" s="6" t="e">
        <f>+L17-$L$36</f>
        <v>#DIV/0!</v>
      </c>
      <c r="BB40" s="6" t="e">
        <f>+L22-$L$36</f>
        <v>#DIV/0!</v>
      </c>
      <c r="BC40" s="6" t="e">
        <f>+L27-$L$36</f>
        <v>#DIV/0!</v>
      </c>
    </row>
    <row r="41" spans="1:55">
      <c r="A41" s="11" t="s">
        <v>89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1" t="s">
        <v>90</v>
      </c>
    </row>
    <row r="42" spans="1:55">
      <c r="O42" s="11" t="s">
        <v>91</v>
      </c>
    </row>
    <row r="44" spans="1:55" s="18" customFormat="1">
      <c r="A44" s="18" t="s">
        <v>92</v>
      </c>
      <c r="G44" s="18" t="s">
        <v>93</v>
      </c>
      <c r="L44" s="18" t="s">
        <v>94</v>
      </c>
    </row>
    <row r="45" spans="1:55" s="18" customFormat="1"/>
    <row r="46" spans="1:55" s="18" customFormat="1"/>
    <row r="47" spans="1:55" s="18" customFormat="1"/>
    <row r="48" spans="1:55" s="18" customFormat="1"/>
    <row r="49" spans="1:15" s="18" customFormat="1"/>
    <row r="50" spans="1:15" s="18" customFormat="1"/>
    <row r="51" spans="1:15" s="18" customFormat="1"/>
    <row r="52" spans="1:15" s="18" customFormat="1"/>
    <row r="53" spans="1:15" s="18" customFormat="1"/>
    <row r="54" spans="1:15" s="18" customFormat="1"/>
    <row r="55" spans="1:15" s="18" customFormat="1"/>
    <row r="56" spans="1:15" s="18" customForma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</row>
    <row r="57" spans="1:15" s="18" customForma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</row>
    <row r="58" spans="1:15" s="18" customForma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</row>
    <row r="59" spans="1:15" s="18" customForma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</row>
    <row r="60" spans="1:15" s="18" customForma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</row>
    <row r="61" spans="1:15" s="18" customForma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</row>
    <row r="62" spans="1:15" s="18" customForma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</row>
    <row r="63" spans="1:15" s="18" customFormat="1"/>
    <row r="64" spans="1:15" s="18" customFormat="1"/>
    <row r="65" s="18" customFormat="1"/>
    <row r="66" s="18" customFormat="1"/>
    <row r="67" s="18" customFormat="1"/>
    <row r="68" s="18" customFormat="1"/>
    <row r="69" s="18" customFormat="1"/>
    <row r="70" s="18" customFormat="1"/>
    <row r="71" s="18" customFormat="1"/>
    <row r="72" s="18" customFormat="1"/>
    <row r="73" s="18" customFormat="1"/>
    <row r="74" s="18" customFormat="1"/>
    <row r="75" s="18" customFormat="1"/>
    <row r="76" s="18" customFormat="1"/>
    <row r="77" s="18" customFormat="1"/>
    <row r="78" s="18" customFormat="1"/>
    <row r="79" s="18" customFormat="1"/>
    <row r="80" s="18" customFormat="1"/>
    <row r="81" s="18" customFormat="1"/>
    <row r="82" s="18" customFormat="1"/>
    <row r="83" s="18" customFormat="1"/>
    <row r="84" s="18" customFormat="1"/>
    <row r="85" s="18" customFormat="1"/>
    <row r="86" s="18" customFormat="1"/>
    <row r="87" s="18" customFormat="1"/>
    <row r="88" s="18" customFormat="1"/>
    <row r="89" s="18" customFormat="1"/>
    <row r="90" s="18" customFormat="1"/>
    <row r="91" s="18" customFormat="1"/>
    <row r="92" s="18" customFormat="1"/>
    <row r="93" s="18" customFormat="1"/>
    <row r="94" s="18" customFormat="1"/>
    <row r="95" s="18" customFormat="1"/>
    <row r="96" s="18" customFormat="1"/>
    <row r="97" s="18" customFormat="1"/>
    <row r="98" s="18" customFormat="1"/>
    <row r="99" s="18" customFormat="1"/>
    <row r="100" s="18" customFormat="1"/>
    <row r="101" s="18" customFormat="1"/>
    <row r="102" s="18" customFormat="1"/>
    <row r="103" s="18" customFormat="1"/>
    <row r="104" s="18" customFormat="1"/>
    <row r="105" s="18" customFormat="1"/>
    <row r="106" s="18" customFormat="1"/>
    <row r="107" s="18" customFormat="1"/>
    <row r="108" s="18" customFormat="1"/>
    <row r="109" s="18" customFormat="1"/>
    <row r="110" s="18" customFormat="1"/>
    <row r="111" s="18" customFormat="1"/>
    <row r="112" s="18" customFormat="1"/>
    <row r="113" s="18" customFormat="1"/>
    <row r="114" s="18" customFormat="1"/>
    <row r="115" s="18" customFormat="1"/>
    <row r="116" s="18" customFormat="1"/>
    <row r="117" s="18" customFormat="1"/>
    <row r="118" s="18" customFormat="1"/>
    <row r="119" s="18" customFormat="1"/>
    <row r="120" s="18" customFormat="1"/>
    <row r="121" s="18" customFormat="1"/>
    <row r="122" s="18" customFormat="1"/>
    <row r="123" s="18" customFormat="1"/>
    <row r="124" s="18" customFormat="1"/>
    <row r="125" s="18" customFormat="1"/>
    <row r="126" s="18" customFormat="1"/>
    <row r="127" s="18" customFormat="1"/>
    <row r="128" s="18" customFormat="1"/>
    <row r="129" s="18" customFormat="1"/>
    <row r="130" s="18" customFormat="1"/>
    <row r="131" s="18" customFormat="1"/>
    <row r="132" s="18" customFormat="1"/>
    <row r="133" s="18" customFormat="1"/>
    <row r="134" s="18" customFormat="1"/>
    <row r="135" s="18" customFormat="1"/>
    <row r="136" s="18" customFormat="1"/>
    <row r="137" s="18" customFormat="1"/>
    <row r="138" s="18" customFormat="1"/>
    <row r="139" s="18" customFormat="1"/>
    <row r="140" s="18" customFormat="1"/>
    <row r="141" s="18" customFormat="1"/>
    <row r="142" s="18" customFormat="1"/>
    <row r="143" s="18" customFormat="1"/>
    <row r="144" s="18" customFormat="1"/>
    <row r="145" s="18" customFormat="1"/>
    <row r="146" s="18" customFormat="1"/>
    <row r="147" s="18" customFormat="1"/>
    <row r="148" s="18" customFormat="1"/>
    <row r="149" s="18" customFormat="1"/>
    <row r="150" s="18" customFormat="1"/>
    <row r="151" s="18" customFormat="1"/>
    <row r="152" s="18" customFormat="1"/>
    <row r="153" s="18" customFormat="1"/>
    <row r="154" s="18" customFormat="1"/>
    <row r="155" s="18" customFormat="1"/>
    <row r="156" s="18" customFormat="1"/>
    <row r="157" s="18" customFormat="1"/>
    <row r="158" s="18" customFormat="1"/>
    <row r="159" s="18" customFormat="1"/>
    <row r="160" s="18" customFormat="1"/>
    <row r="161" s="18" customFormat="1"/>
    <row r="162" s="18" customFormat="1"/>
    <row r="163" s="18" customFormat="1"/>
    <row r="164" s="18" customFormat="1"/>
    <row r="165" s="18" customFormat="1"/>
    <row r="166" s="18" customFormat="1"/>
    <row r="167" s="18" customFormat="1"/>
    <row r="168" s="18" customFormat="1"/>
    <row r="169" s="18" customFormat="1"/>
    <row r="170" s="18" customFormat="1"/>
    <row r="171" s="18" customFormat="1"/>
    <row r="172" s="18" customFormat="1"/>
    <row r="173" s="18" customFormat="1"/>
    <row r="174" s="18" customFormat="1"/>
    <row r="175" s="18" customFormat="1"/>
    <row r="176" s="18" customFormat="1"/>
    <row r="177" s="18" customFormat="1"/>
    <row r="178" s="18" customFormat="1"/>
    <row r="179" s="18" customFormat="1"/>
    <row r="180" s="18" customFormat="1"/>
    <row r="181" s="18" customFormat="1"/>
    <row r="182" s="18" customFormat="1"/>
    <row r="183" s="18" customFormat="1"/>
    <row r="184" s="18" customFormat="1"/>
    <row r="185" s="18" customFormat="1"/>
    <row r="186" s="18" customFormat="1"/>
    <row r="187" s="18" customFormat="1"/>
    <row r="188" s="18" customFormat="1"/>
    <row r="189" s="18" customFormat="1"/>
    <row r="190" s="18" customFormat="1"/>
    <row r="191" s="18" customFormat="1"/>
    <row r="192" s="18" customFormat="1"/>
    <row r="193" s="18" customFormat="1"/>
    <row r="194" s="18" customFormat="1"/>
    <row r="195" s="18" customFormat="1"/>
    <row r="196" s="18" customFormat="1"/>
    <row r="197" s="18" customFormat="1"/>
    <row r="198" s="18" customFormat="1"/>
    <row r="199" s="18" customFormat="1"/>
    <row r="200" s="18" customFormat="1"/>
    <row r="201" s="18" customFormat="1"/>
    <row r="202" s="18" customFormat="1"/>
    <row r="203" s="18" customFormat="1"/>
    <row r="204" s="18" customFormat="1"/>
    <row r="205" s="18" customFormat="1"/>
    <row r="206" s="18" customFormat="1"/>
    <row r="207" s="18" customFormat="1"/>
    <row r="208" s="18" customFormat="1"/>
    <row r="209" s="18" customFormat="1"/>
    <row r="210" s="18" customFormat="1"/>
    <row r="211" s="18" customFormat="1"/>
    <row r="212" s="18" customFormat="1"/>
    <row r="213" s="18" customFormat="1"/>
    <row r="214" s="18" customFormat="1"/>
    <row r="215" s="18" customFormat="1"/>
    <row r="216" s="18" customFormat="1"/>
    <row r="217" s="18" customFormat="1"/>
    <row r="218" s="18" customFormat="1"/>
    <row r="219" s="18" customFormat="1"/>
    <row r="220" s="18" customFormat="1"/>
    <row r="221" s="18" customFormat="1"/>
    <row r="222" s="18" customFormat="1"/>
    <row r="223" s="18" customFormat="1"/>
    <row r="224" s="18" customFormat="1"/>
    <row r="225" s="18" customFormat="1"/>
    <row r="226" s="18" customFormat="1"/>
    <row r="227" s="18" customFormat="1"/>
    <row r="228" s="18" customFormat="1"/>
    <row r="229" s="18" customFormat="1"/>
    <row r="230" s="18" customFormat="1"/>
    <row r="231" s="18" customFormat="1"/>
    <row r="232" s="18" customFormat="1"/>
    <row r="233" s="18" customFormat="1"/>
    <row r="234" s="18" customFormat="1"/>
    <row r="235" s="18" customFormat="1"/>
    <row r="236" s="18" customFormat="1"/>
    <row r="237" s="18" customFormat="1"/>
    <row r="238" s="18" customFormat="1"/>
    <row r="239" s="18" customFormat="1"/>
    <row r="240" s="18" customFormat="1"/>
    <row r="241" s="18" customFormat="1"/>
    <row r="242" s="18" customFormat="1"/>
    <row r="243" s="18" customFormat="1"/>
    <row r="244" s="18" customFormat="1"/>
    <row r="245" s="18" customFormat="1"/>
    <row r="246" s="18" customFormat="1"/>
    <row r="247" s="18" customFormat="1"/>
    <row r="248" s="18" customFormat="1"/>
    <row r="249" s="18" customFormat="1"/>
    <row r="250" s="18" customFormat="1"/>
    <row r="251" s="18" customFormat="1"/>
    <row r="252" s="18" customFormat="1"/>
    <row r="253" s="18" customFormat="1"/>
    <row r="254" s="18" customFormat="1"/>
    <row r="255" s="18" customFormat="1"/>
    <row r="256" s="18" customFormat="1"/>
    <row r="257" s="18" customFormat="1"/>
    <row r="258" s="18" customFormat="1"/>
    <row r="259" s="18" customFormat="1"/>
    <row r="260" s="18" customFormat="1"/>
    <row r="261" s="18" customFormat="1"/>
    <row r="262" s="18" customFormat="1"/>
    <row r="263" s="18" customFormat="1"/>
    <row r="264" s="18" customFormat="1"/>
    <row r="265" s="18" customFormat="1"/>
    <row r="266" s="18" customFormat="1"/>
    <row r="267" s="18" customFormat="1"/>
    <row r="268" s="18" customFormat="1"/>
    <row r="269" s="18" customFormat="1"/>
    <row r="270" s="18" customFormat="1"/>
    <row r="271" s="18" customFormat="1"/>
    <row r="272" s="18" customFormat="1"/>
    <row r="273" s="18" customFormat="1"/>
    <row r="274" s="18" customFormat="1"/>
    <row r="275" s="18" customFormat="1"/>
    <row r="276" s="18" customFormat="1"/>
    <row r="277" s="18" customFormat="1"/>
    <row r="278" s="18" customFormat="1"/>
    <row r="279" s="18" customFormat="1"/>
    <row r="280" s="18" customFormat="1"/>
    <row r="281" s="18" customFormat="1"/>
    <row r="282" s="18" customFormat="1"/>
    <row r="283" s="18" customFormat="1"/>
    <row r="284" s="18" customFormat="1"/>
    <row r="285" s="18" customFormat="1"/>
    <row r="286" s="18" customFormat="1"/>
    <row r="287" s="18" customFormat="1"/>
    <row r="288" s="18" customFormat="1"/>
    <row r="289" s="18" customFormat="1"/>
    <row r="290" s="18" customFormat="1"/>
    <row r="291" s="18" customFormat="1"/>
    <row r="292" s="18" customFormat="1"/>
    <row r="293" s="18" customFormat="1"/>
    <row r="294" s="18" customFormat="1"/>
    <row r="295" s="18" customFormat="1"/>
    <row r="296" s="18" customFormat="1"/>
    <row r="297" s="18" customFormat="1"/>
    <row r="298" s="18" customFormat="1"/>
    <row r="299" s="18" customFormat="1"/>
    <row r="300" s="18" customFormat="1"/>
    <row r="301" s="18" customFormat="1"/>
    <row r="302" s="18" customFormat="1"/>
    <row r="303" s="18" customFormat="1"/>
    <row r="304" s="18" customFormat="1"/>
    <row r="305" s="18" customFormat="1"/>
    <row r="306" s="18" customFormat="1"/>
    <row r="307" s="18" customFormat="1"/>
    <row r="308" s="18" customFormat="1"/>
    <row r="309" s="18" customFormat="1"/>
    <row r="310" s="18" customFormat="1"/>
    <row r="311" s="18" customFormat="1"/>
    <row r="312" s="18" customFormat="1"/>
    <row r="313" s="18" customFormat="1"/>
    <row r="314" s="18" customFormat="1"/>
    <row r="315" s="18" customFormat="1"/>
    <row r="316" s="18" customFormat="1"/>
    <row r="317" s="18" customFormat="1"/>
    <row r="318" s="18" customFormat="1"/>
    <row r="319" s="18" customFormat="1"/>
    <row r="320" s="18" customFormat="1"/>
    <row r="321" s="18" customFormat="1"/>
    <row r="322" s="18" customFormat="1"/>
    <row r="323" s="18" customFormat="1"/>
    <row r="324" s="18" customFormat="1"/>
    <row r="325" s="18" customFormat="1"/>
    <row r="326" s="18" customFormat="1"/>
    <row r="327" s="18" customFormat="1"/>
    <row r="328" s="18" customFormat="1"/>
    <row r="329" s="18" customFormat="1"/>
    <row r="330" s="18" customFormat="1"/>
    <row r="331" s="18" customFormat="1"/>
    <row r="332" s="18" customFormat="1"/>
    <row r="333" s="18" customFormat="1"/>
    <row r="334" s="18" customFormat="1"/>
    <row r="335" s="18" customFormat="1"/>
    <row r="336" s="18" customFormat="1"/>
    <row r="337" s="18" customFormat="1"/>
    <row r="338" s="18" customFormat="1"/>
    <row r="339" s="18" customFormat="1"/>
    <row r="340" s="18" customFormat="1"/>
    <row r="341" s="18" customFormat="1"/>
    <row r="342" s="18" customFormat="1"/>
    <row r="343" s="18" customFormat="1"/>
    <row r="344" s="18" customFormat="1"/>
    <row r="345" s="18" customFormat="1"/>
    <row r="346" s="18" customFormat="1"/>
    <row r="347" s="18" customFormat="1"/>
    <row r="348" s="18" customFormat="1"/>
    <row r="349" s="18" customFormat="1"/>
    <row r="350" s="18" customFormat="1"/>
    <row r="351" s="18" customFormat="1"/>
    <row r="352" s="18" customFormat="1"/>
    <row r="353" s="18" customFormat="1"/>
    <row r="354" s="18" customFormat="1"/>
    <row r="355" s="18" customFormat="1"/>
    <row r="356" s="18" customFormat="1"/>
    <row r="357" s="18" customFormat="1"/>
    <row r="358" s="18" customFormat="1"/>
    <row r="359" s="18" customFormat="1"/>
    <row r="360" s="18" customFormat="1"/>
    <row r="361" s="18" customFormat="1"/>
    <row r="362" s="18" customFormat="1"/>
    <row r="363" s="18" customFormat="1"/>
    <row r="364" s="18" customFormat="1"/>
    <row r="365" s="18" customFormat="1"/>
    <row r="366" s="18" customFormat="1"/>
    <row r="367" s="18" customFormat="1"/>
    <row r="368" s="18" customFormat="1"/>
    <row r="369" s="18" customFormat="1"/>
    <row r="370" s="18" customFormat="1"/>
    <row r="371" s="18" customFormat="1"/>
    <row r="372" s="18" customFormat="1"/>
    <row r="373" s="18" customFormat="1"/>
    <row r="374" s="18" customFormat="1"/>
    <row r="375" s="18" customFormat="1"/>
    <row r="376" s="18" customFormat="1"/>
    <row r="377" s="18" customFormat="1"/>
    <row r="378" s="18" customFormat="1"/>
    <row r="379" s="18" customFormat="1"/>
    <row r="380" s="18" customFormat="1"/>
    <row r="381" s="18" customFormat="1"/>
    <row r="382" s="18" customFormat="1"/>
    <row r="383" s="18" customFormat="1"/>
    <row r="384" s="18" customFormat="1"/>
    <row r="385" s="18" customFormat="1"/>
    <row r="386" s="18" customFormat="1"/>
    <row r="387" s="18" customFormat="1"/>
    <row r="388" s="18" customFormat="1"/>
    <row r="389" s="18" customFormat="1"/>
    <row r="390" s="18" customFormat="1"/>
    <row r="391" s="18" customFormat="1"/>
    <row r="392" s="18" customFormat="1"/>
    <row r="393" s="18" customFormat="1"/>
    <row r="394" s="18" customFormat="1"/>
    <row r="395" s="18" customFormat="1"/>
    <row r="396" s="18" customFormat="1"/>
    <row r="397" s="18" customFormat="1"/>
    <row r="398" s="18" customFormat="1"/>
    <row r="399" s="18" customFormat="1"/>
    <row r="400" s="18" customFormat="1"/>
    <row r="401" s="18" customFormat="1"/>
    <row r="402" s="18" customFormat="1"/>
    <row r="403" s="18" customFormat="1"/>
    <row r="404" s="18" customFormat="1"/>
    <row r="405" s="18" customFormat="1"/>
    <row r="406" s="18" customFormat="1"/>
    <row r="407" s="18" customFormat="1"/>
    <row r="408" s="18" customFormat="1"/>
    <row r="409" s="18" customFormat="1"/>
    <row r="410" s="18" customFormat="1"/>
    <row r="411" s="18" customFormat="1"/>
    <row r="412" s="18" customFormat="1"/>
    <row r="413" s="18" customFormat="1"/>
    <row r="414" s="18" customFormat="1"/>
    <row r="415" s="18" customFormat="1"/>
    <row r="416" s="18" customFormat="1"/>
    <row r="417" s="18" customFormat="1"/>
    <row r="418" s="18" customFormat="1"/>
    <row r="419" s="18" customFormat="1"/>
    <row r="420" s="18" customFormat="1"/>
    <row r="421" s="18" customFormat="1"/>
    <row r="422" s="18" customFormat="1"/>
    <row r="423" s="18" customFormat="1"/>
    <row r="424" s="18" customFormat="1"/>
    <row r="425" s="18" customFormat="1"/>
    <row r="426" s="18" customFormat="1"/>
    <row r="427" s="18" customFormat="1"/>
    <row r="428" s="18" customFormat="1"/>
    <row r="429" s="18" customFormat="1"/>
    <row r="430" s="18" customFormat="1"/>
    <row r="431" s="18" customFormat="1"/>
    <row r="432" s="18" customFormat="1"/>
    <row r="433" s="18" customFormat="1"/>
    <row r="434" s="18" customFormat="1"/>
    <row r="435" s="18" customFormat="1"/>
    <row r="436" s="18" customFormat="1"/>
    <row r="437" s="18" customFormat="1"/>
    <row r="438" s="18" customFormat="1"/>
    <row r="439" s="18" customFormat="1"/>
    <row r="440" s="18" customFormat="1"/>
    <row r="441" s="18" customFormat="1"/>
    <row r="442" s="18" customFormat="1"/>
    <row r="443" s="18" customFormat="1"/>
    <row r="444" s="18" customFormat="1"/>
    <row r="445" s="18" customFormat="1"/>
    <row r="446" s="18" customFormat="1"/>
    <row r="447" s="18" customFormat="1"/>
    <row r="448" s="18" customFormat="1"/>
    <row r="449" s="18" customFormat="1"/>
    <row r="450" s="18" customFormat="1"/>
    <row r="451" s="18" customFormat="1"/>
    <row r="452" s="18" customFormat="1"/>
    <row r="453" s="18" customFormat="1"/>
    <row r="454" s="18" customFormat="1"/>
    <row r="455" s="18" customFormat="1"/>
    <row r="456" s="18" customFormat="1"/>
    <row r="457" s="18" customFormat="1"/>
    <row r="458" s="18" customFormat="1"/>
    <row r="459" s="18" customFormat="1"/>
    <row r="460" s="18" customFormat="1"/>
    <row r="461" s="18" customFormat="1"/>
    <row r="462" s="18" customFormat="1"/>
    <row r="463" s="18" customFormat="1"/>
    <row r="464" s="18" customFormat="1"/>
    <row r="465" s="18" customFormat="1"/>
    <row r="466" s="18" customFormat="1"/>
    <row r="467" s="18" customFormat="1"/>
    <row r="468" s="18" customFormat="1"/>
    <row r="469" s="18" customFormat="1"/>
    <row r="470" s="18" customFormat="1"/>
    <row r="471" s="18" customFormat="1"/>
    <row r="472" s="18" customFormat="1"/>
    <row r="473" s="18" customFormat="1"/>
    <row r="474" s="18" customFormat="1"/>
    <row r="475" s="18" customFormat="1"/>
    <row r="476" s="18" customFormat="1"/>
    <row r="477" s="18" customFormat="1"/>
    <row r="478" s="18" customFormat="1"/>
    <row r="479" s="18" customFormat="1"/>
    <row r="480" s="18" customFormat="1"/>
    <row r="481" s="18" customFormat="1"/>
    <row r="482" s="18" customFormat="1"/>
    <row r="483" s="18" customFormat="1"/>
    <row r="484" s="18" customFormat="1"/>
    <row r="485" s="18" customFormat="1"/>
    <row r="486" s="18" customFormat="1"/>
    <row r="487" s="18" customFormat="1"/>
    <row r="488" s="18" customFormat="1"/>
    <row r="489" s="18" customFormat="1"/>
    <row r="490" s="18" customFormat="1"/>
    <row r="491" s="18" customFormat="1"/>
    <row r="492" s="18" customFormat="1"/>
    <row r="493" s="18" customFormat="1"/>
    <row r="494" s="18" customFormat="1"/>
    <row r="495" s="18" customFormat="1"/>
    <row r="496" s="18" customFormat="1"/>
    <row r="497" s="18" customFormat="1"/>
    <row r="498" s="18" customFormat="1"/>
    <row r="499" s="18" customFormat="1"/>
    <row r="500" s="18" customFormat="1"/>
    <row r="501" s="18" customFormat="1"/>
    <row r="502" s="18" customFormat="1"/>
    <row r="503" s="18" customFormat="1"/>
    <row r="504" s="18" customFormat="1"/>
    <row r="505" s="18" customFormat="1"/>
    <row r="506" s="18" customFormat="1"/>
    <row r="507" s="18" customFormat="1"/>
    <row r="508" s="18" customFormat="1"/>
    <row r="509" s="18" customFormat="1"/>
    <row r="510" s="18" customFormat="1"/>
    <row r="511" s="18" customFormat="1"/>
    <row r="512" s="18" customFormat="1"/>
    <row r="513" s="18" customFormat="1"/>
    <row r="514" s="18" customFormat="1"/>
    <row r="515" s="18" customFormat="1"/>
    <row r="516" s="18" customFormat="1"/>
    <row r="517" s="18" customFormat="1"/>
    <row r="518" s="18" customFormat="1"/>
    <row r="519" s="18" customFormat="1"/>
    <row r="520" s="18" customFormat="1"/>
    <row r="521" s="18" customFormat="1"/>
    <row r="522" s="18" customFormat="1"/>
    <row r="523" s="18" customFormat="1"/>
    <row r="524" s="18" customFormat="1"/>
    <row r="525" s="18" customFormat="1"/>
    <row r="526" s="18" customFormat="1"/>
    <row r="527" s="18" customFormat="1"/>
    <row r="528" s="18" customFormat="1"/>
    <row r="529" s="18" customFormat="1"/>
    <row r="530" s="18" customFormat="1"/>
    <row r="531" s="18" customFormat="1"/>
    <row r="532" s="18" customFormat="1"/>
    <row r="533" s="18" customFormat="1"/>
    <row r="534" s="18" customFormat="1"/>
    <row r="535" s="18" customFormat="1"/>
    <row r="536" s="18" customFormat="1"/>
    <row r="537" s="18" customFormat="1"/>
    <row r="538" s="18" customFormat="1"/>
    <row r="539" s="18" customFormat="1"/>
    <row r="540" s="18" customFormat="1"/>
    <row r="541" s="18" customFormat="1"/>
    <row r="542" s="18" customFormat="1"/>
    <row r="543" s="18" customFormat="1"/>
    <row r="544" s="18" customFormat="1"/>
    <row r="545" s="18" customFormat="1"/>
    <row r="546" s="18" customFormat="1"/>
    <row r="547" s="18" customFormat="1"/>
    <row r="548" s="18" customFormat="1"/>
    <row r="549" s="18" customFormat="1"/>
    <row r="550" s="18" customFormat="1"/>
    <row r="551" s="18" customFormat="1"/>
    <row r="552" s="18" customFormat="1"/>
    <row r="553" s="18" customFormat="1"/>
    <row r="554" s="18" customFormat="1"/>
    <row r="555" s="18" customFormat="1"/>
    <row r="556" s="18" customFormat="1"/>
    <row r="557" s="18" customFormat="1"/>
    <row r="558" s="18" customFormat="1"/>
    <row r="559" s="18" customFormat="1"/>
    <row r="560" s="18" customFormat="1"/>
    <row r="561" s="18" customFormat="1"/>
    <row r="562" s="18" customFormat="1"/>
    <row r="563" s="18" customFormat="1"/>
    <row r="564" s="18" customFormat="1"/>
    <row r="565" s="18" customFormat="1"/>
    <row r="566" s="18" customFormat="1"/>
    <row r="567" s="18" customFormat="1"/>
    <row r="568" s="18" customFormat="1"/>
    <row r="569" s="18" customFormat="1"/>
    <row r="570" s="18" customFormat="1"/>
    <row r="571" s="18" customFormat="1"/>
    <row r="572" s="18" customFormat="1"/>
    <row r="573" s="18" customFormat="1"/>
    <row r="574" s="18" customFormat="1"/>
    <row r="575" s="18" customFormat="1"/>
    <row r="576" s="18" customFormat="1"/>
    <row r="577" s="18" customFormat="1"/>
    <row r="578" s="18" customFormat="1"/>
    <row r="579" s="18" customFormat="1"/>
    <row r="580" s="18" customFormat="1"/>
    <row r="581" s="18" customFormat="1"/>
    <row r="582" s="18" customFormat="1"/>
    <row r="583" s="18" customFormat="1"/>
    <row r="584" s="18" customFormat="1"/>
    <row r="585" s="18" customFormat="1"/>
    <row r="586" s="18" customFormat="1"/>
    <row r="587" s="18" customFormat="1"/>
    <row r="588" s="18" customFormat="1"/>
    <row r="589" s="18" customFormat="1"/>
    <row r="590" s="18" customFormat="1"/>
    <row r="591" s="18" customFormat="1"/>
    <row r="592" s="18" customFormat="1"/>
    <row r="593" s="18" customFormat="1"/>
    <row r="594" s="18" customFormat="1"/>
    <row r="595" s="18" customFormat="1"/>
    <row r="596" s="18" customFormat="1"/>
    <row r="597" s="18" customFormat="1"/>
    <row r="598" s="18" customFormat="1"/>
    <row r="599" s="18" customFormat="1"/>
    <row r="600" s="18" customFormat="1"/>
    <row r="601" s="18" customFormat="1"/>
    <row r="602" s="18" customFormat="1"/>
    <row r="603" s="18" customFormat="1"/>
    <row r="604" s="18" customFormat="1"/>
    <row r="605" s="18" customFormat="1"/>
    <row r="606" s="18" customFormat="1"/>
    <row r="607" s="18" customFormat="1"/>
    <row r="608" s="18" customFormat="1"/>
    <row r="609" s="18" customFormat="1"/>
    <row r="610" s="18" customFormat="1"/>
    <row r="611" s="18" customFormat="1"/>
    <row r="612" s="18" customFormat="1"/>
    <row r="613" s="18" customFormat="1"/>
    <row r="614" s="18" customFormat="1"/>
    <row r="615" s="18" customFormat="1"/>
    <row r="616" s="18" customFormat="1"/>
    <row r="617" s="18" customFormat="1"/>
    <row r="618" s="18" customFormat="1"/>
    <row r="619" s="18" customFormat="1"/>
    <row r="620" s="18" customFormat="1"/>
    <row r="621" s="18" customFormat="1"/>
    <row r="622" s="18" customFormat="1"/>
    <row r="623" s="18" customFormat="1"/>
    <row r="624" s="18" customFormat="1"/>
    <row r="625" s="18" customFormat="1"/>
    <row r="626" s="18" customFormat="1"/>
    <row r="627" s="18" customFormat="1"/>
    <row r="628" s="18" customFormat="1"/>
    <row r="629" s="18" customFormat="1"/>
    <row r="630" s="18" customFormat="1"/>
    <row r="631" s="18" customFormat="1"/>
    <row r="632" s="18" customFormat="1"/>
    <row r="633" s="18" customFormat="1"/>
    <row r="634" s="18" customFormat="1"/>
    <row r="635" s="18" customFormat="1"/>
    <row r="636" s="18" customFormat="1"/>
    <row r="637" s="18" customFormat="1"/>
    <row r="638" s="18" customFormat="1"/>
    <row r="639" s="18" customFormat="1"/>
    <row r="640" s="18" customFormat="1"/>
    <row r="641" s="18" customFormat="1"/>
    <row r="642" s="18" customFormat="1"/>
    <row r="643" s="18" customFormat="1"/>
    <row r="644" s="18" customFormat="1"/>
    <row r="645" s="18" customFormat="1"/>
    <row r="646" s="18" customFormat="1"/>
    <row r="647" s="18" customFormat="1"/>
    <row r="648" s="18" customFormat="1"/>
    <row r="649" s="18" customFormat="1"/>
    <row r="650" s="18" customFormat="1"/>
    <row r="651" s="18" customFormat="1"/>
    <row r="652" s="18" customFormat="1"/>
    <row r="653" s="18" customFormat="1"/>
    <row r="654" s="18" customFormat="1"/>
    <row r="655" s="18" customFormat="1"/>
    <row r="656" s="18" customFormat="1"/>
    <row r="657" s="18" customFormat="1"/>
    <row r="658" s="18" customFormat="1"/>
    <row r="659" s="18" customFormat="1"/>
    <row r="660" s="18" customFormat="1"/>
    <row r="661" s="18" customFormat="1"/>
    <row r="662" s="18" customFormat="1"/>
    <row r="663" s="18" customFormat="1"/>
    <row r="664" s="18" customFormat="1"/>
    <row r="665" s="18" customFormat="1"/>
    <row r="666" s="18" customFormat="1"/>
    <row r="667" s="18" customFormat="1"/>
    <row r="668" s="18" customFormat="1"/>
    <row r="669" s="18" customFormat="1"/>
    <row r="670" s="18" customFormat="1"/>
    <row r="671" s="18" customFormat="1"/>
    <row r="672" s="18" customFormat="1"/>
    <row r="673" s="18" customFormat="1"/>
    <row r="674" s="18" customFormat="1"/>
    <row r="675" s="18" customFormat="1"/>
    <row r="676" s="18" customFormat="1"/>
    <row r="677" s="18" customFormat="1"/>
    <row r="678" s="18" customFormat="1"/>
    <row r="679" s="18" customFormat="1"/>
    <row r="680" s="18" customFormat="1"/>
    <row r="681" s="18" customFormat="1"/>
    <row r="682" s="18" customFormat="1"/>
    <row r="683" s="18" customFormat="1"/>
    <row r="684" s="18" customFormat="1"/>
    <row r="685" s="18" customFormat="1"/>
    <row r="686" s="18" customFormat="1"/>
    <row r="687" s="18" customFormat="1"/>
    <row r="688" s="18" customFormat="1"/>
    <row r="689" s="18" customFormat="1"/>
    <row r="690" s="18" customFormat="1"/>
    <row r="691" s="18" customFormat="1"/>
    <row r="692" s="18" customFormat="1"/>
    <row r="693" s="18" customFormat="1"/>
    <row r="694" s="18" customFormat="1"/>
    <row r="695" s="18" customFormat="1"/>
    <row r="696" s="18" customFormat="1"/>
    <row r="697" s="18" customFormat="1"/>
    <row r="698" s="18" customFormat="1"/>
    <row r="699" s="18" customFormat="1"/>
    <row r="700" s="18" customFormat="1"/>
    <row r="701" s="18" customFormat="1"/>
    <row r="702" s="18" customFormat="1"/>
    <row r="703" s="18" customFormat="1"/>
    <row r="704" s="18" customFormat="1"/>
    <row r="705" s="18" customFormat="1"/>
    <row r="706" s="18" customFormat="1"/>
    <row r="707" s="18" customFormat="1"/>
    <row r="708" s="18" customFormat="1"/>
    <row r="709" s="18" customFormat="1"/>
    <row r="710" s="18" customFormat="1"/>
    <row r="711" s="18" customFormat="1"/>
    <row r="712" s="18" customFormat="1"/>
    <row r="713" s="18" customFormat="1"/>
    <row r="714" s="18" customFormat="1"/>
    <row r="715" s="18" customFormat="1"/>
    <row r="716" s="18" customFormat="1"/>
    <row r="717" s="18" customFormat="1"/>
    <row r="718" s="18" customFormat="1"/>
    <row r="719" s="18" customFormat="1"/>
    <row r="720" s="18" customFormat="1"/>
    <row r="721" s="18" customFormat="1"/>
    <row r="722" s="18" customFormat="1"/>
    <row r="723" s="18" customFormat="1"/>
    <row r="724" s="18" customFormat="1"/>
    <row r="725" s="18" customFormat="1"/>
    <row r="726" s="18" customFormat="1"/>
    <row r="727" s="18" customFormat="1"/>
    <row r="728" s="18" customFormat="1"/>
    <row r="729" s="18" customFormat="1"/>
    <row r="730" s="18" customFormat="1"/>
    <row r="731" s="18" customFormat="1"/>
    <row r="732" s="18" customFormat="1"/>
    <row r="733" s="18" customFormat="1"/>
    <row r="734" s="18" customFormat="1"/>
    <row r="735" s="18" customFormat="1"/>
    <row r="736" s="18" customFormat="1"/>
    <row r="737" s="18" customFormat="1"/>
    <row r="738" s="18" customFormat="1"/>
    <row r="739" s="18" customFormat="1"/>
    <row r="740" s="18" customFormat="1"/>
    <row r="741" s="18" customFormat="1"/>
    <row r="742" s="18" customFormat="1"/>
    <row r="743" s="18" customFormat="1"/>
    <row r="744" s="18" customFormat="1"/>
    <row r="745" s="18" customFormat="1"/>
    <row r="746" s="18" customFormat="1"/>
    <row r="747" s="18" customFormat="1"/>
    <row r="748" s="18" customFormat="1"/>
    <row r="749" s="18" customFormat="1"/>
    <row r="750" s="18" customFormat="1"/>
    <row r="751" s="18" customFormat="1"/>
    <row r="752" s="18" customFormat="1"/>
    <row r="753" s="18" customFormat="1"/>
    <row r="754" s="18" customFormat="1"/>
    <row r="755" s="18" customFormat="1"/>
    <row r="756" s="18" customFormat="1"/>
    <row r="757" s="18" customFormat="1"/>
    <row r="758" s="18" customFormat="1"/>
    <row r="759" s="18" customFormat="1"/>
    <row r="760" s="18" customFormat="1"/>
    <row r="761" s="18" customFormat="1"/>
    <row r="762" s="18" customFormat="1"/>
    <row r="763" s="18" customFormat="1"/>
    <row r="764" s="18" customFormat="1"/>
    <row r="765" s="18" customFormat="1"/>
    <row r="766" s="18" customFormat="1"/>
    <row r="767" s="18" customFormat="1"/>
    <row r="768" s="18" customFormat="1"/>
    <row r="769" s="18" customFormat="1"/>
    <row r="770" s="18" customFormat="1"/>
    <row r="771" s="18" customFormat="1"/>
    <row r="772" s="18" customFormat="1"/>
    <row r="773" s="18" customFormat="1"/>
    <row r="774" s="18" customFormat="1"/>
    <row r="775" s="18" customFormat="1"/>
    <row r="776" s="18" customFormat="1"/>
    <row r="777" s="18" customFormat="1"/>
    <row r="778" s="18" customFormat="1"/>
    <row r="779" s="18" customFormat="1"/>
    <row r="780" s="18" customFormat="1"/>
    <row r="781" s="18" customFormat="1"/>
    <row r="782" s="18" customFormat="1"/>
    <row r="783" s="18" customFormat="1"/>
    <row r="784" s="18" customFormat="1"/>
    <row r="785" s="18" customFormat="1"/>
    <row r="786" s="18" customFormat="1"/>
    <row r="787" s="18" customFormat="1"/>
    <row r="788" s="18" customFormat="1"/>
    <row r="789" s="18" customFormat="1"/>
    <row r="790" s="18" customFormat="1"/>
    <row r="791" s="18" customFormat="1"/>
    <row r="792" s="18" customFormat="1"/>
    <row r="793" s="18" customFormat="1"/>
    <row r="794" s="18" customFormat="1"/>
    <row r="795" s="18" customFormat="1"/>
    <row r="796" s="18" customFormat="1"/>
    <row r="797" s="18" customFormat="1"/>
    <row r="798" s="18" customFormat="1"/>
    <row r="799" s="18" customFormat="1"/>
    <row r="800" s="18" customFormat="1"/>
    <row r="801" s="18" customFormat="1"/>
    <row r="802" s="18" customFormat="1"/>
    <row r="803" s="18" customFormat="1"/>
    <row r="804" s="18" customFormat="1"/>
    <row r="805" s="18" customFormat="1"/>
    <row r="806" s="18" customFormat="1"/>
    <row r="807" s="18" customFormat="1"/>
    <row r="808" s="18" customFormat="1"/>
    <row r="809" s="18" customFormat="1"/>
    <row r="810" s="18" customFormat="1"/>
    <row r="811" s="18" customFormat="1"/>
    <row r="812" s="18" customFormat="1"/>
    <row r="813" s="18" customFormat="1"/>
    <row r="814" s="18" customFormat="1"/>
    <row r="815" s="18" customFormat="1"/>
    <row r="816" s="18" customFormat="1"/>
    <row r="817" s="18" customFormat="1"/>
    <row r="818" s="18" customFormat="1"/>
    <row r="819" s="18" customFormat="1"/>
    <row r="820" s="18" customFormat="1"/>
    <row r="821" s="18" customFormat="1"/>
    <row r="822" s="18" customFormat="1"/>
    <row r="823" s="18" customFormat="1"/>
    <row r="824" s="18" customFormat="1"/>
    <row r="825" s="18" customFormat="1"/>
    <row r="826" s="18" customFormat="1"/>
    <row r="827" s="18" customFormat="1"/>
    <row r="828" s="18" customFormat="1"/>
    <row r="829" s="18" customFormat="1"/>
    <row r="830" s="18" customFormat="1"/>
    <row r="831" s="18" customFormat="1"/>
    <row r="832" s="18" customFormat="1"/>
    <row r="833" s="18" customFormat="1"/>
    <row r="834" s="18" customFormat="1"/>
    <row r="835" s="18" customFormat="1"/>
    <row r="836" s="18" customFormat="1"/>
    <row r="837" s="18" customFormat="1"/>
    <row r="838" s="18" customFormat="1"/>
    <row r="839" s="18" customFormat="1"/>
    <row r="840" s="18" customFormat="1"/>
    <row r="841" s="18" customFormat="1"/>
    <row r="842" s="18" customFormat="1"/>
    <row r="843" s="18" customFormat="1"/>
    <row r="844" s="18" customFormat="1"/>
    <row r="845" s="18" customFormat="1"/>
    <row r="846" s="18" customFormat="1"/>
    <row r="847" s="18" customFormat="1"/>
    <row r="848" s="18" customFormat="1"/>
    <row r="849" s="18" customFormat="1"/>
    <row r="850" s="18" customFormat="1"/>
    <row r="851" s="18" customFormat="1"/>
    <row r="852" s="18" customFormat="1"/>
    <row r="853" s="18" customFormat="1"/>
    <row r="854" s="18" customFormat="1"/>
    <row r="855" s="18" customFormat="1"/>
    <row r="856" s="18" customFormat="1"/>
    <row r="857" s="18" customFormat="1"/>
    <row r="858" s="18" customFormat="1"/>
    <row r="859" s="18" customFormat="1"/>
    <row r="860" s="18" customFormat="1"/>
    <row r="861" s="18" customFormat="1"/>
    <row r="862" s="18" customFormat="1"/>
    <row r="863" s="18" customFormat="1"/>
    <row r="864" s="18" customFormat="1"/>
    <row r="865" s="18" customFormat="1"/>
    <row r="866" s="18" customFormat="1"/>
    <row r="867" s="18" customFormat="1"/>
    <row r="868" s="18" customFormat="1"/>
    <row r="869" s="18" customFormat="1"/>
    <row r="870" s="18" customFormat="1"/>
    <row r="871" s="18" customFormat="1"/>
    <row r="872" s="18" customFormat="1"/>
    <row r="873" s="18" customFormat="1"/>
    <row r="874" s="18" customFormat="1"/>
    <row r="875" s="18" customFormat="1"/>
    <row r="876" s="18" customFormat="1"/>
    <row r="877" s="18" customFormat="1"/>
    <row r="878" s="18" customFormat="1"/>
    <row r="879" s="18" customFormat="1"/>
    <row r="880" s="18" customFormat="1"/>
    <row r="881" s="18" customFormat="1"/>
    <row r="882" s="18" customFormat="1"/>
    <row r="883" s="18" customFormat="1"/>
    <row r="884" s="18" customFormat="1"/>
    <row r="885" s="18" customFormat="1"/>
    <row r="886" s="18" customFormat="1"/>
    <row r="887" s="18" customFormat="1"/>
    <row r="888" s="18" customFormat="1"/>
    <row r="889" s="18" customFormat="1"/>
    <row r="890" s="18" customFormat="1"/>
    <row r="891" s="18" customFormat="1"/>
    <row r="892" s="18" customFormat="1"/>
    <row r="893" s="18" customFormat="1"/>
    <row r="894" s="18" customFormat="1"/>
    <row r="895" s="18" customFormat="1"/>
    <row r="896" s="18" customFormat="1"/>
    <row r="897" s="18" customFormat="1"/>
    <row r="898" s="18" customFormat="1"/>
    <row r="899" s="18" customFormat="1"/>
    <row r="900" s="18" customFormat="1"/>
    <row r="901" s="18" customFormat="1"/>
    <row r="902" s="18" customFormat="1"/>
    <row r="903" s="18" customFormat="1"/>
    <row r="904" s="18" customFormat="1"/>
    <row r="905" s="18" customFormat="1"/>
    <row r="906" s="18" customFormat="1"/>
    <row r="907" s="18" customFormat="1"/>
    <row r="908" s="18" customFormat="1"/>
    <row r="909" s="18" customFormat="1"/>
    <row r="910" s="18" customFormat="1"/>
    <row r="911" s="18" customFormat="1"/>
    <row r="912" s="18" customFormat="1"/>
    <row r="913" s="18" customFormat="1"/>
    <row r="914" s="18" customFormat="1"/>
    <row r="915" s="18" customFormat="1"/>
    <row r="916" s="18" customFormat="1"/>
    <row r="917" s="18" customFormat="1"/>
    <row r="918" s="18" customFormat="1"/>
    <row r="919" s="18" customFormat="1"/>
    <row r="920" s="18" customFormat="1"/>
    <row r="921" s="18" customFormat="1"/>
    <row r="922" s="18" customFormat="1"/>
    <row r="923" s="18" customFormat="1"/>
    <row r="924" s="18" customFormat="1"/>
    <row r="925" s="18" customFormat="1"/>
    <row r="926" s="18" customFormat="1"/>
    <row r="927" s="18" customFormat="1"/>
    <row r="928" s="18" customFormat="1"/>
    <row r="929" s="18" customFormat="1"/>
    <row r="930" s="18" customFormat="1"/>
    <row r="931" s="18" customFormat="1"/>
    <row r="932" s="18" customFormat="1"/>
    <row r="933" s="18" customFormat="1"/>
    <row r="934" s="18" customFormat="1"/>
    <row r="935" s="18" customFormat="1"/>
    <row r="936" s="18" customFormat="1"/>
    <row r="937" s="18" customFormat="1"/>
    <row r="938" s="18" customFormat="1"/>
    <row r="939" s="18" customFormat="1"/>
    <row r="940" s="18" customFormat="1"/>
    <row r="941" s="18" customFormat="1"/>
    <row r="942" s="18" customFormat="1"/>
    <row r="943" s="18" customFormat="1"/>
    <row r="944" s="18" customFormat="1"/>
    <row r="945" s="18" customFormat="1"/>
    <row r="946" s="18" customFormat="1"/>
    <row r="947" s="18" customFormat="1"/>
    <row r="948" s="18" customFormat="1"/>
    <row r="949" s="18" customFormat="1"/>
    <row r="950" s="18" customFormat="1"/>
    <row r="951" s="18" customFormat="1"/>
    <row r="952" s="18" customFormat="1"/>
    <row r="953" s="18" customFormat="1"/>
    <row r="954" s="18" customFormat="1"/>
    <row r="955" s="18" customFormat="1"/>
    <row r="956" s="18" customFormat="1"/>
    <row r="957" s="18" customFormat="1"/>
    <row r="958" s="18" customFormat="1"/>
    <row r="959" s="18" customFormat="1"/>
    <row r="960" s="18" customFormat="1"/>
    <row r="961" s="18" customFormat="1"/>
    <row r="962" s="18" customFormat="1"/>
    <row r="963" s="18" customFormat="1"/>
    <row r="964" s="18" customFormat="1"/>
    <row r="965" s="18" customFormat="1"/>
    <row r="966" s="18" customFormat="1"/>
    <row r="967" s="18" customFormat="1"/>
    <row r="968" s="18" customFormat="1"/>
    <row r="969" s="18" customFormat="1"/>
    <row r="970" s="18" customFormat="1"/>
    <row r="971" s="18" customFormat="1"/>
    <row r="972" s="18" customFormat="1"/>
    <row r="973" s="18" customFormat="1"/>
    <row r="974" s="18" customFormat="1"/>
    <row r="975" s="18" customFormat="1"/>
    <row r="976" s="18" customFormat="1"/>
    <row r="977" s="18" customFormat="1"/>
    <row r="978" s="18" customFormat="1"/>
    <row r="979" s="18" customFormat="1"/>
    <row r="980" s="18" customFormat="1"/>
    <row r="981" s="18" customFormat="1"/>
    <row r="982" s="18" customFormat="1"/>
    <row r="983" s="18" customFormat="1"/>
    <row r="984" s="18" customFormat="1"/>
    <row r="985" s="18" customFormat="1"/>
    <row r="986" s="18" customFormat="1"/>
    <row r="987" s="18" customFormat="1"/>
    <row r="988" s="18" customFormat="1"/>
    <row r="989" s="18" customFormat="1"/>
    <row r="990" s="18" customFormat="1"/>
    <row r="991" s="18" customFormat="1"/>
    <row r="992" s="18" customFormat="1"/>
    <row r="993" s="18" customFormat="1"/>
    <row r="994" s="18" customFormat="1"/>
    <row r="995" s="18" customFormat="1"/>
    <row r="996" s="18" customFormat="1"/>
    <row r="997" s="18" customFormat="1"/>
    <row r="998" s="18" customFormat="1"/>
    <row r="999" s="18" customFormat="1"/>
    <row r="1000" s="18" customFormat="1"/>
    <row r="1001" s="18" customFormat="1"/>
    <row r="1002" s="18" customFormat="1"/>
    <row r="1003" s="18" customFormat="1"/>
    <row r="1004" s="18" customFormat="1"/>
    <row r="1005" s="18" customFormat="1"/>
    <row r="1006" s="18" customFormat="1"/>
    <row r="1007" s="18" customFormat="1"/>
    <row r="1008" s="18" customFormat="1"/>
    <row r="1009" s="18" customFormat="1"/>
    <row r="1010" s="18" customFormat="1"/>
    <row r="1011" s="18" customFormat="1"/>
    <row r="1012" s="18" customFormat="1"/>
    <row r="1013" s="18" customFormat="1"/>
    <row r="1014" s="18" customFormat="1"/>
    <row r="1015" s="18" customFormat="1"/>
    <row r="1016" s="18" customFormat="1"/>
    <row r="1017" s="18" customFormat="1"/>
    <row r="1018" s="18" customFormat="1"/>
    <row r="1019" s="18" customFormat="1"/>
    <row r="1020" s="18" customFormat="1"/>
    <row r="1021" s="18" customFormat="1"/>
    <row r="1022" s="18" customFormat="1"/>
    <row r="1023" s="18" customFormat="1"/>
    <row r="1024" s="18" customFormat="1"/>
    <row r="1025" s="18" customFormat="1"/>
    <row r="1026" s="18" customFormat="1"/>
    <row r="1027" s="18" customFormat="1"/>
    <row r="1028" s="18" customFormat="1"/>
    <row r="1029" s="18" customFormat="1"/>
    <row r="1030" s="18" customFormat="1"/>
    <row r="1031" s="18" customFormat="1"/>
    <row r="1032" s="18" customFormat="1"/>
    <row r="1033" s="18" customFormat="1"/>
    <row r="1034" s="18" customFormat="1"/>
    <row r="1035" s="18" customFormat="1"/>
    <row r="1036" s="18" customFormat="1"/>
    <row r="1037" s="18" customFormat="1"/>
    <row r="1038" s="18" customFormat="1"/>
    <row r="1039" s="18" customFormat="1"/>
    <row r="1040" s="18" customFormat="1"/>
    <row r="1041" s="18" customFormat="1"/>
    <row r="1042" s="18" customFormat="1"/>
    <row r="1043" s="18" customFormat="1"/>
    <row r="1044" s="18" customFormat="1"/>
    <row r="1045" s="18" customFormat="1"/>
    <row r="1046" s="18" customFormat="1"/>
    <row r="1047" s="18" customFormat="1"/>
    <row r="1048" s="18" customFormat="1"/>
    <row r="1049" s="18" customFormat="1"/>
    <row r="1050" s="18" customFormat="1"/>
    <row r="1051" s="18" customFormat="1"/>
    <row r="1052" s="18" customFormat="1"/>
    <row r="1053" s="18" customFormat="1"/>
    <row r="1054" s="18" customFormat="1"/>
    <row r="1055" s="18" customFormat="1"/>
    <row r="1056" s="18" customFormat="1"/>
    <row r="1057" s="18" customFormat="1"/>
    <row r="1058" s="18" customFormat="1"/>
    <row r="1059" s="18" customFormat="1"/>
    <row r="1060" s="18" customFormat="1"/>
    <row r="1061" s="18" customFormat="1"/>
    <row r="1062" s="18" customFormat="1"/>
    <row r="1063" s="18" customFormat="1"/>
    <row r="1064" s="18" customFormat="1"/>
    <row r="1065" s="18" customFormat="1"/>
    <row r="1066" s="18" customFormat="1"/>
    <row r="1067" s="18" customFormat="1"/>
    <row r="1068" s="18" customFormat="1"/>
    <row r="1069" s="18" customFormat="1"/>
    <row r="1070" s="18" customFormat="1"/>
    <row r="1071" s="18" customFormat="1"/>
    <row r="1072" s="18" customFormat="1"/>
    <row r="1073" s="18" customFormat="1"/>
    <row r="1074" s="18" customFormat="1"/>
    <row r="1075" s="18" customFormat="1"/>
    <row r="1076" s="18" customFormat="1"/>
    <row r="1077" s="18" customFormat="1"/>
    <row r="1078" s="18" customFormat="1"/>
    <row r="1079" s="18" customFormat="1"/>
    <row r="1080" s="18" customFormat="1"/>
    <row r="1081" s="18" customFormat="1"/>
    <row r="1082" s="18" customFormat="1"/>
    <row r="1083" s="18" customFormat="1"/>
    <row r="1084" s="18" customFormat="1"/>
    <row r="1085" s="18" customFormat="1"/>
    <row r="1086" s="18" customFormat="1"/>
    <row r="1087" s="18" customFormat="1"/>
    <row r="1088" s="18" customFormat="1"/>
    <row r="1089" s="18" customFormat="1"/>
    <row r="1090" s="18" customFormat="1"/>
    <row r="1091" s="18" customFormat="1"/>
    <row r="1092" s="18" customFormat="1"/>
    <row r="1093" s="18" customFormat="1"/>
    <row r="1094" s="18" customFormat="1"/>
    <row r="1095" s="18" customFormat="1"/>
    <row r="1096" s="18" customFormat="1"/>
    <row r="1097" s="18" customFormat="1"/>
    <row r="1098" s="18" customFormat="1"/>
    <row r="1099" s="18" customFormat="1"/>
    <row r="1100" s="18" customFormat="1"/>
    <row r="1101" s="18" customFormat="1"/>
    <row r="1102" s="18" customFormat="1"/>
    <row r="1103" s="18" customFormat="1"/>
    <row r="1104" s="18" customFormat="1"/>
    <row r="1105" s="18" customFormat="1"/>
    <row r="1106" s="18" customFormat="1"/>
    <row r="1107" s="18" customFormat="1"/>
    <row r="1108" s="18" customFormat="1"/>
    <row r="1109" s="18" customFormat="1"/>
    <row r="1110" s="18" customFormat="1"/>
    <row r="1111" s="18" customFormat="1"/>
    <row r="1112" s="18" customFormat="1"/>
    <row r="1113" s="18" customFormat="1"/>
    <row r="1114" s="18" customFormat="1"/>
    <row r="1115" s="18" customFormat="1"/>
    <row r="1116" s="18" customFormat="1"/>
    <row r="1117" s="18" customFormat="1"/>
    <row r="1118" s="18" customFormat="1"/>
    <row r="1119" s="18" customFormat="1"/>
    <row r="1120" s="18" customFormat="1"/>
    <row r="1121" s="18" customFormat="1"/>
    <row r="1122" s="18" customFormat="1"/>
    <row r="1123" s="18" customFormat="1"/>
    <row r="1124" s="18" customFormat="1"/>
    <row r="1125" s="18" customFormat="1"/>
    <row r="1126" s="18" customFormat="1"/>
    <row r="1127" s="18" customFormat="1"/>
    <row r="1128" s="18" customFormat="1"/>
    <row r="1129" s="18" customFormat="1"/>
    <row r="1130" s="18" customFormat="1"/>
    <row r="1131" s="18" customFormat="1"/>
    <row r="1132" s="18" customFormat="1"/>
    <row r="1133" s="18" customFormat="1"/>
    <row r="1134" s="18" customFormat="1"/>
    <row r="1135" s="18" customFormat="1"/>
    <row r="1136" s="18" customFormat="1"/>
    <row r="1137" s="18" customFormat="1"/>
    <row r="1138" s="18" customFormat="1"/>
    <row r="1139" s="18" customFormat="1"/>
    <row r="1140" s="18" customFormat="1"/>
    <row r="1141" s="18" customFormat="1"/>
    <row r="1142" s="18" customFormat="1"/>
    <row r="1143" s="18" customFormat="1"/>
    <row r="1144" s="18" customFormat="1"/>
    <row r="1145" s="18" customFormat="1"/>
    <row r="1146" s="18" customFormat="1"/>
    <row r="1147" s="18" customFormat="1"/>
    <row r="1148" s="18" customFormat="1"/>
    <row r="1149" s="18" customFormat="1"/>
    <row r="1150" s="18" customFormat="1"/>
    <row r="1151" s="18" customFormat="1"/>
    <row r="1152" s="18" customFormat="1"/>
    <row r="1153" s="18" customFormat="1"/>
    <row r="1154" s="18" customFormat="1"/>
    <row r="1155" s="18" customFormat="1"/>
    <row r="1156" s="18" customFormat="1"/>
    <row r="1157" s="18" customFormat="1"/>
    <row r="1158" s="18" customFormat="1"/>
    <row r="1159" s="18" customFormat="1"/>
    <row r="1160" s="18" customFormat="1"/>
    <row r="1161" s="18" customFormat="1"/>
    <row r="1162" s="18" customFormat="1"/>
    <row r="1163" s="18" customFormat="1"/>
    <row r="1164" s="18" customFormat="1"/>
    <row r="1165" s="18" customFormat="1"/>
    <row r="1166" s="18" customFormat="1"/>
    <row r="1167" s="18" customFormat="1"/>
    <row r="1168" s="18" customFormat="1"/>
    <row r="1169" s="18" customFormat="1"/>
    <row r="1170" s="18" customFormat="1"/>
    <row r="1171" s="18" customFormat="1"/>
    <row r="1172" s="18" customFormat="1"/>
    <row r="1173" s="18" customFormat="1"/>
    <row r="1174" s="18" customFormat="1"/>
    <row r="1175" s="18" customFormat="1"/>
    <row r="1176" s="18" customFormat="1"/>
    <row r="1177" s="18" customFormat="1"/>
    <row r="1178" s="18" customFormat="1"/>
    <row r="1179" s="18" customFormat="1"/>
    <row r="1180" s="18" customFormat="1"/>
    <row r="1181" s="18" customFormat="1"/>
    <row r="1182" s="18" customFormat="1"/>
    <row r="1183" s="18" customFormat="1"/>
    <row r="1184" s="18" customFormat="1"/>
    <row r="1185" s="18" customFormat="1"/>
    <row r="1186" s="18" customFormat="1"/>
    <row r="1187" s="18" customFormat="1"/>
    <row r="1188" s="18" customFormat="1"/>
    <row r="1189" s="18" customFormat="1"/>
    <row r="1190" s="18" customFormat="1"/>
    <row r="1191" s="18" customFormat="1"/>
    <row r="1192" s="18" customFormat="1"/>
    <row r="1193" s="18" customFormat="1"/>
    <row r="1194" s="18" customFormat="1"/>
    <row r="1195" s="18" customFormat="1"/>
    <row r="1196" s="18" customFormat="1"/>
    <row r="1197" s="18" customFormat="1"/>
    <row r="1198" s="18" customFormat="1"/>
    <row r="1199" s="18" customFormat="1"/>
    <row r="1200" s="18" customFormat="1"/>
    <row r="1201" s="18" customFormat="1"/>
    <row r="1202" s="18" customFormat="1"/>
    <row r="1203" s="18" customFormat="1"/>
    <row r="1204" s="18" customFormat="1"/>
    <row r="1205" s="18" customFormat="1"/>
    <row r="1206" s="18" customFormat="1"/>
    <row r="1207" s="18" customFormat="1"/>
    <row r="1208" s="18" customFormat="1"/>
    <row r="1209" s="18" customFormat="1"/>
    <row r="1210" s="18" customFormat="1"/>
    <row r="1211" s="18" customFormat="1"/>
    <row r="1212" s="18" customFormat="1"/>
    <row r="1213" s="18" customFormat="1"/>
    <row r="1214" s="18" customFormat="1"/>
    <row r="1215" s="18" customFormat="1"/>
    <row r="1216" s="18" customFormat="1"/>
    <row r="1217" s="18" customFormat="1"/>
    <row r="1218" s="18" customFormat="1"/>
    <row r="1219" s="18" customFormat="1"/>
    <row r="1220" s="18" customFormat="1"/>
    <row r="1221" s="18" customFormat="1"/>
    <row r="1222" s="18" customFormat="1"/>
    <row r="1223" s="18" customFormat="1"/>
    <row r="1224" s="18" customFormat="1"/>
    <row r="1225" s="18" customFormat="1"/>
    <row r="1226" s="18" customFormat="1"/>
    <row r="1227" s="18" customFormat="1"/>
    <row r="1228" s="18" customFormat="1"/>
    <row r="1229" s="18" customFormat="1"/>
    <row r="1230" s="18" customFormat="1"/>
    <row r="1231" s="18" customFormat="1"/>
    <row r="1232" s="18" customFormat="1"/>
    <row r="1233" s="18" customFormat="1"/>
    <row r="1234" s="18" customFormat="1"/>
    <row r="1235" s="18" customFormat="1"/>
    <row r="1236" s="18" customFormat="1"/>
    <row r="1237" s="18" customFormat="1"/>
    <row r="1238" s="18" customFormat="1"/>
    <row r="1239" s="18" customFormat="1"/>
    <row r="1240" s="18" customFormat="1"/>
    <row r="1241" s="18" customFormat="1"/>
    <row r="1242" s="18" customFormat="1"/>
    <row r="1243" s="18" customFormat="1"/>
    <row r="1244" s="18" customFormat="1"/>
    <row r="1245" s="18" customFormat="1"/>
    <row r="1246" s="18" customFormat="1"/>
    <row r="1247" s="18" customFormat="1"/>
    <row r="1248" s="18" customFormat="1"/>
    <row r="1249" s="18" customFormat="1"/>
    <row r="1250" s="18" customFormat="1"/>
    <row r="1251" s="18" customFormat="1"/>
    <row r="1252" s="18" customFormat="1"/>
    <row r="1253" s="18" customFormat="1"/>
    <row r="1254" s="18" customFormat="1"/>
    <row r="1255" s="18" customFormat="1"/>
    <row r="1256" s="18" customFormat="1"/>
    <row r="1257" s="18" customFormat="1"/>
    <row r="1258" s="18" customFormat="1"/>
    <row r="1259" s="18" customFormat="1"/>
    <row r="1260" s="18" customFormat="1"/>
    <row r="1261" s="18" customFormat="1"/>
    <row r="1262" s="18" customFormat="1"/>
    <row r="1263" s="18" customFormat="1"/>
    <row r="1264" s="18" customFormat="1"/>
    <row r="1265" s="18" customFormat="1"/>
    <row r="1266" s="18" customFormat="1"/>
    <row r="1267" s="18" customFormat="1"/>
    <row r="1268" s="18" customFormat="1"/>
    <row r="1269" s="18" customFormat="1"/>
    <row r="1270" s="18" customFormat="1"/>
    <row r="1271" s="18" customFormat="1"/>
    <row r="1272" s="18" customFormat="1"/>
    <row r="1273" s="18" customFormat="1"/>
    <row r="1274" s="18" customFormat="1"/>
    <row r="1275" s="18" customFormat="1"/>
    <row r="1276" s="18" customFormat="1"/>
    <row r="1277" s="18" customFormat="1"/>
    <row r="1278" s="18" customFormat="1"/>
    <row r="1279" s="18" customFormat="1"/>
    <row r="1280" s="18" customFormat="1"/>
    <row r="1281" s="18" customFormat="1"/>
    <row r="1282" s="18" customFormat="1"/>
    <row r="1283" s="18" customFormat="1"/>
    <row r="1284" s="18" customFormat="1"/>
    <row r="1285" s="18" customFormat="1"/>
    <row r="1286" s="18" customFormat="1"/>
    <row r="1287" s="18" customFormat="1"/>
    <row r="1288" s="18" customFormat="1"/>
    <row r="1289" s="18" customFormat="1"/>
    <row r="1290" s="18" customFormat="1"/>
    <row r="1291" s="18" customFormat="1"/>
    <row r="1292" s="18" customFormat="1"/>
    <row r="1293" s="18" customFormat="1"/>
    <row r="1294" s="18" customFormat="1"/>
    <row r="1295" s="18" customFormat="1"/>
    <row r="1296" s="18" customFormat="1"/>
    <row r="1297" s="18" customFormat="1"/>
    <row r="1298" s="18" customFormat="1"/>
    <row r="1299" s="18" customFormat="1"/>
    <row r="1300" s="18" customFormat="1"/>
    <row r="1301" s="18" customFormat="1"/>
    <row r="1302" s="18" customFormat="1"/>
    <row r="1303" s="18" customFormat="1"/>
    <row r="1304" s="18" customFormat="1"/>
    <row r="1305" s="18" customFormat="1"/>
    <row r="1306" s="18" customFormat="1"/>
    <row r="1307" s="18" customFormat="1"/>
    <row r="1308" s="18" customFormat="1"/>
    <row r="1309" s="18" customFormat="1"/>
    <row r="1310" s="18" customFormat="1"/>
    <row r="1311" s="18" customFormat="1"/>
    <row r="1312" s="18" customFormat="1"/>
    <row r="1313" s="18" customFormat="1"/>
    <row r="1314" s="18" customFormat="1"/>
    <row r="1315" s="18" customFormat="1"/>
    <row r="1316" s="18" customFormat="1"/>
    <row r="1317" s="18" customFormat="1"/>
    <row r="1318" s="18" customFormat="1"/>
    <row r="1319" s="18" customFormat="1"/>
    <row r="1320" s="18" customFormat="1"/>
    <row r="1321" s="18" customFormat="1"/>
    <row r="1322" s="18" customFormat="1"/>
    <row r="1323" s="18" customFormat="1"/>
    <row r="1324" s="18" customFormat="1"/>
    <row r="1325" s="18" customFormat="1"/>
    <row r="1326" s="18" customFormat="1"/>
    <row r="1327" s="18" customFormat="1"/>
    <row r="1328" s="18" customFormat="1"/>
    <row r="1329" s="18" customFormat="1"/>
    <row r="1330" s="18" customFormat="1"/>
    <row r="1331" s="18" customFormat="1"/>
    <row r="1332" s="18" customFormat="1"/>
    <row r="1333" s="18" customFormat="1"/>
    <row r="1334" s="18" customFormat="1"/>
    <row r="1335" s="18" customFormat="1"/>
    <row r="1336" s="18" customFormat="1"/>
    <row r="1337" s="18" customFormat="1"/>
    <row r="1338" s="18" customFormat="1"/>
    <row r="1339" s="18" customFormat="1"/>
    <row r="1340" s="18" customFormat="1"/>
    <row r="1341" s="18" customFormat="1"/>
    <row r="1342" s="18" customFormat="1"/>
    <row r="1343" s="18" customFormat="1"/>
    <row r="1344" s="18" customFormat="1"/>
    <row r="1345" s="18" customFormat="1"/>
    <row r="1346" s="18" customFormat="1"/>
    <row r="1347" s="18" customFormat="1"/>
    <row r="1348" s="18" customFormat="1"/>
    <row r="1349" s="18" customFormat="1"/>
    <row r="1350" s="18" customFormat="1"/>
    <row r="1351" s="18" customFormat="1"/>
    <row r="1352" s="18" customFormat="1"/>
    <row r="1353" s="18" customFormat="1"/>
    <row r="1354" s="18" customFormat="1"/>
    <row r="1355" s="18" customFormat="1"/>
    <row r="1356" s="18" customFormat="1"/>
    <row r="1357" s="18" customFormat="1"/>
    <row r="1358" s="18" customFormat="1"/>
    <row r="1359" s="18" customFormat="1"/>
    <row r="1360" s="18" customFormat="1"/>
    <row r="1361" s="18" customFormat="1"/>
    <row r="1362" s="18" customFormat="1"/>
    <row r="1363" s="18" customFormat="1"/>
    <row r="1364" s="18" customFormat="1"/>
    <row r="1365" s="18" customFormat="1"/>
    <row r="1366" s="18" customFormat="1"/>
    <row r="1367" s="18" customFormat="1"/>
    <row r="1368" s="18" customFormat="1"/>
    <row r="1369" s="18" customFormat="1"/>
    <row r="1370" s="18" customFormat="1"/>
    <row r="1371" s="18" customFormat="1"/>
    <row r="1372" s="18" customFormat="1"/>
    <row r="1373" s="18" customFormat="1"/>
    <row r="1374" s="18" customFormat="1"/>
    <row r="1375" s="18" customFormat="1"/>
    <row r="1376" s="18" customFormat="1"/>
    <row r="1377" s="18" customFormat="1"/>
    <row r="1378" s="18" customFormat="1"/>
    <row r="1379" s="18" customFormat="1"/>
    <row r="1380" s="18" customFormat="1"/>
    <row r="1381" s="18" customFormat="1"/>
    <row r="1382" s="18" customFormat="1"/>
    <row r="1383" s="18" customFormat="1"/>
    <row r="1384" s="18" customFormat="1"/>
    <row r="1385" s="18" customFormat="1"/>
    <row r="1386" s="18" customFormat="1"/>
    <row r="1387" s="18" customFormat="1"/>
    <row r="1388" s="18" customFormat="1"/>
    <row r="1389" s="18" customFormat="1"/>
    <row r="1390" s="18" customFormat="1"/>
    <row r="1391" s="18" customFormat="1"/>
    <row r="1392" s="18" customFormat="1"/>
    <row r="1393" s="18" customFormat="1"/>
    <row r="1394" s="18" customFormat="1"/>
    <row r="1395" s="18" customFormat="1"/>
    <row r="1396" s="18" customFormat="1"/>
    <row r="1397" s="18" customFormat="1"/>
    <row r="1398" s="18" customFormat="1"/>
    <row r="1399" s="18" customFormat="1"/>
    <row r="1400" s="18" customFormat="1"/>
    <row r="1401" s="18" customFormat="1"/>
    <row r="1402" s="18" customFormat="1"/>
    <row r="1403" s="18" customFormat="1"/>
    <row r="1404" s="18" customFormat="1"/>
    <row r="1405" s="18" customFormat="1"/>
    <row r="1406" s="18" customFormat="1"/>
    <row r="1407" s="18" customFormat="1"/>
    <row r="1408" s="18" customFormat="1"/>
    <row r="1409" s="18" customFormat="1"/>
    <row r="1410" s="18" customFormat="1"/>
    <row r="1411" s="18" customFormat="1"/>
    <row r="1412" s="18" customFormat="1"/>
    <row r="1413" s="18" customFormat="1"/>
    <row r="1414" s="18" customFormat="1"/>
    <row r="1415" s="18" customFormat="1"/>
    <row r="1416" s="18" customFormat="1"/>
    <row r="1417" s="18" customFormat="1"/>
    <row r="1418" s="18" customFormat="1"/>
    <row r="1419" s="18" customFormat="1"/>
    <row r="1420" s="18" customFormat="1"/>
    <row r="1421" s="18" customFormat="1"/>
    <row r="1422" s="18" customFormat="1"/>
    <row r="1423" s="18" customFormat="1"/>
    <row r="1424" s="18" customFormat="1"/>
    <row r="1425" s="18" customFormat="1"/>
    <row r="1426" s="18" customFormat="1"/>
    <row r="1427" s="18" customFormat="1"/>
    <row r="1428" s="18" customFormat="1"/>
    <row r="1429" s="18" customFormat="1"/>
    <row r="1430" s="18" customFormat="1"/>
    <row r="1431" s="18" customFormat="1"/>
    <row r="1432" s="18" customFormat="1"/>
    <row r="1433" s="18" customFormat="1"/>
    <row r="1434" s="18" customFormat="1"/>
    <row r="1435" s="18" customFormat="1"/>
    <row r="1436" s="18" customFormat="1"/>
    <row r="1437" s="18" customFormat="1"/>
    <row r="1438" s="18" customFormat="1"/>
    <row r="1439" s="18" customFormat="1"/>
    <row r="1440" s="18" customFormat="1"/>
    <row r="1441" s="18" customFormat="1"/>
    <row r="1442" s="18" customFormat="1"/>
    <row r="1443" s="18" customFormat="1"/>
    <row r="1444" s="18" customFormat="1"/>
    <row r="1445" s="18" customFormat="1"/>
    <row r="1446" s="18" customFormat="1"/>
    <row r="1447" s="18" customFormat="1"/>
    <row r="1448" s="18" customFormat="1"/>
    <row r="1449" s="18" customFormat="1"/>
    <row r="1450" s="18" customFormat="1"/>
    <row r="1451" s="18" customFormat="1"/>
    <row r="1452" s="18" customFormat="1"/>
    <row r="1453" s="18" customFormat="1"/>
    <row r="1454" s="18" customFormat="1"/>
    <row r="1455" s="18" customFormat="1"/>
    <row r="1456" s="18" customFormat="1"/>
    <row r="1457" s="18" customFormat="1"/>
    <row r="1458" s="18" customFormat="1"/>
    <row r="1459" s="18" customFormat="1"/>
    <row r="1460" s="18" customFormat="1"/>
    <row r="1461" s="18" customFormat="1"/>
    <row r="1462" s="18" customFormat="1"/>
    <row r="1463" s="18" customFormat="1"/>
    <row r="1464" s="18" customFormat="1"/>
    <row r="1465" s="18" customFormat="1"/>
    <row r="1466" s="18" customFormat="1"/>
    <row r="1467" s="18" customFormat="1"/>
    <row r="1468" s="18" customFormat="1"/>
    <row r="1469" s="18" customFormat="1"/>
    <row r="1470" s="18" customFormat="1"/>
    <row r="1471" s="18" customFormat="1"/>
    <row r="1472" s="18" customFormat="1"/>
    <row r="1473" s="18" customFormat="1"/>
    <row r="1474" s="18" customFormat="1"/>
    <row r="1475" s="18" customFormat="1"/>
    <row r="1476" s="18" customFormat="1"/>
  </sheetData>
  <mergeCells count="21">
    <mergeCell ref="M3:N3"/>
    <mergeCell ref="X3:Y3"/>
    <mergeCell ref="X11:Z11"/>
    <mergeCell ref="A36:B36"/>
    <mergeCell ref="C4:E5"/>
    <mergeCell ref="H4:I5"/>
    <mergeCell ref="L4:N5"/>
    <mergeCell ref="P4:Q4"/>
    <mergeCell ref="T4:U5"/>
    <mergeCell ref="B6:E7"/>
    <mergeCell ref="H6:I7"/>
    <mergeCell ref="L6:N7"/>
    <mergeCell ref="P6:Q7"/>
    <mergeCell ref="H8:I9"/>
    <mergeCell ref="O8:Q8"/>
    <mergeCell ref="A56:O62"/>
    <mergeCell ref="L8:N9"/>
    <mergeCell ref="A9:B9"/>
    <mergeCell ref="D9:E9"/>
    <mergeCell ref="L11:N11"/>
    <mergeCell ref="J11:K11"/>
  </mergeCells>
  <printOptions horizontalCentered="1" verticalCentered="1"/>
  <pageMargins left="0.33" right="0.33" top="0.51181102362204722" bottom="0.51181102362204722" header="0.51181102362204722" footer="0.51181102362204722"/>
  <pageSetup paperSize="9" scale="91" fitToWidth="3" orientation="portrait" verticalDpi="300" r:id="rId1"/>
  <headerFooter alignWithMargins="0"/>
  <colBreaks count="2" manualBreakCount="2">
    <brk id="14" max="1048575" man="1"/>
    <brk id="2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B85F-E9AE-496C-ADED-0089F1B9740B}">
  <sheetPr>
    <tabColor indexed="13"/>
  </sheetPr>
  <dimension ref="A1:BC1476"/>
  <sheetViews>
    <sheetView showGridLines="0" tabSelected="1" view="pageBreakPreview" topLeftCell="A25" zoomScale="85" zoomScaleNormal="85" zoomScaleSheetLayoutView="85" workbookViewId="0">
      <selection activeCell="M54" sqref="M54"/>
    </sheetView>
  </sheetViews>
  <sheetFormatPr defaultRowHeight="12.75"/>
  <cols>
    <col min="1" max="1" width="7.5703125" style="4" customWidth="1"/>
    <col min="2" max="2" width="4.85546875" style="4" customWidth="1"/>
    <col min="3" max="5" width="7.140625" style="4" customWidth="1"/>
    <col min="6" max="11" width="7.85546875" style="4" customWidth="1"/>
    <col min="12" max="12" width="8.140625" style="4" customWidth="1"/>
    <col min="13" max="13" width="6.85546875" style="4" customWidth="1"/>
    <col min="14" max="14" width="9.85546875" style="4" customWidth="1"/>
    <col min="15" max="21" width="7.7109375" style="4" customWidth="1"/>
    <col min="22" max="22" width="9.28515625" style="4" customWidth="1"/>
    <col min="23" max="23" width="8.28515625" style="4" customWidth="1"/>
    <col min="24" max="25" width="9.28515625" style="4" customWidth="1"/>
    <col min="26" max="27" width="9.140625" style="4"/>
    <col min="28" max="30" width="9.28515625" style="4" customWidth="1"/>
    <col min="31" max="256" width="9.140625" style="4"/>
    <col min="257" max="257" width="7.5703125" style="4" customWidth="1"/>
    <col min="258" max="258" width="4.85546875" style="4" customWidth="1"/>
    <col min="259" max="267" width="7.85546875" style="4" customWidth="1"/>
    <col min="268" max="268" width="8.140625" style="4" customWidth="1"/>
    <col min="269" max="269" width="6.85546875" style="4" customWidth="1"/>
    <col min="270" max="270" width="9.85546875" style="4" customWidth="1"/>
    <col min="271" max="277" width="7.7109375" style="4" customWidth="1"/>
    <col min="278" max="278" width="9.28515625" style="4" customWidth="1"/>
    <col min="279" max="279" width="8.28515625" style="4" customWidth="1"/>
    <col min="280" max="281" width="9.28515625" style="4" customWidth="1"/>
    <col min="282" max="283" width="9.140625" style="4"/>
    <col min="284" max="286" width="9.28515625" style="4" customWidth="1"/>
    <col min="287" max="512" width="9.140625" style="4"/>
    <col min="513" max="513" width="7.5703125" style="4" customWidth="1"/>
    <col min="514" max="514" width="4.85546875" style="4" customWidth="1"/>
    <col min="515" max="523" width="7.85546875" style="4" customWidth="1"/>
    <col min="524" max="524" width="8.140625" style="4" customWidth="1"/>
    <col min="525" max="525" width="6.85546875" style="4" customWidth="1"/>
    <col min="526" max="526" width="9.85546875" style="4" customWidth="1"/>
    <col min="527" max="533" width="7.7109375" style="4" customWidth="1"/>
    <col min="534" max="534" width="9.28515625" style="4" customWidth="1"/>
    <col min="535" max="535" width="8.28515625" style="4" customWidth="1"/>
    <col min="536" max="537" width="9.28515625" style="4" customWidth="1"/>
    <col min="538" max="539" width="9.140625" style="4"/>
    <col min="540" max="542" width="9.28515625" style="4" customWidth="1"/>
    <col min="543" max="768" width="9.140625" style="4"/>
    <col min="769" max="769" width="7.5703125" style="4" customWidth="1"/>
    <col min="770" max="770" width="4.85546875" style="4" customWidth="1"/>
    <col min="771" max="779" width="7.85546875" style="4" customWidth="1"/>
    <col min="780" max="780" width="8.140625" style="4" customWidth="1"/>
    <col min="781" max="781" width="6.85546875" style="4" customWidth="1"/>
    <col min="782" max="782" width="9.85546875" style="4" customWidth="1"/>
    <col min="783" max="789" width="7.7109375" style="4" customWidth="1"/>
    <col min="790" max="790" width="9.28515625" style="4" customWidth="1"/>
    <col min="791" max="791" width="8.28515625" style="4" customWidth="1"/>
    <col min="792" max="793" width="9.28515625" style="4" customWidth="1"/>
    <col min="794" max="795" width="9.140625" style="4"/>
    <col min="796" max="798" width="9.28515625" style="4" customWidth="1"/>
    <col min="799" max="1024" width="9.140625" style="4"/>
    <col min="1025" max="1025" width="7.5703125" style="4" customWidth="1"/>
    <col min="1026" max="1026" width="4.85546875" style="4" customWidth="1"/>
    <col min="1027" max="1035" width="7.85546875" style="4" customWidth="1"/>
    <col min="1036" max="1036" width="8.140625" style="4" customWidth="1"/>
    <col min="1037" max="1037" width="6.85546875" style="4" customWidth="1"/>
    <col min="1038" max="1038" width="9.85546875" style="4" customWidth="1"/>
    <col min="1039" max="1045" width="7.7109375" style="4" customWidth="1"/>
    <col min="1046" max="1046" width="9.28515625" style="4" customWidth="1"/>
    <col min="1047" max="1047" width="8.28515625" style="4" customWidth="1"/>
    <col min="1048" max="1049" width="9.28515625" style="4" customWidth="1"/>
    <col min="1050" max="1051" width="9.140625" style="4"/>
    <col min="1052" max="1054" width="9.28515625" style="4" customWidth="1"/>
    <col min="1055" max="1280" width="9.140625" style="4"/>
    <col min="1281" max="1281" width="7.5703125" style="4" customWidth="1"/>
    <col min="1282" max="1282" width="4.85546875" style="4" customWidth="1"/>
    <col min="1283" max="1291" width="7.85546875" style="4" customWidth="1"/>
    <col min="1292" max="1292" width="8.140625" style="4" customWidth="1"/>
    <col min="1293" max="1293" width="6.85546875" style="4" customWidth="1"/>
    <col min="1294" max="1294" width="9.85546875" style="4" customWidth="1"/>
    <col min="1295" max="1301" width="7.7109375" style="4" customWidth="1"/>
    <col min="1302" max="1302" width="9.28515625" style="4" customWidth="1"/>
    <col min="1303" max="1303" width="8.28515625" style="4" customWidth="1"/>
    <col min="1304" max="1305" width="9.28515625" style="4" customWidth="1"/>
    <col min="1306" max="1307" width="9.140625" style="4"/>
    <col min="1308" max="1310" width="9.28515625" style="4" customWidth="1"/>
    <col min="1311" max="1536" width="9.140625" style="4"/>
    <col min="1537" max="1537" width="7.5703125" style="4" customWidth="1"/>
    <col min="1538" max="1538" width="4.85546875" style="4" customWidth="1"/>
    <col min="1539" max="1547" width="7.85546875" style="4" customWidth="1"/>
    <col min="1548" max="1548" width="8.140625" style="4" customWidth="1"/>
    <col min="1549" max="1549" width="6.85546875" style="4" customWidth="1"/>
    <col min="1550" max="1550" width="9.85546875" style="4" customWidth="1"/>
    <col min="1551" max="1557" width="7.7109375" style="4" customWidth="1"/>
    <col min="1558" max="1558" width="9.28515625" style="4" customWidth="1"/>
    <col min="1559" max="1559" width="8.28515625" style="4" customWidth="1"/>
    <col min="1560" max="1561" width="9.28515625" style="4" customWidth="1"/>
    <col min="1562" max="1563" width="9.140625" style="4"/>
    <col min="1564" max="1566" width="9.28515625" style="4" customWidth="1"/>
    <col min="1567" max="1792" width="9.140625" style="4"/>
    <col min="1793" max="1793" width="7.5703125" style="4" customWidth="1"/>
    <col min="1794" max="1794" width="4.85546875" style="4" customWidth="1"/>
    <col min="1795" max="1803" width="7.85546875" style="4" customWidth="1"/>
    <col min="1804" max="1804" width="8.140625" style="4" customWidth="1"/>
    <col min="1805" max="1805" width="6.85546875" style="4" customWidth="1"/>
    <col min="1806" max="1806" width="9.85546875" style="4" customWidth="1"/>
    <col min="1807" max="1813" width="7.7109375" style="4" customWidth="1"/>
    <col min="1814" max="1814" width="9.28515625" style="4" customWidth="1"/>
    <col min="1815" max="1815" width="8.28515625" style="4" customWidth="1"/>
    <col min="1816" max="1817" width="9.28515625" style="4" customWidth="1"/>
    <col min="1818" max="1819" width="9.140625" style="4"/>
    <col min="1820" max="1822" width="9.28515625" style="4" customWidth="1"/>
    <col min="1823" max="2048" width="9.140625" style="4"/>
    <col min="2049" max="2049" width="7.5703125" style="4" customWidth="1"/>
    <col min="2050" max="2050" width="4.85546875" style="4" customWidth="1"/>
    <col min="2051" max="2059" width="7.85546875" style="4" customWidth="1"/>
    <col min="2060" max="2060" width="8.140625" style="4" customWidth="1"/>
    <col min="2061" max="2061" width="6.85546875" style="4" customWidth="1"/>
    <col min="2062" max="2062" width="9.85546875" style="4" customWidth="1"/>
    <col min="2063" max="2069" width="7.7109375" style="4" customWidth="1"/>
    <col min="2070" max="2070" width="9.28515625" style="4" customWidth="1"/>
    <col min="2071" max="2071" width="8.28515625" style="4" customWidth="1"/>
    <col min="2072" max="2073" width="9.28515625" style="4" customWidth="1"/>
    <col min="2074" max="2075" width="9.140625" style="4"/>
    <col min="2076" max="2078" width="9.28515625" style="4" customWidth="1"/>
    <col min="2079" max="2304" width="9.140625" style="4"/>
    <col min="2305" max="2305" width="7.5703125" style="4" customWidth="1"/>
    <col min="2306" max="2306" width="4.85546875" style="4" customWidth="1"/>
    <col min="2307" max="2315" width="7.85546875" style="4" customWidth="1"/>
    <col min="2316" max="2316" width="8.140625" style="4" customWidth="1"/>
    <col min="2317" max="2317" width="6.85546875" style="4" customWidth="1"/>
    <col min="2318" max="2318" width="9.85546875" style="4" customWidth="1"/>
    <col min="2319" max="2325" width="7.7109375" style="4" customWidth="1"/>
    <col min="2326" max="2326" width="9.28515625" style="4" customWidth="1"/>
    <col min="2327" max="2327" width="8.28515625" style="4" customWidth="1"/>
    <col min="2328" max="2329" width="9.28515625" style="4" customWidth="1"/>
    <col min="2330" max="2331" width="9.140625" style="4"/>
    <col min="2332" max="2334" width="9.28515625" style="4" customWidth="1"/>
    <col min="2335" max="2560" width="9.140625" style="4"/>
    <col min="2561" max="2561" width="7.5703125" style="4" customWidth="1"/>
    <col min="2562" max="2562" width="4.85546875" style="4" customWidth="1"/>
    <col min="2563" max="2571" width="7.85546875" style="4" customWidth="1"/>
    <col min="2572" max="2572" width="8.140625" style="4" customWidth="1"/>
    <col min="2573" max="2573" width="6.85546875" style="4" customWidth="1"/>
    <col min="2574" max="2574" width="9.85546875" style="4" customWidth="1"/>
    <col min="2575" max="2581" width="7.7109375" style="4" customWidth="1"/>
    <col min="2582" max="2582" width="9.28515625" style="4" customWidth="1"/>
    <col min="2583" max="2583" width="8.28515625" style="4" customWidth="1"/>
    <col min="2584" max="2585" width="9.28515625" style="4" customWidth="1"/>
    <col min="2586" max="2587" width="9.140625" style="4"/>
    <col min="2588" max="2590" width="9.28515625" style="4" customWidth="1"/>
    <col min="2591" max="2816" width="9.140625" style="4"/>
    <col min="2817" max="2817" width="7.5703125" style="4" customWidth="1"/>
    <col min="2818" max="2818" width="4.85546875" style="4" customWidth="1"/>
    <col min="2819" max="2827" width="7.85546875" style="4" customWidth="1"/>
    <col min="2828" max="2828" width="8.140625" style="4" customWidth="1"/>
    <col min="2829" max="2829" width="6.85546875" style="4" customWidth="1"/>
    <col min="2830" max="2830" width="9.85546875" style="4" customWidth="1"/>
    <col min="2831" max="2837" width="7.7109375" style="4" customWidth="1"/>
    <col min="2838" max="2838" width="9.28515625" style="4" customWidth="1"/>
    <col min="2839" max="2839" width="8.28515625" style="4" customWidth="1"/>
    <col min="2840" max="2841" width="9.28515625" style="4" customWidth="1"/>
    <col min="2842" max="2843" width="9.140625" style="4"/>
    <col min="2844" max="2846" width="9.28515625" style="4" customWidth="1"/>
    <col min="2847" max="3072" width="9.140625" style="4"/>
    <col min="3073" max="3073" width="7.5703125" style="4" customWidth="1"/>
    <col min="3074" max="3074" width="4.85546875" style="4" customWidth="1"/>
    <col min="3075" max="3083" width="7.85546875" style="4" customWidth="1"/>
    <col min="3084" max="3084" width="8.140625" style="4" customWidth="1"/>
    <col min="3085" max="3085" width="6.85546875" style="4" customWidth="1"/>
    <col min="3086" max="3086" width="9.85546875" style="4" customWidth="1"/>
    <col min="3087" max="3093" width="7.7109375" style="4" customWidth="1"/>
    <col min="3094" max="3094" width="9.28515625" style="4" customWidth="1"/>
    <col min="3095" max="3095" width="8.28515625" style="4" customWidth="1"/>
    <col min="3096" max="3097" width="9.28515625" style="4" customWidth="1"/>
    <col min="3098" max="3099" width="9.140625" style="4"/>
    <col min="3100" max="3102" width="9.28515625" style="4" customWidth="1"/>
    <col min="3103" max="3328" width="9.140625" style="4"/>
    <col min="3329" max="3329" width="7.5703125" style="4" customWidth="1"/>
    <col min="3330" max="3330" width="4.85546875" style="4" customWidth="1"/>
    <col min="3331" max="3339" width="7.85546875" style="4" customWidth="1"/>
    <col min="3340" max="3340" width="8.140625" style="4" customWidth="1"/>
    <col min="3341" max="3341" width="6.85546875" style="4" customWidth="1"/>
    <col min="3342" max="3342" width="9.85546875" style="4" customWidth="1"/>
    <col min="3343" max="3349" width="7.7109375" style="4" customWidth="1"/>
    <col min="3350" max="3350" width="9.28515625" style="4" customWidth="1"/>
    <col min="3351" max="3351" width="8.28515625" style="4" customWidth="1"/>
    <col min="3352" max="3353" width="9.28515625" style="4" customWidth="1"/>
    <col min="3354" max="3355" width="9.140625" style="4"/>
    <col min="3356" max="3358" width="9.28515625" style="4" customWidth="1"/>
    <col min="3359" max="3584" width="9.140625" style="4"/>
    <col min="3585" max="3585" width="7.5703125" style="4" customWidth="1"/>
    <col min="3586" max="3586" width="4.85546875" style="4" customWidth="1"/>
    <col min="3587" max="3595" width="7.85546875" style="4" customWidth="1"/>
    <col min="3596" max="3596" width="8.140625" style="4" customWidth="1"/>
    <col min="3597" max="3597" width="6.85546875" style="4" customWidth="1"/>
    <col min="3598" max="3598" width="9.85546875" style="4" customWidth="1"/>
    <col min="3599" max="3605" width="7.7109375" style="4" customWidth="1"/>
    <col min="3606" max="3606" width="9.28515625" style="4" customWidth="1"/>
    <col min="3607" max="3607" width="8.28515625" style="4" customWidth="1"/>
    <col min="3608" max="3609" width="9.28515625" style="4" customWidth="1"/>
    <col min="3610" max="3611" width="9.140625" style="4"/>
    <col min="3612" max="3614" width="9.28515625" style="4" customWidth="1"/>
    <col min="3615" max="3840" width="9.140625" style="4"/>
    <col min="3841" max="3841" width="7.5703125" style="4" customWidth="1"/>
    <col min="3842" max="3842" width="4.85546875" style="4" customWidth="1"/>
    <col min="3843" max="3851" width="7.85546875" style="4" customWidth="1"/>
    <col min="3852" max="3852" width="8.140625" style="4" customWidth="1"/>
    <col min="3853" max="3853" width="6.85546875" style="4" customWidth="1"/>
    <col min="3854" max="3854" width="9.85546875" style="4" customWidth="1"/>
    <col min="3855" max="3861" width="7.7109375" style="4" customWidth="1"/>
    <col min="3862" max="3862" width="9.28515625" style="4" customWidth="1"/>
    <col min="3863" max="3863" width="8.28515625" style="4" customWidth="1"/>
    <col min="3864" max="3865" width="9.28515625" style="4" customWidth="1"/>
    <col min="3866" max="3867" width="9.140625" style="4"/>
    <col min="3868" max="3870" width="9.28515625" style="4" customWidth="1"/>
    <col min="3871" max="4096" width="9.140625" style="4"/>
    <col min="4097" max="4097" width="7.5703125" style="4" customWidth="1"/>
    <col min="4098" max="4098" width="4.85546875" style="4" customWidth="1"/>
    <col min="4099" max="4107" width="7.85546875" style="4" customWidth="1"/>
    <col min="4108" max="4108" width="8.140625" style="4" customWidth="1"/>
    <col min="4109" max="4109" width="6.85546875" style="4" customWidth="1"/>
    <col min="4110" max="4110" width="9.85546875" style="4" customWidth="1"/>
    <col min="4111" max="4117" width="7.7109375" style="4" customWidth="1"/>
    <col min="4118" max="4118" width="9.28515625" style="4" customWidth="1"/>
    <col min="4119" max="4119" width="8.28515625" style="4" customWidth="1"/>
    <col min="4120" max="4121" width="9.28515625" style="4" customWidth="1"/>
    <col min="4122" max="4123" width="9.140625" style="4"/>
    <col min="4124" max="4126" width="9.28515625" style="4" customWidth="1"/>
    <col min="4127" max="4352" width="9.140625" style="4"/>
    <col min="4353" max="4353" width="7.5703125" style="4" customWidth="1"/>
    <col min="4354" max="4354" width="4.85546875" style="4" customWidth="1"/>
    <col min="4355" max="4363" width="7.85546875" style="4" customWidth="1"/>
    <col min="4364" max="4364" width="8.140625" style="4" customWidth="1"/>
    <col min="4365" max="4365" width="6.85546875" style="4" customWidth="1"/>
    <col min="4366" max="4366" width="9.85546875" style="4" customWidth="1"/>
    <col min="4367" max="4373" width="7.7109375" style="4" customWidth="1"/>
    <col min="4374" max="4374" width="9.28515625" style="4" customWidth="1"/>
    <col min="4375" max="4375" width="8.28515625" style="4" customWidth="1"/>
    <col min="4376" max="4377" width="9.28515625" style="4" customWidth="1"/>
    <col min="4378" max="4379" width="9.140625" style="4"/>
    <col min="4380" max="4382" width="9.28515625" style="4" customWidth="1"/>
    <col min="4383" max="4608" width="9.140625" style="4"/>
    <col min="4609" max="4609" width="7.5703125" style="4" customWidth="1"/>
    <col min="4610" max="4610" width="4.85546875" style="4" customWidth="1"/>
    <col min="4611" max="4619" width="7.85546875" style="4" customWidth="1"/>
    <col min="4620" max="4620" width="8.140625" style="4" customWidth="1"/>
    <col min="4621" max="4621" width="6.85546875" style="4" customWidth="1"/>
    <col min="4622" max="4622" width="9.85546875" style="4" customWidth="1"/>
    <col min="4623" max="4629" width="7.7109375" style="4" customWidth="1"/>
    <col min="4630" max="4630" width="9.28515625" style="4" customWidth="1"/>
    <col min="4631" max="4631" width="8.28515625" style="4" customWidth="1"/>
    <col min="4632" max="4633" width="9.28515625" style="4" customWidth="1"/>
    <col min="4634" max="4635" width="9.140625" style="4"/>
    <col min="4636" max="4638" width="9.28515625" style="4" customWidth="1"/>
    <col min="4639" max="4864" width="9.140625" style="4"/>
    <col min="4865" max="4865" width="7.5703125" style="4" customWidth="1"/>
    <col min="4866" max="4866" width="4.85546875" style="4" customWidth="1"/>
    <col min="4867" max="4875" width="7.85546875" style="4" customWidth="1"/>
    <col min="4876" max="4876" width="8.140625" style="4" customWidth="1"/>
    <col min="4877" max="4877" width="6.85546875" style="4" customWidth="1"/>
    <col min="4878" max="4878" width="9.85546875" style="4" customWidth="1"/>
    <col min="4879" max="4885" width="7.7109375" style="4" customWidth="1"/>
    <col min="4886" max="4886" width="9.28515625" style="4" customWidth="1"/>
    <col min="4887" max="4887" width="8.28515625" style="4" customWidth="1"/>
    <col min="4888" max="4889" width="9.28515625" style="4" customWidth="1"/>
    <col min="4890" max="4891" width="9.140625" style="4"/>
    <col min="4892" max="4894" width="9.28515625" style="4" customWidth="1"/>
    <col min="4895" max="5120" width="9.140625" style="4"/>
    <col min="5121" max="5121" width="7.5703125" style="4" customWidth="1"/>
    <col min="5122" max="5122" width="4.85546875" style="4" customWidth="1"/>
    <col min="5123" max="5131" width="7.85546875" style="4" customWidth="1"/>
    <col min="5132" max="5132" width="8.140625" style="4" customWidth="1"/>
    <col min="5133" max="5133" width="6.85546875" style="4" customWidth="1"/>
    <col min="5134" max="5134" width="9.85546875" style="4" customWidth="1"/>
    <col min="5135" max="5141" width="7.7109375" style="4" customWidth="1"/>
    <col min="5142" max="5142" width="9.28515625" style="4" customWidth="1"/>
    <col min="5143" max="5143" width="8.28515625" style="4" customWidth="1"/>
    <col min="5144" max="5145" width="9.28515625" style="4" customWidth="1"/>
    <col min="5146" max="5147" width="9.140625" style="4"/>
    <col min="5148" max="5150" width="9.28515625" style="4" customWidth="1"/>
    <col min="5151" max="5376" width="9.140625" style="4"/>
    <col min="5377" max="5377" width="7.5703125" style="4" customWidth="1"/>
    <col min="5378" max="5378" width="4.85546875" style="4" customWidth="1"/>
    <col min="5379" max="5387" width="7.85546875" style="4" customWidth="1"/>
    <col min="5388" max="5388" width="8.140625" style="4" customWidth="1"/>
    <col min="5389" max="5389" width="6.85546875" style="4" customWidth="1"/>
    <col min="5390" max="5390" width="9.85546875" style="4" customWidth="1"/>
    <col min="5391" max="5397" width="7.7109375" style="4" customWidth="1"/>
    <col min="5398" max="5398" width="9.28515625" style="4" customWidth="1"/>
    <col min="5399" max="5399" width="8.28515625" style="4" customWidth="1"/>
    <col min="5400" max="5401" width="9.28515625" style="4" customWidth="1"/>
    <col min="5402" max="5403" width="9.140625" style="4"/>
    <col min="5404" max="5406" width="9.28515625" style="4" customWidth="1"/>
    <col min="5407" max="5632" width="9.140625" style="4"/>
    <col min="5633" max="5633" width="7.5703125" style="4" customWidth="1"/>
    <col min="5634" max="5634" width="4.85546875" style="4" customWidth="1"/>
    <col min="5635" max="5643" width="7.85546875" style="4" customWidth="1"/>
    <col min="5644" max="5644" width="8.140625" style="4" customWidth="1"/>
    <col min="5645" max="5645" width="6.85546875" style="4" customWidth="1"/>
    <col min="5646" max="5646" width="9.85546875" style="4" customWidth="1"/>
    <col min="5647" max="5653" width="7.7109375" style="4" customWidth="1"/>
    <col min="5654" max="5654" width="9.28515625" style="4" customWidth="1"/>
    <col min="5655" max="5655" width="8.28515625" style="4" customWidth="1"/>
    <col min="5656" max="5657" width="9.28515625" style="4" customWidth="1"/>
    <col min="5658" max="5659" width="9.140625" style="4"/>
    <col min="5660" max="5662" width="9.28515625" style="4" customWidth="1"/>
    <col min="5663" max="5888" width="9.140625" style="4"/>
    <col min="5889" max="5889" width="7.5703125" style="4" customWidth="1"/>
    <col min="5890" max="5890" width="4.85546875" style="4" customWidth="1"/>
    <col min="5891" max="5899" width="7.85546875" style="4" customWidth="1"/>
    <col min="5900" max="5900" width="8.140625" style="4" customWidth="1"/>
    <col min="5901" max="5901" width="6.85546875" style="4" customWidth="1"/>
    <col min="5902" max="5902" width="9.85546875" style="4" customWidth="1"/>
    <col min="5903" max="5909" width="7.7109375" style="4" customWidth="1"/>
    <col min="5910" max="5910" width="9.28515625" style="4" customWidth="1"/>
    <col min="5911" max="5911" width="8.28515625" style="4" customWidth="1"/>
    <col min="5912" max="5913" width="9.28515625" style="4" customWidth="1"/>
    <col min="5914" max="5915" width="9.140625" style="4"/>
    <col min="5916" max="5918" width="9.28515625" style="4" customWidth="1"/>
    <col min="5919" max="6144" width="9.140625" style="4"/>
    <col min="6145" max="6145" width="7.5703125" style="4" customWidth="1"/>
    <col min="6146" max="6146" width="4.85546875" style="4" customWidth="1"/>
    <col min="6147" max="6155" width="7.85546875" style="4" customWidth="1"/>
    <col min="6156" max="6156" width="8.140625" style="4" customWidth="1"/>
    <col min="6157" max="6157" width="6.85546875" style="4" customWidth="1"/>
    <col min="6158" max="6158" width="9.85546875" style="4" customWidth="1"/>
    <col min="6159" max="6165" width="7.7109375" style="4" customWidth="1"/>
    <col min="6166" max="6166" width="9.28515625" style="4" customWidth="1"/>
    <col min="6167" max="6167" width="8.28515625" style="4" customWidth="1"/>
    <col min="6168" max="6169" width="9.28515625" style="4" customWidth="1"/>
    <col min="6170" max="6171" width="9.140625" style="4"/>
    <col min="6172" max="6174" width="9.28515625" style="4" customWidth="1"/>
    <col min="6175" max="6400" width="9.140625" style="4"/>
    <col min="6401" max="6401" width="7.5703125" style="4" customWidth="1"/>
    <col min="6402" max="6402" width="4.85546875" style="4" customWidth="1"/>
    <col min="6403" max="6411" width="7.85546875" style="4" customWidth="1"/>
    <col min="6412" max="6412" width="8.140625" style="4" customWidth="1"/>
    <col min="6413" max="6413" width="6.85546875" style="4" customWidth="1"/>
    <col min="6414" max="6414" width="9.85546875" style="4" customWidth="1"/>
    <col min="6415" max="6421" width="7.7109375" style="4" customWidth="1"/>
    <col min="6422" max="6422" width="9.28515625" style="4" customWidth="1"/>
    <col min="6423" max="6423" width="8.28515625" style="4" customWidth="1"/>
    <col min="6424" max="6425" width="9.28515625" style="4" customWidth="1"/>
    <col min="6426" max="6427" width="9.140625" style="4"/>
    <col min="6428" max="6430" width="9.28515625" style="4" customWidth="1"/>
    <col min="6431" max="6656" width="9.140625" style="4"/>
    <col min="6657" max="6657" width="7.5703125" style="4" customWidth="1"/>
    <col min="6658" max="6658" width="4.85546875" style="4" customWidth="1"/>
    <col min="6659" max="6667" width="7.85546875" style="4" customWidth="1"/>
    <col min="6668" max="6668" width="8.140625" style="4" customWidth="1"/>
    <col min="6669" max="6669" width="6.85546875" style="4" customWidth="1"/>
    <col min="6670" max="6670" width="9.85546875" style="4" customWidth="1"/>
    <col min="6671" max="6677" width="7.7109375" style="4" customWidth="1"/>
    <col min="6678" max="6678" width="9.28515625" style="4" customWidth="1"/>
    <col min="6679" max="6679" width="8.28515625" style="4" customWidth="1"/>
    <col min="6680" max="6681" width="9.28515625" style="4" customWidth="1"/>
    <col min="6682" max="6683" width="9.140625" style="4"/>
    <col min="6684" max="6686" width="9.28515625" style="4" customWidth="1"/>
    <col min="6687" max="6912" width="9.140625" style="4"/>
    <col min="6913" max="6913" width="7.5703125" style="4" customWidth="1"/>
    <col min="6914" max="6914" width="4.85546875" style="4" customWidth="1"/>
    <col min="6915" max="6923" width="7.85546875" style="4" customWidth="1"/>
    <col min="6924" max="6924" width="8.140625" style="4" customWidth="1"/>
    <col min="6925" max="6925" width="6.85546875" style="4" customWidth="1"/>
    <col min="6926" max="6926" width="9.85546875" style="4" customWidth="1"/>
    <col min="6927" max="6933" width="7.7109375" style="4" customWidth="1"/>
    <col min="6934" max="6934" width="9.28515625" style="4" customWidth="1"/>
    <col min="6935" max="6935" width="8.28515625" style="4" customWidth="1"/>
    <col min="6936" max="6937" width="9.28515625" style="4" customWidth="1"/>
    <col min="6938" max="6939" width="9.140625" style="4"/>
    <col min="6940" max="6942" width="9.28515625" style="4" customWidth="1"/>
    <col min="6943" max="7168" width="9.140625" style="4"/>
    <col min="7169" max="7169" width="7.5703125" style="4" customWidth="1"/>
    <col min="7170" max="7170" width="4.85546875" style="4" customWidth="1"/>
    <col min="7171" max="7179" width="7.85546875" style="4" customWidth="1"/>
    <col min="7180" max="7180" width="8.140625" style="4" customWidth="1"/>
    <col min="7181" max="7181" width="6.85546875" style="4" customWidth="1"/>
    <col min="7182" max="7182" width="9.85546875" style="4" customWidth="1"/>
    <col min="7183" max="7189" width="7.7109375" style="4" customWidth="1"/>
    <col min="7190" max="7190" width="9.28515625" style="4" customWidth="1"/>
    <col min="7191" max="7191" width="8.28515625" style="4" customWidth="1"/>
    <col min="7192" max="7193" width="9.28515625" style="4" customWidth="1"/>
    <col min="7194" max="7195" width="9.140625" style="4"/>
    <col min="7196" max="7198" width="9.28515625" style="4" customWidth="1"/>
    <col min="7199" max="7424" width="9.140625" style="4"/>
    <col min="7425" max="7425" width="7.5703125" style="4" customWidth="1"/>
    <col min="7426" max="7426" width="4.85546875" style="4" customWidth="1"/>
    <col min="7427" max="7435" width="7.85546875" style="4" customWidth="1"/>
    <col min="7436" max="7436" width="8.140625" style="4" customWidth="1"/>
    <col min="7437" max="7437" width="6.85546875" style="4" customWidth="1"/>
    <col min="7438" max="7438" width="9.85546875" style="4" customWidth="1"/>
    <col min="7439" max="7445" width="7.7109375" style="4" customWidth="1"/>
    <col min="7446" max="7446" width="9.28515625" style="4" customWidth="1"/>
    <col min="7447" max="7447" width="8.28515625" style="4" customWidth="1"/>
    <col min="7448" max="7449" width="9.28515625" style="4" customWidth="1"/>
    <col min="7450" max="7451" width="9.140625" style="4"/>
    <col min="7452" max="7454" width="9.28515625" style="4" customWidth="1"/>
    <col min="7455" max="7680" width="9.140625" style="4"/>
    <col min="7681" max="7681" width="7.5703125" style="4" customWidth="1"/>
    <col min="7682" max="7682" width="4.85546875" style="4" customWidth="1"/>
    <col min="7683" max="7691" width="7.85546875" style="4" customWidth="1"/>
    <col min="7692" max="7692" width="8.140625" style="4" customWidth="1"/>
    <col min="7693" max="7693" width="6.85546875" style="4" customWidth="1"/>
    <col min="7694" max="7694" width="9.85546875" style="4" customWidth="1"/>
    <col min="7695" max="7701" width="7.7109375" style="4" customWidth="1"/>
    <col min="7702" max="7702" width="9.28515625" style="4" customWidth="1"/>
    <col min="7703" max="7703" width="8.28515625" style="4" customWidth="1"/>
    <col min="7704" max="7705" width="9.28515625" style="4" customWidth="1"/>
    <col min="7706" max="7707" width="9.140625" style="4"/>
    <col min="7708" max="7710" width="9.28515625" style="4" customWidth="1"/>
    <col min="7711" max="7936" width="9.140625" style="4"/>
    <col min="7937" max="7937" width="7.5703125" style="4" customWidth="1"/>
    <col min="7938" max="7938" width="4.85546875" style="4" customWidth="1"/>
    <col min="7939" max="7947" width="7.85546875" style="4" customWidth="1"/>
    <col min="7948" max="7948" width="8.140625" style="4" customWidth="1"/>
    <col min="7949" max="7949" width="6.85546875" style="4" customWidth="1"/>
    <col min="7950" max="7950" width="9.85546875" style="4" customWidth="1"/>
    <col min="7951" max="7957" width="7.7109375" style="4" customWidth="1"/>
    <col min="7958" max="7958" width="9.28515625" style="4" customWidth="1"/>
    <col min="7959" max="7959" width="8.28515625" style="4" customWidth="1"/>
    <col min="7960" max="7961" width="9.28515625" style="4" customWidth="1"/>
    <col min="7962" max="7963" width="9.140625" style="4"/>
    <col min="7964" max="7966" width="9.28515625" style="4" customWidth="1"/>
    <col min="7967" max="8192" width="9.140625" style="4"/>
    <col min="8193" max="8193" width="7.5703125" style="4" customWidth="1"/>
    <col min="8194" max="8194" width="4.85546875" style="4" customWidth="1"/>
    <col min="8195" max="8203" width="7.85546875" style="4" customWidth="1"/>
    <col min="8204" max="8204" width="8.140625" style="4" customWidth="1"/>
    <col min="8205" max="8205" width="6.85546875" style="4" customWidth="1"/>
    <col min="8206" max="8206" width="9.85546875" style="4" customWidth="1"/>
    <col min="8207" max="8213" width="7.7109375" style="4" customWidth="1"/>
    <col min="8214" max="8214" width="9.28515625" style="4" customWidth="1"/>
    <col min="8215" max="8215" width="8.28515625" style="4" customWidth="1"/>
    <col min="8216" max="8217" width="9.28515625" style="4" customWidth="1"/>
    <col min="8218" max="8219" width="9.140625" style="4"/>
    <col min="8220" max="8222" width="9.28515625" style="4" customWidth="1"/>
    <col min="8223" max="8448" width="9.140625" style="4"/>
    <col min="8449" max="8449" width="7.5703125" style="4" customWidth="1"/>
    <col min="8450" max="8450" width="4.85546875" style="4" customWidth="1"/>
    <col min="8451" max="8459" width="7.85546875" style="4" customWidth="1"/>
    <col min="8460" max="8460" width="8.140625" style="4" customWidth="1"/>
    <col min="8461" max="8461" width="6.85546875" style="4" customWidth="1"/>
    <col min="8462" max="8462" width="9.85546875" style="4" customWidth="1"/>
    <col min="8463" max="8469" width="7.7109375" style="4" customWidth="1"/>
    <col min="8470" max="8470" width="9.28515625" style="4" customWidth="1"/>
    <col min="8471" max="8471" width="8.28515625" style="4" customWidth="1"/>
    <col min="8472" max="8473" width="9.28515625" style="4" customWidth="1"/>
    <col min="8474" max="8475" width="9.140625" style="4"/>
    <col min="8476" max="8478" width="9.28515625" style="4" customWidth="1"/>
    <col min="8479" max="8704" width="9.140625" style="4"/>
    <col min="8705" max="8705" width="7.5703125" style="4" customWidth="1"/>
    <col min="8706" max="8706" width="4.85546875" style="4" customWidth="1"/>
    <col min="8707" max="8715" width="7.85546875" style="4" customWidth="1"/>
    <col min="8716" max="8716" width="8.140625" style="4" customWidth="1"/>
    <col min="8717" max="8717" width="6.85546875" style="4" customWidth="1"/>
    <col min="8718" max="8718" width="9.85546875" style="4" customWidth="1"/>
    <col min="8719" max="8725" width="7.7109375" style="4" customWidth="1"/>
    <col min="8726" max="8726" width="9.28515625" style="4" customWidth="1"/>
    <col min="8727" max="8727" width="8.28515625" style="4" customWidth="1"/>
    <col min="8728" max="8729" width="9.28515625" style="4" customWidth="1"/>
    <col min="8730" max="8731" width="9.140625" style="4"/>
    <col min="8732" max="8734" width="9.28515625" style="4" customWidth="1"/>
    <col min="8735" max="8960" width="9.140625" style="4"/>
    <col min="8961" max="8961" width="7.5703125" style="4" customWidth="1"/>
    <col min="8962" max="8962" width="4.85546875" style="4" customWidth="1"/>
    <col min="8963" max="8971" width="7.85546875" style="4" customWidth="1"/>
    <col min="8972" max="8972" width="8.140625" style="4" customWidth="1"/>
    <col min="8973" max="8973" width="6.85546875" style="4" customWidth="1"/>
    <col min="8974" max="8974" width="9.85546875" style="4" customWidth="1"/>
    <col min="8975" max="8981" width="7.7109375" style="4" customWidth="1"/>
    <col min="8982" max="8982" width="9.28515625" style="4" customWidth="1"/>
    <col min="8983" max="8983" width="8.28515625" style="4" customWidth="1"/>
    <col min="8984" max="8985" width="9.28515625" style="4" customWidth="1"/>
    <col min="8986" max="8987" width="9.140625" style="4"/>
    <col min="8988" max="8990" width="9.28515625" style="4" customWidth="1"/>
    <col min="8991" max="9216" width="9.140625" style="4"/>
    <col min="9217" max="9217" width="7.5703125" style="4" customWidth="1"/>
    <col min="9218" max="9218" width="4.85546875" style="4" customWidth="1"/>
    <col min="9219" max="9227" width="7.85546875" style="4" customWidth="1"/>
    <col min="9228" max="9228" width="8.140625" style="4" customWidth="1"/>
    <col min="9229" max="9229" width="6.85546875" style="4" customWidth="1"/>
    <col min="9230" max="9230" width="9.85546875" style="4" customWidth="1"/>
    <col min="9231" max="9237" width="7.7109375" style="4" customWidth="1"/>
    <col min="9238" max="9238" width="9.28515625" style="4" customWidth="1"/>
    <col min="9239" max="9239" width="8.28515625" style="4" customWidth="1"/>
    <col min="9240" max="9241" width="9.28515625" style="4" customWidth="1"/>
    <col min="9242" max="9243" width="9.140625" style="4"/>
    <col min="9244" max="9246" width="9.28515625" style="4" customWidth="1"/>
    <col min="9247" max="9472" width="9.140625" style="4"/>
    <col min="9473" max="9473" width="7.5703125" style="4" customWidth="1"/>
    <col min="9474" max="9474" width="4.85546875" style="4" customWidth="1"/>
    <col min="9475" max="9483" width="7.85546875" style="4" customWidth="1"/>
    <col min="9484" max="9484" width="8.140625" style="4" customWidth="1"/>
    <col min="9485" max="9485" width="6.85546875" style="4" customWidth="1"/>
    <col min="9486" max="9486" width="9.85546875" style="4" customWidth="1"/>
    <col min="9487" max="9493" width="7.7109375" style="4" customWidth="1"/>
    <col min="9494" max="9494" width="9.28515625" style="4" customWidth="1"/>
    <col min="9495" max="9495" width="8.28515625" style="4" customWidth="1"/>
    <col min="9496" max="9497" width="9.28515625" style="4" customWidth="1"/>
    <col min="9498" max="9499" width="9.140625" style="4"/>
    <col min="9500" max="9502" width="9.28515625" style="4" customWidth="1"/>
    <col min="9503" max="9728" width="9.140625" style="4"/>
    <col min="9729" max="9729" width="7.5703125" style="4" customWidth="1"/>
    <col min="9730" max="9730" width="4.85546875" style="4" customWidth="1"/>
    <col min="9731" max="9739" width="7.85546875" style="4" customWidth="1"/>
    <col min="9740" max="9740" width="8.140625" style="4" customWidth="1"/>
    <col min="9741" max="9741" width="6.85546875" style="4" customWidth="1"/>
    <col min="9742" max="9742" width="9.85546875" style="4" customWidth="1"/>
    <col min="9743" max="9749" width="7.7109375" style="4" customWidth="1"/>
    <col min="9750" max="9750" width="9.28515625" style="4" customWidth="1"/>
    <col min="9751" max="9751" width="8.28515625" style="4" customWidth="1"/>
    <col min="9752" max="9753" width="9.28515625" style="4" customWidth="1"/>
    <col min="9754" max="9755" width="9.140625" style="4"/>
    <col min="9756" max="9758" width="9.28515625" style="4" customWidth="1"/>
    <col min="9759" max="9984" width="9.140625" style="4"/>
    <col min="9985" max="9985" width="7.5703125" style="4" customWidth="1"/>
    <col min="9986" max="9986" width="4.85546875" style="4" customWidth="1"/>
    <col min="9987" max="9995" width="7.85546875" style="4" customWidth="1"/>
    <col min="9996" max="9996" width="8.140625" style="4" customWidth="1"/>
    <col min="9997" max="9997" width="6.85546875" style="4" customWidth="1"/>
    <col min="9998" max="9998" width="9.85546875" style="4" customWidth="1"/>
    <col min="9999" max="10005" width="7.7109375" style="4" customWidth="1"/>
    <col min="10006" max="10006" width="9.28515625" style="4" customWidth="1"/>
    <col min="10007" max="10007" width="8.28515625" style="4" customWidth="1"/>
    <col min="10008" max="10009" width="9.28515625" style="4" customWidth="1"/>
    <col min="10010" max="10011" width="9.140625" style="4"/>
    <col min="10012" max="10014" width="9.28515625" style="4" customWidth="1"/>
    <col min="10015" max="10240" width="9.140625" style="4"/>
    <col min="10241" max="10241" width="7.5703125" style="4" customWidth="1"/>
    <col min="10242" max="10242" width="4.85546875" style="4" customWidth="1"/>
    <col min="10243" max="10251" width="7.85546875" style="4" customWidth="1"/>
    <col min="10252" max="10252" width="8.140625" style="4" customWidth="1"/>
    <col min="10253" max="10253" width="6.85546875" style="4" customWidth="1"/>
    <col min="10254" max="10254" width="9.85546875" style="4" customWidth="1"/>
    <col min="10255" max="10261" width="7.7109375" style="4" customWidth="1"/>
    <col min="10262" max="10262" width="9.28515625" style="4" customWidth="1"/>
    <col min="10263" max="10263" width="8.28515625" style="4" customWidth="1"/>
    <col min="10264" max="10265" width="9.28515625" style="4" customWidth="1"/>
    <col min="10266" max="10267" width="9.140625" style="4"/>
    <col min="10268" max="10270" width="9.28515625" style="4" customWidth="1"/>
    <col min="10271" max="10496" width="9.140625" style="4"/>
    <col min="10497" max="10497" width="7.5703125" style="4" customWidth="1"/>
    <col min="10498" max="10498" width="4.85546875" style="4" customWidth="1"/>
    <col min="10499" max="10507" width="7.85546875" style="4" customWidth="1"/>
    <col min="10508" max="10508" width="8.140625" style="4" customWidth="1"/>
    <col min="10509" max="10509" width="6.85546875" style="4" customWidth="1"/>
    <col min="10510" max="10510" width="9.85546875" style="4" customWidth="1"/>
    <col min="10511" max="10517" width="7.7109375" style="4" customWidth="1"/>
    <col min="10518" max="10518" width="9.28515625" style="4" customWidth="1"/>
    <col min="10519" max="10519" width="8.28515625" style="4" customWidth="1"/>
    <col min="10520" max="10521" width="9.28515625" style="4" customWidth="1"/>
    <col min="10522" max="10523" width="9.140625" style="4"/>
    <col min="10524" max="10526" width="9.28515625" style="4" customWidth="1"/>
    <col min="10527" max="10752" width="9.140625" style="4"/>
    <col min="10753" max="10753" width="7.5703125" style="4" customWidth="1"/>
    <col min="10754" max="10754" width="4.85546875" style="4" customWidth="1"/>
    <col min="10755" max="10763" width="7.85546875" style="4" customWidth="1"/>
    <col min="10764" max="10764" width="8.140625" style="4" customWidth="1"/>
    <col min="10765" max="10765" width="6.85546875" style="4" customWidth="1"/>
    <col min="10766" max="10766" width="9.85546875" style="4" customWidth="1"/>
    <col min="10767" max="10773" width="7.7109375" style="4" customWidth="1"/>
    <col min="10774" max="10774" width="9.28515625" style="4" customWidth="1"/>
    <col min="10775" max="10775" width="8.28515625" style="4" customWidth="1"/>
    <col min="10776" max="10777" width="9.28515625" style="4" customWidth="1"/>
    <col min="10778" max="10779" width="9.140625" style="4"/>
    <col min="10780" max="10782" width="9.28515625" style="4" customWidth="1"/>
    <col min="10783" max="11008" width="9.140625" style="4"/>
    <col min="11009" max="11009" width="7.5703125" style="4" customWidth="1"/>
    <col min="11010" max="11010" width="4.85546875" style="4" customWidth="1"/>
    <col min="11011" max="11019" width="7.85546875" style="4" customWidth="1"/>
    <col min="11020" max="11020" width="8.140625" style="4" customWidth="1"/>
    <col min="11021" max="11021" width="6.85546875" style="4" customWidth="1"/>
    <col min="11022" max="11022" width="9.85546875" style="4" customWidth="1"/>
    <col min="11023" max="11029" width="7.7109375" style="4" customWidth="1"/>
    <col min="11030" max="11030" width="9.28515625" style="4" customWidth="1"/>
    <col min="11031" max="11031" width="8.28515625" style="4" customWidth="1"/>
    <col min="11032" max="11033" width="9.28515625" style="4" customWidth="1"/>
    <col min="11034" max="11035" width="9.140625" style="4"/>
    <col min="11036" max="11038" width="9.28515625" style="4" customWidth="1"/>
    <col min="11039" max="11264" width="9.140625" style="4"/>
    <col min="11265" max="11265" width="7.5703125" style="4" customWidth="1"/>
    <col min="11266" max="11266" width="4.85546875" style="4" customWidth="1"/>
    <col min="11267" max="11275" width="7.85546875" style="4" customWidth="1"/>
    <col min="11276" max="11276" width="8.140625" style="4" customWidth="1"/>
    <col min="11277" max="11277" width="6.85546875" style="4" customWidth="1"/>
    <col min="11278" max="11278" width="9.85546875" style="4" customWidth="1"/>
    <col min="11279" max="11285" width="7.7109375" style="4" customWidth="1"/>
    <col min="11286" max="11286" width="9.28515625" style="4" customWidth="1"/>
    <col min="11287" max="11287" width="8.28515625" style="4" customWidth="1"/>
    <col min="11288" max="11289" width="9.28515625" style="4" customWidth="1"/>
    <col min="11290" max="11291" width="9.140625" style="4"/>
    <col min="11292" max="11294" width="9.28515625" style="4" customWidth="1"/>
    <col min="11295" max="11520" width="9.140625" style="4"/>
    <col min="11521" max="11521" width="7.5703125" style="4" customWidth="1"/>
    <col min="11522" max="11522" width="4.85546875" style="4" customWidth="1"/>
    <col min="11523" max="11531" width="7.85546875" style="4" customWidth="1"/>
    <col min="11532" max="11532" width="8.140625" style="4" customWidth="1"/>
    <col min="11533" max="11533" width="6.85546875" style="4" customWidth="1"/>
    <col min="11534" max="11534" width="9.85546875" style="4" customWidth="1"/>
    <col min="11535" max="11541" width="7.7109375" style="4" customWidth="1"/>
    <col min="11542" max="11542" width="9.28515625" style="4" customWidth="1"/>
    <col min="11543" max="11543" width="8.28515625" style="4" customWidth="1"/>
    <col min="11544" max="11545" width="9.28515625" style="4" customWidth="1"/>
    <col min="11546" max="11547" width="9.140625" style="4"/>
    <col min="11548" max="11550" width="9.28515625" style="4" customWidth="1"/>
    <col min="11551" max="11776" width="9.140625" style="4"/>
    <col min="11777" max="11777" width="7.5703125" style="4" customWidth="1"/>
    <col min="11778" max="11778" width="4.85546875" style="4" customWidth="1"/>
    <col min="11779" max="11787" width="7.85546875" style="4" customWidth="1"/>
    <col min="11788" max="11788" width="8.140625" style="4" customWidth="1"/>
    <col min="11789" max="11789" width="6.85546875" style="4" customWidth="1"/>
    <col min="11790" max="11790" width="9.85546875" style="4" customWidth="1"/>
    <col min="11791" max="11797" width="7.7109375" style="4" customWidth="1"/>
    <col min="11798" max="11798" width="9.28515625" style="4" customWidth="1"/>
    <col min="11799" max="11799" width="8.28515625" style="4" customWidth="1"/>
    <col min="11800" max="11801" width="9.28515625" style="4" customWidth="1"/>
    <col min="11802" max="11803" width="9.140625" style="4"/>
    <col min="11804" max="11806" width="9.28515625" style="4" customWidth="1"/>
    <col min="11807" max="12032" width="9.140625" style="4"/>
    <col min="12033" max="12033" width="7.5703125" style="4" customWidth="1"/>
    <col min="12034" max="12034" width="4.85546875" style="4" customWidth="1"/>
    <col min="12035" max="12043" width="7.85546875" style="4" customWidth="1"/>
    <col min="12044" max="12044" width="8.140625" style="4" customWidth="1"/>
    <col min="12045" max="12045" width="6.85546875" style="4" customWidth="1"/>
    <col min="12046" max="12046" width="9.85546875" style="4" customWidth="1"/>
    <col min="12047" max="12053" width="7.7109375" style="4" customWidth="1"/>
    <col min="12054" max="12054" width="9.28515625" style="4" customWidth="1"/>
    <col min="12055" max="12055" width="8.28515625" style="4" customWidth="1"/>
    <col min="12056" max="12057" width="9.28515625" style="4" customWidth="1"/>
    <col min="12058" max="12059" width="9.140625" style="4"/>
    <col min="12060" max="12062" width="9.28515625" style="4" customWidth="1"/>
    <col min="12063" max="12288" width="9.140625" style="4"/>
    <col min="12289" max="12289" width="7.5703125" style="4" customWidth="1"/>
    <col min="12290" max="12290" width="4.85546875" style="4" customWidth="1"/>
    <col min="12291" max="12299" width="7.85546875" style="4" customWidth="1"/>
    <col min="12300" max="12300" width="8.140625" style="4" customWidth="1"/>
    <col min="12301" max="12301" width="6.85546875" style="4" customWidth="1"/>
    <col min="12302" max="12302" width="9.85546875" style="4" customWidth="1"/>
    <col min="12303" max="12309" width="7.7109375" style="4" customWidth="1"/>
    <col min="12310" max="12310" width="9.28515625" style="4" customWidth="1"/>
    <col min="12311" max="12311" width="8.28515625" style="4" customWidth="1"/>
    <col min="12312" max="12313" width="9.28515625" style="4" customWidth="1"/>
    <col min="12314" max="12315" width="9.140625" style="4"/>
    <col min="12316" max="12318" width="9.28515625" style="4" customWidth="1"/>
    <col min="12319" max="12544" width="9.140625" style="4"/>
    <col min="12545" max="12545" width="7.5703125" style="4" customWidth="1"/>
    <col min="12546" max="12546" width="4.85546875" style="4" customWidth="1"/>
    <col min="12547" max="12555" width="7.85546875" style="4" customWidth="1"/>
    <col min="12556" max="12556" width="8.140625" style="4" customWidth="1"/>
    <col min="12557" max="12557" width="6.85546875" style="4" customWidth="1"/>
    <col min="12558" max="12558" width="9.85546875" style="4" customWidth="1"/>
    <col min="12559" max="12565" width="7.7109375" style="4" customWidth="1"/>
    <col min="12566" max="12566" width="9.28515625" style="4" customWidth="1"/>
    <col min="12567" max="12567" width="8.28515625" style="4" customWidth="1"/>
    <col min="12568" max="12569" width="9.28515625" style="4" customWidth="1"/>
    <col min="12570" max="12571" width="9.140625" style="4"/>
    <col min="12572" max="12574" width="9.28515625" style="4" customWidth="1"/>
    <col min="12575" max="12800" width="9.140625" style="4"/>
    <col min="12801" max="12801" width="7.5703125" style="4" customWidth="1"/>
    <col min="12802" max="12802" width="4.85546875" style="4" customWidth="1"/>
    <col min="12803" max="12811" width="7.85546875" style="4" customWidth="1"/>
    <col min="12812" max="12812" width="8.140625" style="4" customWidth="1"/>
    <col min="12813" max="12813" width="6.85546875" style="4" customWidth="1"/>
    <col min="12814" max="12814" width="9.85546875" style="4" customWidth="1"/>
    <col min="12815" max="12821" width="7.7109375" style="4" customWidth="1"/>
    <col min="12822" max="12822" width="9.28515625" style="4" customWidth="1"/>
    <col min="12823" max="12823" width="8.28515625" style="4" customWidth="1"/>
    <col min="12824" max="12825" width="9.28515625" style="4" customWidth="1"/>
    <col min="12826" max="12827" width="9.140625" style="4"/>
    <col min="12828" max="12830" width="9.28515625" style="4" customWidth="1"/>
    <col min="12831" max="13056" width="9.140625" style="4"/>
    <col min="13057" max="13057" width="7.5703125" style="4" customWidth="1"/>
    <col min="13058" max="13058" width="4.85546875" style="4" customWidth="1"/>
    <col min="13059" max="13067" width="7.85546875" style="4" customWidth="1"/>
    <col min="13068" max="13068" width="8.140625" style="4" customWidth="1"/>
    <col min="13069" max="13069" width="6.85546875" style="4" customWidth="1"/>
    <col min="13070" max="13070" width="9.85546875" style="4" customWidth="1"/>
    <col min="13071" max="13077" width="7.7109375" style="4" customWidth="1"/>
    <col min="13078" max="13078" width="9.28515625" style="4" customWidth="1"/>
    <col min="13079" max="13079" width="8.28515625" style="4" customWidth="1"/>
    <col min="13080" max="13081" width="9.28515625" style="4" customWidth="1"/>
    <col min="13082" max="13083" width="9.140625" style="4"/>
    <col min="13084" max="13086" width="9.28515625" style="4" customWidth="1"/>
    <col min="13087" max="13312" width="9.140625" style="4"/>
    <col min="13313" max="13313" width="7.5703125" style="4" customWidth="1"/>
    <col min="13314" max="13314" width="4.85546875" style="4" customWidth="1"/>
    <col min="13315" max="13323" width="7.85546875" style="4" customWidth="1"/>
    <col min="13324" max="13324" width="8.140625" style="4" customWidth="1"/>
    <col min="13325" max="13325" width="6.85546875" style="4" customWidth="1"/>
    <col min="13326" max="13326" width="9.85546875" style="4" customWidth="1"/>
    <col min="13327" max="13333" width="7.7109375" style="4" customWidth="1"/>
    <col min="13334" max="13334" width="9.28515625" style="4" customWidth="1"/>
    <col min="13335" max="13335" width="8.28515625" style="4" customWidth="1"/>
    <col min="13336" max="13337" width="9.28515625" style="4" customWidth="1"/>
    <col min="13338" max="13339" width="9.140625" style="4"/>
    <col min="13340" max="13342" width="9.28515625" style="4" customWidth="1"/>
    <col min="13343" max="13568" width="9.140625" style="4"/>
    <col min="13569" max="13569" width="7.5703125" style="4" customWidth="1"/>
    <col min="13570" max="13570" width="4.85546875" style="4" customWidth="1"/>
    <col min="13571" max="13579" width="7.85546875" style="4" customWidth="1"/>
    <col min="13580" max="13580" width="8.140625" style="4" customWidth="1"/>
    <col min="13581" max="13581" width="6.85546875" style="4" customWidth="1"/>
    <col min="13582" max="13582" width="9.85546875" style="4" customWidth="1"/>
    <col min="13583" max="13589" width="7.7109375" style="4" customWidth="1"/>
    <col min="13590" max="13590" width="9.28515625" style="4" customWidth="1"/>
    <col min="13591" max="13591" width="8.28515625" style="4" customWidth="1"/>
    <col min="13592" max="13593" width="9.28515625" style="4" customWidth="1"/>
    <col min="13594" max="13595" width="9.140625" style="4"/>
    <col min="13596" max="13598" width="9.28515625" style="4" customWidth="1"/>
    <col min="13599" max="13824" width="9.140625" style="4"/>
    <col min="13825" max="13825" width="7.5703125" style="4" customWidth="1"/>
    <col min="13826" max="13826" width="4.85546875" style="4" customWidth="1"/>
    <col min="13827" max="13835" width="7.85546875" style="4" customWidth="1"/>
    <col min="13836" max="13836" width="8.140625" style="4" customWidth="1"/>
    <col min="13837" max="13837" width="6.85546875" style="4" customWidth="1"/>
    <col min="13838" max="13838" width="9.85546875" style="4" customWidth="1"/>
    <col min="13839" max="13845" width="7.7109375" style="4" customWidth="1"/>
    <col min="13846" max="13846" width="9.28515625" style="4" customWidth="1"/>
    <col min="13847" max="13847" width="8.28515625" style="4" customWidth="1"/>
    <col min="13848" max="13849" width="9.28515625" style="4" customWidth="1"/>
    <col min="13850" max="13851" width="9.140625" style="4"/>
    <col min="13852" max="13854" width="9.28515625" style="4" customWidth="1"/>
    <col min="13855" max="14080" width="9.140625" style="4"/>
    <col min="14081" max="14081" width="7.5703125" style="4" customWidth="1"/>
    <col min="14082" max="14082" width="4.85546875" style="4" customWidth="1"/>
    <col min="14083" max="14091" width="7.85546875" style="4" customWidth="1"/>
    <col min="14092" max="14092" width="8.140625" style="4" customWidth="1"/>
    <col min="14093" max="14093" width="6.85546875" style="4" customWidth="1"/>
    <col min="14094" max="14094" width="9.85546875" style="4" customWidth="1"/>
    <col min="14095" max="14101" width="7.7109375" style="4" customWidth="1"/>
    <col min="14102" max="14102" width="9.28515625" style="4" customWidth="1"/>
    <col min="14103" max="14103" width="8.28515625" style="4" customWidth="1"/>
    <col min="14104" max="14105" width="9.28515625" style="4" customWidth="1"/>
    <col min="14106" max="14107" width="9.140625" style="4"/>
    <col min="14108" max="14110" width="9.28515625" style="4" customWidth="1"/>
    <col min="14111" max="14336" width="9.140625" style="4"/>
    <col min="14337" max="14337" width="7.5703125" style="4" customWidth="1"/>
    <col min="14338" max="14338" width="4.85546875" style="4" customWidth="1"/>
    <col min="14339" max="14347" width="7.85546875" style="4" customWidth="1"/>
    <col min="14348" max="14348" width="8.140625" style="4" customWidth="1"/>
    <col min="14349" max="14349" width="6.85546875" style="4" customWidth="1"/>
    <col min="14350" max="14350" width="9.85546875" style="4" customWidth="1"/>
    <col min="14351" max="14357" width="7.7109375" style="4" customWidth="1"/>
    <col min="14358" max="14358" width="9.28515625" style="4" customWidth="1"/>
    <col min="14359" max="14359" width="8.28515625" style="4" customWidth="1"/>
    <col min="14360" max="14361" width="9.28515625" style="4" customWidth="1"/>
    <col min="14362" max="14363" width="9.140625" style="4"/>
    <col min="14364" max="14366" width="9.28515625" style="4" customWidth="1"/>
    <col min="14367" max="14592" width="9.140625" style="4"/>
    <col min="14593" max="14593" width="7.5703125" style="4" customWidth="1"/>
    <col min="14594" max="14594" width="4.85546875" style="4" customWidth="1"/>
    <col min="14595" max="14603" width="7.85546875" style="4" customWidth="1"/>
    <col min="14604" max="14604" width="8.140625" style="4" customWidth="1"/>
    <col min="14605" max="14605" width="6.85546875" style="4" customWidth="1"/>
    <col min="14606" max="14606" width="9.85546875" style="4" customWidth="1"/>
    <col min="14607" max="14613" width="7.7109375" style="4" customWidth="1"/>
    <col min="14614" max="14614" width="9.28515625" style="4" customWidth="1"/>
    <col min="14615" max="14615" width="8.28515625" style="4" customWidth="1"/>
    <col min="14616" max="14617" width="9.28515625" style="4" customWidth="1"/>
    <col min="14618" max="14619" width="9.140625" style="4"/>
    <col min="14620" max="14622" width="9.28515625" style="4" customWidth="1"/>
    <col min="14623" max="14848" width="9.140625" style="4"/>
    <col min="14849" max="14849" width="7.5703125" style="4" customWidth="1"/>
    <col min="14850" max="14850" width="4.85546875" style="4" customWidth="1"/>
    <col min="14851" max="14859" width="7.85546875" style="4" customWidth="1"/>
    <col min="14860" max="14860" width="8.140625" style="4" customWidth="1"/>
    <col min="14861" max="14861" width="6.85546875" style="4" customWidth="1"/>
    <col min="14862" max="14862" width="9.85546875" style="4" customWidth="1"/>
    <col min="14863" max="14869" width="7.7109375" style="4" customWidth="1"/>
    <col min="14870" max="14870" width="9.28515625" style="4" customWidth="1"/>
    <col min="14871" max="14871" width="8.28515625" style="4" customWidth="1"/>
    <col min="14872" max="14873" width="9.28515625" style="4" customWidth="1"/>
    <col min="14874" max="14875" width="9.140625" style="4"/>
    <col min="14876" max="14878" width="9.28515625" style="4" customWidth="1"/>
    <col min="14879" max="15104" width="9.140625" style="4"/>
    <col min="15105" max="15105" width="7.5703125" style="4" customWidth="1"/>
    <col min="15106" max="15106" width="4.85546875" style="4" customWidth="1"/>
    <col min="15107" max="15115" width="7.85546875" style="4" customWidth="1"/>
    <col min="15116" max="15116" width="8.140625" style="4" customWidth="1"/>
    <col min="15117" max="15117" width="6.85546875" style="4" customWidth="1"/>
    <col min="15118" max="15118" width="9.85546875" style="4" customWidth="1"/>
    <col min="15119" max="15125" width="7.7109375" style="4" customWidth="1"/>
    <col min="15126" max="15126" width="9.28515625" style="4" customWidth="1"/>
    <col min="15127" max="15127" width="8.28515625" style="4" customWidth="1"/>
    <col min="15128" max="15129" width="9.28515625" style="4" customWidth="1"/>
    <col min="15130" max="15131" width="9.140625" style="4"/>
    <col min="15132" max="15134" width="9.28515625" style="4" customWidth="1"/>
    <col min="15135" max="15360" width="9.140625" style="4"/>
    <col min="15361" max="15361" width="7.5703125" style="4" customWidth="1"/>
    <col min="15362" max="15362" width="4.85546875" style="4" customWidth="1"/>
    <col min="15363" max="15371" width="7.85546875" style="4" customWidth="1"/>
    <col min="15372" max="15372" width="8.140625" style="4" customWidth="1"/>
    <col min="15373" max="15373" width="6.85546875" style="4" customWidth="1"/>
    <col min="15374" max="15374" width="9.85546875" style="4" customWidth="1"/>
    <col min="15375" max="15381" width="7.7109375" style="4" customWidth="1"/>
    <col min="15382" max="15382" width="9.28515625" style="4" customWidth="1"/>
    <col min="15383" max="15383" width="8.28515625" style="4" customWidth="1"/>
    <col min="15384" max="15385" width="9.28515625" style="4" customWidth="1"/>
    <col min="15386" max="15387" width="9.140625" style="4"/>
    <col min="15388" max="15390" width="9.28515625" style="4" customWidth="1"/>
    <col min="15391" max="15616" width="9.140625" style="4"/>
    <col min="15617" max="15617" width="7.5703125" style="4" customWidth="1"/>
    <col min="15618" max="15618" width="4.85546875" style="4" customWidth="1"/>
    <col min="15619" max="15627" width="7.85546875" style="4" customWidth="1"/>
    <col min="15628" max="15628" width="8.140625" style="4" customWidth="1"/>
    <col min="15629" max="15629" width="6.85546875" style="4" customWidth="1"/>
    <col min="15630" max="15630" width="9.85546875" style="4" customWidth="1"/>
    <col min="15631" max="15637" width="7.7109375" style="4" customWidth="1"/>
    <col min="15638" max="15638" width="9.28515625" style="4" customWidth="1"/>
    <col min="15639" max="15639" width="8.28515625" style="4" customWidth="1"/>
    <col min="15640" max="15641" width="9.28515625" style="4" customWidth="1"/>
    <col min="15642" max="15643" width="9.140625" style="4"/>
    <col min="15644" max="15646" width="9.28515625" style="4" customWidth="1"/>
    <col min="15647" max="15872" width="9.140625" style="4"/>
    <col min="15873" max="15873" width="7.5703125" style="4" customWidth="1"/>
    <col min="15874" max="15874" width="4.85546875" style="4" customWidth="1"/>
    <col min="15875" max="15883" width="7.85546875" style="4" customWidth="1"/>
    <col min="15884" max="15884" width="8.140625" style="4" customWidth="1"/>
    <col min="15885" max="15885" width="6.85546875" style="4" customWidth="1"/>
    <col min="15886" max="15886" width="9.85546875" style="4" customWidth="1"/>
    <col min="15887" max="15893" width="7.7109375" style="4" customWidth="1"/>
    <col min="15894" max="15894" width="9.28515625" style="4" customWidth="1"/>
    <col min="15895" max="15895" width="8.28515625" style="4" customWidth="1"/>
    <col min="15896" max="15897" width="9.28515625" style="4" customWidth="1"/>
    <col min="15898" max="15899" width="9.140625" style="4"/>
    <col min="15900" max="15902" width="9.28515625" style="4" customWidth="1"/>
    <col min="15903" max="16128" width="9.140625" style="4"/>
    <col min="16129" max="16129" width="7.5703125" style="4" customWidth="1"/>
    <col min="16130" max="16130" width="4.85546875" style="4" customWidth="1"/>
    <col min="16131" max="16139" width="7.85546875" style="4" customWidth="1"/>
    <col min="16140" max="16140" width="8.140625" style="4" customWidth="1"/>
    <col min="16141" max="16141" width="6.85546875" style="4" customWidth="1"/>
    <col min="16142" max="16142" width="9.85546875" style="4" customWidth="1"/>
    <col min="16143" max="16149" width="7.7109375" style="4" customWidth="1"/>
    <col min="16150" max="16150" width="9.28515625" style="4" customWidth="1"/>
    <col min="16151" max="16151" width="8.28515625" style="4" customWidth="1"/>
    <col min="16152" max="16153" width="9.28515625" style="4" customWidth="1"/>
    <col min="16154" max="16155" width="9.140625" style="4"/>
    <col min="16156" max="16158" width="9.28515625" style="4" customWidth="1"/>
    <col min="16159" max="16384" width="9.140625" style="4"/>
  </cols>
  <sheetData>
    <row r="1" spans="1:55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3" t="str">
        <f>+L4</f>
        <v>MADHU</v>
      </c>
      <c r="AD1" s="3" t="str">
        <f>+L6</f>
        <v>CHATEN</v>
      </c>
      <c r="AH1" s="3" t="str">
        <f>+L8</f>
        <v>M VELUMURUGAN</v>
      </c>
      <c r="AP1" s="5" t="s">
        <v>2</v>
      </c>
    </row>
    <row r="2" spans="1:55" ht="18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 t="s">
        <v>3</v>
      </c>
      <c r="P2" s="2"/>
      <c r="Q2" s="2"/>
      <c r="R2" s="2"/>
      <c r="S2" s="2"/>
      <c r="T2" s="2"/>
      <c r="U2" s="2"/>
      <c r="V2" s="2"/>
      <c r="W2" s="2"/>
      <c r="X2" s="2"/>
      <c r="Y2" s="2"/>
      <c r="AW2" s="6">
        <f>C15</f>
        <v>20.007000000000001</v>
      </c>
      <c r="AX2" s="6">
        <f>C20</f>
        <v>20.006</v>
      </c>
      <c r="AY2" s="6">
        <f>C25</f>
        <v>20.007000000000001</v>
      </c>
      <c r="BA2" s="6">
        <f>+C15-$C$36</f>
        <v>-1.1111111111361538E-4</v>
      </c>
      <c r="BB2" s="6">
        <f>+C20-$C$36</f>
        <v>-1.1111111111148375E-3</v>
      </c>
      <c r="BC2" s="6">
        <f>+C25-$C$36</f>
        <v>-1.1111111111361538E-4</v>
      </c>
    </row>
    <row r="3" spans="1:55">
      <c r="M3" s="183" t="s">
        <v>105</v>
      </c>
      <c r="N3" s="183"/>
      <c r="X3" s="183" t="s">
        <v>105</v>
      </c>
      <c r="Y3" s="183"/>
      <c r="AP3" s="3" t="str">
        <f>+L4</f>
        <v>MADHU</v>
      </c>
      <c r="AW3" s="6">
        <f>C16</f>
        <v>20.007000000000001</v>
      </c>
      <c r="AX3" s="6">
        <f>C21</f>
        <v>20.007000000000001</v>
      </c>
      <c r="AY3" s="6">
        <f>C26</f>
        <v>20.007999999999999</v>
      </c>
      <c r="BA3" s="6">
        <f>+C16-$C$36</f>
        <v>-1.1111111111361538E-4</v>
      </c>
      <c r="BB3" s="6">
        <f>+C21-$C$36</f>
        <v>-1.1111111111361538E-4</v>
      </c>
      <c r="BC3" s="6">
        <f>+C26-$C$36</f>
        <v>8.8888888888405404E-4</v>
      </c>
    </row>
    <row r="4" spans="1:55" s="11" customFormat="1" ht="11.25" customHeight="1">
      <c r="A4" s="7" t="s">
        <v>4</v>
      </c>
      <c r="B4" s="8"/>
      <c r="C4" s="152" t="s">
        <v>97</v>
      </c>
      <c r="D4" s="152"/>
      <c r="E4" s="153"/>
      <c r="F4" s="7" t="s">
        <v>107</v>
      </c>
      <c r="G4" s="8"/>
      <c r="H4" s="156" t="s">
        <v>99</v>
      </c>
      <c r="I4" s="157"/>
      <c r="J4" s="7" t="s">
        <v>5</v>
      </c>
      <c r="K4" s="8"/>
      <c r="L4" s="137" t="s">
        <v>101</v>
      </c>
      <c r="M4" s="137"/>
      <c r="N4" s="138"/>
      <c r="O4" s="7" t="s">
        <v>4</v>
      </c>
      <c r="P4" s="160" t="str">
        <f>+C4</f>
        <v>23411-KWP-D000</v>
      </c>
      <c r="Q4" s="161"/>
      <c r="R4" s="7" t="s">
        <v>107</v>
      </c>
      <c r="S4" s="8"/>
      <c r="T4" s="162" t="str">
        <f>+H4</f>
        <v>MICROMETER</v>
      </c>
      <c r="U4" s="163"/>
      <c r="V4" s="7" t="s">
        <v>5</v>
      </c>
      <c r="W4" s="8" t="str">
        <f>+L4</f>
        <v>MADHU</v>
      </c>
      <c r="X4" s="8"/>
      <c r="Y4" s="9"/>
      <c r="Z4" s="10"/>
      <c r="AW4" s="12">
        <f>C17</f>
        <v>20.007000000000001</v>
      </c>
      <c r="AX4" s="12">
        <f>C22</f>
        <v>20.007000000000001</v>
      </c>
      <c r="AY4" s="12">
        <f>C27</f>
        <v>20.007999999999999</v>
      </c>
      <c r="BA4" s="6">
        <f>+C17-$C$36</f>
        <v>-1.1111111111361538E-4</v>
      </c>
      <c r="BB4" s="6">
        <f>+C22-$C$36</f>
        <v>-1.1111111111361538E-4</v>
      </c>
      <c r="BC4" s="6">
        <f>+C27-$C$36</f>
        <v>8.8888888888405404E-4</v>
      </c>
    </row>
    <row r="5" spans="1:55">
      <c r="A5" s="13"/>
      <c r="B5" s="14"/>
      <c r="C5" s="154"/>
      <c r="D5" s="154"/>
      <c r="E5" s="155"/>
      <c r="F5" s="15"/>
      <c r="G5" s="16"/>
      <c r="H5" s="158"/>
      <c r="I5" s="159"/>
      <c r="J5" s="15"/>
      <c r="K5" s="16"/>
      <c r="L5" s="139"/>
      <c r="M5" s="139"/>
      <c r="N5" s="140"/>
      <c r="O5" s="13"/>
      <c r="P5" s="14"/>
      <c r="Q5" s="17"/>
      <c r="R5" s="13" t="str">
        <f>IF(F5&lt;&gt;"",F5,"")</f>
        <v/>
      </c>
      <c r="S5" s="14"/>
      <c r="T5" s="164"/>
      <c r="U5" s="165"/>
      <c r="V5" s="13" t="str">
        <f>IF(J5&lt;&gt;"",J5,"")</f>
        <v/>
      </c>
      <c r="W5" s="14"/>
      <c r="X5" s="14"/>
      <c r="Y5" s="17"/>
      <c r="Z5" s="18"/>
    </row>
    <row r="6" spans="1:55" s="11" customFormat="1" ht="12.75" customHeight="1">
      <c r="A6" s="7" t="s">
        <v>6</v>
      </c>
      <c r="B6" s="166" t="s">
        <v>95</v>
      </c>
      <c r="C6" s="166"/>
      <c r="D6" s="166"/>
      <c r="E6" s="167"/>
      <c r="F6" s="7" t="s">
        <v>108</v>
      </c>
      <c r="G6" s="8"/>
      <c r="H6" s="170" t="s">
        <v>100</v>
      </c>
      <c r="I6" s="171"/>
      <c r="J6" s="7" t="s">
        <v>7</v>
      </c>
      <c r="K6" s="8"/>
      <c r="L6" s="137" t="s">
        <v>103</v>
      </c>
      <c r="M6" s="137"/>
      <c r="N6" s="138"/>
      <c r="O6" s="7" t="s">
        <v>6</v>
      </c>
      <c r="P6" s="162" t="str">
        <f>+B6</f>
        <v xml:space="preserve">SHAFT DRIVE </v>
      </c>
      <c r="Q6" s="163"/>
      <c r="R6" s="7" t="s">
        <v>108</v>
      </c>
      <c r="S6" s="8"/>
      <c r="T6" s="8" t="str">
        <f>+H6</f>
        <v>C07L01BR0001-008</v>
      </c>
      <c r="U6" s="9"/>
      <c r="V6" s="7" t="s">
        <v>7</v>
      </c>
      <c r="W6" s="8" t="str">
        <f>+L6</f>
        <v>CHATEN</v>
      </c>
      <c r="X6" s="8"/>
      <c r="Y6" s="9"/>
      <c r="Z6" s="10"/>
      <c r="AW6" s="12">
        <f>D15</f>
        <v>20.010999999999999</v>
      </c>
      <c r="AX6" s="12">
        <f>D20</f>
        <v>20.010999999999999</v>
      </c>
      <c r="AY6" s="12">
        <f>D25</f>
        <v>20.010000000000002</v>
      </c>
      <c r="BA6" s="6">
        <f>+D15-$D$36</f>
        <v>2.2222222222367805E-4</v>
      </c>
      <c r="BB6" s="6">
        <f>+D20-$D$36</f>
        <v>2.2222222222367805E-4</v>
      </c>
      <c r="BC6" s="6">
        <f>+D25-$D$36</f>
        <v>-7.7777777777399137E-4</v>
      </c>
    </row>
    <row r="7" spans="1:55">
      <c r="A7" s="13"/>
      <c r="B7" s="168"/>
      <c r="C7" s="168"/>
      <c r="D7" s="168"/>
      <c r="E7" s="169"/>
      <c r="F7" s="15"/>
      <c r="G7" s="16"/>
      <c r="H7" s="172"/>
      <c r="I7" s="173"/>
      <c r="J7" s="15"/>
      <c r="K7" s="16"/>
      <c r="L7" s="139"/>
      <c r="M7" s="139"/>
      <c r="N7" s="140"/>
      <c r="O7" s="13"/>
      <c r="P7" s="164"/>
      <c r="Q7" s="165"/>
      <c r="R7" s="13" t="str">
        <f>IF(F7&lt;&gt;"",F7,"")</f>
        <v/>
      </c>
      <c r="S7" s="14"/>
      <c r="T7" s="14"/>
      <c r="U7" s="17"/>
      <c r="V7" s="13" t="str">
        <f>IF(J7&lt;&gt;"",J7,"")</f>
        <v/>
      </c>
      <c r="W7" s="14"/>
      <c r="X7" s="14"/>
      <c r="Y7" s="17"/>
      <c r="Z7" s="4" t="s">
        <v>8</v>
      </c>
      <c r="AA7" s="19">
        <f>+MAX(N18,N23,N28)</f>
        <v>20.008733333333332</v>
      </c>
      <c r="AB7" s="19">
        <f t="shared" ref="AB7:AI8" si="0">+AA7</f>
        <v>20.008733333333332</v>
      </c>
      <c r="AC7" s="19">
        <f t="shared" si="0"/>
        <v>20.008733333333332</v>
      </c>
      <c r="AD7" s="19">
        <f t="shared" si="0"/>
        <v>20.008733333333332</v>
      </c>
      <c r="AE7" s="19">
        <f t="shared" si="0"/>
        <v>20.008733333333332</v>
      </c>
      <c r="AF7" s="19">
        <f t="shared" si="0"/>
        <v>20.008733333333332</v>
      </c>
      <c r="AG7" s="19">
        <f t="shared" si="0"/>
        <v>20.008733333333332</v>
      </c>
      <c r="AH7" s="19">
        <f t="shared" si="0"/>
        <v>20.008733333333332</v>
      </c>
      <c r="AI7" s="19">
        <f t="shared" si="0"/>
        <v>20.008733333333332</v>
      </c>
      <c r="AJ7" s="19"/>
      <c r="AW7" s="6">
        <f>D16</f>
        <v>20.010000000000002</v>
      </c>
      <c r="AX7" s="6">
        <f>D21</f>
        <v>20.010999999999999</v>
      </c>
      <c r="AY7" s="6">
        <f>D26</f>
        <v>20.010999999999999</v>
      </c>
      <c r="BA7" s="6">
        <f>+D16-$D$36</f>
        <v>-7.7777777777399137E-4</v>
      </c>
      <c r="BB7" s="6">
        <f>+D21-$D$36</f>
        <v>2.2222222222367805E-4</v>
      </c>
      <c r="BC7" s="6">
        <f>+D26-$D$36</f>
        <v>2.2222222222367805E-4</v>
      </c>
    </row>
    <row r="8" spans="1:55" s="11" customFormat="1">
      <c r="A8" s="7" t="s">
        <v>9</v>
      </c>
      <c r="B8" s="8"/>
      <c r="C8" s="8"/>
      <c r="D8" s="20" t="s">
        <v>10</v>
      </c>
      <c r="E8" s="21"/>
      <c r="F8" s="7" t="s">
        <v>109</v>
      </c>
      <c r="G8" s="8"/>
      <c r="H8" s="174" t="s">
        <v>11</v>
      </c>
      <c r="I8" s="175"/>
      <c r="J8" s="7" t="s">
        <v>12</v>
      </c>
      <c r="K8" s="8"/>
      <c r="L8" s="178" t="s">
        <v>104</v>
      </c>
      <c r="M8" s="137"/>
      <c r="N8" s="138"/>
      <c r="O8" s="179" t="s">
        <v>106</v>
      </c>
      <c r="P8" s="180"/>
      <c r="Q8" s="181"/>
      <c r="R8" s="7" t="s">
        <v>109</v>
      </c>
      <c r="S8" s="8"/>
      <c r="T8" s="8" t="s">
        <v>11</v>
      </c>
      <c r="U8" s="9"/>
      <c r="V8" s="7" t="s">
        <v>12</v>
      </c>
      <c r="W8" s="8" t="str">
        <f>+L8</f>
        <v>M VELUMURUGAN</v>
      </c>
      <c r="X8" s="8"/>
      <c r="Y8" s="9"/>
      <c r="Z8" s="4" t="s">
        <v>13</v>
      </c>
      <c r="AA8" s="19">
        <f>+MIN(N18,N23,N28)</f>
        <v>20.008566666666667</v>
      </c>
      <c r="AB8" s="19">
        <f t="shared" si="0"/>
        <v>20.008566666666667</v>
      </c>
      <c r="AC8" s="19">
        <f t="shared" si="0"/>
        <v>20.008566666666667</v>
      </c>
      <c r="AD8" s="19">
        <f t="shared" si="0"/>
        <v>20.008566666666667</v>
      </c>
      <c r="AE8" s="19">
        <f t="shared" si="0"/>
        <v>20.008566666666667</v>
      </c>
      <c r="AF8" s="19">
        <f t="shared" si="0"/>
        <v>20.008566666666667</v>
      </c>
      <c r="AG8" s="19">
        <f t="shared" si="0"/>
        <v>20.008566666666667</v>
      </c>
      <c r="AH8" s="19">
        <f t="shared" si="0"/>
        <v>20.008566666666667</v>
      </c>
      <c r="AI8" s="19">
        <f t="shared" si="0"/>
        <v>20.008566666666667</v>
      </c>
      <c r="AJ8" s="19"/>
      <c r="AL8" s="4"/>
      <c r="AW8" s="12">
        <f>D17</f>
        <v>20.010999999999999</v>
      </c>
      <c r="AX8" s="12">
        <f>D22</f>
        <v>20.010999999999999</v>
      </c>
      <c r="AY8" s="12">
        <f>D27</f>
        <v>20.010999999999999</v>
      </c>
      <c r="BA8" s="6">
        <f>+D17-$D$36</f>
        <v>2.2222222222367805E-4</v>
      </c>
      <c r="BB8" s="6">
        <f>+D22-$D$36</f>
        <v>2.2222222222367805E-4</v>
      </c>
      <c r="BC8" s="6">
        <f>+D27-$D$36</f>
        <v>2.2222222222367805E-4</v>
      </c>
    </row>
    <row r="9" spans="1:55" ht="12.75" customHeight="1">
      <c r="A9" s="141" t="s">
        <v>102</v>
      </c>
      <c r="B9" s="142"/>
      <c r="C9" s="16"/>
      <c r="D9" s="143" t="s">
        <v>98</v>
      </c>
      <c r="E9" s="144"/>
      <c r="F9" s="15"/>
      <c r="G9" s="16"/>
      <c r="H9" s="176"/>
      <c r="I9" s="177"/>
      <c r="J9" s="15"/>
      <c r="K9" s="16"/>
      <c r="L9" s="139"/>
      <c r="M9" s="139"/>
      <c r="N9" s="140"/>
      <c r="O9" s="24" t="str">
        <f>+A9</f>
        <v>DIAMETER</v>
      </c>
      <c r="P9" s="25"/>
      <c r="Q9" s="26"/>
      <c r="R9" s="13"/>
      <c r="S9" s="14"/>
      <c r="T9" s="14"/>
      <c r="U9" s="17"/>
      <c r="V9" s="13" t="str">
        <f>IF(J9&lt;&gt;"",J9,"")</f>
        <v/>
      </c>
      <c r="W9" s="14"/>
      <c r="X9" s="14"/>
      <c r="Y9" s="17"/>
      <c r="Z9" s="18"/>
    </row>
    <row r="10" spans="1:55" ht="12.75" customHeight="1">
      <c r="A10" s="7" t="s">
        <v>14</v>
      </c>
      <c r="B10" s="8"/>
      <c r="C10" s="8"/>
      <c r="D10" s="8"/>
      <c r="E10" s="9"/>
      <c r="F10" s="7" t="s">
        <v>15</v>
      </c>
      <c r="G10" s="9"/>
      <c r="H10" s="7" t="s">
        <v>16</v>
      </c>
      <c r="I10" s="9"/>
      <c r="J10" s="7" t="s">
        <v>17</v>
      </c>
      <c r="K10" s="9"/>
      <c r="L10" s="27" t="s">
        <v>18</v>
      </c>
      <c r="M10" s="28"/>
      <c r="N10" s="29"/>
      <c r="O10" s="7" t="s">
        <v>14</v>
      </c>
      <c r="P10" s="22"/>
      <c r="Q10" s="23"/>
      <c r="R10" s="7" t="s">
        <v>15</v>
      </c>
      <c r="S10" s="9"/>
      <c r="T10" s="7" t="s">
        <v>16</v>
      </c>
      <c r="U10" s="9"/>
      <c r="V10" s="7" t="s">
        <v>17</v>
      </c>
      <c r="W10" s="9"/>
      <c r="X10" s="27" t="s">
        <v>18</v>
      </c>
      <c r="Y10" s="28"/>
      <c r="Z10" s="29"/>
      <c r="AW10" s="6">
        <f>E15</f>
        <v>20.006</v>
      </c>
      <c r="AX10" s="6">
        <f>E20</f>
        <v>20.004999999999999</v>
      </c>
      <c r="AY10" s="6">
        <f>E25</f>
        <v>20.006</v>
      </c>
      <c r="BA10" s="6">
        <f>+E15-$E$36</f>
        <v>3.3333333333374071E-4</v>
      </c>
      <c r="BB10" s="6">
        <f>+E20-$E$36</f>
        <v>-6.6666666666748142E-4</v>
      </c>
      <c r="BC10" s="6">
        <f>+E25-$E$36</f>
        <v>3.3333333333374071E-4</v>
      </c>
    </row>
    <row r="11" spans="1:55">
      <c r="A11" s="15"/>
      <c r="B11" s="16"/>
      <c r="C11" s="16"/>
      <c r="D11" s="141" t="s">
        <v>96</v>
      </c>
      <c r="E11" s="142"/>
      <c r="F11" s="31">
        <v>3</v>
      </c>
      <c r="G11" s="32"/>
      <c r="H11" s="31">
        <v>10</v>
      </c>
      <c r="I11" s="33"/>
      <c r="J11" s="31">
        <f>COUNT(C15,C20,C25)</f>
        <v>3</v>
      </c>
      <c r="K11" s="34"/>
      <c r="L11" s="145">
        <v>42843</v>
      </c>
      <c r="M11" s="146"/>
      <c r="N11" s="147"/>
      <c r="O11" s="13" t="str">
        <f>IF(A11&lt;&gt;"",A11,"")</f>
        <v/>
      </c>
      <c r="P11" s="14"/>
      <c r="Q11" s="17"/>
      <c r="R11" s="35">
        <f>F11</f>
        <v>3</v>
      </c>
      <c r="S11" s="34"/>
      <c r="T11" s="35">
        <f>H11</f>
        <v>10</v>
      </c>
      <c r="U11" s="34"/>
      <c r="V11" s="35">
        <f>J11</f>
        <v>3</v>
      </c>
      <c r="W11" s="34"/>
      <c r="X11" s="145">
        <f>L11</f>
        <v>42843</v>
      </c>
      <c r="Y11" s="146"/>
      <c r="Z11" s="147"/>
      <c r="AW11" s="6">
        <f>E16</f>
        <v>20.006</v>
      </c>
      <c r="AX11" s="6">
        <f>E21</f>
        <v>20.004999999999999</v>
      </c>
      <c r="AY11" s="6">
        <f>E26</f>
        <v>20.006</v>
      </c>
      <c r="BA11" s="6">
        <f>+E16-$E$36</f>
        <v>3.3333333333374071E-4</v>
      </c>
      <c r="BB11" s="6">
        <f>+E21-$E$36</f>
        <v>-6.6666666666748142E-4</v>
      </c>
      <c r="BC11" s="6">
        <f>+E26-$E$36</f>
        <v>3.3333333333374071E-4</v>
      </c>
    </row>
    <row r="12" spans="1:55">
      <c r="A12" s="18"/>
      <c r="B12" s="18"/>
      <c r="C12" s="18"/>
      <c r="D12" s="36"/>
      <c r="E12" s="18"/>
      <c r="F12" s="18"/>
      <c r="G12" s="131"/>
      <c r="H12" s="18"/>
      <c r="I12" s="131"/>
      <c r="J12" s="18"/>
      <c r="K12" s="131"/>
      <c r="L12" s="18"/>
      <c r="M12" s="18"/>
      <c r="N12" s="18"/>
      <c r="O12" s="18"/>
      <c r="P12" s="18"/>
      <c r="Q12" s="18"/>
      <c r="R12" s="18"/>
      <c r="S12" s="131"/>
      <c r="T12" s="18"/>
      <c r="U12" s="131"/>
      <c r="V12" s="18"/>
      <c r="W12" s="131"/>
      <c r="X12" s="18"/>
      <c r="Y12" s="18"/>
      <c r="Z12" s="18"/>
      <c r="AW12" s="6">
        <f>E17</f>
        <v>20.006</v>
      </c>
      <c r="AX12" s="6">
        <f>E22</f>
        <v>20.004999999999999</v>
      </c>
      <c r="AY12" s="6">
        <f>E27</f>
        <v>20.006</v>
      </c>
      <c r="BA12" s="6">
        <f>+E17-$E$36</f>
        <v>3.3333333333374071E-4</v>
      </c>
      <c r="BB12" s="6">
        <f>+E22-$E$36</f>
        <v>-6.6666666666748142E-4</v>
      </c>
      <c r="BC12" s="6">
        <f>+E27-$E$36</f>
        <v>3.3333333333374071E-4</v>
      </c>
    </row>
    <row r="13" spans="1:55" ht="15.75">
      <c r="A13" s="38" t="s">
        <v>19</v>
      </c>
      <c r="B13" s="23"/>
      <c r="C13" s="39" t="s">
        <v>20</v>
      </c>
      <c r="D13" s="40"/>
      <c r="E13" s="40"/>
      <c r="F13" s="40"/>
      <c r="G13" s="40"/>
      <c r="H13" s="40"/>
      <c r="I13" s="40"/>
      <c r="J13" s="40"/>
      <c r="K13" s="40"/>
      <c r="L13" s="41"/>
      <c r="M13" s="42" t="s">
        <v>21</v>
      </c>
      <c r="N13" s="43"/>
      <c r="O13" s="44"/>
      <c r="P13" s="45"/>
      <c r="Q13" s="45"/>
      <c r="R13" s="46" t="s">
        <v>22</v>
      </c>
      <c r="S13" s="45"/>
      <c r="T13" s="45"/>
      <c r="U13" s="47"/>
      <c r="V13" s="48" t="s">
        <v>23</v>
      </c>
      <c r="W13" s="49"/>
      <c r="X13" s="50"/>
      <c r="Y13" s="51"/>
    </row>
    <row r="14" spans="1:55" ht="15.75" customHeight="1" thickBot="1">
      <c r="A14" s="52" t="s">
        <v>24</v>
      </c>
      <c r="B14" s="17"/>
      <c r="C14" s="53">
        <v>1</v>
      </c>
      <c r="D14" s="53">
        <v>2</v>
      </c>
      <c r="E14" s="53">
        <v>3</v>
      </c>
      <c r="F14" s="53">
        <v>4</v>
      </c>
      <c r="G14" s="53">
        <v>5</v>
      </c>
      <c r="H14" s="53">
        <v>6</v>
      </c>
      <c r="I14" s="53">
        <v>7</v>
      </c>
      <c r="J14" s="53">
        <v>8</v>
      </c>
      <c r="K14" s="53">
        <v>9</v>
      </c>
      <c r="L14" s="53">
        <v>10</v>
      </c>
      <c r="M14" s="13"/>
      <c r="N14" s="17"/>
      <c r="O14" s="38" t="s">
        <v>25</v>
      </c>
      <c r="P14" s="22"/>
      <c r="Q14" s="22"/>
      <c r="R14" s="22"/>
      <c r="S14" s="22"/>
      <c r="T14" s="22"/>
      <c r="U14" s="23"/>
      <c r="V14" s="54"/>
      <c r="W14" s="22"/>
      <c r="X14" s="22"/>
      <c r="Y14" s="23"/>
      <c r="AW14" s="6">
        <f>F15</f>
        <v>20.013000000000002</v>
      </c>
      <c r="AX14" s="6">
        <f>F20</f>
        <v>20.012</v>
      </c>
      <c r="AY14" s="6">
        <f>F25</f>
        <v>20.012</v>
      </c>
      <c r="BA14" s="6">
        <f>+F15-$F$36</f>
        <v>4.4444444444735609E-4</v>
      </c>
      <c r="BB14" s="6">
        <f>+F20-$F$36</f>
        <v>-5.5555555555386604E-4</v>
      </c>
      <c r="BC14" s="6">
        <f>+F25-$F$36</f>
        <v>-5.5555555555386604E-4</v>
      </c>
    </row>
    <row r="15" spans="1:55" ht="18" customHeight="1">
      <c r="A15" s="55" t="s">
        <v>26</v>
      </c>
      <c r="B15" s="56">
        <v>1</v>
      </c>
      <c r="C15" s="133">
        <v>20.007000000000001</v>
      </c>
      <c r="D15" s="133">
        <v>20.010999999999999</v>
      </c>
      <c r="E15" s="133">
        <v>20.006</v>
      </c>
      <c r="F15" s="133">
        <v>20.013000000000002</v>
      </c>
      <c r="G15" s="133">
        <v>20.010000000000002</v>
      </c>
      <c r="H15" s="133">
        <v>20.012</v>
      </c>
      <c r="I15" s="133">
        <v>20.006</v>
      </c>
      <c r="J15" s="133">
        <v>20.007999999999999</v>
      </c>
      <c r="K15" s="133">
        <v>20.004000000000001</v>
      </c>
      <c r="L15" s="133">
        <v>20.010000000000002</v>
      </c>
      <c r="M15" s="58"/>
      <c r="N15" s="59">
        <f t="shared" ref="N15:N29" si="1">IF(C15&lt;&gt;"",AVERAGE(C15:L15),"")</f>
        <v>20.008699999999997</v>
      </c>
      <c r="O15" s="60" t="s">
        <v>27</v>
      </c>
      <c r="P15" s="131" t="s">
        <v>28</v>
      </c>
      <c r="Q15" s="61" t="s">
        <v>29</v>
      </c>
      <c r="T15" s="62" t="s">
        <v>15</v>
      </c>
      <c r="U15" s="63" t="s">
        <v>30</v>
      </c>
      <c r="V15" s="60" t="s">
        <v>31</v>
      </c>
      <c r="W15" s="64" t="s">
        <v>28</v>
      </c>
      <c r="X15" s="4" t="s">
        <v>32</v>
      </c>
      <c r="Y15" s="65"/>
      <c r="AW15" s="6">
        <f>F16</f>
        <v>20.013000000000002</v>
      </c>
      <c r="AX15" s="6">
        <f>F21</f>
        <v>20.013000000000002</v>
      </c>
      <c r="AY15" s="6">
        <f>F26</f>
        <v>20.012</v>
      </c>
      <c r="BA15" s="6">
        <f>+F16-$F$36</f>
        <v>4.4444444444735609E-4</v>
      </c>
      <c r="BB15" s="6">
        <f>+F21-$F$36</f>
        <v>4.4444444444735609E-4</v>
      </c>
      <c r="BC15" s="6">
        <f>+F26-$F$36</f>
        <v>-5.5555555555386604E-4</v>
      </c>
    </row>
    <row r="16" spans="1:55" ht="18" customHeight="1">
      <c r="A16" s="66">
        <v>2</v>
      </c>
      <c r="B16" s="67">
        <v>2</v>
      </c>
      <c r="C16" s="133">
        <v>20.007000000000001</v>
      </c>
      <c r="D16" s="133">
        <v>20.010000000000002</v>
      </c>
      <c r="E16" s="133">
        <v>20.006</v>
      </c>
      <c r="F16" s="133">
        <v>20.013000000000002</v>
      </c>
      <c r="G16" s="133">
        <v>20.010000000000002</v>
      </c>
      <c r="H16" s="133">
        <v>20.010999999999999</v>
      </c>
      <c r="I16" s="133">
        <v>20.006</v>
      </c>
      <c r="J16" s="133">
        <v>20.007999999999999</v>
      </c>
      <c r="K16" s="133">
        <v>20.004999999999999</v>
      </c>
      <c r="L16" s="133">
        <v>20.010000000000002</v>
      </c>
      <c r="M16" s="14"/>
      <c r="N16" s="68">
        <f t="shared" si="1"/>
        <v>20.008599999999998</v>
      </c>
      <c r="O16" s="69"/>
      <c r="P16" s="131" t="s">
        <v>28</v>
      </c>
      <c r="Q16" s="4" t="str">
        <f>IF(C15&lt;&gt;"",CONCATENATE(TEXT($N$32,"0.000")," x ",CHOOSE($F$11,0,U16,U17)),"")</f>
        <v>0.000 x 0.5908</v>
      </c>
      <c r="T16" s="70">
        <v>2</v>
      </c>
      <c r="U16" s="71">
        <v>0.88619999999999999</v>
      </c>
      <c r="V16" s="60"/>
      <c r="W16" s="64" t="s">
        <v>28</v>
      </c>
      <c r="X16" s="72" t="str">
        <f>IF(C15&lt;&gt;"",CONCATENATE("100(",TEXT($Q$17,"0.0000"),"/",TEXT($Q$34,"0.0000"),")"),"")</f>
        <v>100(0.0002/0.0026)</v>
      </c>
      <c r="Y16" s="65"/>
      <c r="Z16" s="4" t="s">
        <v>33</v>
      </c>
      <c r="AA16" s="19">
        <f>+N34</f>
        <v>1.0319999999997337E-3</v>
      </c>
      <c r="AB16" s="19">
        <f t="shared" ref="AB16:AI17" si="2">+AA16</f>
        <v>1.0319999999997337E-3</v>
      </c>
      <c r="AC16" s="19">
        <f t="shared" si="2"/>
        <v>1.0319999999997337E-3</v>
      </c>
      <c r="AD16" s="19">
        <f t="shared" si="2"/>
        <v>1.0319999999997337E-3</v>
      </c>
      <c r="AE16" s="19">
        <f t="shared" si="2"/>
        <v>1.0319999999997337E-3</v>
      </c>
      <c r="AF16" s="19">
        <f t="shared" si="2"/>
        <v>1.0319999999997337E-3</v>
      </c>
      <c r="AG16" s="19">
        <f t="shared" si="2"/>
        <v>1.0319999999997337E-3</v>
      </c>
      <c r="AH16" s="19">
        <f t="shared" si="2"/>
        <v>1.0319999999997337E-3</v>
      </c>
      <c r="AI16" s="19">
        <f t="shared" si="2"/>
        <v>1.0319999999997337E-3</v>
      </c>
      <c r="AJ16" s="19"/>
      <c r="AW16" s="6">
        <f>F17</f>
        <v>20.013000000000002</v>
      </c>
      <c r="AX16" s="6">
        <f>F22</f>
        <v>20.013000000000002</v>
      </c>
      <c r="AY16" s="6">
        <f>F27</f>
        <v>20.012</v>
      </c>
      <c r="BA16" s="6">
        <f>+F17-$F$36</f>
        <v>4.4444444444735609E-4</v>
      </c>
      <c r="BB16" s="6">
        <f>+F22-$F$36</f>
        <v>4.4444444444735609E-4</v>
      </c>
      <c r="BC16" s="6">
        <f>+F27-$F$36</f>
        <v>-5.5555555555386604E-4</v>
      </c>
    </row>
    <row r="17" spans="1:55" ht="18" customHeight="1">
      <c r="A17" s="73">
        <f>A16+1</f>
        <v>3</v>
      </c>
      <c r="B17" s="74">
        <v>3</v>
      </c>
      <c r="C17" s="133">
        <v>20.007000000000001</v>
      </c>
      <c r="D17" s="133">
        <v>20.010999999999999</v>
      </c>
      <c r="E17" s="133">
        <v>20.006</v>
      </c>
      <c r="F17" s="133">
        <v>20.013000000000002</v>
      </c>
      <c r="G17" s="133">
        <v>20.010000000000002</v>
      </c>
      <c r="H17" s="133">
        <v>20.012</v>
      </c>
      <c r="I17" s="133">
        <v>20.006</v>
      </c>
      <c r="J17" s="133">
        <v>20.007999999999999</v>
      </c>
      <c r="K17" s="133">
        <v>20.004999999999999</v>
      </c>
      <c r="L17" s="133">
        <v>20.010000000000002</v>
      </c>
      <c r="M17" s="14"/>
      <c r="N17" s="68">
        <f t="shared" si="1"/>
        <v>20.008800000000001</v>
      </c>
      <c r="O17" s="13"/>
      <c r="P17" s="75" t="s">
        <v>28</v>
      </c>
      <c r="Q17" s="76">
        <f>IF(C15&lt;&gt;"",$N$32*(CHOOSE($F$11,0,U16,U17)),"")</f>
        <v>2.36319999999939E-4</v>
      </c>
      <c r="R17" s="14"/>
      <c r="S17" s="14"/>
      <c r="T17" s="77">
        <v>3</v>
      </c>
      <c r="U17" s="74">
        <v>0.59079999999999999</v>
      </c>
      <c r="V17" s="13"/>
      <c r="W17" s="75" t="s">
        <v>28</v>
      </c>
      <c r="X17" s="78">
        <f>IF(C15&lt;&gt;"",100*($Q$17/$Q$34),"")</f>
        <v>9.0941687387970624</v>
      </c>
      <c r="Y17" s="17"/>
      <c r="Z17" s="4" t="s">
        <v>34</v>
      </c>
      <c r="AA17" s="19">
        <f>+N35</f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  <c r="AH17" s="19">
        <f t="shared" si="2"/>
        <v>0</v>
      </c>
      <c r="AI17" s="19">
        <f t="shared" si="2"/>
        <v>0</v>
      </c>
      <c r="AJ17" s="19"/>
    </row>
    <row r="18" spans="1:55" ht="18" customHeight="1">
      <c r="A18" s="73">
        <f>A17+1</f>
        <v>4</v>
      </c>
      <c r="B18" s="74" t="s">
        <v>35</v>
      </c>
      <c r="C18" s="79">
        <f t="shared" ref="C18:L18" si="3">IF(C15&lt;&gt;"",SUM(C15:C17)/COUNT(C15:C17),"")</f>
        <v>20.007000000000001</v>
      </c>
      <c r="D18" s="79">
        <f t="shared" si="3"/>
        <v>20.010666666666665</v>
      </c>
      <c r="E18" s="79">
        <f t="shared" si="3"/>
        <v>20.006</v>
      </c>
      <c r="F18" s="79">
        <f t="shared" si="3"/>
        <v>20.013000000000002</v>
      </c>
      <c r="G18" s="79">
        <f t="shared" si="3"/>
        <v>20.010000000000002</v>
      </c>
      <c r="H18" s="79">
        <f t="shared" si="3"/>
        <v>20.011666666666667</v>
      </c>
      <c r="I18" s="79">
        <f>IF(I15&lt;&gt;"",SUM(I15:I17)/COUNT(I15:I17),"")</f>
        <v>20.006</v>
      </c>
      <c r="J18" s="79">
        <f t="shared" si="3"/>
        <v>20.007999999999999</v>
      </c>
      <c r="K18" s="79">
        <f t="shared" si="3"/>
        <v>20.004666666666665</v>
      </c>
      <c r="L18" s="79">
        <f t="shared" si="3"/>
        <v>20.010000000000002</v>
      </c>
      <c r="M18" s="80" t="s">
        <v>36</v>
      </c>
      <c r="N18" s="68">
        <f>IF(C18&lt;&gt;"",AVERAGE(C18:L18),"")</f>
        <v>20.008700000000005</v>
      </c>
      <c r="O18" s="38" t="s">
        <v>37</v>
      </c>
      <c r="P18" s="22"/>
      <c r="Q18" s="22"/>
      <c r="R18" s="22"/>
      <c r="S18" s="22"/>
      <c r="T18" s="22"/>
      <c r="U18" s="23"/>
      <c r="V18" s="54"/>
      <c r="W18" s="22"/>
      <c r="X18" s="22"/>
      <c r="Y18" s="23"/>
      <c r="AP18" s="3" t="str">
        <f>+L6</f>
        <v>CHATEN</v>
      </c>
      <c r="AW18" s="6">
        <f>G15</f>
        <v>20.010000000000002</v>
      </c>
      <c r="AX18" s="6">
        <f>G20</f>
        <v>20.010000000000002</v>
      </c>
      <c r="AY18" s="6">
        <f>G25</f>
        <v>20.010000000000002</v>
      </c>
      <c r="BA18" s="6">
        <f>+G15-$G$36</f>
        <v>0</v>
      </c>
      <c r="BB18" s="6">
        <f>+G20-$G$36</f>
        <v>0</v>
      </c>
      <c r="BC18" s="6">
        <f>+G25-$G$36</f>
        <v>0</v>
      </c>
    </row>
    <row r="19" spans="1:55" ht="18" customHeight="1" thickBot="1">
      <c r="A19" s="81">
        <f>A18+1</f>
        <v>5</v>
      </c>
      <c r="B19" s="82" t="s">
        <v>38</v>
      </c>
      <c r="C19" s="83">
        <f t="shared" ref="C19:L19" si="4">IF(C15&lt;&gt;"",MAX(C15:C17)-MIN(C15:C17),"")</f>
        <v>0</v>
      </c>
      <c r="D19" s="83">
        <f t="shared" si="4"/>
        <v>9.9999999999766942E-4</v>
      </c>
      <c r="E19" s="83">
        <f t="shared" si="4"/>
        <v>0</v>
      </c>
      <c r="F19" s="83">
        <f t="shared" si="4"/>
        <v>0</v>
      </c>
      <c r="G19" s="83">
        <f t="shared" si="4"/>
        <v>0</v>
      </c>
      <c r="H19" s="83">
        <f t="shared" si="4"/>
        <v>1.0000000000012221E-3</v>
      </c>
      <c r="I19" s="83">
        <f t="shared" si="4"/>
        <v>0</v>
      </c>
      <c r="J19" s="83">
        <f t="shared" si="4"/>
        <v>0</v>
      </c>
      <c r="K19" s="83">
        <f t="shared" si="4"/>
        <v>9.9999999999766942E-4</v>
      </c>
      <c r="L19" s="83">
        <f t="shared" si="4"/>
        <v>0</v>
      </c>
      <c r="M19" s="84" t="s">
        <v>39</v>
      </c>
      <c r="N19" s="68">
        <f t="shared" si="1"/>
        <v>2.9999999999965612E-4</v>
      </c>
      <c r="O19" s="60" t="s">
        <v>40</v>
      </c>
      <c r="P19" s="131" t="s">
        <v>28</v>
      </c>
      <c r="Q19" s="18" t="s">
        <v>41</v>
      </c>
      <c r="R19" s="18"/>
      <c r="S19" s="18"/>
      <c r="T19" s="18"/>
      <c r="U19" s="65"/>
      <c r="V19" s="60" t="s">
        <v>42</v>
      </c>
      <c r="W19" s="131" t="s">
        <v>28</v>
      </c>
      <c r="X19" s="18" t="s">
        <v>43</v>
      </c>
      <c r="Y19" s="65"/>
      <c r="AW19" s="6">
        <f>G16</f>
        <v>20.010000000000002</v>
      </c>
      <c r="AX19" s="6">
        <f>G21</f>
        <v>20.010000000000002</v>
      </c>
      <c r="AY19" s="6">
        <f>G26</f>
        <v>20.010000000000002</v>
      </c>
      <c r="BA19" s="6">
        <f>+G16-$G$36</f>
        <v>0</v>
      </c>
      <c r="BB19" s="6">
        <f>+G21-$G$36</f>
        <v>0</v>
      </c>
      <c r="BC19" s="6">
        <f>+G26-$G$36</f>
        <v>0</v>
      </c>
    </row>
    <row r="20" spans="1:55" ht="18" customHeight="1">
      <c r="A20" s="55" t="s">
        <v>44</v>
      </c>
      <c r="B20" s="56">
        <v>1</v>
      </c>
      <c r="C20" s="134">
        <v>20.006</v>
      </c>
      <c r="D20" s="134">
        <v>20.010999999999999</v>
      </c>
      <c r="E20" s="134">
        <v>20.004999999999999</v>
      </c>
      <c r="F20" s="134">
        <v>20.012</v>
      </c>
      <c r="G20" s="134">
        <v>20.010000000000002</v>
      </c>
      <c r="H20" s="134">
        <v>20.010999999999999</v>
      </c>
      <c r="I20" s="134">
        <v>20.006</v>
      </c>
      <c r="J20" s="134">
        <v>20.007999999999999</v>
      </c>
      <c r="K20" s="134">
        <v>20.004999999999999</v>
      </c>
      <c r="L20" s="134">
        <v>20.010000000000002</v>
      </c>
      <c r="M20" s="58"/>
      <c r="N20" s="59">
        <f>IF(C20&lt;&gt;"",AVERAGE(C20:L20),"")</f>
        <v>20.008399999999998</v>
      </c>
      <c r="O20" s="69"/>
      <c r="P20" s="131" t="s">
        <v>28</v>
      </c>
      <c r="Q20" s="85" t="str">
        <f>IF(C15&lt;&gt;"",CONCATENATE("{(",TEXT($N$33,"0.000")," x ",CHOOSE($J$11,0,T22,U22),")^2 - (",TEXT($Q$17,"0.000")," ^2/(",$H$11," x ",$F$11,"))}^1/2"),"")</f>
        <v>{(0.000 x 0.5231)^2 - (0.000 ^2/(10 x 3))}^1/2</v>
      </c>
      <c r="R20" s="18"/>
      <c r="S20" s="18"/>
      <c r="T20" s="18"/>
      <c r="U20" s="65"/>
      <c r="V20" s="60"/>
      <c r="W20" s="131" t="s">
        <v>28</v>
      </c>
      <c r="X20" s="4" t="str">
        <f>IF(C15&lt;&gt;"",CONCATENATE("100(",TEXT($Q$21,"0.0000"),"/",TEXT($Q$34,"0.0000"),")"),"")</f>
        <v>100(0.0001/0.0026)</v>
      </c>
      <c r="Y20" s="65"/>
      <c r="AW20" s="6">
        <f>G17</f>
        <v>20.010000000000002</v>
      </c>
      <c r="AX20" s="6">
        <f>G22</f>
        <v>20.010000000000002</v>
      </c>
      <c r="AY20" s="6">
        <f>G27</f>
        <v>20.010000000000002</v>
      </c>
      <c r="BA20" s="6">
        <f>+G17-$G$36</f>
        <v>0</v>
      </c>
      <c r="BB20" s="6">
        <f>+G22-$G$36</f>
        <v>0</v>
      </c>
      <c r="BC20" s="6">
        <f>+G27-$G$36</f>
        <v>0</v>
      </c>
    </row>
    <row r="21" spans="1:55" ht="18" customHeight="1">
      <c r="A21" s="73">
        <v>7</v>
      </c>
      <c r="B21" s="67">
        <v>2</v>
      </c>
      <c r="C21" s="134">
        <v>20.007000000000001</v>
      </c>
      <c r="D21" s="134">
        <v>20.010999999999999</v>
      </c>
      <c r="E21" s="134">
        <v>20.004999999999999</v>
      </c>
      <c r="F21" s="134">
        <v>20.013000000000002</v>
      </c>
      <c r="G21" s="134">
        <v>20.010000000000002</v>
      </c>
      <c r="H21" s="134">
        <v>20.012</v>
      </c>
      <c r="I21" s="134">
        <v>20.006</v>
      </c>
      <c r="J21" s="134">
        <v>20.009</v>
      </c>
      <c r="K21" s="134">
        <v>20.004000000000001</v>
      </c>
      <c r="L21" s="134">
        <v>20.010000000000002</v>
      </c>
      <c r="M21" s="14"/>
      <c r="N21" s="68">
        <f>IF(C21&lt;&gt;"",AVERAGE(C21:L21),"")</f>
        <v>20.008700000000001</v>
      </c>
      <c r="O21" s="69"/>
      <c r="P21" s="131" t="s">
        <v>28</v>
      </c>
      <c r="Q21" s="86">
        <f>IF(C15="","",IF(($N$33*CHOOSE($J$11,0,T22,U22))^2-$Q$17^2/($H$11*$F$11)&lt;0,0,(($N$33*CHOOSE($J$11,0,T22,U22))^2-$Q$17^2/($H$11*$F$11))^(1/2)))</f>
        <v>7.5758578376546203E-5</v>
      </c>
      <c r="R21" s="18"/>
      <c r="S21" s="87" t="s">
        <v>17</v>
      </c>
      <c r="T21" s="62">
        <v>2</v>
      </c>
      <c r="U21" s="62">
        <v>3</v>
      </c>
      <c r="V21" s="60"/>
      <c r="W21" s="131" t="s">
        <v>28</v>
      </c>
      <c r="X21" s="88">
        <f>IF(C15&lt;&gt;"",100*($Q$21/$Q$34),"")</f>
        <v>2.9153744717665511</v>
      </c>
      <c r="Y21" s="65"/>
    </row>
    <row r="22" spans="1:55" ht="18" customHeight="1">
      <c r="A22" s="73">
        <f>A21+1</f>
        <v>8</v>
      </c>
      <c r="B22" s="74">
        <v>3</v>
      </c>
      <c r="C22" s="135">
        <v>20.007000000000001</v>
      </c>
      <c r="D22" s="134">
        <v>20.010999999999999</v>
      </c>
      <c r="E22" s="134">
        <v>20.004999999999999</v>
      </c>
      <c r="F22" s="134">
        <v>20.013000000000002</v>
      </c>
      <c r="G22" s="134">
        <v>20.010000000000002</v>
      </c>
      <c r="H22" s="134">
        <v>20.012</v>
      </c>
      <c r="I22" s="134">
        <v>20.006</v>
      </c>
      <c r="J22" s="134">
        <v>20.007999999999999</v>
      </c>
      <c r="K22" s="134">
        <v>20.004000000000001</v>
      </c>
      <c r="L22" s="134">
        <v>20.010000000000002</v>
      </c>
      <c r="M22" s="14"/>
      <c r="N22" s="68">
        <f>IF(C22&lt;&gt;"",AVERAGE(C22:L22),"")</f>
        <v>20.008600000000001</v>
      </c>
      <c r="O22" s="13"/>
      <c r="P22" s="14"/>
      <c r="Q22" s="14"/>
      <c r="R22" s="14"/>
      <c r="S22" s="89" t="s">
        <v>45</v>
      </c>
      <c r="T22" s="90">
        <v>0.70709999999999995</v>
      </c>
      <c r="U22" s="90">
        <v>0.52310000000000001</v>
      </c>
      <c r="V22" s="69" t="s">
        <v>46</v>
      </c>
      <c r="W22" s="18"/>
      <c r="X22" s="18"/>
      <c r="Y22" s="65"/>
      <c r="AW22" s="6">
        <f>H15</f>
        <v>20.012</v>
      </c>
      <c r="AX22" s="6">
        <f>H20</f>
        <v>20.010999999999999</v>
      </c>
      <c r="AY22" s="6">
        <f>H25</f>
        <v>20.010999999999999</v>
      </c>
      <c r="BA22" s="6">
        <f>+H15-$H$36</f>
        <v>3.3333333333374071E-4</v>
      </c>
      <c r="BB22" s="6">
        <f>+H20-$H$36</f>
        <v>-6.6666666666748142E-4</v>
      </c>
      <c r="BC22" s="6">
        <f>+H25-$H$36</f>
        <v>-6.6666666666748142E-4</v>
      </c>
    </row>
    <row r="23" spans="1:55" ht="18" customHeight="1">
      <c r="A23" s="73">
        <f>A22+1</f>
        <v>9</v>
      </c>
      <c r="B23" s="74" t="s">
        <v>35</v>
      </c>
      <c r="C23" s="79">
        <f t="shared" ref="C23:L23" si="5">IF(C20&lt;&gt;"",SUM(C20:C22)/COUNT(C20:C22),"")</f>
        <v>20.006666666666671</v>
      </c>
      <c r="D23" s="79">
        <f t="shared" si="5"/>
        <v>20.010999999999999</v>
      </c>
      <c r="E23" s="79">
        <f t="shared" si="5"/>
        <v>20.004999999999999</v>
      </c>
      <c r="F23" s="79">
        <f t="shared" si="5"/>
        <v>20.012666666666671</v>
      </c>
      <c r="G23" s="79">
        <f t="shared" si="5"/>
        <v>20.010000000000002</v>
      </c>
      <c r="H23" s="79">
        <f t="shared" si="5"/>
        <v>20.011666666666667</v>
      </c>
      <c r="I23" s="79">
        <f>IF(I20&lt;&gt;"",SUM(I20:I22)/COUNT(I20:I22),"")</f>
        <v>20.006</v>
      </c>
      <c r="J23" s="79">
        <f t="shared" si="5"/>
        <v>20.008333333333329</v>
      </c>
      <c r="K23" s="79">
        <f>IF(K20&lt;&gt;"",SUM(K20:K22)/COUNT(K20:K22),"")</f>
        <v>20.004333333333335</v>
      </c>
      <c r="L23" s="79">
        <f t="shared" si="5"/>
        <v>20.010000000000002</v>
      </c>
      <c r="M23" s="80" t="s">
        <v>47</v>
      </c>
      <c r="N23" s="68">
        <f t="shared" si="1"/>
        <v>20.008566666666667</v>
      </c>
      <c r="O23" s="38" t="s">
        <v>48</v>
      </c>
      <c r="P23" s="22"/>
      <c r="Q23" s="22"/>
      <c r="R23" s="22"/>
      <c r="S23" s="22"/>
      <c r="T23" s="22"/>
      <c r="U23" s="23"/>
      <c r="V23" s="13" t="s">
        <v>49</v>
      </c>
      <c r="W23" s="14"/>
      <c r="X23" s="14"/>
      <c r="Y23" s="17"/>
      <c r="AW23" s="6">
        <f>H16</f>
        <v>20.010999999999999</v>
      </c>
      <c r="AX23" s="6">
        <f>H21</f>
        <v>20.012</v>
      </c>
      <c r="AY23" s="6">
        <f>H26</f>
        <v>20.012</v>
      </c>
      <c r="BA23" s="6">
        <f>+H16-$H$36</f>
        <v>-6.6666666666748142E-4</v>
      </c>
      <c r="BB23" s="6">
        <f>+H21-$H$36</f>
        <v>3.3333333333374071E-4</v>
      </c>
      <c r="BC23" s="6">
        <f>+H26-$H$36</f>
        <v>3.3333333333374071E-4</v>
      </c>
    </row>
    <row r="24" spans="1:55" ht="18" customHeight="1" thickBot="1">
      <c r="A24" s="81">
        <f>A23+1</f>
        <v>10</v>
      </c>
      <c r="B24" s="82" t="s">
        <v>38</v>
      </c>
      <c r="C24" s="83">
        <f t="shared" ref="C24:L24" si="6">IF(C20&lt;&gt;"",MAX(C20:C22)-MIN(C20:C22),"")</f>
        <v>1.0000000000012221E-3</v>
      </c>
      <c r="D24" s="83">
        <f t="shared" si="6"/>
        <v>0</v>
      </c>
      <c r="E24" s="83">
        <f t="shared" si="6"/>
        <v>0</v>
      </c>
      <c r="F24" s="83">
        <f t="shared" si="6"/>
        <v>1.0000000000012221E-3</v>
      </c>
      <c r="G24" s="83">
        <f t="shared" si="6"/>
        <v>0</v>
      </c>
      <c r="H24" s="83">
        <f t="shared" si="6"/>
        <v>1.0000000000012221E-3</v>
      </c>
      <c r="I24" s="83">
        <f t="shared" si="6"/>
        <v>0</v>
      </c>
      <c r="J24" s="83">
        <f t="shared" si="6"/>
        <v>1.0000000000012221E-3</v>
      </c>
      <c r="K24" s="83">
        <f t="shared" si="6"/>
        <v>9.9999999999766942E-4</v>
      </c>
      <c r="L24" s="83">
        <f t="shared" si="6"/>
        <v>0</v>
      </c>
      <c r="M24" s="84" t="s">
        <v>50</v>
      </c>
      <c r="N24" s="68">
        <f t="shared" si="1"/>
        <v>5.0000000000025577E-4</v>
      </c>
      <c r="O24" s="60" t="s">
        <v>51</v>
      </c>
      <c r="P24" s="131" t="s">
        <v>28</v>
      </c>
      <c r="Q24" s="18" t="s">
        <v>52</v>
      </c>
      <c r="R24" s="18"/>
      <c r="S24" s="18"/>
      <c r="T24" s="62" t="s">
        <v>16</v>
      </c>
      <c r="U24" s="63" t="s">
        <v>53</v>
      </c>
      <c r="V24" s="54"/>
      <c r="W24" s="22"/>
      <c r="X24" s="22"/>
      <c r="Y24" s="23"/>
      <c r="AW24" s="6">
        <f>H17</f>
        <v>20.012</v>
      </c>
      <c r="AX24" s="6">
        <f>H22</f>
        <v>20.012</v>
      </c>
      <c r="AY24" s="6">
        <f>H27</f>
        <v>20.012</v>
      </c>
      <c r="BA24" s="6">
        <f>+H17-$H$36</f>
        <v>3.3333333333374071E-4</v>
      </c>
      <c r="BB24" s="6">
        <f>+H22-$H$36</f>
        <v>3.3333333333374071E-4</v>
      </c>
      <c r="BC24" s="6">
        <f>+H27-$H$36</f>
        <v>3.3333333333374071E-4</v>
      </c>
    </row>
    <row r="25" spans="1:55" ht="18" customHeight="1">
      <c r="A25" s="55" t="s">
        <v>54</v>
      </c>
      <c r="B25" s="56">
        <v>1</v>
      </c>
      <c r="C25" s="135">
        <v>20.007000000000001</v>
      </c>
      <c r="D25" s="135">
        <v>20.010000000000002</v>
      </c>
      <c r="E25" s="135">
        <v>20.006</v>
      </c>
      <c r="F25" s="135">
        <v>20.012</v>
      </c>
      <c r="G25" s="135">
        <v>20.010000000000002</v>
      </c>
      <c r="H25" s="135">
        <v>20.010999999999999</v>
      </c>
      <c r="I25" s="135">
        <v>20.007000000000001</v>
      </c>
      <c r="J25" s="135">
        <v>20.007999999999999</v>
      </c>
      <c r="K25" s="135">
        <v>20.004000000000001</v>
      </c>
      <c r="L25" s="135">
        <v>20.010000000000002</v>
      </c>
      <c r="M25" s="58"/>
      <c r="N25" s="59">
        <f t="shared" si="1"/>
        <v>20.008499999999998</v>
      </c>
      <c r="O25" s="69"/>
      <c r="P25" s="131" t="s">
        <v>28</v>
      </c>
      <c r="Q25" s="91" t="str">
        <f>IF(C15&lt;&gt;"",CONCATENATE("{(",TEXT($Q$17,"0.000"),"^2 + ",TEXT($Q$21,"0.000"),"^2)}^1/2"),"")</f>
        <v>{(0.000^2 + 0.000^2)}^1/2</v>
      </c>
      <c r="R25" s="18"/>
      <c r="S25" s="18"/>
      <c r="T25" s="70">
        <v>2</v>
      </c>
      <c r="U25" s="92">
        <v>0.70709999999999995</v>
      </c>
      <c r="V25" s="60" t="s">
        <v>55</v>
      </c>
      <c r="W25" s="131" t="s">
        <v>28</v>
      </c>
      <c r="X25" s="18" t="s">
        <v>56</v>
      </c>
      <c r="Y25" s="65"/>
    </row>
    <row r="26" spans="1:55" ht="18" customHeight="1">
      <c r="A26" s="73">
        <v>12</v>
      </c>
      <c r="B26" s="67">
        <v>2</v>
      </c>
      <c r="C26" s="135">
        <v>20.007999999999999</v>
      </c>
      <c r="D26" s="135">
        <v>20.010999999999999</v>
      </c>
      <c r="E26" s="135">
        <v>20.006</v>
      </c>
      <c r="F26" s="135">
        <v>20.012</v>
      </c>
      <c r="G26" s="135">
        <v>20.010000000000002</v>
      </c>
      <c r="H26" s="135">
        <v>20.012</v>
      </c>
      <c r="I26" s="135">
        <v>20.007000000000001</v>
      </c>
      <c r="J26" s="135">
        <v>20.009</v>
      </c>
      <c r="K26" s="135">
        <v>20.004000000000001</v>
      </c>
      <c r="L26" s="135">
        <v>20.010000000000002</v>
      </c>
      <c r="M26" s="14"/>
      <c r="N26" s="68">
        <f t="shared" si="1"/>
        <v>20.008899999999997</v>
      </c>
      <c r="O26" s="13"/>
      <c r="P26" s="75" t="s">
        <v>28</v>
      </c>
      <c r="Q26" s="93">
        <f>IF(C15&lt;&gt;"",($Q$17^2+$Q$21^2)^(1/2),"")</f>
        <v>2.4816628416770572E-4</v>
      </c>
      <c r="R26" s="14"/>
      <c r="S26" s="14"/>
      <c r="T26" s="70">
        <v>3</v>
      </c>
      <c r="U26" s="92">
        <v>0.52310000000000001</v>
      </c>
      <c r="V26" s="60"/>
      <c r="W26" s="131" t="s">
        <v>28</v>
      </c>
      <c r="X26" s="4" t="str">
        <f>IF(C15&lt;&gt;"",CONCATENATE("100(",TEXT($Q$26,"0.0000"),"/",TEXT($Q$34,"0.0000"),")"),"")</f>
        <v>100(0.0002/0.0026)</v>
      </c>
      <c r="Y26" s="65"/>
      <c r="AW26" s="6">
        <f>I15</f>
        <v>20.006</v>
      </c>
      <c r="AX26" s="6">
        <f>I20</f>
        <v>20.006</v>
      </c>
      <c r="AY26" s="6">
        <f>I25</f>
        <v>20.007000000000001</v>
      </c>
      <c r="BA26" s="6">
        <f>+I15-$I$36</f>
        <v>-3.3333333333374071E-4</v>
      </c>
      <c r="BB26" s="6">
        <f>+I20-$I$36</f>
        <v>-3.3333333333374071E-4</v>
      </c>
      <c r="BC26" s="6">
        <f>+I25-$I$36</f>
        <v>6.6666666666748142E-4</v>
      </c>
    </row>
    <row r="27" spans="1:55" ht="18" customHeight="1">
      <c r="A27" s="73">
        <f>A26+1</f>
        <v>13</v>
      </c>
      <c r="B27" s="74">
        <v>3</v>
      </c>
      <c r="C27" s="135">
        <v>20.007999999999999</v>
      </c>
      <c r="D27" s="135">
        <v>20.010999999999999</v>
      </c>
      <c r="E27" s="135">
        <v>20.006</v>
      </c>
      <c r="F27" s="135">
        <v>20.012</v>
      </c>
      <c r="G27" s="135">
        <v>20.010000000000002</v>
      </c>
      <c r="H27" s="135">
        <v>20.012</v>
      </c>
      <c r="I27" s="135">
        <v>20.007000000000001</v>
      </c>
      <c r="J27" s="135">
        <v>20.007999999999999</v>
      </c>
      <c r="K27" s="135">
        <v>20.004000000000001</v>
      </c>
      <c r="L27" s="135">
        <v>20.010000000000002</v>
      </c>
      <c r="M27" s="14"/>
      <c r="N27" s="68">
        <f t="shared" si="1"/>
        <v>20.008800000000001</v>
      </c>
      <c r="O27" s="38" t="s">
        <v>57</v>
      </c>
      <c r="P27" s="22"/>
      <c r="Q27" s="22"/>
      <c r="R27" s="22"/>
      <c r="S27" s="22"/>
      <c r="T27" s="70">
        <v>4</v>
      </c>
      <c r="U27" s="92">
        <v>0.44669999999999999</v>
      </c>
      <c r="V27" s="60"/>
      <c r="W27" s="131" t="s">
        <v>28</v>
      </c>
      <c r="X27" s="88">
        <f>IF(C15&lt;&gt;"",100*($Q$26/$Q$34),"")</f>
        <v>9.5500425842161487</v>
      </c>
      <c r="Y27" s="65"/>
      <c r="AW27" s="6">
        <f>I16</f>
        <v>20.006</v>
      </c>
      <c r="AX27" s="6">
        <f>I21</f>
        <v>20.006</v>
      </c>
      <c r="AY27" s="6">
        <f>I26</f>
        <v>20.007000000000001</v>
      </c>
      <c r="BA27" s="6">
        <f>+I16-$I$36</f>
        <v>-3.3333333333374071E-4</v>
      </c>
      <c r="BB27" s="6">
        <f>+I21-$I$36</f>
        <v>-3.3333333333374071E-4</v>
      </c>
      <c r="BC27" s="6">
        <f>+I26-$I$36</f>
        <v>6.6666666666748142E-4</v>
      </c>
    </row>
    <row r="28" spans="1:55" ht="18" customHeight="1">
      <c r="A28" s="73">
        <f>A27+1</f>
        <v>14</v>
      </c>
      <c r="B28" s="74" t="s">
        <v>35</v>
      </c>
      <c r="C28" s="79">
        <f t="shared" ref="C28:L28" si="7">IF(C25&lt;&gt;"",SUM(C25:C27)/COUNT(C25:C27),"")</f>
        <v>20.007666666666665</v>
      </c>
      <c r="D28" s="79">
        <f t="shared" si="7"/>
        <v>20.010666666666665</v>
      </c>
      <c r="E28" s="79">
        <f t="shared" si="7"/>
        <v>20.006</v>
      </c>
      <c r="F28" s="79">
        <f t="shared" si="7"/>
        <v>20.012</v>
      </c>
      <c r="G28" s="79">
        <f t="shared" si="7"/>
        <v>20.010000000000002</v>
      </c>
      <c r="H28" s="79">
        <f t="shared" si="7"/>
        <v>20.011666666666667</v>
      </c>
      <c r="I28" s="79">
        <f t="shared" si="7"/>
        <v>20.007000000000001</v>
      </c>
      <c r="J28" s="79">
        <f t="shared" si="7"/>
        <v>20.008333333333329</v>
      </c>
      <c r="K28" s="79">
        <f t="shared" si="7"/>
        <v>20.004000000000001</v>
      </c>
      <c r="L28" s="79">
        <f t="shared" si="7"/>
        <v>20.010000000000002</v>
      </c>
      <c r="M28" s="80" t="s">
        <v>58</v>
      </c>
      <c r="N28" s="68">
        <f t="shared" si="1"/>
        <v>20.008733333333332</v>
      </c>
      <c r="O28" s="60" t="s">
        <v>59</v>
      </c>
      <c r="P28" s="131" t="s">
        <v>28</v>
      </c>
      <c r="Q28" s="18" t="s">
        <v>60</v>
      </c>
      <c r="R28" s="18"/>
      <c r="S28" s="18"/>
      <c r="T28" s="70">
        <v>5</v>
      </c>
      <c r="U28" s="92">
        <v>0.40300000000000002</v>
      </c>
      <c r="V28" s="94" t="str">
        <f>IF(C16&lt;&gt;"",IF(X27&lt;10,"Gage system O.K",IF(X27&lt;30,"Gage system may be acceptable","Gage system needs improvement")),"")</f>
        <v>Gage system O.K</v>
      </c>
      <c r="W28" s="95"/>
      <c r="X28" s="96"/>
      <c r="Y28" s="97"/>
      <c r="AW28" s="6">
        <f>I17</f>
        <v>20.006</v>
      </c>
      <c r="AX28" s="6">
        <f>I22</f>
        <v>20.006</v>
      </c>
      <c r="AY28" s="6">
        <f>I27</f>
        <v>20.007000000000001</v>
      </c>
      <c r="BA28" s="6">
        <f>+I17-$I$36</f>
        <v>-3.3333333333374071E-4</v>
      </c>
      <c r="BB28" s="6">
        <f>+I22-$I$36</f>
        <v>-3.3333333333374071E-4</v>
      </c>
      <c r="BC28" s="6">
        <f>+I27-$I$36</f>
        <v>6.6666666666748142E-4</v>
      </c>
    </row>
    <row r="29" spans="1:55" ht="18" customHeight="1" thickBot="1">
      <c r="A29" s="81">
        <f>A28+1</f>
        <v>15</v>
      </c>
      <c r="B29" s="82" t="s">
        <v>38</v>
      </c>
      <c r="C29" s="83">
        <f t="shared" ref="C29:L29" si="8">IF(C25&lt;&gt;"",MAX(C25:C27)-MIN(C25:C27),"")</f>
        <v>9.9999999999766942E-4</v>
      </c>
      <c r="D29" s="83">
        <f t="shared" si="8"/>
        <v>9.9999999999766942E-4</v>
      </c>
      <c r="E29" s="83">
        <f t="shared" si="8"/>
        <v>0</v>
      </c>
      <c r="F29" s="83">
        <f t="shared" si="8"/>
        <v>0</v>
      </c>
      <c r="G29" s="83">
        <f t="shared" si="8"/>
        <v>0</v>
      </c>
      <c r="H29" s="83">
        <f t="shared" si="8"/>
        <v>1.0000000000012221E-3</v>
      </c>
      <c r="I29" s="83">
        <f t="shared" si="8"/>
        <v>0</v>
      </c>
      <c r="J29" s="83">
        <f t="shared" si="8"/>
        <v>1.0000000000012221E-3</v>
      </c>
      <c r="K29" s="83">
        <f t="shared" si="8"/>
        <v>0</v>
      </c>
      <c r="L29" s="83">
        <f t="shared" si="8"/>
        <v>0</v>
      </c>
      <c r="M29" s="84" t="s">
        <v>61</v>
      </c>
      <c r="N29" s="68">
        <f t="shared" si="1"/>
        <v>3.999999999997783E-4</v>
      </c>
      <c r="O29" s="60"/>
      <c r="P29" s="131" t="s">
        <v>28</v>
      </c>
      <c r="Q29" s="18" t="str">
        <f>IF(C15&lt;&gt;"",CONCATENATE(TEXT($N$31,"0.000")," x ",CHOOSE($H$11,0,U25,U26,U27,U28,U29,U30,U31,U32,U33)),"")</f>
        <v>0.008 x 0.3146</v>
      </c>
      <c r="R29" s="18"/>
      <c r="S29" s="18"/>
      <c r="T29" s="70">
        <v>6</v>
      </c>
      <c r="U29" s="92">
        <v>0.37419999999999998</v>
      </c>
      <c r="V29" s="54"/>
      <c r="W29" s="22"/>
      <c r="X29" s="22"/>
      <c r="Y29" s="23"/>
    </row>
    <row r="30" spans="1:55" ht="18" customHeight="1">
      <c r="A30" s="98" t="s">
        <v>62</v>
      </c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1" t="s">
        <v>63</v>
      </c>
      <c r="N30" s="102">
        <f>IF(C15&lt;&gt;"",AVERAGE(C31:L31),"")</f>
        <v>20.00866666666667</v>
      </c>
      <c r="O30" s="103"/>
      <c r="P30" s="75" t="s">
        <v>28</v>
      </c>
      <c r="Q30" s="93">
        <f>IF(C15&lt;&gt;"",$N$31*CHOOSE($H$11,0,U25,U26,U27,U28,U29,U30,U31,U32,U33),"")</f>
        <v>2.5867111111112918E-3</v>
      </c>
      <c r="R30" s="14"/>
      <c r="S30" s="14"/>
      <c r="T30" s="70">
        <v>7</v>
      </c>
      <c r="U30" s="92">
        <v>0.35339999999999999</v>
      </c>
      <c r="V30" s="60" t="s">
        <v>64</v>
      </c>
      <c r="W30" s="131" t="s">
        <v>28</v>
      </c>
      <c r="X30" s="18" t="s">
        <v>65</v>
      </c>
      <c r="Y30" s="65"/>
      <c r="AP30" s="3" t="str">
        <f>+L8</f>
        <v>M VELUMURUGAN</v>
      </c>
      <c r="AW30" s="6">
        <f>J15</f>
        <v>20.007999999999999</v>
      </c>
      <c r="AX30" s="6">
        <f>J20</f>
        <v>20.007999999999999</v>
      </c>
      <c r="AY30" s="6">
        <f>J25</f>
        <v>20.007999999999999</v>
      </c>
      <c r="BA30" s="6">
        <f>+J15-$J$36</f>
        <v>-2.2222222222012533E-4</v>
      </c>
      <c r="BB30" s="6">
        <f>+J20-$J$36</f>
        <v>-2.2222222222012533E-4</v>
      </c>
      <c r="BC30" s="6">
        <f>+J25-$J$36</f>
        <v>-2.2222222222012533E-4</v>
      </c>
    </row>
    <row r="31" spans="1:55" ht="18" customHeight="1" thickBot="1">
      <c r="A31" s="104" t="s">
        <v>66</v>
      </c>
      <c r="B31" s="105"/>
      <c r="C31" s="106">
        <f t="shared" ref="C31:L31" si="9">IF(C18&lt;&gt;"",SUM(C18,C23,C28)/COUNT(C18,C23,C28),"")</f>
        <v>20.007111111111112</v>
      </c>
      <c r="D31" s="106">
        <f t="shared" si="9"/>
        <v>20.010777777777776</v>
      </c>
      <c r="E31" s="106">
        <f t="shared" si="9"/>
        <v>20.005666666666666</v>
      </c>
      <c r="F31" s="106">
        <f t="shared" si="9"/>
        <v>20.012555555555558</v>
      </c>
      <c r="G31" s="106">
        <f t="shared" si="9"/>
        <v>20.010000000000002</v>
      </c>
      <c r="H31" s="106">
        <f t="shared" si="9"/>
        <v>20.011666666666667</v>
      </c>
      <c r="I31" s="106">
        <f t="shared" si="9"/>
        <v>20.006333333333334</v>
      </c>
      <c r="J31" s="106">
        <f t="shared" si="9"/>
        <v>20.008222222222219</v>
      </c>
      <c r="K31" s="106">
        <f t="shared" si="9"/>
        <v>20.004333333333335</v>
      </c>
      <c r="L31" s="106">
        <f t="shared" si="9"/>
        <v>20.010000000000002</v>
      </c>
      <c r="M31" s="107" t="s">
        <v>67</v>
      </c>
      <c r="N31" s="108">
        <f>IF(C15&lt;&gt;"",MAX(C31:L31)-MIN(C31:L31),"")</f>
        <v>8.222222222222797E-3</v>
      </c>
      <c r="O31" s="38" t="s">
        <v>68</v>
      </c>
      <c r="P31" s="22"/>
      <c r="Q31" s="22"/>
      <c r="R31" s="22"/>
      <c r="S31" s="22"/>
      <c r="T31" s="70">
        <v>8</v>
      </c>
      <c r="U31" s="92">
        <v>0.33750000000000002</v>
      </c>
      <c r="V31" s="60"/>
      <c r="W31" s="131" t="s">
        <v>28</v>
      </c>
      <c r="X31" s="18" t="str">
        <f>IF(C15&lt;&gt;"",CONCATENATE("100(",TEXT($Q$30,"0.0000"),"/",TEXT($Q$34,"0.0000"),")"),"")</f>
        <v>100(0.0026/0.0026)</v>
      </c>
      <c r="Y31" s="65"/>
      <c r="AW31" s="6">
        <f>J16</f>
        <v>20.007999999999999</v>
      </c>
      <c r="AX31" s="6">
        <f>J21</f>
        <v>20.009</v>
      </c>
      <c r="AY31" s="6">
        <f>J26</f>
        <v>20.009</v>
      </c>
      <c r="BA31" s="6">
        <f>+J16-$J$36</f>
        <v>-2.2222222222012533E-4</v>
      </c>
      <c r="BB31" s="6">
        <f>+J21-$J$36</f>
        <v>7.777777777810968E-4</v>
      </c>
      <c r="BC31" s="6">
        <f>+J26-$J$36</f>
        <v>7.777777777810968E-4</v>
      </c>
    </row>
    <row r="32" spans="1:55" ht="18" customHeight="1">
      <c r="A32" s="109">
        <f>A29+2</f>
        <v>17</v>
      </c>
      <c r="B32" s="58" t="s">
        <v>69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110" t="s">
        <v>70</v>
      </c>
      <c r="N32" s="111">
        <f>IF(C15&lt;&gt;"",SUM(N19,N24,N29)/COUNT(C15,C20,C25),"")</f>
        <v>3.9999999999989675E-4</v>
      </c>
      <c r="O32" s="60" t="s">
        <v>71</v>
      </c>
      <c r="P32" s="131" t="s">
        <v>28</v>
      </c>
      <c r="Q32" s="18" t="s">
        <v>72</v>
      </c>
      <c r="R32" s="18"/>
      <c r="S32" s="18"/>
      <c r="T32" s="70">
        <v>9</v>
      </c>
      <c r="U32" s="92">
        <v>0.32490000000000002</v>
      </c>
      <c r="V32" s="60"/>
      <c r="W32" s="131" t="s">
        <v>28</v>
      </c>
      <c r="X32" s="88">
        <f>IF(C15&lt;&gt;"",100*($Q$30/$Q$34),"")</f>
        <v>99.542938908993733</v>
      </c>
      <c r="Y32" s="65"/>
      <c r="AW32" s="6">
        <f>J17</f>
        <v>20.007999999999999</v>
      </c>
      <c r="AX32" s="6">
        <f>J22</f>
        <v>20.007999999999999</v>
      </c>
      <c r="AY32" s="6">
        <f>J27</f>
        <v>20.007999999999999</v>
      </c>
      <c r="BA32" s="6">
        <f>+J17-$J$36</f>
        <v>-2.2222222222012533E-4</v>
      </c>
      <c r="BB32" s="6">
        <f>+J22-$J$36</f>
        <v>-2.2222222222012533E-4</v>
      </c>
      <c r="BC32" s="6">
        <f>+J27-$J$36</f>
        <v>-2.2222222222012533E-4</v>
      </c>
    </row>
    <row r="33" spans="1:55" ht="18" customHeight="1">
      <c r="A33" s="112">
        <f>A32+1</f>
        <v>18</v>
      </c>
      <c r="B33" s="113" t="s">
        <v>73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 t="s">
        <v>74</v>
      </c>
      <c r="N33" s="115">
        <f>IF(C15&lt;&gt;"",MAX(N18,N23,N28)-MIN(N18,N23,N28),"")</f>
        <v>1.66666666665094E-4</v>
      </c>
      <c r="O33" s="60"/>
      <c r="P33" s="116" t="s">
        <v>28</v>
      </c>
      <c r="Q33" s="88" t="str">
        <f>IF(C15&lt;&gt;"",CONCATENATE("{(",TEXT($Q$26,"0.000"),"^2 + ",TEXT($Q$30,"0.000"),"^2)}^1/2"),"")</f>
        <v>{(0.000^2 + 0.003^2)}^1/2</v>
      </c>
      <c r="R33" s="18"/>
      <c r="S33" s="18"/>
      <c r="T33" s="77">
        <v>10</v>
      </c>
      <c r="U33" s="117">
        <v>0.31459999999999999</v>
      </c>
      <c r="V33" s="69"/>
      <c r="W33" s="18"/>
      <c r="X33" s="18"/>
      <c r="Y33" s="65"/>
    </row>
    <row r="34" spans="1:55" ht="18" customHeight="1">
      <c r="A34" s="112">
        <f>A33+1</f>
        <v>19</v>
      </c>
      <c r="B34" s="118" t="s">
        <v>75</v>
      </c>
      <c r="C34" s="113"/>
      <c r="D34" s="113"/>
      <c r="E34" s="119"/>
      <c r="F34" s="120"/>
      <c r="G34" s="121"/>
      <c r="H34" s="121"/>
      <c r="I34" s="121"/>
      <c r="J34" s="120"/>
      <c r="K34" s="113"/>
      <c r="L34" s="113"/>
      <c r="M34" s="122" t="s">
        <v>76</v>
      </c>
      <c r="N34" s="115">
        <f>IF(C15&lt;&gt;"",IF(F11=3,2.58*N32,3.27*N32),"")</f>
        <v>1.0319999999997337E-3</v>
      </c>
      <c r="O34" s="103"/>
      <c r="P34" s="123" t="s">
        <v>28</v>
      </c>
      <c r="Q34" s="76">
        <f>IF(C15&lt;&gt;"",($Q$26^2+$Q$30^2)^(1/2),"")</f>
        <v>2.5985882469033491E-3</v>
      </c>
      <c r="R34" s="14"/>
      <c r="S34" s="14"/>
      <c r="T34" s="14"/>
      <c r="U34" s="14"/>
      <c r="V34" s="13" t="s">
        <v>77</v>
      </c>
      <c r="W34" s="123" t="s">
        <v>28</v>
      </c>
      <c r="X34" s="124">
        <f>1.41*Q30/Q26</f>
        <v>14.696850053177149</v>
      </c>
      <c r="Y34" s="17"/>
      <c r="AW34" s="6">
        <f>K15</f>
        <v>20.004000000000001</v>
      </c>
      <c r="AX34" s="6">
        <f>K20</f>
        <v>20.004999999999999</v>
      </c>
      <c r="AY34" s="6">
        <f>K25</f>
        <v>20.004000000000001</v>
      </c>
      <c r="BA34" s="6">
        <f>+K15-$K$36</f>
        <v>-3.33333333330188E-4</v>
      </c>
      <c r="BB34" s="6">
        <f>+K20-$K$36</f>
        <v>6.6666666666748142E-4</v>
      </c>
      <c r="BC34" s="6">
        <f>+K25-$K$36</f>
        <v>-3.33333333330188E-4</v>
      </c>
    </row>
    <row r="35" spans="1:55" ht="18" customHeight="1" thickBot="1">
      <c r="A35" s="81">
        <f>A34+1</f>
        <v>20</v>
      </c>
      <c r="B35" s="125" t="s">
        <v>78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7" t="s">
        <v>79</v>
      </c>
      <c r="N35" s="128">
        <f>IF(C15&lt;&gt;"",0,"")</f>
        <v>0</v>
      </c>
      <c r="O35" s="131"/>
      <c r="P35" s="116"/>
      <c r="Q35" s="129"/>
      <c r="R35" s="18"/>
      <c r="S35" s="18"/>
      <c r="T35" s="18"/>
      <c r="U35" s="18"/>
      <c r="AW35" s="6">
        <f>K16</f>
        <v>20.004999999999999</v>
      </c>
      <c r="AX35" s="6">
        <f>K21</f>
        <v>20.004000000000001</v>
      </c>
      <c r="AY35" s="6">
        <f>K26</f>
        <v>20.004000000000001</v>
      </c>
      <c r="BA35" s="6">
        <f>+K16-$K$36</f>
        <v>6.6666666666748142E-4</v>
      </c>
      <c r="BB35" s="6">
        <f>+K21-$K$36</f>
        <v>-3.33333333330188E-4</v>
      </c>
      <c r="BC35" s="6">
        <f>+K26-$K$36</f>
        <v>-3.33333333330188E-4</v>
      </c>
    </row>
    <row r="36" spans="1:55" ht="18" customHeight="1">
      <c r="A36" s="150" t="s">
        <v>80</v>
      </c>
      <c r="B36" s="151"/>
      <c r="C36" s="57">
        <f>AVERAGE(C15:C17,C20:C22,C25:C27)</f>
        <v>20.007111111111115</v>
      </c>
      <c r="D36" s="57">
        <f t="shared" ref="D36:L36" si="10">AVERAGE(D15:D17,D20:D22,D25:D27)</f>
        <v>20.010777777777776</v>
      </c>
      <c r="E36" s="57">
        <f t="shared" si="10"/>
        <v>20.005666666666666</v>
      </c>
      <c r="F36" s="57">
        <f t="shared" si="10"/>
        <v>20.012555555555554</v>
      </c>
      <c r="G36" s="57">
        <f t="shared" si="10"/>
        <v>20.010000000000002</v>
      </c>
      <c r="H36" s="57">
        <f t="shared" si="10"/>
        <v>20.011666666666667</v>
      </c>
      <c r="I36" s="57">
        <f t="shared" si="10"/>
        <v>20.006333333333334</v>
      </c>
      <c r="J36" s="57">
        <f t="shared" si="10"/>
        <v>20.008222222222219</v>
      </c>
      <c r="K36" s="57">
        <f t="shared" si="10"/>
        <v>20.004333333333332</v>
      </c>
      <c r="L36" s="57">
        <f t="shared" si="10"/>
        <v>20.010000000000002</v>
      </c>
      <c r="M36" s="130"/>
      <c r="N36" s="130"/>
      <c r="O36" s="11" t="s">
        <v>81</v>
      </c>
      <c r="AW36" s="6">
        <f>K17</f>
        <v>20.004999999999999</v>
      </c>
      <c r="AX36" s="6">
        <f>K22</f>
        <v>20.004000000000001</v>
      </c>
      <c r="AY36" s="6">
        <f>K27</f>
        <v>20.004000000000001</v>
      </c>
      <c r="BA36" s="6">
        <f>+K17-$K$36</f>
        <v>6.6666666666748142E-4</v>
      </c>
      <c r="BB36" s="6">
        <f>+K22-$K$36</f>
        <v>-3.33333333330188E-4</v>
      </c>
      <c r="BC36" s="6">
        <f>+K27-$K$36</f>
        <v>-3.33333333330188E-4</v>
      </c>
    </row>
    <row r="37" spans="1:55">
      <c r="A37" s="11" t="s">
        <v>82</v>
      </c>
      <c r="O37" s="11" t="s">
        <v>83</v>
      </c>
    </row>
    <row r="38" spans="1:55">
      <c r="A38" s="11" t="s">
        <v>84</v>
      </c>
      <c r="P38" s="11" t="s">
        <v>85</v>
      </c>
      <c r="AW38" s="6">
        <f>L15</f>
        <v>20.010000000000002</v>
      </c>
      <c r="AX38" s="6">
        <f>L20</f>
        <v>20.010000000000002</v>
      </c>
      <c r="AY38" s="6">
        <f>L25</f>
        <v>20.010000000000002</v>
      </c>
      <c r="BA38" s="6">
        <f>+L15-$L$36</f>
        <v>0</v>
      </c>
      <c r="BB38" s="6">
        <f>+L20-$L$36</f>
        <v>0</v>
      </c>
      <c r="BC38" s="6">
        <f>+L25-$L$36</f>
        <v>0</v>
      </c>
    </row>
    <row r="39" spans="1:55">
      <c r="A39" s="11" t="s">
        <v>86</v>
      </c>
      <c r="O39" s="11" t="s">
        <v>87</v>
      </c>
      <c r="AW39" s="6">
        <f>L16</f>
        <v>20.010000000000002</v>
      </c>
      <c r="AX39" s="6">
        <f>L21</f>
        <v>20.010000000000002</v>
      </c>
      <c r="AY39" s="6">
        <f>L26</f>
        <v>20.010000000000002</v>
      </c>
      <c r="BA39" s="6">
        <f>+L16-$L$36</f>
        <v>0</v>
      </c>
      <c r="BB39" s="6">
        <f>+L21-$L$36</f>
        <v>0</v>
      </c>
      <c r="BC39" s="6">
        <f>+L26-$L$36</f>
        <v>0</v>
      </c>
    </row>
    <row r="40" spans="1:55">
      <c r="O40" s="11" t="s">
        <v>88</v>
      </c>
      <c r="AW40" s="6">
        <f>L17</f>
        <v>20.010000000000002</v>
      </c>
      <c r="AX40" s="6">
        <f>L22</f>
        <v>20.010000000000002</v>
      </c>
      <c r="AY40" s="6">
        <f>L27</f>
        <v>20.010000000000002</v>
      </c>
      <c r="BA40" s="6">
        <f>+L17-$L$36</f>
        <v>0</v>
      </c>
      <c r="BB40" s="6">
        <f>+L22-$L$36</f>
        <v>0</v>
      </c>
      <c r="BC40" s="6">
        <f>+L27-$L$36</f>
        <v>0</v>
      </c>
    </row>
    <row r="41" spans="1:55">
      <c r="A41" s="11" t="s">
        <v>89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1" t="s">
        <v>90</v>
      </c>
    </row>
    <row r="42" spans="1:55">
      <c r="O42" s="11" t="s">
        <v>91</v>
      </c>
    </row>
    <row r="44" spans="1:55" s="18" customFormat="1">
      <c r="A44" s="18" t="s">
        <v>92</v>
      </c>
      <c r="G44" s="18" t="s">
        <v>93</v>
      </c>
      <c r="L44" s="18" t="s">
        <v>94</v>
      </c>
    </row>
    <row r="45" spans="1:55" s="18" customFormat="1"/>
    <row r="46" spans="1:55" s="18" customFormat="1"/>
    <row r="47" spans="1:55" s="18" customFormat="1"/>
    <row r="48" spans="1:55" s="18" customFormat="1"/>
    <row r="49" spans="1:15" s="18" customFormat="1"/>
    <row r="50" spans="1:15" s="18" customFormat="1"/>
    <row r="51" spans="1:15" s="18" customFormat="1"/>
    <row r="52" spans="1:15" s="18" customFormat="1"/>
    <row r="53" spans="1:15" s="18" customFormat="1"/>
    <row r="54" spans="1:15" s="18" customFormat="1"/>
    <row r="55" spans="1:15" s="18" customFormat="1"/>
    <row r="56" spans="1:15" s="18" customFormat="1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</row>
    <row r="57" spans="1:15" s="18" customFormat="1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</row>
    <row r="58" spans="1:15" s="18" customFormat="1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</row>
    <row r="59" spans="1:15" s="18" customFormat="1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</row>
    <row r="60" spans="1:15" s="18" customFormat="1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</row>
    <row r="61" spans="1:15" s="18" customFormat="1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</row>
    <row r="62" spans="1:15" s="18" customFormat="1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</row>
    <row r="63" spans="1:15" s="18" customFormat="1"/>
    <row r="64" spans="1:15" s="18" customFormat="1"/>
    <row r="65" s="18" customFormat="1"/>
    <row r="66" s="18" customFormat="1"/>
    <row r="67" s="18" customFormat="1"/>
    <row r="68" s="18" customFormat="1"/>
    <row r="69" s="18" customFormat="1"/>
    <row r="70" s="18" customFormat="1"/>
    <row r="71" s="18" customFormat="1"/>
    <row r="72" s="18" customFormat="1"/>
    <row r="73" s="18" customFormat="1"/>
    <row r="74" s="18" customFormat="1"/>
    <row r="75" s="18" customFormat="1"/>
    <row r="76" s="18" customFormat="1"/>
    <row r="77" s="18" customFormat="1"/>
    <row r="78" s="18" customFormat="1"/>
    <row r="79" s="18" customFormat="1"/>
    <row r="80" s="18" customFormat="1"/>
    <row r="81" s="18" customFormat="1"/>
    <row r="82" s="18" customFormat="1"/>
    <row r="83" s="18" customFormat="1"/>
    <row r="84" s="18" customFormat="1"/>
    <row r="85" s="18" customFormat="1"/>
    <row r="86" s="18" customFormat="1"/>
    <row r="87" s="18" customFormat="1"/>
    <row r="88" s="18" customFormat="1"/>
    <row r="89" s="18" customFormat="1"/>
    <row r="90" s="18" customFormat="1"/>
    <row r="91" s="18" customFormat="1"/>
    <row r="92" s="18" customFormat="1"/>
    <row r="93" s="18" customFormat="1"/>
    <row r="94" s="18" customFormat="1"/>
    <row r="95" s="18" customFormat="1"/>
    <row r="96" s="18" customFormat="1"/>
    <row r="97" s="18" customFormat="1"/>
    <row r="98" s="18" customFormat="1"/>
    <row r="99" s="18" customFormat="1"/>
    <row r="100" s="18" customFormat="1"/>
    <row r="101" s="18" customFormat="1"/>
    <row r="102" s="18" customFormat="1"/>
    <row r="103" s="18" customFormat="1"/>
    <row r="104" s="18" customFormat="1"/>
    <row r="105" s="18" customFormat="1"/>
    <row r="106" s="18" customFormat="1"/>
    <row r="107" s="18" customFormat="1"/>
    <row r="108" s="18" customFormat="1"/>
    <row r="109" s="18" customFormat="1"/>
    <row r="110" s="18" customFormat="1"/>
    <row r="111" s="18" customFormat="1"/>
    <row r="112" s="18" customFormat="1"/>
    <row r="113" s="18" customFormat="1"/>
    <row r="114" s="18" customFormat="1"/>
    <row r="115" s="18" customFormat="1"/>
    <row r="116" s="18" customFormat="1"/>
    <row r="117" s="18" customFormat="1"/>
    <row r="118" s="18" customFormat="1"/>
    <row r="119" s="18" customFormat="1"/>
    <row r="120" s="18" customFormat="1"/>
    <row r="121" s="18" customFormat="1"/>
    <row r="122" s="18" customFormat="1"/>
    <row r="123" s="18" customFormat="1"/>
    <row r="124" s="18" customFormat="1"/>
    <row r="125" s="18" customFormat="1"/>
    <row r="126" s="18" customFormat="1"/>
    <row r="127" s="18" customFormat="1"/>
    <row r="128" s="18" customFormat="1"/>
    <row r="129" s="18" customFormat="1"/>
    <row r="130" s="18" customFormat="1"/>
    <row r="131" s="18" customFormat="1"/>
    <row r="132" s="18" customFormat="1"/>
    <row r="133" s="18" customFormat="1"/>
    <row r="134" s="18" customFormat="1"/>
    <row r="135" s="18" customFormat="1"/>
    <row r="136" s="18" customFormat="1"/>
    <row r="137" s="18" customFormat="1"/>
    <row r="138" s="18" customFormat="1"/>
    <row r="139" s="18" customFormat="1"/>
    <row r="140" s="18" customFormat="1"/>
    <row r="141" s="18" customFormat="1"/>
    <row r="142" s="18" customFormat="1"/>
    <row r="143" s="18" customFormat="1"/>
    <row r="144" s="18" customFormat="1"/>
    <row r="145" s="18" customFormat="1"/>
    <row r="146" s="18" customFormat="1"/>
    <row r="147" s="18" customFormat="1"/>
    <row r="148" s="18" customFormat="1"/>
    <row r="149" s="18" customFormat="1"/>
    <row r="150" s="18" customFormat="1"/>
    <row r="151" s="18" customFormat="1"/>
    <row r="152" s="18" customFormat="1"/>
    <row r="153" s="18" customFormat="1"/>
    <row r="154" s="18" customFormat="1"/>
    <row r="155" s="18" customFormat="1"/>
    <row r="156" s="18" customFormat="1"/>
    <row r="157" s="18" customFormat="1"/>
    <row r="158" s="18" customFormat="1"/>
    <row r="159" s="18" customFormat="1"/>
    <row r="160" s="18" customFormat="1"/>
    <row r="161" s="18" customFormat="1"/>
    <row r="162" s="18" customFormat="1"/>
    <row r="163" s="18" customFormat="1"/>
    <row r="164" s="18" customFormat="1"/>
    <row r="165" s="18" customFormat="1"/>
    <row r="166" s="18" customFormat="1"/>
    <row r="167" s="18" customFormat="1"/>
    <row r="168" s="18" customFormat="1"/>
    <row r="169" s="18" customFormat="1"/>
    <row r="170" s="18" customFormat="1"/>
    <row r="171" s="18" customFormat="1"/>
    <row r="172" s="18" customFormat="1"/>
    <row r="173" s="18" customFormat="1"/>
    <row r="174" s="18" customFormat="1"/>
    <row r="175" s="18" customFormat="1"/>
    <row r="176" s="18" customFormat="1"/>
    <row r="177" s="18" customFormat="1"/>
    <row r="178" s="18" customFormat="1"/>
    <row r="179" s="18" customFormat="1"/>
    <row r="180" s="18" customFormat="1"/>
    <row r="181" s="18" customFormat="1"/>
    <row r="182" s="18" customFormat="1"/>
    <row r="183" s="18" customFormat="1"/>
    <row r="184" s="18" customFormat="1"/>
    <row r="185" s="18" customFormat="1"/>
    <row r="186" s="18" customFormat="1"/>
    <row r="187" s="18" customFormat="1"/>
    <row r="188" s="18" customFormat="1"/>
    <row r="189" s="18" customFormat="1"/>
    <row r="190" s="18" customFormat="1"/>
    <row r="191" s="18" customFormat="1"/>
    <row r="192" s="18" customFormat="1"/>
    <row r="193" s="18" customFormat="1"/>
    <row r="194" s="18" customFormat="1"/>
    <row r="195" s="18" customFormat="1"/>
    <row r="196" s="18" customFormat="1"/>
    <row r="197" s="18" customFormat="1"/>
    <row r="198" s="18" customFormat="1"/>
    <row r="199" s="18" customFormat="1"/>
    <row r="200" s="18" customFormat="1"/>
    <row r="201" s="18" customFormat="1"/>
    <row r="202" s="18" customFormat="1"/>
    <row r="203" s="18" customFormat="1"/>
    <row r="204" s="18" customFormat="1"/>
    <row r="205" s="18" customFormat="1"/>
    <row r="206" s="18" customFormat="1"/>
    <row r="207" s="18" customFormat="1"/>
    <row r="208" s="18" customFormat="1"/>
    <row r="209" s="18" customFormat="1"/>
    <row r="210" s="18" customFormat="1"/>
    <row r="211" s="18" customFormat="1"/>
    <row r="212" s="18" customFormat="1"/>
    <row r="213" s="18" customFormat="1"/>
    <row r="214" s="18" customFormat="1"/>
    <row r="215" s="18" customFormat="1"/>
    <row r="216" s="18" customFormat="1"/>
    <row r="217" s="18" customFormat="1"/>
    <row r="218" s="18" customFormat="1"/>
    <row r="219" s="18" customFormat="1"/>
    <row r="220" s="18" customFormat="1"/>
    <row r="221" s="18" customFormat="1"/>
    <row r="222" s="18" customFormat="1"/>
    <row r="223" s="18" customFormat="1"/>
    <row r="224" s="18" customFormat="1"/>
    <row r="225" s="18" customFormat="1"/>
    <row r="226" s="18" customFormat="1"/>
    <row r="227" s="18" customFormat="1"/>
    <row r="228" s="18" customFormat="1"/>
    <row r="229" s="18" customFormat="1"/>
    <row r="230" s="18" customFormat="1"/>
    <row r="231" s="18" customFormat="1"/>
    <row r="232" s="18" customFormat="1"/>
    <row r="233" s="18" customFormat="1"/>
    <row r="234" s="18" customFormat="1"/>
    <row r="235" s="18" customFormat="1"/>
    <row r="236" s="18" customFormat="1"/>
    <row r="237" s="18" customFormat="1"/>
    <row r="238" s="18" customFormat="1"/>
    <row r="239" s="18" customFormat="1"/>
    <row r="240" s="18" customFormat="1"/>
    <row r="241" s="18" customFormat="1"/>
    <row r="242" s="18" customFormat="1"/>
    <row r="243" s="18" customFormat="1"/>
    <row r="244" s="18" customFormat="1"/>
    <row r="245" s="18" customFormat="1"/>
    <row r="246" s="18" customFormat="1"/>
    <row r="247" s="18" customFormat="1"/>
    <row r="248" s="18" customFormat="1"/>
    <row r="249" s="18" customFormat="1"/>
    <row r="250" s="18" customFormat="1"/>
    <row r="251" s="18" customFormat="1"/>
    <row r="252" s="18" customFormat="1"/>
    <row r="253" s="18" customFormat="1"/>
    <row r="254" s="18" customFormat="1"/>
    <row r="255" s="18" customFormat="1"/>
    <row r="256" s="18" customFormat="1"/>
    <row r="257" s="18" customFormat="1"/>
    <row r="258" s="18" customFormat="1"/>
    <row r="259" s="18" customFormat="1"/>
    <row r="260" s="18" customFormat="1"/>
    <row r="261" s="18" customFormat="1"/>
    <row r="262" s="18" customFormat="1"/>
    <row r="263" s="18" customFormat="1"/>
    <row r="264" s="18" customFormat="1"/>
    <row r="265" s="18" customFormat="1"/>
    <row r="266" s="18" customFormat="1"/>
    <row r="267" s="18" customFormat="1"/>
    <row r="268" s="18" customFormat="1"/>
    <row r="269" s="18" customFormat="1"/>
    <row r="270" s="18" customFormat="1"/>
    <row r="271" s="18" customFormat="1"/>
    <row r="272" s="18" customFormat="1"/>
    <row r="273" s="18" customFormat="1"/>
    <row r="274" s="18" customFormat="1"/>
    <row r="275" s="18" customFormat="1"/>
    <row r="276" s="18" customFormat="1"/>
    <row r="277" s="18" customFormat="1"/>
    <row r="278" s="18" customFormat="1"/>
    <row r="279" s="18" customFormat="1"/>
    <row r="280" s="18" customFormat="1"/>
    <row r="281" s="18" customFormat="1"/>
    <row r="282" s="18" customFormat="1"/>
    <row r="283" s="18" customFormat="1"/>
    <row r="284" s="18" customFormat="1"/>
    <row r="285" s="18" customFormat="1"/>
    <row r="286" s="18" customFormat="1"/>
    <row r="287" s="18" customFormat="1"/>
    <row r="288" s="18" customFormat="1"/>
    <row r="289" s="18" customFormat="1"/>
    <row r="290" s="18" customFormat="1"/>
    <row r="291" s="18" customFormat="1"/>
    <row r="292" s="18" customFormat="1"/>
    <row r="293" s="18" customFormat="1"/>
    <row r="294" s="18" customFormat="1"/>
    <row r="295" s="18" customFormat="1"/>
    <row r="296" s="18" customFormat="1"/>
    <row r="297" s="18" customFormat="1"/>
    <row r="298" s="18" customFormat="1"/>
    <row r="299" s="18" customFormat="1"/>
    <row r="300" s="18" customFormat="1"/>
    <row r="301" s="18" customFormat="1"/>
    <row r="302" s="18" customFormat="1"/>
    <row r="303" s="18" customFormat="1"/>
    <row r="304" s="18" customFormat="1"/>
    <row r="305" s="18" customFormat="1"/>
    <row r="306" s="18" customFormat="1"/>
    <row r="307" s="18" customFormat="1"/>
    <row r="308" s="18" customFormat="1"/>
    <row r="309" s="18" customFormat="1"/>
    <row r="310" s="18" customFormat="1"/>
    <row r="311" s="18" customFormat="1"/>
    <row r="312" s="18" customFormat="1"/>
    <row r="313" s="18" customFormat="1"/>
    <row r="314" s="18" customFormat="1"/>
    <row r="315" s="18" customFormat="1"/>
    <row r="316" s="18" customFormat="1"/>
    <row r="317" s="18" customFormat="1"/>
    <row r="318" s="18" customFormat="1"/>
    <row r="319" s="18" customFormat="1"/>
    <row r="320" s="18" customFormat="1"/>
    <row r="321" s="18" customFormat="1"/>
    <row r="322" s="18" customFormat="1"/>
    <row r="323" s="18" customFormat="1"/>
    <row r="324" s="18" customFormat="1"/>
    <row r="325" s="18" customFormat="1"/>
    <row r="326" s="18" customFormat="1"/>
    <row r="327" s="18" customFormat="1"/>
    <row r="328" s="18" customFormat="1"/>
    <row r="329" s="18" customFormat="1"/>
    <row r="330" s="18" customFormat="1"/>
    <row r="331" s="18" customFormat="1"/>
    <row r="332" s="18" customFormat="1"/>
    <row r="333" s="18" customFormat="1"/>
    <row r="334" s="18" customFormat="1"/>
    <row r="335" s="18" customFormat="1"/>
    <row r="336" s="18" customFormat="1"/>
    <row r="337" s="18" customFormat="1"/>
    <row r="338" s="18" customFormat="1"/>
    <row r="339" s="18" customFormat="1"/>
    <row r="340" s="18" customFormat="1"/>
    <row r="341" s="18" customFormat="1"/>
    <row r="342" s="18" customFormat="1"/>
    <row r="343" s="18" customFormat="1"/>
    <row r="344" s="18" customFormat="1"/>
    <row r="345" s="18" customFormat="1"/>
    <row r="346" s="18" customFormat="1"/>
    <row r="347" s="18" customFormat="1"/>
    <row r="348" s="18" customFormat="1"/>
    <row r="349" s="18" customFormat="1"/>
    <row r="350" s="18" customFormat="1"/>
    <row r="351" s="18" customFormat="1"/>
    <row r="352" s="18" customFormat="1"/>
    <row r="353" s="18" customFormat="1"/>
    <row r="354" s="18" customFormat="1"/>
    <row r="355" s="18" customFormat="1"/>
    <row r="356" s="18" customFormat="1"/>
    <row r="357" s="18" customFormat="1"/>
    <row r="358" s="18" customFormat="1"/>
    <row r="359" s="18" customFormat="1"/>
    <row r="360" s="18" customFormat="1"/>
    <row r="361" s="18" customFormat="1"/>
    <row r="362" s="18" customFormat="1"/>
    <row r="363" s="18" customFormat="1"/>
    <row r="364" s="18" customFormat="1"/>
    <row r="365" s="18" customFormat="1"/>
    <row r="366" s="18" customFormat="1"/>
    <row r="367" s="18" customFormat="1"/>
    <row r="368" s="18" customFormat="1"/>
    <row r="369" s="18" customFormat="1"/>
    <row r="370" s="18" customFormat="1"/>
    <row r="371" s="18" customFormat="1"/>
    <row r="372" s="18" customFormat="1"/>
    <row r="373" s="18" customFormat="1"/>
    <row r="374" s="18" customFormat="1"/>
    <row r="375" s="18" customFormat="1"/>
    <row r="376" s="18" customFormat="1"/>
    <row r="377" s="18" customFormat="1"/>
    <row r="378" s="18" customFormat="1"/>
    <row r="379" s="18" customFormat="1"/>
    <row r="380" s="18" customFormat="1"/>
    <row r="381" s="18" customFormat="1"/>
    <row r="382" s="18" customFormat="1"/>
    <row r="383" s="18" customFormat="1"/>
    <row r="384" s="18" customFormat="1"/>
    <row r="385" s="18" customFormat="1"/>
    <row r="386" s="18" customFormat="1"/>
    <row r="387" s="18" customFormat="1"/>
    <row r="388" s="18" customFormat="1"/>
    <row r="389" s="18" customFormat="1"/>
    <row r="390" s="18" customFormat="1"/>
    <row r="391" s="18" customFormat="1"/>
    <row r="392" s="18" customFormat="1"/>
    <row r="393" s="18" customFormat="1"/>
    <row r="394" s="18" customFormat="1"/>
    <row r="395" s="18" customFormat="1"/>
    <row r="396" s="18" customFormat="1"/>
    <row r="397" s="18" customFormat="1"/>
    <row r="398" s="18" customFormat="1"/>
    <row r="399" s="18" customFormat="1"/>
    <row r="400" s="18" customFormat="1"/>
    <row r="401" s="18" customFormat="1"/>
    <row r="402" s="18" customFormat="1"/>
    <row r="403" s="18" customFormat="1"/>
    <row r="404" s="18" customFormat="1"/>
    <row r="405" s="18" customFormat="1"/>
    <row r="406" s="18" customFormat="1"/>
    <row r="407" s="18" customFormat="1"/>
    <row r="408" s="18" customFormat="1"/>
    <row r="409" s="18" customFormat="1"/>
    <row r="410" s="18" customFormat="1"/>
    <row r="411" s="18" customFormat="1"/>
    <row r="412" s="18" customFormat="1"/>
    <row r="413" s="18" customFormat="1"/>
    <row r="414" s="18" customFormat="1"/>
    <row r="415" s="18" customFormat="1"/>
    <row r="416" s="18" customFormat="1"/>
    <row r="417" s="18" customFormat="1"/>
    <row r="418" s="18" customFormat="1"/>
    <row r="419" s="18" customFormat="1"/>
    <row r="420" s="18" customFormat="1"/>
    <row r="421" s="18" customFormat="1"/>
    <row r="422" s="18" customFormat="1"/>
    <row r="423" s="18" customFormat="1"/>
    <row r="424" s="18" customFormat="1"/>
    <row r="425" s="18" customFormat="1"/>
    <row r="426" s="18" customFormat="1"/>
    <row r="427" s="18" customFormat="1"/>
    <row r="428" s="18" customFormat="1"/>
    <row r="429" s="18" customFormat="1"/>
    <row r="430" s="18" customFormat="1"/>
    <row r="431" s="18" customFormat="1"/>
    <row r="432" s="18" customFormat="1"/>
    <row r="433" s="18" customFormat="1"/>
    <row r="434" s="18" customFormat="1"/>
    <row r="435" s="18" customFormat="1"/>
    <row r="436" s="18" customFormat="1"/>
    <row r="437" s="18" customFormat="1"/>
    <row r="438" s="18" customFormat="1"/>
    <row r="439" s="18" customFormat="1"/>
    <row r="440" s="18" customFormat="1"/>
    <row r="441" s="18" customFormat="1"/>
    <row r="442" s="18" customFormat="1"/>
    <row r="443" s="18" customFormat="1"/>
    <row r="444" s="18" customFormat="1"/>
    <row r="445" s="18" customFormat="1"/>
    <row r="446" s="18" customFormat="1"/>
    <row r="447" s="18" customFormat="1"/>
    <row r="448" s="18" customFormat="1"/>
    <row r="449" s="18" customFormat="1"/>
    <row r="450" s="18" customFormat="1"/>
    <row r="451" s="18" customFormat="1"/>
    <row r="452" s="18" customFormat="1"/>
    <row r="453" s="18" customFormat="1"/>
    <row r="454" s="18" customFormat="1"/>
    <row r="455" s="18" customFormat="1"/>
    <row r="456" s="18" customFormat="1"/>
    <row r="457" s="18" customFormat="1"/>
    <row r="458" s="18" customFormat="1"/>
    <row r="459" s="18" customFormat="1"/>
    <row r="460" s="18" customFormat="1"/>
    <row r="461" s="18" customFormat="1"/>
    <row r="462" s="18" customFormat="1"/>
    <row r="463" s="18" customFormat="1"/>
    <row r="464" s="18" customFormat="1"/>
    <row r="465" s="18" customFormat="1"/>
    <row r="466" s="18" customFormat="1"/>
    <row r="467" s="18" customFormat="1"/>
    <row r="468" s="18" customFormat="1"/>
    <row r="469" s="18" customFormat="1"/>
    <row r="470" s="18" customFormat="1"/>
    <row r="471" s="18" customFormat="1"/>
    <row r="472" s="18" customFormat="1"/>
    <row r="473" s="18" customFormat="1"/>
    <row r="474" s="18" customFormat="1"/>
    <row r="475" s="18" customFormat="1"/>
    <row r="476" s="18" customFormat="1"/>
    <row r="477" s="18" customFormat="1"/>
    <row r="478" s="18" customFormat="1"/>
    <row r="479" s="18" customFormat="1"/>
    <row r="480" s="18" customFormat="1"/>
    <row r="481" s="18" customFormat="1"/>
    <row r="482" s="18" customFormat="1"/>
    <row r="483" s="18" customFormat="1"/>
    <row r="484" s="18" customFormat="1"/>
    <row r="485" s="18" customFormat="1"/>
    <row r="486" s="18" customFormat="1"/>
    <row r="487" s="18" customFormat="1"/>
    <row r="488" s="18" customFormat="1"/>
    <row r="489" s="18" customFormat="1"/>
    <row r="490" s="18" customFormat="1"/>
    <row r="491" s="18" customFormat="1"/>
    <row r="492" s="18" customFormat="1"/>
    <row r="493" s="18" customFormat="1"/>
    <row r="494" s="18" customFormat="1"/>
    <row r="495" s="18" customFormat="1"/>
    <row r="496" s="18" customFormat="1"/>
    <row r="497" s="18" customFormat="1"/>
    <row r="498" s="18" customFormat="1"/>
    <row r="499" s="18" customFormat="1"/>
    <row r="500" s="18" customFormat="1"/>
    <row r="501" s="18" customFormat="1"/>
    <row r="502" s="18" customFormat="1"/>
    <row r="503" s="18" customFormat="1"/>
    <row r="504" s="18" customFormat="1"/>
    <row r="505" s="18" customFormat="1"/>
    <row r="506" s="18" customFormat="1"/>
    <row r="507" s="18" customFormat="1"/>
    <row r="508" s="18" customFormat="1"/>
    <row r="509" s="18" customFormat="1"/>
    <row r="510" s="18" customFormat="1"/>
    <row r="511" s="18" customFormat="1"/>
    <row r="512" s="18" customFormat="1"/>
    <row r="513" s="18" customFormat="1"/>
    <row r="514" s="18" customFormat="1"/>
    <row r="515" s="18" customFormat="1"/>
    <row r="516" s="18" customFormat="1"/>
    <row r="517" s="18" customFormat="1"/>
    <row r="518" s="18" customFormat="1"/>
    <row r="519" s="18" customFormat="1"/>
    <row r="520" s="18" customFormat="1"/>
    <row r="521" s="18" customFormat="1"/>
    <row r="522" s="18" customFormat="1"/>
    <row r="523" s="18" customFormat="1"/>
    <row r="524" s="18" customFormat="1"/>
    <row r="525" s="18" customFormat="1"/>
    <row r="526" s="18" customFormat="1"/>
    <row r="527" s="18" customFormat="1"/>
    <row r="528" s="18" customFormat="1"/>
    <row r="529" s="18" customFormat="1"/>
    <row r="530" s="18" customFormat="1"/>
    <row r="531" s="18" customFormat="1"/>
    <row r="532" s="18" customFormat="1"/>
    <row r="533" s="18" customFormat="1"/>
    <row r="534" s="18" customFormat="1"/>
    <row r="535" s="18" customFormat="1"/>
    <row r="536" s="18" customFormat="1"/>
    <row r="537" s="18" customFormat="1"/>
    <row r="538" s="18" customFormat="1"/>
    <row r="539" s="18" customFormat="1"/>
    <row r="540" s="18" customFormat="1"/>
    <row r="541" s="18" customFormat="1"/>
    <row r="542" s="18" customFormat="1"/>
    <row r="543" s="18" customFormat="1"/>
    <row r="544" s="18" customFormat="1"/>
    <row r="545" s="18" customFormat="1"/>
    <row r="546" s="18" customFormat="1"/>
    <row r="547" s="18" customFormat="1"/>
    <row r="548" s="18" customFormat="1"/>
    <row r="549" s="18" customFormat="1"/>
    <row r="550" s="18" customFormat="1"/>
    <row r="551" s="18" customFormat="1"/>
    <row r="552" s="18" customFormat="1"/>
    <row r="553" s="18" customFormat="1"/>
    <row r="554" s="18" customFormat="1"/>
    <row r="555" s="18" customFormat="1"/>
    <row r="556" s="18" customFormat="1"/>
    <row r="557" s="18" customFormat="1"/>
    <row r="558" s="18" customFormat="1"/>
    <row r="559" s="18" customFormat="1"/>
    <row r="560" s="18" customFormat="1"/>
    <row r="561" s="18" customFormat="1"/>
    <row r="562" s="18" customFormat="1"/>
    <row r="563" s="18" customFormat="1"/>
    <row r="564" s="18" customFormat="1"/>
    <row r="565" s="18" customFormat="1"/>
    <row r="566" s="18" customFormat="1"/>
    <row r="567" s="18" customFormat="1"/>
    <row r="568" s="18" customFormat="1"/>
    <row r="569" s="18" customFormat="1"/>
    <row r="570" s="18" customFormat="1"/>
    <row r="571" s="18" customFormat="1"/>
    <row r="572" s="18" customFormat="1"/>
    <row r="573" s="18" customFormat="1"/>
    <row r="574" s="18" customFormat="1"/>
    <row r="575" s="18" customFormat="1"/>
    <row r="576" s="18" customFormat="1"/>
    <row r="577" s="18" customFormat="1"/>
    <row r="578" s="18" customFormat="1"/>
    <row r="579" s="18" customFormat="1"/>
    <row r="580" s="18" customFormat="1"/>
    <row r="581" s="18" customFormat="1"/>
    <row r="582" s="18" customFormat="1"/>
    <row r="583" s="18" customFormat="1"/>
    <row r="584" s="18" customFormat="1"/>
    <row r="585" s="18" customFormat="1"/>
    <row r="586" s="18" customFormat="1"/>
    <row r="587" s="18" customFormat="1"/>
    <row r="588" s="18" customFormat="1"/>
    <row r="589" s="18" customFormat="1"/>
    <row r="590" s="18" customFormat="1"/>
    <row r="591" s="18" customFormat="1"/>
    <row r="592" s="18" customFormat="1"/>
    <row r="593" s="18" customFormat="1"/>
    <row r="594" s="18" customFormat="1"/>
    <row r="595" s="18" customFormat="1"/>
    <row r="596" s="18" customFormat="1"/>
    <row r="597" s="18" customFormat="1"/>
    <row r="598" s="18" customFormat="1"/>
    <row r="599" s="18" customFormat="1"/>
    <row r="600" s="18" customFormat="1"/>
    <row r="601" s="18" customFormat="1"/>
    <row r="602" s="18" customFormat="1"/>
    <row r="603" s="18" customFormat="1"/>
    <row r="604" s="18" customFormat="1"/>
    <row r="605" s="18" customFormat="1"/>
    <row r="606" s="18" customFormat="1"/>
    <row r="607" s="18" customFormat="1"/>
    <row r="608" s="18" customFormat="1"/>
    <row r="609" s="18" customFormat="1"/>
    <row r="610" s="18" customFormat="1"/>
    <row r="611" s="18" customFormat="1"/>
    <row r="612" s="18" customFormat="1"/>
    <row r="613" s="18" customFormat="1"/>
    <row r="614" s="18" customFormat="1"/>
    <row r="615" s="18" customFormat="1"/>
    <row r="616" s="18" customFormat="1"/>
    <row r="617" s="18" customFormat="1"/>
    <row r="618" s="18" customFormat="1"/>
    <row r="619" s="18" customFormat="1"/>
    <row r="620" s="18" customFormat="1"/>
    <row r="621" s="18" customFormat="1"/>
    <row r="622" s="18" customFormat="1"/>
    <row r="623" s="18" customFormat="1"/>
    <row r="624" s="18" customFormat="1"/>
    <row r="625" s="18" customFormat="1"/>
    <row r="626" s="18" customFormat="1"/>
    <row r="627" s="18" customFormat="1"/>
    <row r="628" s="18" customFormat="1"/>
    <row r="629" s="18" customFormat="1"/>
    <row r="630" s="18" customFormat="1"/>
    <row r="631" s="18" customFormat="1"/>
    <row r="632" s="18" customFormat="1"/>
    <row r="633" s="18" customFormat="1"/>
    <row r="634" s="18" customFormat="1"/>
    <row r="635" s="18" customFormat="1"/>
    <row r="636" s="18" customFormat="1"/>
    <row r="637" s="18" customFormat="1"/>
    <row r="638" s="18" customFormat="1"/>
    <row r="639" s="18" customFormat="1"/>
    <row r="640" s="18" customFormat="1"/>
    <row r="641" s="18" customFormat="1"/>
    <row r="642" s="18" customFormat="1"/>
    <row r="643" s="18" customFormat="1"/>
    <row r="644" s="18" customFormat="1"/>
    <row r="645" s="18" customFormat="1"/>
    <row r="646" s="18" customFormat="1"/>
    <row r="647" s="18" customFormat="1"/>
    <row r="648" s="18" customFormat="1"/>
    <row r="649" s="18" customFormat="1"/>
    <row r="650" s="18" customFormat="1"/>
    <row r="651" s="18" customFormat="1"/>
    <row r="652" s="18" customFormat="1"/>
    <row r="653" s="18" customFormat="1"/>
    <row r="654" s="18" customFormat="1"/>
    <row r="655" s="18" customFormat="1"/>
    <row r="656" s="18" customFormat="1"/>
    <row r="657" s="18" customFormat="1"/>
    <row r="658" s="18" customFormat="1"/>
    <row r="659" s="18" customFormat="1"/>
    <row r="660" s="18" customFormat="1"/>
    <row r="661" s="18" customFormat="1"/>
    <row r="662" s="18" customFormat="1"/>
    <row r="663" s="18" customFormat="1"/>
    <row r="664" s="18" customFormat="1"/>
    <row r="665" s="18" customFormat="1"/>
    <row r="666" s="18" customFormat="1"/>
    <row r="667" s="18" customFormat="1"/>
    <row r="668" s="18" customFormat="1"/>
    <row r="669" s="18" customFormat="1"/>
    <row r="670" s="18" customFormat="1"/>
    <row r="671" s="18" customFormat="1"/>
    <row r="672" s="18" customFormat="1"/>
    <row r="673" s="18" customFormat="1"/>
    <row r="674" s="18" customFormat="1"/>
    <row r="675" s="18" customFormat="1"/>
    <row r="676" s="18" customFormat="1"/>
    <row r="677" s="18" customFormat="1"/>
    <row r="678" s="18" customFormat="1"/>
    <row r="679" s="18" customFormat="1"/>
    <row r="680" s="18" customFormat="1"/>
    <row r="681" s="18" customFormat="1"/>
    <row r="682" s="18" customFormat="1"/>
    <row r="683" s="18" customFormat="1"/>
    <row r="684" s="18" customFormat="1"/>
    <row r="685" s="18" customFormat="1"/>
    <row r="686" s="18" customFormat="1"/>
    <row r="687" s="18" customFormat="1"/>
    <row r="688" s="18" customFormat="1"/>
    <row r="689" s="18" customFormat="1"/>
    <row r="690" s="18" customFormat="1"/>
    <row r="691" s="18" customFormat="1"/>
    <row r="692" s="18" customFormat="1"/>
    <row r="693" s="18" customFormat="1"/>
    <row r="694" s="18" customFormat="1"/>
    <row r="695" s="18" customFormat="1"/>
    <row r="696" s="18" customFormat="1"/>
    <row r="697" s="18" customFormat="1"/>
    <row r="698" s="18" customFormat="1"/>
    <row r="699" s="18" customFormat="1"/>
    <row r="700" s="18" customFormat="1"/>
    <row r="701" s="18" customFormat="1"/>
    <row r="702" s="18" customFormat="1"/>
    <row r="703" s="18" customFormat="1"/>
    <row r="704" s="18" customFormat="1"/>
    <row r="705" s="18" customFormat="1"/>
    <row r="706" s="18" customFormat="1"/>
    <row r="707" s="18" customFormat="1"/>
    <row r="708" s="18" customFormat="1"/>
    <row r="709" s="18" customFormat="1"/>
    <row r="710" s="18" customFormat="1"/>
    <row r="711" s="18" customFormat="1"/>
    <row r="712" s="18" customFormat="1"/>
    <row r="713" s="18" customFormat="1"/>
    <row r="714" s="18" customFormat="1"/>
    <row r="715" s="18" customFormat="1"/>
    <row r="716" s="18" customFormat="1"/>
    <row r="717" s="18" customFormat="1"/>
    <row r="718" s="18" customFormat="1"/>
    <row r="719" s="18" customFormat="1"/>
    <row r="720" s="18" customFormat="1"/>
    <row r="721" s="18" customFormat="1"/>
    <row r="722" s="18" customFormat="1"/>
    <row r="723" s="18" customFormat="1"/>
    <row r="724" s="18" customFormat="1"/>
    <row r="725" s="18" customFormat="1"/>
    <row r="726" s="18" customFormat="1"/>
    <row r="727" s="18" customFormat="1"/>
    <row r="728" s="18" customFormat="1"/>
    <row r="729" s="18" customFormat="1"/>
    <row r="730" s="18" customFormat="1"/>
    <row r="731" s="18" customFormat="1"/>
    <row r="732" s="18" customFormat="1"/>
    <row r="733" s="18" customFormat="1"/>
    <row r="734" s="18" customFormat="1"/>
    <row r="735" s="18" customFormat="1"/>
    <row r="736" s="18" customFormat="1"/>
    <row r="737" s="18" customFormat="1"/>
    <row r="738" s="18" customFormat="1"/>
    <row r="739" s="18" customFormat="1"/>
    <row r="740" s="18" customFormat="1"/>
    <row r="741" s="18" customFormat="1"/>
    <row r="742" s="18" customFormat="1"/>
    <row r="743" s="18" customFormat="1"/>
    <row r="744" s="18" customFormat="1"/>
    <row r="745" s="18" customFormat="1"/>
    <row r="746" s="18" customFormat="1"/>
    <row r="747" s="18" customFormat="1"/>
    <row r="748" s="18" customFormat="1"/>
    <row r="749" s="18" customFormat="1"/>
    <row r="750" s="18" customFormat="1"/>
    <row r="751" s="18" customFormat="1"/>
    <row r="752" s="18" customFormat="1"/>
    <row r="753" s="18" customFormat="1"/>
    <row r="754" s="18" customFormat="1"/>
    <row r="755" s="18" customFormat="1"/>
    <row r="756" s="18" customFormat="1"/>
    <row r="757" s="18" customFormat="1"/>
    <row r="758" s="18" customFormat="1"/>
    <row r="759" s="18" customFormat="1"/>
    <row r="760" s="18" customFormat="1"/>
    <row r="761" s="18" customFormat="1"/>
    <row r="762" s="18" customFormat="1"/>
    <row r="763" s="18" customFormat="1"/>
    <row r="764" s="18" customFormat="1"/>
    <row r="765" s="18" customFormat="1"/>
    <row r="766" s="18" customFormat="1"/>
    <row r="767" s="18" customFormat="1"/>
    <row r="768" s="18" customFormat="1"/>
    <row r="769" s="18" customFormat="1"/>
    <row r="770" s="18" customFormat="1"/>
    <row r="771" s="18" customFormat="1"/>
    <row r="772" s="18" customFormat="1"/>
    <row r="773" s="18" customFormat="1"/>
    <row r="774" s="18" customFormat="1"/>
    <row r="775" s="18" customFormat="1"/>
    <row r="776" s="18" customFormat="1"/>
    <row r="777" s="18" customFormat="1"/>
    <row r="778" s="18" customFormat="1"/>
    <row r="779" s="18" customFormat="1"/>
    <row r="780" s="18" customFormat="1"/>
    <row r="781" s="18" customFormat="1"/>
    <row r="782" s="18" customFormat="1"/>
    <row r="783" s="18" customFormat="1"/>
    <row r="784" s="18" customFormat="1"/>
    <row r="785" s="18" customFormat="1"/>
    <row r="786" s="18" customFormat="1"/>
    <row r="787" s="18" customFormat="1"/>
    <row r="788" s="18" customFormat="1"/>
    <row r="789" s="18" customFormat="1"/>
    <row r="790" s="18" customFormat="1"/>
    <row r="791" s="18" customFormat="1"/>
    <row r="792" s="18" customFormat="1"/>
    <row r="793" s="18" customFormat="1"/>
    <row r="794" s="18" customFormat="1"/>
    <row r="795" s="18" customFormat="1"/>
    <row r="796" s="18" customFormat="1"/>
    <row r="797" s="18" customFormat="1"/>
    <row r="798" s="18" customFormat="1"/>
    <row r="799" s="18" customFormat="1"/>
    <row r="800" s="18" customFormat="1"/>
    <row r="801" s="18" customFormat="1"/>
    <row r="802" s="18" customFormat="1"/>
    <row r="803" s="18" customFormat="1"/>
    <row r="804" s="18" customFormat="1"/>
    <row r="805" s="18" customFormat="1"/>
    <row r="806" s="18" customFormat="1"/>
    <row r="807" s="18" customFormat="1"/>
    <row r="808" s="18" customFormat="1"/>
    <row r="809" s="18" customFormat="1"/>
    <row r="810" s="18" customFormat="1"/>
    <row r="811" s="18" customFormat="1"/>
    <row r="812" s="18" customFormat="1"/>
    <row r="813" s="18" customFormat="1"/>
    <row r="814" s="18" customFormat="1"/>
    <row r="815" s="18" customFormat="1"/>
    <row r="816" s="18" customFormat="1"/>
    <row r="817" s="18" customFormat="1"/>
    <row r="818" s="18" customFormat="1"/>
    <row r="819" s="18" customFormat="1"/>
    <row r="820" s="18" customFormat="1"/>
    <row r="821" s="18" customFormat="1"/>
    <row r="822" s="18" customFormat="1"/>
    <row r="823" s="18" customFormat="1"/>
    <row r="824" s="18" customFormat="1"/>
    <row r="825" s="18" customFormat="1"/>
    <row r="826" s="18" customFormat="1"/>
    <row r="827" s="18" customFormat="1"/>
    <row r="828" s="18" customFormat="1"/>
    <row r="829" s="18" customFormat="1"/>
    <row r="830" s="18" customFormat="1"/>
    <row r="831" s="18" customFormat="1"/>
    <row r="832" s="18" customFormat="1"/>
    <row r="833" s="18" customFormat="1"/>
    <row r="834" s="18" customFormat="1"/>
    <row r="835" s="18" customFormat="1"/>
    <row r="836" s="18" customFormat="1"/>
    <row r="837" s="18" customFormat="1"/>
    <row r="838" s="18" customFormat="1"/>
    <row r="839" s="18" customFormat="1"/>
    <row r="840" s="18" customFormat="1"/>
    <row r="841" s="18" customFormat="1"/>
    <row r="842" s="18" customFormat="1"/>
    <row r="843" s="18" customFormat="1"/>
    <row r="844" s="18" customFormat="1"/>
    <row r="845" s="18" customFormat="1"/>
    <row r="846" s="18" customFormat="1"/>
    <row r="847" s="18" customFormat="1"/>
    <row r="848" s="18" customFormat="1"/>
    <row r="849" s="18" customFormat="1"/>
    <row r="850" s="18" customFormat="1"/>
    <row r="851" s="18" customFormat="1"/>
    <row r="852" s="18" customFormat="1"/>
    <row r="853" s="18" customFormat="1"/>
    <row r="854" s="18" customFormat="1"/>
    <row r="855" s="18" customFormat="1"/>
    <row r="856" s="18" customFormat="1"/>
    <row r="857" s="18" customFormat="1"/>
    <row r="858" s="18" customFormat="1"/>
    <row r="859" s="18" customFormat="1"/>
    <row r="860" s="18" customFormat="1"/>
    <row r="861" s="18" customFormat="1"/>
    <row r="862" s="18" customFormat="1"/>
    <row r="863" s="18" customFormat="1"/>
    <row r="864" s="18" customFormat="1"/>
    <row r="865" s="18" customFormat="1"/>
    <row r="866" s="18" customFormat="1"/>
    <row r="867" s="18" customFormat="1"/>
    <row r="868" s="18" customFormat="1"/>
    <row r="869" s="18" customFormat="1"/>
    <row r="870" s="18" customFormat="1"/>
    <row r="871" s="18" customFormat="1"/>
    <row r="872" s="18" customFormat="1"/>
    <row r="873" s="18" customFormat="1"/>
    <row r="874" s="18" customFormat="1"/>
    <row r="875" s="18" customFormat="1"/>
    <row r="876" s="18" customFormat="1"/>
    <row r="877" s="18" customFormat="1"/>
    <row r="878" s="18" customFormat="1"/>
    <row r="879" s="18" customFormat="1"/>
    <row r="880" s="18" customFormat="1"/>
    <row r="881" s="18" customFormat="1"/>
    <row r="882" s="18" customFormat="1"/>
    <row r="883" s="18" customFormat="1"/>
    <row r="884" s="18" customFormat="1"/>
    <row r="885" s="18" customFormat="1"/>
    <row r="886" s="18" customFormat="1"/>
    <row r="887" s="18" customFormat="1"/>
    <row r="888" s="18" customFormat="1"/>
    <row r="889" s="18" customFormat="1"/>
    <row r="890" s="18" customFormat="1"/>
    <row r="891" s="18" customFormat="1"/>
    <row r="892" s="18" customFormat="1"/>
    <row r="893" s="18" customFormat="1"/>
    <row r="894" s="18" customFormat="1"/>
    <row r="895" s="18" customFormat="1"/>
    <row r="896" s="18" customFormat="1"/>
    <row r="897" s="18" customFormat="1"/>
    <row r="898" s="18" customFormat="1"/>
    <row r="899" s="18" customFormat="1"/>
    <row r="900" s="18" customFormat="1"/>
    <row r="901" s="18" customFormat="1"/>
    <row r="902" s="18" customFormat="1"/>
    <row r="903" s="18" customFormat="1"/>
    <row r="904" s="18" customFormat="1"/>
    <row r="905" s="18" customFormat="1"/>
    <row r="906" s="18" customFormat="1"/>
    <row r="907" s="18" customFormat="1"/>
    <row r="908" s="18" customFormat="1"/>
    <row r="909" s="18" customFormat="1"/>
    <row r="910" s="18" customFormat="1"/>
    <row r="911" s="18" customFormat="1"/>
    <row r="912" s="18" customFormat="1"/>
    <row r="913" s="18" customFormat="1"/>
    <row r="914" s="18" customFormat="1"/>
    <row r="915" s="18" customFormat="1"/>
    <row r="916" s="18" customFormat="1"/>
    <row r="917" s="18" customFormat="1"/>
    <row r="918" s="18" customFormat="1"/>
    <row r="919" s="18" customFormat="1"/>
    <row r="920" s="18" customFormat="1"/>
    <row r="921" s="18" customFormat="1"/>
    <row r="922" s="18" customFormat="1"/>
    <row r="923" s="18" customFormat="1"/>
    <row r="924" s="18" customFormat="1"/>
    <row r="925" s="18" customFormat="1"/>
    <row r="926" s="18" customFormat="1"/>
    <row r="927" s="18" customFormat="1"/>
    <row r="928" s="18" customFormat="1"/>
    <row r="929" s="18" customFormat="1"/>
    <row r="930" s="18" customFormat="1"/>
    <row r="931" s="18" customFormat="1"/>
    <row r="932" s="18" customFormat="1"/>
    <row r="933" s="18" customFormat="1"/>
    <row r="934" s="18" customFormat="1"/>
    <row r="935" s="18" customFormat="1"/>
    <row r="936" s="18" customFormat="1"/>
    <row r="937" s="18" customFormat="1"/>
    <row r="938" s="18" customFormat="1"/>
    <row r="939" s="18" customFormat="1"/>
    <row r="940" s="18" customFormat="1"/>
    <row r="941" s="18" customFormat="1"/>
    <row r="942" s="18" customFormat="1"/>
    <row r="943" s="18" customFormat="1"/>
    <row r="944" s="18" customFormat="1"/>
    <row r="945" s="18" customFormat="1"/>
    <row r="946" s="18" customFormat="1"/>
    <row r="947" s="18" customFormat="1"/>
    <row r="948" s="18" customFormat="1"/>
    <row r="949" s="18" customFormat="1"/>
    <row r="950" s="18" customFormat="1"/>
    <row r="951" s="18" customFormat="1"/>
    <row r="952" s="18" customFormat="1"/>
    <row r="953" s="18" customFormat="1"/>
    <row r="954" s="18" customFormat="1"/>
    <row r="955" s="18" customFormat="1"/>
    <row r="956" s="18" customFormat="1"/>
    <row r="957" s="18" customFormat="1"/>
    <row r="958" s="18" customFormat="1"/>
    <row r="959" s="18" customFormat="1"/>
    <row r="960" s="18" customFormat="1"/>
    <row r="961" s="18" customFormat="1"/>
    <row r="962" s="18" customFormat="1"/>
    <row r="963" s="18" customFormat="1"/>
    <row r="964" s="18" customFormat="1"/>
    <row r="965" s="18" customFormat="1"/>
    <row r="966" s="18" customFormat="1"/>
    <row r="967" s="18" customFormat="1"/>
    <row r="968" s="18" customFormat="1"/>
    <row r="969" s="18" customFormat="1"/>
    <row r="970" s="18" customFormat="1"/>
    <row r="971" s="18" customFormat="1"/>
    <row r="972" s="18" customFormat="1"/>
    <row r="973" s="18" customFormat="1"/>
    <row r="974" s="18" customFormat="1"/>
    <row r="975" s="18" customFormat="1"/>
    <row r="976" s="18" customFormat="1"/>
    <row r="977" s="18" customFormat="1"/>
    <row r="978" s="18" customFormat="1"/>
    <row r="979" s="18" customFormat="1"/>
    <row r="980" s="18" customFormat="1"/>
    <row r="981" s="18" customFormat="1"/>
    <row r="982" s="18" customFormat="1"/>
    <row r="983" s="18" customFormat="1"/>
    <row r="984" s="18" customFormat="1"/>
    <row r="985" s="18" customFormat="1"/>
    <row r="986" s="18" customFormat="1"/>
    <row r="987" s="18" customFormat="1"/>
    <row r="988" s="18" customFormat="1"/>
    <row r="989" s="18" customFormat="1"/>
    <row r="990" s="18" customFormat="1"/>
    <row r="991" s="18" customFormat="1"/>
    <row r="992" s="18" customFormat="1"/>
    <row r="993" s="18" customFormat="1"/>
    <row r="994" s="18" customFormat="1"/>
    <row r="995" s="18" customFormat="1"/>
    <row r="996" s="18" customFormat="1"/>
    <row r="997" s="18" customFormat="1"/>
    <row r="998" s="18" customFormat="1"/>
    <row r="999" s="18" customFormat="1"/>
    <row r="1000" s="18" customFormat="1"/>
    <row r="1001" s="18" customFormat="1"/>
    <row r="1002" s="18" customFormat="1"/>
    <row r="1003" s="18" customFormat="1"/>
    <row r="1004" s="18" customFormat="1"/>
    <row r="1005" s="18" customFormat="1"/>
    <row r="1006" s="18" customFormat="1"/>
    <row r="1007" s="18" customFormat="1"/>
    <row r="1008" s="18" customFormat="1"/>
    <row r="1009" s="18" customFormat="1"/>
    <row r="1010" s="18" customFormat="1"/>
    <row r="1011" s="18" customFormat="1"/>
    <row r="1012" s="18" customFormat="1"/>
    <row r="1013" s="18" customFormat="1"/>
    <row r="1014" s="18" customFormat="1"/>
    <row r="1015" s="18" customFormat="1"/>
    <row r="1016" s="18" customFormat="1"/>
    <row r="1017" s="18" customFormat="1"/>
    <row r="1018" s="18" customFormat="1"/>
    <row r="1019" s="18" customFormat="1"/>
    <row r="1020" s="18" customFormat="1"/>
    <row r="1021" s="18" customFormat="1"/>
    <row r="1022" s="18" customFormat="1"/>
    <row r="1023" s="18" customFormat="1"/>
    <row r="1024" s="18" customFormat="1"/>
    <row r="1025" s="18" customFormat="1"/>
    <row r="1026" s="18" customFormat="1"/>
    <row r="1027" s="18" customFormat="1"/>
    <row r="1028" s="18" customFormat="1"/>
    <row r="1029" s="18" customFormat="1"/>
    <row r="1030" s="18" customFormat="1"/>
    <row r="1031" s="18" customFormat="1"/>
    <row r="1032" s="18" customFormat="1"/>
    <row r="1033" s="18" customFormat="1"/>
    <row r="1034" s="18" customFormat="1"/>
    <row r="1035" s="18" customFormat="1"/>
    <row r="1036" s="18" customFormat="1"/>
    <row r="1037" s="18" customFormat="1"/>
    <row r="1038" s="18" customFormat="1"/>
    <row r="1039" s="18" customFormat="1"/>
    <row r="1040" s="18" customFormat="1"/>
    <row r="1041" s="18" customFormat="1"/>
    <row r="1042" s="18" customFormat="1"/>
    <row r="1043" s="18" customFormat="1"/>
    <row r="1044" s="18" customFormat="1"/>
    <row r="1045" s="18" customFormat="1"/>
    <row r="1046" s="18" customFormat="1"/>
    <row r="1047" s="18" customFormat="1"/>
    <row r="1048" s="18" customFormat="1"/>
    <row r="1049" s="18" customFormat="1"/>
    <row r="1050" s="18" customFormat="1"/>
    <row r="1051" s="18" customFormat="1"/>
    <row r="1052" s="18" customFormat="1"/>
    <row r="1053" s="18" customFormat="1"/>
    <row r="1054" s="18" customFormat="1"/>
    <row r="1055" s="18" customFormat="1"/>
    <row r="1056" s="18" customFormat="1"/>
    <row r="1057" s="18" customFormat="1"/>
    <row r="1058" s="18" customFormat="1"/>
    <row r="1059" s="18" customFormat="1"/>
    <row r="1060" s="18" customFormat="1"/>
    <row r="1061" s="18" customFormat="1"/>
    <row r="1062" s="18" customFormat="1"/>
    <row r="1063" s="18" customFormat="1"/>
    <row r="1064" s="18" customFormat="1"/>
    <row r="1065" s="18" customFormat="1"/>
    <row r="1066" s="18" customFormat="1"/>
    <row r="1067" s="18" customFormat="1"/>
    <row r="1068" s="18" customFormat="1"/>
    <row r="1069" s="18" customFormat="1"/>
    <row r="1070" s="18" customFormat="1"/>
    <row r="1071" s="18" customFormat="1"/>
    <row r="1072" s="18" customFormat="1"/>
    <row r="1073" s="18" customFormat="1"/>
    <row r="1074" s="18" customFormat="1"/>
    <row r="1075" s="18" customFormat="1"/>
    <row r="1076" s="18" customFormat="1"/>
    <row r="1077" s="18" customFormat="1"/>
    <row r="1078" s="18" customFormat="1"/>
    <row r="1079" s="18" customFormat="1"/>
    <row r="1080" s="18" customFormat="1"/>
    <row r="1081" s="18" customFormat="1"/>
    <row r="1082" s="18" customFormat="1"/>
    <row r="1083" s="18" customFormat="1"/>
    <row r="1084" s="18" customFormat="1"/>
    <row r="1085" s="18" customFormat="1"/>
    <row r="1086" s="18" customFormat="1"/>
    <row r="1087" s="18" customFormat="1"/>
    <row r="1088" s="18" customFormat="1"/>
    <row r="1089" s="18" customFormat="1"/>
    <row r="1090" s="18" customFormat="1"/>
    <row r="1091" s="18" customFormat="1"/>
    <row r="1092" s="18" customFormat="1"/>
    <row r="1093" s="18" customFormat="1"/>
    <row r="1094" s="18" customFormat="1"/>
    <row r="1095" s="18" customFormat="1"/>
    <row r="1096" s="18" customFormat="1"/>
    <row r="1097" s="18" customFormat="1"/>
    <row r="1098" s="18" customFormat="1"/>
    <row r="1099" s="18" customFormat="1"/>
    <row r="1100" s="18" customFormat="1"/>
    <row r="1101" s="18" customFormat="1"/>
    <row r="1102" s="18" customFormat="1"/>
    <row r="1103" s="18" customFormat="1"/>
    <row r="1104" s="18" customFormat="1"/>
    <row r="1105" s="18" customFormat="1"/>
    <row r="1106" s="18" customFormat="1"/>
    <row r="1107" s="18" customFormat="1"/>
    <row r="1108" s="18" customFormat="1"/>
    <row r="1109" s="18" customFormat="1"/>
    <row r="1110" s="18" customFormat="1"/>
    <row r="1111" s="18" customFormat="1"/>
    <row r="1112" s="18" customFormat="1"/>
    <row r="1113" s="18" customFormat="1"/>
    <row r="1114" s="18" customFormat="1"/>
    <row r="1115" s="18" customFormat="1"/>
    <row r="1116" s="18" customFormat="1"/>
    <row r="1117" s="18" customFormat="1"/>
    <row r="1118" s="18" customFormat="1"/>
    <row r="1119" s="18" customFormat="1"/>
    <row r="1120" s="18" customFormat="1"/>
    <row r="1121" s="18" customFormat="1"/>
    <row r="1122" s="18" customFormat="1"/>
    <row r="1123" s="18" customFormat="1"/>
    <row r="1124" s="18" customFormat="1"/>
    <row r="1125" s="18" customFormat="1"/>
    <row r="1126" s="18" customFormat="1"/>
    <row r="1127" s="18" customFormat="1"/>
    <row r="1128" s="18" customFormat="1"/>
    <row r="1129" s="18" customFormat="1"/>
    <row r="1130" s="18" customFormat="1"/>
    <row r="1131" s="18" customFormat="1"/>
    <row r="1132" s="18" customFormat="1"/>
    <row r="1133" s="18" customFormat="1"/>
    <row r="1134" s="18" customFormat="1"/>
    <row r="1135" s="18" customFormat="1"/>
    <row r="1136" s="18" customFormat="1"/>
    <row r="1137" s="18" customFormat="1"/>
    <row r="1138" s="18" customFormat="1"/>
    <row r="1139" s="18" customFormat="1"/>
    <row r="1140" s="18" customFormat="1"/>
    <row r="1141" s="18" customFormat="1"/>
    <row r="1142" s="18" customFormat="1"/>
    <row r="1143" s="18" customFormat="1"/>
    <row r="1144" s="18" customFormat="1"/>
    <row r="1145" s="18" customFormat="1"/>
    <row r="1146" s="18" customFormat="1"/>
    <row r="1147" s="18" customFormat="1"/>
    <row r="1148" s="18" customFormat="1"/>
    <row r="1149" s="18" customFormat="1"/>
    <row r="1150" s="18" customFormat="1"/>
    <row r="1151" s="18" customFormat="1"/>
    <row r="1152" s="18" customFormat="1"/>
    <row r="1153" s="18" customFormat="1"/>
    <row r="1154" s="18" customFormat="1"/>
    <row r="1155" s="18" customFormat="1"/>
    <row r="1156" s="18" customFormat="1"/>
    <row r="1157" s="18" customFormat="1"/>
    <row r="1158" s="18" customFormat="1"/>
    <row r="1159" s="18" customFormat="1"/>
    <row r="1160" s="18" customFormat="1"/>
    <row r="1161" s="18" customFormat="1"/>
    <row r="1162" s="18" customFormat="1"/>
    <row r="1163" s="18" customFormat="1"/>
    <row r="1164" s="18" customFormat="1"/>
    <row r="1165" s="18" customFormat="1"/>
    <row r="1166" s="18" customFormat="1"/>
    <row r="1167" s="18" customFormat="1"/>
    <row r="1168" s="18" customFormat="1"/>
    <row r="1169" s="18" customFormat="1"/>
    <row r="1170" s="18" customFormat="1"/>
    <row r="1171" s="18" customFormat="1"/>
    <row r="1172" s="18" customFormat="1"/>
    <row r="1173" s="18" customFormat="1"/>
    <row r="1174" s="18" customFormat="1"/>
    <row r="1175" s="18" customFormat="1"/>
    <row r="1176" s="18" customFormat="1"/>
    <row r="1177" s="18" customFormat="1"/>
    <row r="1178" s="18" customFormat="1"/>
    <row r="1179" s="18" customFormat="1"/>
    <row r="1180" s="18" customFormat="1"/>
    <row r="1181" s="18" customFormat="1"/>
    <row r="1182" s="18" customFormat="1"/>
    <row r="1183" s="18" customFormat="1"/>
    <row r="1184" s="18" customFormat="1"/>
    <row r="1185" s="18" customFormat="1"/>
    <row r="1186" s="18" customFormat="1"/>
    <row r="1187" s="18" customFormat="1"/>
    <row r="1188" s="18" customFormat="1"/>
    <row r="1189" s="18" customFormat="1"/>
    <row r="1190" s="18" customFormat="1"/>
    <row r="1191" s="18" customFormat="1"/>
    <row r="1192" s="18" customFormat="1"/>
    <row r="1193" s="18" customFormat="1"/>
    <row r="1194" s="18" customFormat="1"/>
    <row r="1195" s="18" customFormat="1"/>
    <row r="1196" s="18" customFormat="1"/>
    <row r="1197" s="18" customFormat="1"/>
    <row r="1198" s="18" customFormat="1"/>
    <row r="1199" s="18" customFormat="1"/>
    <row r="1200" s="18" customFormat="1"/>
    <row r="1201" s="18" customFormat="1"/>
    <row r="1202" s="18" customFormat="1"/>
    <row r="1203" s="18" customFormat="1"/>
    <row r="1204" s="18" customFormat="1"/>
    <row r="1205" s="18" customFormat="1"/>
    <row r="1206" s="18" customFormat="1"/>
    <row r="1207" s="18" customFormat="1"/>
    <row r="1208" s="18" customFormat="1"/>
    <row r="1209" s="18" customFormat="1"/>
    <row r="1210" s="18" customFormat="1"/>
    <row r="1211" s="18" customFormat="1"/>
    <row r="1212" s="18" customFormat="1"/>
    <row r="1213" s="18" customFormat="1"/>
    <row r="1214" s="18" customFormat="1"/>
    <row r="1215" s="18" customFormat="1"/>
    <row r="1216" s="18" customFormat="1"/>
    <row r="1217" s="18" customFormat="1"/>
    <row r="1218" s="18" customFormat="1"/>
    <row r="1219" s="18" customFormat="1"/>
    <row r="1220" s="18" customFormat="1"/>
    <row r="1221" s="18" customFormat="1"/>
    <row r="1222" s="18" customFormat="1"/>
    <row r="1223" s="18" customFormat="1"/>
    <row r="1224" s="18" customFormat="1"/>
    <row r="1225" s="18" customFormat="1"/>
    <row r="1226" s="18" customFormat="1"/>
    <row r="1227" s="18" customFormat="1"/>
    <row r="1228" s="18" customFormat="1"/>
    <row r="1229" s="18" customFormat="1"/>
    <row r="1230" s="18" customFormat="1"/>
    <row r="1231" s="18" customFormat="1"/>
    <row r="1232" s="18" customFormat="1"/>
    <row r="1233" s="18" customFormat="1"/>
    <row r="1234" s="18" customFormat="1"/>
    <row r="1235" s="18" customFormat="1"/>
    <row r="1236" s="18" customFormat="1"/>
    <row r="1237" s="18" customFormat="1"/>
    <row r="1238" s="18" customFormat="1"/>
    <row r="1239" s="18" customFormat="1"/>
    <row r="1240" s="18" customFormat="1"/>
    <row r="1241" s="18" customFormat="1"/>
    <row r="1242" s="18" customFormat="1"/>
    <row r="1243" s="18" customFormat="1"/>
    <row r="1244" s="18" customFormat="1"/>
    <row r="1245" s="18" customFormat="1"/>
    <row r="1246" s="18" customFormat="1"/>
    <row r="1247" s="18" customFormat="1"/>
    <row r="1248" s="18" customFormat="1"/>
    <row r="1249" s="18" customFormat="1"/>
    <row r="1250" s="18" customFormat="1"/>
    <row r="1251" s="18" customFormat="1"/>
    <row r="1252" s="18" customFormat="1"/>
    <row r="1253" s="18" customFormat="1"/>
    <row r="1254" s="18" customFormat="1"/>
    <row r="1255" s="18" customFormat="1"/>
    <row r="1256" s="18" customFormat="1"/>
    <row r="1257" s="18" customFormat="1"/>
    <row r="1258" s="18" customFormat="1"/>
    <row r="1259" s="18" customFormat="1"/>
    <row r="1260" s="18" customFormat="1"/>
    <row r="1261" s="18" customFormat="1"/>
    <row r="1262" s="18" customFormat="1"/>
    <row r="1263" s="18" customFormat="1"/>
    <row r="1264" s="18" customFormat="1"/>
    <row r="1265" s="18" customFormat="1"/>
    <row r="1266" s="18" customFormat="1"/>
    <row r="1267" s="18" customFormat="1"/>
    <row r="1268" s="18" customFormat="1"/>
    <row r="1269" s="18" customFormat="1"/>
    <row r="1270" s="18" customFormat="1"/>
    <row r="1271" s="18" customFormat="1"/>
    <row r="1272" s="18" customFormat="1"/>
    <row r="1273" s="18" customFormat="1"/>
    <row r="1274" s="18" customFormat="1"/>
    <row r="1275" s="18" customFormat="1"/>
    <row r="1276" s="18" customFormat="1"/>
    <row r="1277" s="18" customFormat="1"/>
    <row r="1278" s="18" customFormat="1"/>
    <row r="1279" s="18" customFormat="1"/>
    <row r="1280" s="18" customFormat="1"/>
    <row r="1281" s="18" customFormat="1"/>
    <row r="1282" s="18" customFormat="1"/>
    <row r="1283" s="18" customFormat="1"/>
    <row r="1284" s="18" customFormat="1"/>
    <row r="1285" s="18" customFormat="1"/>
    <row r="1286" s="18" customFormat="1"/>
    <row r="1287" s="18" customFormat="1"/>
    <row r="1288" s="18" customFormat="1"/>
    <row r="1289" s="18" customFormat="1"/>
    <row r="1290" s="18" customFormat="1"/>
    <row r="1291" s="18" customFormat="1"/>
    <row r="1292" s="18" customFormat="1"/>
    <row r="1293" s="18" customFormat="1"/>
    <row r="1294" s="18" customFormat="1"/>
    <row r="1295" s="18" customFormat="1"/>
    <row r="1296" s="18" customFormat="1"/>
    <row r="1297" s="18" customFormat="1"/>
    <row r="1298" s="18" customFormat="1"/>
    <row r="1299" s="18" customFormat="1"/>
    <row r="1300" s="18" customFormat="1"/>
    <row r="1301" s="18" customFormat="1"/>
    <row r="1302" s="18" customFormat="1"/>
    <row r="1303" s="18" customFormat="1"/>
    <row r="1304" s="18" customFormat="1"/>
    <row r="1305" s="18" customFormat="1"/>
    <row r="1306" s="18" customFormat="1"/>
    <row r="1307" s="18" customFormat="1"/>
    <row r="1308" s="18" customFormat="1"/>
    <row r="1309" s="18" customFormat="1"/>
    <row r="1310" s="18" customFormat="1"/>
    <row r="1311" s="18" customFormat="1"/>
    <row r="1312" s="18" customFormat="1"/>
    <row r="1313" s="18" customFormat="1"/>
    <row r="1314" s="18" customFormat="1"/>
    <row r="1315" s="18" customFormat="1"/>
    <row r="1316" s="18" customFormat="1"/>
    <row r="1317" s="18" customFormat="1"/>
    <row r="1318" s="18" customFormat="1"/>
    <row r="1319" s="18" customFormat="1"/>
    <row r="1320" s="18" customFormat="1"/>
    <row r="1321" s="18" customFormat="1"/>
    <row r="1322" s="18" customFormat="1"/>
    <row r="1323" s="18" customFormat="1"/>
    <row r="1324" s="18" customFormat="1"/>
    <row r="1325" s="18" customFormat="1"/>
    <row r="1326" s="18" customFormat="1"/>
    <row r="1327" s="18" customFormat="1"/>
    <row r="1328" s="18" customFormat="1"/>
    <row r="1329" s="18" customFormat="1"/>
    <row r="1330" s="18" customFormat="1"/>
    <row r="1331" s="18" customFormat="1"/>
    <row r="1332" s="18" customFormat="1"/>
    <row r="1333" s="18" customFormat="1"/>
    <row r="1334" s="18" customFormat="1"/>
    <row r="1335" s="18" customFormat="1"/>
    <row r="1336" s="18" customFormat="1"/>
    <row r="1337" s="18" customFormat="1"/>
    <row r="1338" s="18" customFormat="1"/>
    <row r="1339" s="18" customFormat="1"/>
    <row r="1340" s="18" customFormat="1"/>
    <row r="1341" s="18" customFormat="1"/>
    <row r="1342" s="18" customFormat="1"/>
    <row r="1343" s="18" customFormat="1"/>
    <row r="1344" s="18" customFormat="1"/>
    <row r="1345" s="18" customFormat="1"/>
    <row r="1346" s="18" customFormat="1"/>
    <row r="1347" s="18" customFormat="1"/>
    <row r="1348" s="18" customFormat="1"/>
    <row r="1349" s="18" customFormat="1"/>
    <row r="1350" s="18" customFormat="1"/>
    <row r="1351" s="18" customFormat="1"/>
    <row r="1352" s="18" customFormat="1"/>
    <row r="1353" s="18" customFormat="1"/>
    <row r="1354" s="18" customFormat="1"/>
    <row r="1355" s="18" customFormat="1"/>
    <row r="1356" s="18" customFormat="1"/>
    <row r="1357" s="18" customFormat="1"/>
    <row r="1358" s="18" customFormat="1"/>
    <row r="1359" s="18" customFormat="1"/>
    <row r="1360" s="18" customFormat="1"/>
    <row r="1361" s="18" customFormat="1"/>
    <row r="1362" s="18" customFormat="1"/>
    <row r="1363" s="18" customFormat="1"/>
    <row r="1364" s="18" customFormat="1"/>
    <row r="1365" s="18" customFormat="1"/>
    <row r="1366" s="18" customFormat="1"/>
    <row r="1367" s="18" customFormat="1"/>
    <row r="1368" s="18" customFormat="1"/>
    <row r="1369" s="18" customFormat="1"/>
    <row r="1370" s="18" customFormat="1"/>
    <row r="1371" s="18" customFormat="1"/>
    <row r="1372" s="18" customFormat="1"/>
    <row r="1373" s="18" customFormat="1"/>
    <row r="1374" s="18" customFormat="1"/>
    <row r="1375" s="18" customFormat="1"/>
    <row r="1376" s="18" customFormat="1"/>
    <row r="1377" s="18" customFormat="1"/>
    <row r="1378" s="18" customFormat="1"/>
    <row r="1379" s="18" customFormat="1"/>
    <row r="1380" s="18" customFormat="1"/>
    <row r="1381" s="18" customFormat="1"/>
    <row r="1382" s="18" customFormat="1"/>
    <row r="1383" s="18" customFormat="1"/>
    <row r="1384" s="18" customFormat="1"/>
    <row r="1385" s="18" customFormat="1"/>
    <row r="1386" s="18" customFormat="1"/>
    <row r="1387" s="18" customFormat="1"/>
    <row r="1388" s="18" customFormat="1"/>
    <row r="1389" s="18" customFormat="1"/>
    <row r="1390" s="18" customFormat="1"/>
    <row r="1391" s="18" customFormat="1"/>
    <row r="1392" s="18" customFormat="1"/>
    <row r="1393" s="18" customFormat="1"/>
    <row r="1394" s="18" customFormat="1"/>
    <row r="1395" s="18" customFormat="1"/>
    <row r="1396" s="18" customFormat="1"/>
    <row r="1397" s="18" customFormat="1"/>
    <row r="1398" s="18" customFormat="1"/>
    <row r="1399" s="18" customFormat="1"/>
    <row r="1400" s="18" customFormat="1"/>
    <row r="1401" s="18" customFormat="1"/>
    <row r="1402" s="18" customFormat="1"/>
    <row r="1403" s="18" customFormat="1"/>
    <row r="1404" s="18" customFormat="1"/>
    <row r="1405" s="18" customFormat="1"/>
    <row r="1406" s="18" customFormat="1"/>
    <row r="1407" s="18" customFormat="1"/>
    <row r="1408" s="18" customFormat="1"/>
    <row r="1409" s="18" customFormat="1"/>
    <row r="1410" s="18" customFormat="1"/>
    <row r="1411" s="18" customFormat="1"/>
    <row r="1412" s="18" customFormat="1"/>
    <row r="1413" s="18" customFormat="1"/>
    <row r="1414" s="18" customFormat="1"/>
    <row r="1415" s="18" customFormat="1"/>
    <row r="1416" s="18" customFormat="1"/>
    <row r="1417" s="18" customFormat="1"/>
    <row r="1418" s="18" customFormat="1"/>
    <row r="1419" s="18" customFormat="1"/>
    <row r="1420" s="18" customFormat="1"/>
    <row r="1421" s="18" customFormat="1"/>
    <row r="1422" s="18" customFormat="1"/>
    <row r="1423" s="18" customFormat="1"/>
    <row r="1424" s="18" customFormat="1"/>
    <row r="1425" s="18" customFormat="1"/>
    <row r="1426" s="18" customFormat="1"/>
    <row r="1427" s="18" customFormat="1"/>
    <row r="1428" s="18" customFormat="1"/>
    <row r="1429" s="18" customFormat="1"/>
    <row r="1430" s="18" customFormat="1"/>
    <row r="1431" s="18" customFormat="1"/>
    <row r="1432" s="18" customFormat="1"/>
    <row r="1433" s="18" customFormat="1"/>
    <row r="1434" s="18" customFormat="1"/>
    <row r="1435" s="18" customFormat="1"/>
    <row r="1436" s="18" customFormat="1"/>
    <row r="1437" s="18" customFormat="1"/>
    <row r="1438" s="18" customFormat="1"/>
    <row r="1439" s="18" customFormat="1"/>
    <row r="1440" s="18" customFormat="1"/>
    <row r="1441" s="18" customFormat="1"/>
    <row r="1442" s="18" customFormat="1"/>
    <row r="1443" s="18" customFormat="1"/>
    <row r="1444" s="18" customFormat="1"/>
    <row r="1445" s="18" customFormat="1"/>
    <row r="1446" s="18" customFormat="1"/>
    <row r="1447" s="18" customFormat="1"/>
    <row r="1448" s="18" customFormat="1"/>
    <row r="1449" s="18" customFormat="1"/>
    <row r="1450" s="18" customFormat="1"/>
    <row r="1451" s="18" customFormat="1"/>
    <row r="1452" s="18" customFormat="1"/>
    <row r="1453" s="18" customFormat="1"/>
    <row r="1454" s="18" customFormat="1"/>
    <row r="1455" s="18" customFormat="1"/>
    <row r="1456" s="18" customFormat="1"/>
    <row r="1457" s="18" customFormat="1"/>
    <row r="1458" s="18" customFormat="1"/>
    <row r="1459" s="18" customFormat="1"/>
    <row r="1460" s="18" customFormat="1"/>
    <row r="1461" s="18" customFormat="1"/>
    <row r="1462" s="18" customFormat="1"/>
    <row r="1463" s="18" customFormat="1"/>
    <row r="1464" s="18" customFormat="1"/>
    <row r="1465" s="18" customFormat="1"/>
    <row r="1466" s="18" customFormat="1"/>
    <row r="1467" s="18" customFormat="1"/>
    <row r="1468" s="18" customFormat="1"/>
    <row r="1469" s="18" customFormat="1"/>
    <row r="1470" s="18" customFormat="1"/>
    <row r="1471" s="18" customFormat="1"/>
    <row r="1472" s="18" customFormat="1"/>
    <row r="1473" s="18" customFormat="1"/>
    <row r="1474" s="18" customFormat="1"/>
    <row r="1475" s="18" customFormat="1"/>
    <row r="1476" s="18" customFormat="1"/>
  </sheetData>
  <mergeCells count="21">
    <mergeCell ref="M3:N3"/>
    <mergeCell ref="X3:Y3"/>
    <mergeCell ref="X11:Z11"/>
    <mergeCell ref="C4:E5"/>
    <mergeCell ref="H4:I5"/>
    <mergeCell ref="L4:N5"/>
    <mergeCell ref="P4:Q4"/>
    <mergeCell ref="T4:U5"/>
    <mergeCell ref="B6:E7"/>
    <mergeCell ref="H6:I7"/>
    <mergeCell ref="L6:N7"/>
    <mergeCell ref="P6:Q7"/>
    <mergeCell ref="D11:E11"/>
    <mergeCell ref="O8:Q8"/>
    <mergeCell ref="A36:B36"/>
    <mergeCell ref="A56:O62"/>
    <mergeCell ref="H8:I9"/>
    <mergeCell ref="L8:N9"/>
    <mergeCell ref="A9:B9"/>
    <mergeCell ref="D9:E9"/>
    <mergeCell ref="L11:N11"/>
  </mergeCells>
  <printOptions horizontalCentered="1" verticalCentered="1"/>
  <pageMargins left="0.33" right="0.33" top="0.51181102362204722" bottom="0.51181102362204722" header="0.51181102362204722" footer="0.51181102362204722"/>
  <pageSetup paperSize="9" scale="91" fitToWidth="3" orientation="portrait" verticalDpi="300" r:id="rId1"/>
  <headerFooter alignWithMargins="0"/>
  <colBreaks count="2" manualBreakCount="2">
    <brk id="14" max="1048575" man="1"/>
    <brk id="2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Shaft Drive KWP TR</vt:lpstr>
      <vt:lpstr>Ref Shaft Drive KWP GR</vt:lpstr>
      <vt:lpstr>'Ref Shaft Drive KWP GR'!Print_Area</vt:lpstr>
      <vt:lpstr>'Shaft Drive KWP 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QUALITY BLR</dc:creator>
  <cp:lastModifiedBy>Quality systems Blr</cp:lastModifiedBy>
  <cp:lastPrinted>2018-01-15T04:40:57Z</cp:lastPrinted>
  <dcterms:created xsi:type="dcterms:W3CDTF">2018-01-07T03:36:07Z</dcterms:created>
  <dcterms:modified xsi:type="dcterms:W3CDTF">2021-08-20T03:21:07Z</dcterms:modified>
</cp:coreProperties>
</file>