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Ex1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2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trlProps/ctrlProp11.xml" ContentType="application/vnd.ms-excel.controlproperties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3abe3d69ec518ff/Desktop/"/>
    </mc:Choice>
  </mc:AlternateContent>
  <xr:revisionPtr revIDLastSave="25" documentId="13_ncr:20001_{8B53D406-1380-4E53-8F40-B696409E4B66}" xr6:coauthVersionLast="47" xr6:coauthVersionMax="47" xr10:uidLastSave="{8F9D3DF7-CC12-4A88-9B6A-2EEE174D25C2}"/>
  <bookViews>
    <workbookView xWindow="-108" yWindow="-108" windowWidth="23256" windowHeight="12456" activeTab="3" xr2:uid="{00000000-000D-0000-FFFF-FFFF00000000}"/>
  </bookViews>
  <sheets>
    <sheet name="DATA" sheetId="1" r:id="rId1"/>
    <sheet name="CALCULATIONS" sheetId="5" r:id="rId2"/>
    <sheet name="FIRST DASHBOARD " sheetId="3" r:id="rId3"/>
    <sheet name="DASHBOARD WITH CF" sheetId="2" r:id="rId4"/>
    <sheet name="DASHBOARD WITH BATTERY" sheetId="4" r:id="rId5"/>
    <sheet name="DASHBOARD WTH S.M &amp; STAR EFFECT" sheetId="6" r:id="rId6"/>
    <sheet name="DASHBOARD WITH GRAPHICS" sheetId="7" r:id="rId7"/>
    <sheet name="DASHBOARD WTH T.L. &amp; BAR EFFECT" sheetId="8" r:id="rId8"/>
  </sheets>
  <definedNames>
    <definedName name="_xlchart.v1.0" hidden="1">'DASHBOARD WTH S.M &amp; STAR EFFECT'!$C$3:$J$3</definedName>
    <definedName name="_xlchart.v1.1" hidden="1">'DASHBOARD WTH S.M &amp; STAR EFFECT'!$C$4:$J$4</definedName>
    <definedName name="_xlchart.v2.2" hidden="1">'DASHBOARD WTH S.M &amp; STAR EFFECT'!$C$3:$J$3</definedName>
    <definedName name="_xlchart.v2.3" hidden="1">'DASHBOARD WTH S.M &amp; STAR EFFECT'!$C$4:$J$4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8" l="1"/>
  <c r="B2" i="8"/>
  <c r="D2" i="8" s="1"/>
  <c r="A25" i="8"/>
  <c r="A24" i="8"/>
  <c r="A21" i="8"/>
  <c r="A22" i="8"/>
  <c r="A23" i="8"/>
  <c r="A15" i="8"/>
  <c r="A16" i="8"/>
  <c r="A17" i="8"/>
  <c r="A18" i="8"/>
  <c r="A19" i="8"/>
  <c r="A20" i="8"/>
  <c r="A3" i="8"/>
  <c r="A4" i="8"/>
  <c r="A5" i="8"/>
  <c r="A6" i="8"/>
  <c r="A7" i="8"/>
  <c r="A8" i="8"/>
  <c r="A9" i="8"/>
  <c r="A10" i="8"/>
  <c r="A11" i="8"/>
  <c r="A12" i="8"/>
  <c r="A13" i="8"/>
  <c r="A2" i="8"/>
  <c r="B4" i="8" l="1"/>
  <c r="C4" i="8" s="1"/>
  <c r="C2" i="8"/>
  <c r="B5" i="8"/>
  <c r="C5" i="8" s="1"/>
  <c r="B23" i="8"/>
  <c r="C23" i="8" s="1"/>
  <c r="B19" i="8"/>
  <c r="C19" i="8" s="1"/>
  <c r="B15" i="8"/>
  <c r="C15" i="8" s="1"/>
  <c r="B11" i="8"/>
  <c r="C11" i="8" s="1"/>
  <c r="B7" i="8"/>
  <c r="C7" i="8" s="1"/>
  <c r="B3" i="8"/>
  <c r="B22" i="8"/>
  <c r="C22" i="8" s="1"/>
  <c r="B18" i="8"/>
  <c r="C18" i="8" s="1"/>
  <c r="B14" i="8"/>
  <c r="C14" i="8" s="1"/>
  <c r="B10" i="8"/>
  <c r="C10" i="8" s="1"/>
  <c r="B6" i="8"/>
  <c r="C6" i="8" s="1"/>
  <c r="B25" i="8"/>
  <c r="C25" i="8" s="1"/>
  <c r="B21" i="8"/>
  <c r="C21" i="8" s="1"/>
  <c r="B17" i="8"/>
  <c r="C17" i="8" s="1"/>
  <c r="B13" i="8"/>
  <c r="C13" i="8" s="1"/>
  <c r="B9" i="8"/>
  <c r="C9" i="8" s="1"/>
  <c r="B24" i="8"/>
  <c r="C24" i="8" s="1"/>
  <c r="B20" i="8"/>
  <c r="C20" i="8" s="1"/>
  <c r="B16" i="8"/>
  <c r="C16" i="8" s="1"/>
  <c r="B12" i="8"/>
  <c r="C12" i="8" s="1"/>
  <c r="B8" i="8"/>
  <c r="C8" i="8" s="1"/>
  <c r="B4" i="7"/>
  <c r="J4" i="7" s="1"/>
  <c r="J3" i="7"/>
  <c r="I3" i="7"/>
  <c r="H3" i="7"/>
  <c r="G3" i="7"/>
  <c r="F3" i="7"/>
  <c r="E3" i="7"/>
  <c r="D3" i="7"/>
  <c r="C3" i="7"/>
  <c r="B3" i="7"/>
  <c r="B4" i="6"/>
  <c r="J3" i="6"/>
  <c r="I3" i="6"/>
  <c r="H3" i="6"/>
  <c r="G3" i="6"/>
  <c r="F3" i="6"/>
  <c r="E3" i="6"/>
  <c r="D3" i="6"/>
  <c r="C3" i="6"/>
  <c r="B3" i="6"/>
  <c r="B4" i="4"/>
  <c r="J4" i="4" s="1"/>
  <c r="C3" i="4"/>
  <c r="D3" i="4"/>
  <c r="E3" i="4"/>
  <c r="F3" i="4"/>
  <c r="G3" i="4"/>
  <c r="H3" i="4"/>
  <c r="I3" i="4"/>
  <c r="J3" i="4"/>
  <c r="B3" i="4"/>
  <c r="B4" i="2"/>
  <c r="C4" i="2" s="1"/>
  <c r="B4" i="3"/>
  <c r="D4" i="3" s="1"/>
  <c r="G4" i="6" l="1"/>
  <c r="D26" i="5" s="1"/>
  <c r="E26" i="5" s="1"/>
  <c r="B13" i="6" s="1"/>
  <c r="B5" i="6"/>
  <c r="E13" i="5"/>
  <c r="C3" i="8"/>
  <c r="G4" i="7"/>
  <c r="C4" i="7"/>
  <c r="H4" i="7"/>
  <c r="E4" i="7"/>
  <c r="A1" i="7"/>
  <c r="D4" i="7"/>
  <c r="I4" i="7"/>
  <c r="F4" i="7"/>
  <c r="A1" i="6"/>
  <c r="D4" i="6"/>
  <c r="H4" i="6"/>
  <c r="D27" i="5" s="1"/>
  <c r="E27" i="5" s="1"/>
  <c r="B15" i="6" s="1"/>
  <c r="E4" i="6"/>
  <c r="D24" i="5" s="1"/>
  <c r="E24" i="5" s="1"/>
  <c r="B9" i="6" s="1"/>
  <c r="I4" i="6"/>
  <c r="D28" i="5" s="1"/>
  <c r="E28" i="5" s="1"/>
  <c r="B17" i="6" s="1"/>
  <c r="F4" i="6"/>
  <c r="D25" i="5" s="1"/>
  <c r="E25" i="5" s="1"/>
  <c r="B11" i="6" s="1"/>
  <c r="J4" i="6"/>
  <c r="D29" i="5" s="1"/>
  <c r="E29" i="5" s="1"/>
  <c r="B19" i="6" s="1"/>
  <c r="C4" i="6"/>
  <c r="D22" i="5" s="1"/>
  <c r="E22" i="5" s="1"/>
  <c r="B6" i="6" s="1"/>
  <c r="E4" i="4"/>
  <c r="G4" i="4"/>
  <c r="C4" i="4"/>
  <c r="F4" i="4"/>
  <c r="I4" i="4"/>
  <c r="H4" i="4"/>
  <c r="D4" i="4"/>
  <c r="E4" i="2"/>
  <c r="J4" i="2"/>
  <c r="F4" i="2"/>
  <c r="I4" i="2"/>
  <c r="H4" i="2"/>
  <c r="D4" i="2"/>
  <c r="G4" i="2"/>
  <c r="H4" i="3"/>
  <c r="C4" i="3"/>
  <c r="G4" i="3"/>
  <c r="J4" i="3"/>
  <c r="F4" i="3"/>
  <c r="I4" i="3"/>
  <c r="E4" i="3"/>
  <c r="A1" i="4"/>
  <c r="A1" i="3"/>
  <c r="D23" i="5" l="1"/>
  <c r="E23" i="5" s="1"/>
  <c r="B7" i="6" s="1"/>
  <c r="D17" i="5"/>
  <c r="D16" i="5"/>
  <c r="D15" i="5"/>
  <c r="K4" i="7"/>
  <c r="K4" i="6"/>
  <c r="L4" i="5" s="1"/>
  <c r="K4" i="4"/>
  <c r="C5" i="5" s="1"/>
  <c r="K4" i="2"/>
  <c r="K4" i="3"/>
  <c r="J3" i="2"/>
  <c r="C3" i="2"/>
  <c r="D3" i="2"/>
  <c r="E3" i="2"/>
  <c r="F3" i="2"/>
  <c r="G3" i="2"/>
  <c r="H3" i="2"/>
  <c r="I3" i="2"/>
  <c r="B3" i="2"/>
  <c r="L10" i="5" l="1"/>
  <c r="L12" i="5" s="1"/>
  <c r="L15" i="5"/>
  <c r="L17" i="5" s="1"/>
  <c r="F5" i="5"/>
  <c r="L6" i="5"/>
  <c r="A1" i="2"/>
</calcChain>
</file>

<file path=xl/sharedStrings.xml><?xml version="1.0" encoding="utf-8"?>
<sst xmlns="http://schemas.openxmlformats.org/spreadsheetml/2006/main" count="67" uniqueCount="49">
  <si>
    <t>RAMU</t>
  </si>
  <si>
    <t>SOANLI</t>
  </si>
  <si>
    <t>MONIKA</t>
  </si>
  <si>
    <t>SONIKA</t>
  </si>
  <si>
    <t>RAM</t>
  </si>
  <si>
    <t>SHYAM</t>
  </si>
  <si>
    <t>SUNDAR</t>
  </si>
  <si>
    <t>GEETA</t>
  </si>
  <si>
    <t>SEETA</t>
  </si>
  <si>
    <t>REETA</t>
  </si>
  <si>
    <t>APPLE</t>
  </si>
  <si>
    <t>S_NAME</t>
  </si>
  <si>
    <t>OPPO</t>
  </si>
  <si>
    <t>LAVA INFINIX</t>
  </si>
  <si>
    <t>REALME</t>
  </si>
  <si>
    <t>REDMI</t>
  </si>
  <si>
    <t>MI</t>
  </si>
  <si>
    <t>ONE PLUS</t>
  </si>
  <si>
    <t>MOTOROLA</t>
  </si>
  <si>
    <t>AVERAGE</t>
  </si>
  <si>
    <t>VANSH RATHI</t>
  </si>
  <si>
    <t>MOHIT</t>
  </si>
  <si>
    <t>VIVEK</t>
  </si>
  <si>
    <t>AMAN</t>
  </si>
  <si>
    <t>DEEPAK</t>
  </si>
  <si>
    <t>ABHIJEET</t>
  </si>
  <si>
    <t xml:space="preserve">MAYANK </t>
  </si>
  <si>
    <t xml:space="preserve">DEEPANSHI </t>
  </si>
  <si>
    <t>VIJAY</t>
  </si>
  <si>
    <t>AJAY</t>
  </si>
  <si>
    <t>KOMAL</t>
  </si>
  <si>
    <t>AKSHAY</t>
  </si>
  <si>
    <t>NEERAJ</t>
  </si>
  <si>
    <t>FOR BATTERY DASHBOARD</t>
  </si>
  <si>
    <t>FOR SPEEDOMETER</t>
  </si>
  <si>
    <t>VALUE</t>
  </si>
  <si>
    <t>POINTER</t>
  </si>
  <si>
    <t>GRAPHIC</t>
  </si>
  <si>
    <t>FOR 2ND SPD.METER</t>
  </si>
  <si>
    <t>|</t>
  </si>
  <si>
    <t>SALES REPORT OF JANUARY MONTH</t>
  </si>
  <si>
    <t>55-50</t>
  </si>
  <si>
    <t>&gt;55</t>
  </si>
  <si>
    <t>&lt;55</t>
  </si>
  <si>
    <t>FOR BAR EFFECT AND TRAFFIC LIGHT</t>
  </si>
  <si>
    <t>VALUES</t>
  </si>
  <si>
    <t>STARS</t>
  </si>
  <si>
    <t></t>
  </si>
  <si>
    <t>FOR STAR EFFECT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</si>
</sst>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Algerian"/>
      <family val="5"/>
    </font>
    <font>
      <sz val="26"/>
      <color theme="1"/>
      <name val="Calibri"/>
      <family val="2"/>
      <scheme val="minor"/>
    </font>
    <font>
      <b/>
      <sz val="9"/>
      <color theme="1"/>
      <name val="Arial Black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Britannic Bold"/>
      <family val="2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Webdings"/>
      <family val="1"/>
      <charset val="2"/>
    </font>
    <font>
      <sz val="11"/>
      <color theme="1"/>
      <name val="Calibri"/>
      <family val="1"/>
    </font>
    <font>
      <b/>
      <sz val="11"/>
      <name val="Calibri"/>
      <family val="2"/>
      <scheme val="minor"/>
    </font>
    <font>
      <b/>
      <sz val="18"/>
      <color theme="1"/>
      <name val="Webdings"/>
      <family val="1"/>
      <charset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13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4" fillId="4" borderId="10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0" fontId="7" fillId="0" borderId="0" xfId="0" applyFont="1"/>
    <xf numFmtId="0" fontId="0" fillId="0" borderId="7" xfId="0" applyBorder="1"/>
    <xf numFmtId="1" fontId="0" fillId="0" borderId="5" xfId="0" applyNumberForma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" fontId="0" fillId="0" borderId="8" xfId="0" applyNumberFormat="1" applyBorder="1"/>
    <xf numFmtId="1" fontId="0" fillId="0" borderId="3" xfId="0" applyNumberFormat="1" applyBorder="1"/>
    <xf numFmtId="1" fontId="0" fillId="0" borderId="0" xfId="0" applyNumberFormat="1"/>
    <xf numFmtId="1" fontId="1" fillId="0" borderId="16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vertical="center"/>
    </xf>
    <xf numFmtId="0" fontId="10" fillId="6" borderId="4" xfId="0" applyFont="1" applyFill="1" applyBorder="1" applyAlignment="1">
      <alignment vertical="center"/>
    </xf>
    <xf numFmtId="0" fontId="10" fillId="6" borderId="6" xfId="0" applyFont="1" applyFill="1" applyBorder="1" applyAlignment="1">
      <alignment vertical="center"/>
    </xf>
    <xf numFmtId="0" fontId="13" fillId="5" borderId="9" xfId="0" applyFont="1" applyFill="1" applyBorder="1" applyAlignment="1">
      <alignment horizontal="center" vertical="center"/>
    </xf>
    <xf numFmtId="0" fontId="0" fillId="0" borderId="17" xfId="0" applyBorder="1"/>
    <xf numFmtId="0" fontId="0" fillId="0" borderId="10" xfId="0" applyBorder="1"/>
    <xf numFmtId="0" fontId="15" fillId="0" borderId="0" xfId="0" applyFont="1"/>
    <xf numFmtId="0" fontId="0" fillId="0" borderId="4" xfId="0" applyBorder="1" applyAlignment="1">
      <alignment horizontal="center" vertical="center"/>
    </xf>
    <xf numFmtId="0" fontId="14" fillId="0" borderId="5" xfId="0" applyFont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0" fillId="0" borderId="2" xfId="0" applyNumberFormat="1" applyBorder="1"/>
    <xf numFmtId="1" fontId="0" fillId="0" borderId="2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9" fontId="8" fillId="0" borderId="1" xfId="1" applyFont="1" applyBorder="1" applyAlignment="1">
      <alignment horizontal="center" vertical="center" wrapText="1"/>
    </xf>
    <xf numFmtId="9" fontId="8" fillId="0" borderId="3" xfId="1" applyFont="1" applyBorder="1" applyAlignment="1">
      <alignment horizontal="center" vertical="center" wrapText="1"/>
    </xf>
    <xf numFmtId="9" fontId="8" fillId="0" borderId="4" xfId="1" applyFont="1" applyBorder="1" applyAlignment="1">
      <alignment horizontal="center" vertical="center" wrapText="1"/>
    </xf>
    <xf numFmtId="9" fontId="8" fillId="0" borderId="5" xfId="1" applyFont="1" applyBorder="1" applyAlignment="1">
      <alignment horizontal="center" vertical="center" wrapText="1"/>
    </xf>
    <xf numFmtId="9" fontId="8" fillId="0" borderId="6" xfId="1" applyFont="1" applyBorder="1" applyAlignment="1">
      <alignment horizontal="center" vertical="center" wrapText="1"/>
    </xf>
    <xf numFmtId="9" fontId="8" fillId="0" borderId="8" xfId="1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3" borderId="17" xfId="0" applyFont="1" applyFill="1" applyBorder="1" applyAlignment="1">
      <alignment horizontal="center" vertical="center"/>
    </xf>
    <xf numFmtId="0" fontId="11" fillId="6" borderId="12" xfId="0" applyFont="1" applyFill="1" applyBorder="1" applyAlignment="1">
      <alignment horizontal="center" vertical="center"/>
    </xf>
    <xf numFmtId="0" fontId="11" fillId="6" borderId="13" xfId="0" applyFont="1" applyFill="1" applyBorder="1" applyAlignment="1">
      <alignment horizontal="center" vertical="center"/>
    </xf>
    <xf numFmtId="0" fontId="11" fillId="6" borderId="14" xfId="0" applyFont="1" applyFill="1" applyBorder="1" applyAlignment="1">
      <alignment horizontal="center" vertical="center"/>
    </xf>
    <xf numFmtId="0" fontId="10" fillId="6" borderId="3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/>
    </xf>
    <xf numFmtId="0" fontId="12" fillId="7" borderId="17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1" fontId="0" fillId="0" borderId="0" xfId="0" applyNumberFormat="1" applyBorder="1"/>
    <xf numFmtId="0" fontId="0" fillId="0" borderId="0" xfId="0" applyBorder="1"/>
    <xf numFmtId="0" fontId="3" fillId="0" borderId="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7" fillId="8" borderId="9" xfId="0" applyFont="1" applyFill="1" applyBorder="1" applyAlignment="1">
      <alignment horizontal="left" vertical="center"/>
    </xf>
    <xf numFmtId="0" fontId="17" fillId="8" borderId="10" xfId="0" applyFont="1" applyFill="1" applyBorder="1" applyAlignment="1">
      <alignment horizontal="left" vertical="center"/>
    </xf>
    <xf numFmtId="0" fontId="17" fillId="8" borderId="11" xfId="0" applyFont="1" applyFill="1" applyBorder="1" applyAlignment="1">
      <alignment horizontal="left" vertical="center"/>
    </xf>
    <xf numFmtId="0" fontId="1" fillId="9" borderId="12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8">
    <dxf>
      <fill>
        <gradientFill degree="180">
          <stop position="0">
            <color theme="0"/>
          </stop>
          <stop position="1">
            <color rgb="FF00FF00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FF00"/>
          </stop>
        </gradientFill>
      </fill>
    </dxf>
    <dxf>
      <fill>
        <gradientFill>
          <stop position="0">
            <color theme="0"/>
          </stop>
          <stop position="1">
            <color rgb="FF00FF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theme="0" tint="-5.0965910824915313E-2"/>
          </stop>
          <stop position="1">
            <color rgb="FF00FF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theme="0" tint="-5.0965910824915313E-2"/>
          </stop>
          <stop position="1">
            <color rgb="FF00FF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theme="0"/>
          </stop>
          <stop position="1">
            <color rgb="FF00FF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theme="0"/>
          </stop>
          <stop position="1">
            <color rgb="FF00FF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</dxfs>
  <tableStyles count="0" defaultTableStyle="TableStyleMedium2" defaultPivotStyle="PivotStyleLight16"/>
  <colors>
    <mruColors>
      <color rgb="FFFFFFB7"/>
      <color rgb="FF00FF00"/>
      <color rgb="FF00FFFF"/>
      <color rgb="FF4D4D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187126915768843E-2"/>
          <c:y val="5.4570259208731244E-2"/>
          <c:w val="0.87122530103690043"/>
          <c:h val="0.73944921277746145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>
                    <a:lumMod val="50000"/>
                    <a:shade val="30000"/>
                    <a:satMod val="115000"/>
                  </a:schemeClr>
                </a:gs>
                <a:gs pos="50000">
                  <a:schemeClr val="accent1">
                    <a:lumMod val="50000"/>
                    <a:shade val="67500"/>
                    <a:satMod val="115000"/>
                  </a:schemeClr>
                </a:gs>
                <a:gs pos="100000">
                  <a:schemeClr val="accent1">
                    <a:lumMod val="50000"/>
                    <a:shade val="100000"/>
                    <a:satMod val="115000"/>
                  </a:schemeClr>
                </a:gs>
              </a:gsLst>
              <a:lin ang="13500000" scaled="1"/>
              <a:tileRect/>
            </a:gradFill>
            <a:ln>
              <a:noFill/>
            </a:ln>
            <a:effectLst>
              <a:innerShdw blurRad="63500" dist="50800" dir="5400000">
                <a:prstClr val="black">
                  <a:alpha val="50000"/>
                </a:prstClr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'FIRST DASHBOARD '!$C$3:$J$3</c:f>
              <c:strCache>
                <c:ptCount val="8"/>
                <c:pt idx="0">
                  <c:v>APPLE</c:v>
                </c:pt>
                <c:pt idx="1">
                  <c:v>OPPO</c:v>
                </c:pt>
                <c:pt idx="2">
                  <c:v>MOTOROLA</c:v>
                </c:pt>
                <c:pt idx="3">
                  <c:v>ONE PLUS</c:v>
                </c:pt>
                <c:pt idx="4">
                  <c:v>LAVA INFINIX</c:v>
                </c:pt>
                <c:pt idx="5">
                  <c:v>REALME</c:v>
                </c:pt>
                <c:pt idx="6">
                  <c:v>REDMI</c:v>
                </c:pt>
                <c:pt idx="7">
                  <c:v>MI</c:v>
                </c:pt>
              </c:strCache>
            </c:strRef>
          </c:cat>
          <c:val>
            <c:numRef>
              <c:f>'FIRST DASHBOARD '!$C$4:$J$4</c:f>
              <c:numCache>
                <c:formatCode>0</c:formatCode>
                <c:ptCount val="8"/>
                <c:pt idx="0">
                  <c:v>43</c:v>
                </c:pt>
                <c:pt idx="1">
                  <c:v>20</c:v>
                </c:pt>
                <c:pt idx="2">
                  <c:v>60</c:v>
                </c:pt>
                <c:pt idx="3">
                  <c:v>39</c:v>
                </c:pt>
                <c:pt idx="4">
                  <c:v>58</c:v>
                </c:pt>
                <c:pt idx="5">
                  <c:v>38</c:v>
                </c:pt>
                <c:pt idx="6">
                  <c:v>44</c:v>
                </c:pt>
                <c:pt idx="7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75-4E2B-9CF8-EDEC264C9B9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238874560"/>
        <c:axId val="238874944"/>
      </c:barChart>
      <c:catAx>
        <c:axId val="23887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cap="none" spc="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874944"/>
        <c:crosses val="autoZero"/>
        <c:auto val="1"/>
        <c:lblAlgn val="ctr"/>
        <c:lblOffset val="100"/>
        <c:noMultiLvlLbl val="0"/>
      </c:catAx>
      <c:valAx>
        <c:axId val="23887494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87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rgbClr val="00B0F0">
            <a:shade val="30000"/>
            <a:satMod val="115000"/>
          </a:srgbClr>
        </a:gs>
        <a:gs pos="50000">
          <a:srgbClr val="00B0F0">
            <a:shade val="67500"/>
            <a:satMod val="115000"/>
          </a:srgbClr>
        </a:gs>
        <a:gs pos="100000">
          <a:srgbClr val="00B0F0">
            <a:shade val="100000"/>
            <a:satMod val="115000"/>
          </a:srgbClr>
        </a:gs>
      </a:gsLst>
      <a:lin ang="162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48126232741617"/>
          <c:y val="8.1848135918494075E-2"/>
          <c:w val="0.7731755424063117"/>
          <c:h val="0.8995433789954338"/>
        </c:manualLayout>
      </c:layout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38000">
                  <a:schemeClr val="bg1"/>
                </a:gs>
                <a:gs pos="2000">
                  <a:srgbClr val="002060"/>
                </a:gs>
                <a:gs pos="57000">
                  <a:srgbClr val="8C9BB7"/>
                </a:gs>
                <a:gs pos="42000">
                  <a:schemeClr val="bg1"/>
                </a:gs>
                <a:gs pos="88000">
                  <a:srgbClr val="002060"/>
                </a:gs>
              </a:gsLst>
              <a:lin ang="0" scaled="1"/>
            </a:gradFill>
            <a:ln>
              <a:noFill/>
            </a:ln>
            <a:effectLst/>
          </c:spPr>
          <c:invertIfNegative val="0"/>
          <c:val>
            <c:numRef>
              <c:f>CALCULATIONS!$C$5</c:f>
              <c:numCache>
                <c:formatCode>0%</c:formatCode>
                <c:ptCount val="1"/>
                <c:pt idx="0">
                  <c:v>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22-4805-9D62-DE3BC43B2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61837936"/>
        <c:axId val="561840336"/>
      </c:barChart>
      <c:catAx>
        <c:axId val="561837936"/>
        <c:scaling>
          <c:orientation val="minMax"/>
        </c:scaling>
        <c:delete val="1"/>
        <c:axPos val="b"/>
        <c:majorTickMark val="none"/>
        <c:minorTickMark val="none"/>
        <c:tickLblPos val="nextTo"/>
        <c:crossAx val="561840336"/>
        <c:crosses val="autoZero"/>
        <c:auto val="1"/>
        <c:lblAlgn val="ctr"/>
        <c:lblOffset val="100"/>
        <c:noMultiLvlLbl val="0"/>
      </c:catAx>
      <c:valAx>
        <c:axId val="561840336"/>
        <c:scaling>
          <c:orientation val="minMax"/>
          <c:max val="1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softEdge rad="0"/>
            </a:effectLst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837936"/>
        <c:crosses val="autoZero"/>
        <c:crossBetween val="between"/>
        <c:minorUnit val="0.1"/>
      </c:valAx>
      <c:spPr>
        <a:gradFill>
          <a:gsLst>
            <a:gs pos="68000">
              <a:schemeClr val="bg1"/>
            </a:gs>
            <a:gs pos="0">
              <a:srgbClr val="002060"/>
            </a:gs>
            <a:gs pos="47000">
              <a:srgbClr val="00FFFF">
                <a:shade val="67500"/>
                <a:satMod val="115000"/>
              </a:srgbClr>
            </a:gs>
            <a:gs pos="100000">
              <a:srgbClr val="002060"/>
            </a:gs>
          </a:gsLst>
          <a:lin ang="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73181657581264"/>
          <c:y val="8.1214635705947516E-2"/>
          <c:w val="0.77823667474258029"/>
          <c:h val="0.91712877250117109"/>
        </c:manualLayout>
      </c:layout>
      <c:doughnutChart>
        <c:varyColors val="1"/>
        <c:ser>
          <c:idx val="0"/>
          <c:order val="0"/>
          <c:spPr>
            <a:ln>
              <a:noFill/>
            </a:ln>
            <a:effectLst>
              <a:innerShdw blurRad="63500" dist="50800" dir="81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 w="165100" prst="coolSlant"/>
            </a:sp3d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>
                <a:innerShdw blurRad="63500" dist="50800" dir="8100000">
                  <a:prstClr val="black">
                    <a:alpha val="50000"/>
                  </a:prstClr>
                </a:innerShdw>
              </a:effectLst>
              <a:scene3d>
                <a:camera prst="orthographicFront"/>
                <a:lightRig rig="threePt" dir="t"/>
              </a:scene3d>
              <a:sp3d>
                <a:bevelT w="165100" prst="coolSlant"/>
              </a:sp3d>
            </c:spPr>
            <c:extLst>
              <c:ext xmlns:c16="http://schemas.microsoft.com/office/drawing/2014/chart" uri="{C3380CC4-5D6E-409C-BE32-E72D297353CC}">
                <c16:uniqueId val="{00000001-4C81-4098-AAC9-008B5CB5230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>
                <a:innerShdw blurRad="63500" dist="50800" dir="8100000">
                  <a:prstClr val="black">
                    <a:alpha val="50000"/>
                  </a:prstClr>
                </a:innerShdw>
              </a:effectLst>
              <a:scene3d>
                <a:camera prst="orthographicFront"/>
                <a:lightRig rig="threePt" dir="t"/>
              </a:scene3d>
              <a:sp3d>
                <a:bevelT w="165100" prst="coolSlant"/>
              </a:sp3d>
            </c:spPr>
            <c:extLst>
              <c:ext xmlns:c16="http://schemas.microsoft.com/office/drawing/2014/chart" uri="{C3380CC4-5D6E-409C-BE32-E72D297353CC}">
                <c16:uniqueId val="{00000002-65FE-41C6-95C6-9DBA4E3E289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>
                <a:innerShdw blurRad="63500" dist="50800" dir="8100000">
                  <a:prstClr val="black">
                    <a:alpha val="50000"/>
                  </a:prstClr>
                </a:innerShdw>
              </a:effectLst>
              <a:scene3d>
                <a:camera prst="orthographicFront"/>
                <a:lightRig rig="threePt" dir="t"/>
              </a:scene3d>
              <a:sp3d>
                <a:bevelT w="165100" prst="coolSlant"/>
              </a:sp3d>
            </c:spPr>
            <c:extLst>
              <c:ext xmlns:c16="http://schemas.microsoft.com/office/drawing/2014/chart" uri="{C3380CC4-5D6E-409C-BE32-E72D297353CC}">
                <c16:uniqueId val="{00000004-65FE-41C6-95C6-9DBA4E3E289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>
                <a:innerShdw blurRad="63500" dist="50800" dir="8100000">
                  <a:prstClr val="black">
                    <a:alpha val="50000"/>
                  </a:prstClr>
                </a:innerShdw>
              </a:effectLst>
              <a:scene3d>
                <a:camera prst="orthographicFront"/>
                <a:lightRig rig="threePt" dir="t"/>
              </a:scene3d>
              <a:sp3d>
                <a:bevelT w="165100" prst="coolSlant"/>
              </a:sp3d>
            </c:spPr>
            <c:extLst>
              <c:ext xmlns:c16="http://schemas.microsoft.com/office/drawing/2014/chart" uri="{C3380CC4-5D6E-409C-BE32-E72D297353CC}">
                <c16:uniqueId val="{00000003-65FE-41C6-95C6-9DBA4E3E289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>
                <a:innerShdw blurRad="63500" dist="50800" dir="8100000">
                  <a:prstClr val="black">
                    <a:alpha val="50000"/>
                  </a:prstClr>
                </a:innerShdw>
              </a:effectLst>
              <a:scene3d>
                <a:camera prst="orthographicFront"/>
                <a:lightRig rig="threePt" dir="t"/>
              </a:scene3d>
              <a:sp3d>
                <a:bevelT w="165100" prst="coolSlant"/>
              </a:sp3d>
            </c:spPr>
            <c:extLst>
              <c:ext xmlns:c16="http://schemas.microsoft.com/office/drawing/2014/chart" uri="{C3380CC4-5D6E-409C-BE32-E72D297353CC}">
                <c16:uniqueId val="{00000005-65FE-41C6-95C6-9DBA4E3E289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noFill/>
              </a:ln>
              <a:effectLst>
                <a:innerShdw blurRad="63500" dist="50800" dir="8100000">
                  <a:prstClr val="black">
                    <a:alpha val="50000"/>
                  </a:prstClr>
                </a:innerShdw>
              </a:effectLst>
              <a:scene3d>
                <a:camera prst="orthographicFront"/>
                <a:lightRig rig="threePt" dir="t"/>
              </a:scene3d>
              <a:sp3d>
                <a:bevelT w="165100" prst="coolSlant"/>
              </a:sp3d>
            </c:spPr>
            <c:extLst>
              <c:ext xmlns:c16="http://schemas.microsoft.com/office/drawing/2014/chart" uri="{C3380CC4-5D6E-409C-BE32-E72D297353CC}">
                <c16:uniqueId val="{00000006-65FE-41C6-95C6-9DBA4E3E289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noFill/>
              </a:ln>
              <a:effectLst>
                <a:innerShdw blurRad="63500" dist="50800" dir="8100000">
                  <a:prstClr val="black">
                    <a:alpha val="50000"/>
                  </a:prstClr>
                </a:innerShdw>
              </a:effectLst>
              <a:scene3d>
                <a:camera prst="orthographicFront"/>
                <a:lightRig rig="threePt" dir="t"/>
              </a:scene3d>
              <a:sp3d>
                <a:bevelT w="165100" prst="coolSlant"/>
              </a:sp3d>
            </c:spPr>
            <c:extLst>
              <c:ext xmlns:c16="http://schemas.microsoft.com/office/drawing/2014/chart" uri="{C3380CC4-5D6E-409C-BE32-E72D297353CC}">
                <c16:uniqueId val="{00000007-65FE-41C6-95C6-9DBA4E3E289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noFill/>
              </a:ln>
              <a:effectLst>
                <a:innerShdw blurRad="63500" dist="50800" dir="8100000">
                  <a:prstClr val="black">
                    <a:alpha val="50000"/>
                  </a:prstClr>
                </a:innerShdw>
              </a:effectLst>
              <a:scene3d>
                <a:camera prst="orthographicFront"/>
                <a:lightRig rig="threePt" dir="t"/>
              </a:scene3d>
              <a:sp3d>
                <a:bevelT w="165100" prst="coolSlant"/>
              </a:sp3d>
            </c:spPr>
            <c:extLst>
              <c:ext xmlns:c16="http://schemas.microsoft.com/office/drawing/2014/chart" uri="{C3380CC4-5D6E-409C-BE32-E72D297353CC}">
                <c16:uniqueId val="{00000008-65FE-41C6-95C6-9DBA4E3E289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noFill/>
              </a:ln>
              <a:effectLst>
                <a:innerShdw blurRad="63500" dist="50800" dir="8100000">
                  <a:prstClr val="black">
                    <a:alpha val="50000"/>
                  </a:prstClr>
                </a:innerShdw>
              </a:effectLst>
              <a:scene3d>
                <a:camera prst="orthographicFront"/>
                <a:lightRig rig="threePt" dir="t"/>
              </a:scene3d>
              <a:sp3d>
                <a:bevelT w="165100" prst="coolSlant"/>
              </a:sp3d>
            </c:spPr>
            <c:extLst>
              <c:ext xmlns:c16="http://schemas.microsoft.com/office/drawing/2014/chart" uri="{C3380CC4-5D6E-409C-BE32-E72D297353CC}">
                <c16:uniqueId val="{00000009-65FE-41C6-95C6-9DBA4E3E289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noFill/>
              </a:ln>
              <a:effectLst>
                <a:innerShdw blurRad="63500" dist="50800" dir="8100000">
                  <a:prstClr val="black">
                    <a:alpha val="50000"/>
                  </a:prstClr>
                </a:innerShdw>
              </a:effectLst>
              <a:scene3d>
                <a:camera prst="orthographicFront"/>
                <a:lightRig rig="threePt" dir="t"/>
              </a:scene3d>
              <a:sp3d>
                <a:bevelT w="165100" prst="coolSlant"/>
              </a:sp3d>
            </c:spPr>
            <c:extLst>
              <c:ext xmlns:c16="http://schemas.microsoft.com/office/drawing/2014/chart" uri="{C3380CC4-5D6E-409C-BE32-E72D297353CC}">
                <c16:uniqueId val="{0000000A-65FE-41C6-95C6-9DBA4E3E2890}"/>
              </c:ext>
            </c:extLst>
          </c:dPt>
          <c:dPt>
            <c:idx val="10"/>
            <c:bubble3D val="0"/>
            <c:spPr>
              <a:noFill/>
              <a:ln w="19050">
                <a:noFill/>
              </a:ln>
              <a:effectLst>
                <a:innerShdw blurRad="63500" dist="50800" dir="8100000">
                  <a:prstClr val="black">
                    <a:alpha val="50000"/>
                  </a:prst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65FE-41C6-95C6-9DBA4E3E2890}"/>
              </c:ext>
            </c:extLst>
          </c:dPt>
          <c:dLbls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65FE-41C6-95C6-9DBA4E3E289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30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65FE-41C6-95C6-9DBA4E3E289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40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65FE-41C6-95C6-9DBA4E3E289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50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65FE-41C6-95C6-9DBA4E3E289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60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65FE-41C6-95C6-9DBA4E3E289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70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65FE-41C6-95C6-9DBA4E3E289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80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65FE-41C6-95C6-9DBA4E3E289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90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65FE-41C6-95C6-9DBA4E3E289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0A1696B-29B5-4492-9839-5B847AB8F303}" type="VALUE">
                      <a:rPr lang="en-US"/>
                      <a:pPr/>
                      <a:t>[VALUE]</a:t>
                    </a:fld>
                    <a:r>
                      <a:rPr lang="en-US"/>
                      <a:t>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65FE-41C6-95C6-9DBA4E3E2890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5FE-41C6-95C6-9DBA4E3E28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CALCULATIONS!$I$4:$I$14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FE-41C6-95C6-9DBA4E3E2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34"/>
      </c:doughnutChart>
      <c:pieChart>
        <c:varyColors val="1"/>
        <c:ser>
          <c:idx val="1"/>
          <c:order val="1"/>
          <c:spPr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65FE-41C6-95C6-9DBA4E3E2890}"/>
              </c:ext>
            </c:extLst>
          </c:dPt>
          <c:dPt>
            <c:idx val="1"/>
            <c:bubble3D val="0"/>
            <c:spPr>
              <a:solidFill>
                <a:schemeClr val="tx1">
                  <a:lumMod val="95000"/>
                  <a:lumOff val="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5FE-41C6-95C6-9DBA4E3E2890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5FE-41C6-95C6-9DBA4E3E2890}"/>
              </c:ext>
            </c:extLst>
          </c:dPt>
          <c:dLbls>
            <c:dLbl>
              <c:idx val="1"/>
              <c:tx>
                <c:strRef>
                  <c:f>CALCULATIONS!$L$4</c:f>
                  <c:strCache>
                    <c:ptCount val="1"/>
                    <c:pt idx="0">
                      <c:v>43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{56408073-11FA-4E74-B877-23FC2BA0DDAB}</c15:txfldGUID>
                      <c15:f>CALCULATIONS!$L$4</c15:f>
                      <c15:dlblFieldTableCache>
                        <c:ptCount val="1"/>
                        <c:pt idx="0">
                          <c:v>43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65FE-41C6-95C6-9DBA4E3E28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CALCULATIONS!$L$4:$L$6</c:f>
              <c:numCache>
                <c:formatCode>General</c:formatCode>
                <c:ptCount val="3"/>
                <c:pt idx="0" formatCode="0">
                  <c:v>43</c:v>
                </c:pt>
                <c:pt idx="1">
                  <c:v>1</c:v>
                </c:pt>
                <c:pt idx="2" formatCode="0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5FE-41C6-95C6-9DBA4E3E2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28754738990958"/>
          <c:y val="0"/>
          <c:w val="0.80529337999416739"/>
          <c:h val="1"/>
        </c:manualLayout>
      </c:layout>
      <c:doughnutChart>
        <c:varyColors val="1"/>
        <c:ser>
          <c:idx val="0"/>
          <c:order val="0"/>
          <c:spPr>
            <a:ln>
              <a:noFill/>
            </a:ln>
            <a:scene3d>
              <a:camera prst="orthographicFront"/>
              <a:lightRig rig="threePt" dir="t"/>
            </a:scene3d>
            <a:sp3d>
              <a:bevelT w="165100" prst="coolSlant"/>
            </a:sp3d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w="165100" prst="coolSlant"/>
              </a:sp3d>
            </c:spPr>
            <c:extLst>
              <c:ext xmlns:c16="http://schemas.microsoft.com/office/drawing/2014/chart" uri="{C3380CC4-5D6E-409C-BE32-E72D297353CC}">
                <c16:uniqueId val="{00000004-F728-4328-BDEC-97F57E4CBF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w="165100" prst="coolSlant"/>
              </a:sp3d>
            </c:spPr>
            <c:extLst>
              <c:ext xmlns:c16="http://schemas.microsoft.com/office/drawing/2014/chart" uri="{C3380CC4-5D6E-409C-BE32-E72D297353CC}">
                <c16:uniqueId val="{00000005-F728-4328-BDEC-97F57E4CBF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w="165100" prst="coolSlant"/>
              </a:sp3d>
            </c:spPr>
            <c:extLst>
              <c:ext xmlns:c16="http://schemas.microsoft.com/office/drawing/2014/chart" uri="{C3380CC4-5D6E-409C-BE32-E72D297353CC}">
                <c16:uniqueId val="{00000006-F728-4328-BDEC-97F57E4CBF7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w="165100" prst="coolSlant"/>
              </a:sp3d>
            </c:spPr>
            <c:extLst>
              <c:ext xmlns:c16="http://schemas.microsoft.com/office/drawing/2014/chart" uri="{C3380CC4-5D6E-409C-BE32-E72D297353CC}">
                <c16:uniqueId val="{00000007-F728-4328-BDEC-97F57E4CBF7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w="165100" prst="coolSlant"/>
              </a:sp3d>
            </c:spPr>
            <c:extLst>
              <c:ext xmlns:c16="http://schemas.microsoft.com/office/drawing/2014/chart" uri="{C3380CC4-5D6E-409C-BE32-E72D297353CC}">
                <c16:uniqueId val="{00000008-F728-4328-BDEC-97F57E4CBF7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w="165100" prst="coolSlant"/>
              </a:sp3d>
            </c:spPr>
            <c:extLst>
              <c:ext xmlns:c16="http://schemas.microsoft.com/office/drawing/2014/chart" uri="{C3380CC4-5D6E-409C-BE32-E72D297353CC}">
                <c16:uniqueId val="{00000009-F728-4328-BDEC-97F57E4CBF7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w="165100" prst="coolSlant"/>
              </a:sp3d>
            </c:spPr>
            <c:extLst>
              <c:ext xmlns:c16="http://schemas.microsoft.com/office/drawing/2014/chart" uri="{C3380CC4-5D6E-409C-BE32-E72D297353CC}">
                <c16:uniqueId val="{0000000A-F728-4328-BDEC-97F57E4CBF7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w="165100" prst="coolSlant"/>
              </a:sp3d>
            </c:spPr>
            <c:extLst>
              <c:ext xmlns:c16="http://schemas.microsoft.com/office/drawing/2014/chart" uri="{C3380CC4-5D6E-409C-BE32-E72D297353CC}">
                <c16:uniqueId val="{0000000B-F728-4328-BDEC-97F57E4CBF7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w="165100" prst="coolSlant"/>
              </a:sp3d>
            </c:spPr>
            <c:extLst>
              <c:ext xmlns:c16="http://schemas.microsoft.com/office/drawing/2014/chart" uri="{C3380CC4-5D6E-409C-BE32-E72D297353CC}">
                <c16:uniqueId val="{0000000C-F728-4328-BDEC-97F57E4CBF7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w="165100" prst="coolSlant"/>
              </a:sp3d>
            </c:spPr>
            <c:extLst>
              <c:ext xmlns:c16="http://schemas.microsoft.com/office/drawing/2014/chart" uri="{C3380CC4-5D6E-409C-BE32-E72D297353CC}">
                <c16:uniqueId val="{0000000D-F728-4328-BDEC-97F57E4CBF75}"/>
              </c:ext>
            </c:extLst>
          </c:dPt>
          <c:dPt>
            <c:idx val="10"/>
            <c:bubble3D val="0"/>
            <c:explosion val="3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728-4328-BDEC-97F57E4CBF75}"/>
              </c:ext>
            </c:extLst>
          </c:dPt>
          <c:dLbls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F728-4328-BDEC-97F57E4CBF7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30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F728-4328-BDEC-97F57E4CBF7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40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F728-4328-BDEC-97F57E4CBF7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50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F728-4328-BDEC-97F57E4CBF7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60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F728-4328-BDEC-97F57E4CBF7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70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F728-4328-BDEC-97F57E4CBF7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80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F728-4328-BDEC-97F57E4CBF7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90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F728-4328-BDEC-97F57E4CBF7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100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F728-4328-BDEC-97F57E4CBF75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728-4328-BDEC-97F57E4CBF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CALCULATIONS!$I$4:$I$14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28-4328-BDEC-97F57E4CB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45"/>
      </c:doughnutChart>
      <c:pieChart>
        <c:varyColors val="1"/>
        <c:ser>
          <c:idx val="1"/>
          <c:order val="1"/>
          <c:spPr>
            <a:noFill/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F728-4328-BDEC-97F57E4CBF75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F728-4328-BDEC-97F57E4CBF75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728-4328-BDEC-97F57E4CBF75}"/>
              </c:ext>
            </c:extLst>
          </c:dPt>
          <c:dLbls>
            <c:dLbl>
              <c:idx val="1"/>
              <c:layout>
                <c:manualLayout>
                  <c:x val="-1.8920093321668125E-2"/>
                  <c:y val="1.9597140521369256E-2"/>
                </c:manualLayout>
              </c:layout>
              <c:tx>
                <c:strRef>
                  <c:f>CALCULATIONS!$L$10</c:f>
                  <c:strCache>
                    <c:ptCount val="1"/>
                    <c:pt idx="0">
                      <c:v>73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{47CBD5F1-8FEC-4CB0-A598-601EA6F54998}</c15:txfldGUID>
                      <c15:f>CALCULATIONS!$L$10</c15:f>
                      <c15:dlblFieldTableCache>
                        <c:ptCount val="1"/>
                        <c:pt idx="0">
                          <c:v>73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F728-4328-BDEC-97F57E4CBF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CALCULATIONS!$L$10:$L$12</c:f>
              <c:numCache>
                <c:formatCode>General</c:formatCode>
                <c:ptCount val="3"/>
                <c:pt idx="0" formatCode="0">
                  <c:v>73</c:v>
                </c:pt>
                <c:pt idx="1">
                  <c:v>1</c:v>
                </c:pt>
                <c:pt idx="2" formatCode="0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728-4328-BDEC-97F57E4CB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62F-4FF2-8F27-CB018D1AB094}"/>
              </c:ext>
            </c:extLst>
          </c:dPt>
          <c:val>
            <c:numRef>
              <c:f>CALCULATIONS!$L$15</c:f>
              <c:numCache>
                <c:formatCode>0</c:formatCode>
                <c:ptCount val="1"/>
                <c:pt idx="0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2F-4FF2-8F27-CB018D1AB094}"/>
            </c:ext>
          </c:extLst>
        </c:ser>
        <c:ser>
          <c:idx val="1"/>
          <c:order val="1"/>
          <c:spPr>
            <a:blipFill dpi="0" rotWithShape="1">
              <a:blip xmlns:r="http://schemas.openxmlformats.org/officeDocument/2006/relationships" r:embed="rId3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/>
            <a:scene3d>
              <a:camera prst="orthographicFront"/>
              <a:lightRig rig="threePt" dir="t"/>
            </a:scene3d>
          </c:spPr>
          <c:invertIfNegative val="0"/>
          <c:dLbls>
            <c:dLbl>
              <c:idx val="0"/>
              <c:layout>
                <c:manualLayout>
                  <c:x val="7.2378716744913862E-2"/>
                  <c:y val="-0.25310410697230179"/>
                </c:manualLayout>
              </c:layout>
              <c:tx>
                <c:strRef>
                  <c:f>'DASHBOARD WITH GRAPHICS'!$K$4</c:f>
                  <c:strCache>
                    <c:ptCount val="1"/>
                    <c:pt idx="0">
                      <c:v>73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{B2CCB5B8-BBE8-4FD4-BDA4-F72220683880}</c15:txfldGUID>
                      <c15:f>'DASHBOARD WITH GRAPHICS'!$K$4</c15:f>
                      <c15:dlblFieldTableCache>
                        <c:ptCount val="1"/>
                        <c:pt idx="0">
                          <c:v>73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962F-4FF2-8F27-CB018D1AB0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CALCULATIONS!$L$16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2F-4FF2-8F27-CB018D1AB094}"/>
            </c:ext>
          </c:extLst>
        </c:ser>
        <c:ser>
          <c:idx val="2"/>
          <c:order val="2"/>
          <c:spPr>
            <a:noFill/>
            <a:ln>
              <a:solidFill>
                <a:schemeClr val="bg1"/>
              </a:solidFill>
            </a:ln>
            <a:effectLst/>
          </c:spPr>
          <c:invertIfNegative val="0"/>
          <c:val>
            <c:numRef>
              <c:f>CALCULATIONS!$L$17</c:f>
              <c:numCache>
                <c:formatCode>0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2F-4FF2-8F27-CB018D1AB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39240255"/>
        <c:axId val="639236895"/>
      </c:barChart>
      <c:catAx>
        <c:axId val="639240255"/>
        <c:scaling>
          <c:orientation val="minMax"/>
        </c:scaling>
        <c:delete val="1"/>
        <c:axPos val="l"/>
        <c:majorTickMark val="none"/>
        <c:minorTickMark val="none"/>
        <c:tickLblPos val="nextTo"/>
        <c:crossAx val="639236895"/>
        <c:crosses val="autoZero"/>
        <c:auto val="1"/>
        <c:lblAlgn val="ctr"/>
        <c:lblOffset val="100"/>
        <c:noMultiLvlLbl val="0"/>
      </c:catAx>
      <c:valAx>
        <c:axId val="63923689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240255"/>
        <c:crosses val="autoZero"/>
        <c:crossBetween val="between"/>
        <c:majorUnit val="5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957260939397501E-2"/>
          <c:y val="2.3593297616148496E-2"/>
          <c:w val="0.94893250284013009"/>
          <c:h val="0.79226423568711668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CD03-466A-9829-D76E00E3002E}"/>
              </c:ext>
            </c:extLst>
          </c:dPt>
          <c:cat>
            <c:strRef>
              <c:f>'DASHBOARD WTH T.L. &amp; BAR EFFECT'!$A$3:$A$25</c:f>
              <c:strCache>
                <c:ptCount val="23"/>
                <c:pt idx="0">
                  <c:v>RAMU</c:v>
                </c:pt>
                <c:pt idx="1">
                  <c:v>SOANLI</c:v>
                </c:pt>
                <c:pt idx="2">
                  <c:v>MONIKA</c:v>
                </c:pt>
                <c:pt idx="3">
                  <c:v>SONIKA</c:v>
                </c:pt>
                <c:pt idx="4">
                  <c:v>RAM</c:v>
                </c:pt>
                <c:pt idx="5">
                  <c:v>SHYAM</c:v>
                </c:pt>
                <c:pt idx="6">
                  <c:v>SUNDAR</c:v>
                </c:pt>
                <c:pt idx="7">
                  <c:v>GEETA</c:v>
                </c:pt>
                <c:pt idx="8">
                  <c:v>SEETA</c:v>
                </c:pt>
                <c:pt idx="9">
                  <c:v>REETA</c:v>
                </c:pt>
                <c:pt idx="10">
                  <c:v>MAYANK </c:v>
                </c:pt>
                <c:pt idx="11">
                  <c:v>VANSH RATHI</c:v>
                </c:pt>
                <c:pt idx="12">
                  <c:v>DEEPANSHI </c:v>
                </c:pt>
                <c:pt idx="13">
                  <c:v>MOHIT</c:v>
                </c:pt>
                <c:pt idx="14">
                  <c:v>VIVEK</c:v>
                </c:pt>
                <c:pt idx="15">
                  <c:v>AMAN</c:v>
                </c:pt>
                <c:pt idx="16">
                  <c:v>DEEPAK</c:v>
                </c:pt>
                <c:pt idx="17">
                  <c:v>ABHIJEET</c:v>
                </c:pt>
                <c:pt idx="18">
                  <c:v>VIJAY</c:v>
                </c:pt>
                <c:pt idx="19">
                  <c:v>AJAY</c:v>
                </c:pt>
                <c:pt idx="20">
                  <c:v>KOMAL</c:v>
                </c:pt>
                <c:pt idx="21">
                  <c:v>AKSHAY</c:v>
                </c:pt>
                <c:pt idx="22">
                  <c:v>NEERAJ</c:v>
                </c:pt>
              </c:strCache>
            </c:strRef>
          </c:cat>
          <c:val>
            <c:numRef>
              <c:f>'DASHBOARD WTH T.L. &amp; BAR EFFECT'!$B$3:$B$25</c:f>
              <c:numCache>
                <c:formatCode>0</c:formatCode>
                <c:ptCount val="23"/>
                <c:pt idx="0">
                  <c:v>10</c:v>
                </c:pt>
                <c:pt idx="1">
                  <c:v>88</c:v>
                </c:pt>
                <c:pt idx="2">
                  <c:v>10</c:v>
                </c:pt>
                <c:pt idx="3">
                  <c:v>77</c:v>
                </c:pt>
                <c:pt idx="4">
                  <c:v>57</c:v>
                </c:pt>
                <c:pt idx="5">
                  <c:v>50</c:v>
                </c:pt>
                <c:pt idx="6">
                  <c:v>49</c:v>
                </c:pt>
                <c:pt idx="7">
                  <c:v>57</c:v>
                </c:pt>
                <c:pt idx="8">
                  <c:v>61</c:v>
                </c:pt>
                <c:pt idx="9">
                  <c:v>83</c:v>
                </c:pt>
                <c:pt idx="10">
                  <c:v>74.599999999999994</c:v>
                </c:pt>
                <c:pt idx="11">
                  <c:v>78.309090909090898</c:v>
                </c:pt>
                <c:pt idx="12">
                  <c:v>82.018181818181802</c:v>
                </c:pt>
                <c:pt idx="13">
                  <c:v>50</c:v>
                </c:pt>
                <c:pt idx="14">
                  <c:v>34</c:v>
                </c:pt>
                <c:pt idx="15">
                  <c:v>40</c:v>
                </c:pt>
                <c:pt idx="16">
                  <c:v>44</c:v>
                </c:pt>
                <c:pt idx="17">
                  <c:v>62</c:v>
                </c:pt>
                <c:pt idx="18">
                  <c:v>52</c:v>
                </c:pt>
                <c:pt idx="19">
                  <c:v>61</c:v>
                </c:pt>
                <c:pt idx="20">
                  <c:v>43</c:v>
                </c:pt>
                <c:pt idx="21">
                  <c:v>38</c:v>
                </c:pt>
                <c:pt idx="2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03-466A-9829-D76E00E30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100"/>
        <c:axId val="616723055"/>
        <c:axId val="616735055"/>
      </c:barChart>
      <c:catAx>
        <c:axId val="61672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dash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735055"/>
        <c:crosses val="autoZero"/>
        <c:auto val="1"/>
        <c:lblAlgn val="ctr"/>
        <c:lblOffset val="100"/>
        <c:noMultiLvlLbl val="0"/>
      </c:catAx>
      <c:valAx>
        <c:axId val="616735055"/>
        <c:scaling>
          <c:orientation val="minMax"/>
          <c:max val="100"/>
        </c:scaling>
        <c:delete val="1"/>
        <c:axPos val="l"/>
        <c:numFmt formatCode="0" sourceLinked="1"/>
        <c:majorTickMark val="none"/>
        <c:minorTickMark val="none"/>
        <c:tickLblPos val="nextTo"/>
        <c:crossAx val="616723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207817772778404E-2"/>
          <c:y val="1.3888888888888888E-2"/>
          <c:w val="0.90964645044369452"/>
          <c:h val="0.97130431612715074"/>
        </c:manualLayout>
      </c:layout>
      <c:areaChart>
        <c:grouping val="standar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cat>
            <c:strRef>
              <c:f>'DASHBOARD WTH T.L. &amp; BAR EFFECT'!$A$3:$A$25</c:f>
              <c:strCache>
                <c:ptCount val="23"/>
                <c:pt idx="0">
                  <c:v>RAMU</c:v>
                </c:pt>
                <c:pt idx="1">
                  <c:v>SOANLI</c:v>
                </c:pt>
                <c:pt idx="2">
                  <c:v>MONIKA</c:v>
                </c:pt>
                <c:pt idx="3">
                  <c:v>SONIKA</c:v>
                </c:pt>
                <c:pt idx="4">
                  <c:v>RAM</c:v>
                </c:pt>
                <c:pt idx="5">
                  <c:v>SHYAM</c:v>
                </c:pt>
                <c:pt idx="6">
                  <c:v>SUNDAR</c:v>
                </c:pt>
                <c:pt idx="7">
                  <c:v>GEETA</c:v>
                </c:pt>
                <c:pt idx="8">
                  <c:v>SEETA</c:v>
                </c:pt>
                <c:pt idx="9">
                  <c:v>REETA</c:v>
                </c:pt>
                <c:pt idx="10">
                  <c:v>MAYANK </c:v>
                </c:pt>
                <c:pt idx="11">
                  <c:v>VANSH RATHI</c:v>
                </c:pt>
                <c:pt idx="12">
                  <c:v>DEEPANSHI </c:v>
                </c:pt>
                <c:pt idx="13">
                  <c:v>MOHIT</c:v>
                </c:pt>
                <c:pt idx="14">
                  <c:v>VIVEK</c:v>
                </c:pt>
                <c:pt idx="15">
                  <c:v>AMAN</c:v>
                </c:pt>
                <c:pt idx="16">
                  <c:v>DEEPAK</c:v>
                </c:pt>
                <c:pt idx="17">
                  <c:v>ABHIJEET</c:v>
                </c:pt>
                <c:pt idx="18">
                  <c:v>VIJAY</c:v>
                </c:pt>
                <c:pt idx="19">
                  <c:v>AJAY</c:v>
                </c:pt>
                <c:pt idx="20">
                  <c:v>KOMAL</c:v>
                </c:pt>
                <c:pt idx="21">
                  <c:v>AKSHAY</c:v>
                </c:pt>
                <c:pt idx="22">
                  <c:v>NEERAJ</c:v>
                </c:pt>
              </c:strCache>
            </c:strRef>
          </c:cat>
          <c:val>
            <c:numRef>
              <c:f>'DASHBOARD WTH T.L. &amp; BAR EFFECT'!$B$3:$B$25</c:f>
              <c:numCache>
                <c:formatCode>0</c:formatCode>
                <c:ptCount val="23"/>
                <c:pt idx="0">
                  <c:v>10</c:v>
                </c:pt>
                <c:pt idx="1">
                  <c:v>88</c:v>
                </c:pt>
                <c:pt idx="2">
                  <c:v>10</c:v>
                </c:pt>
                <c:pt idx="3">
                  <c:v>77</c:v>
                </c:pt>
                <c:pt idx="4">
                  <c:v>57</c:v>
                </c:pt>
                <c:pt idx="5">
                  <c:v>50</c:v>
                </c:pt>
                <c:pt idx="6">
                  <c:v>49</c:v>
                </c:pt>
                <c:pt idx="7">
                  <c:v>57</c:v>
                </c:pt>
                <c:pt idx="8">
                  <c:v>61</c:v>
                </c:pt>
                <c:pt idx="9">
                  <c:v>83</c:v>
                </c:pt>
                <c:pt idx="10">
                  <c:v>74.599999999999994</c:v>
                </c:pt>
                <c:pt idx="11">
                  <c:v>78.309090909090898</c:v>
                </c:pt>
                <c:pt idx="12">
                  <c:v>82.018181818181802</c:v>
                </c:pt>
                <c:pt idx="13">
                  <c:v>50</c:v>
                </c:pt>
                <c:pt idx="14">
                  <c:v>34</c:v>
                </c:pt>
                <c:pt idx="15">
                  <c:v>40</c:v>
                </c:pt>
                <c:pt idx="16">
                  <c:v>44</c:v>
                </c:pt>
                <c:pt idx="17">
                  <c:v>62</c:v>
                </c:pt>
                <c:pt idx="18">
                  <c:v>52</c:v>
                </c:pt>
                <c:pt idx="19">
                  <c:v>61</c:v>
                </c:pt>
                <c:pt idx="20">
                  <c:v>43</c:v>
                </c:pt>
                <c:pt idx="21">
                  <c:v>38</c:v>
                </c:pt>
                <c:pt idx="2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CA-4C2B-85E8-54E7C1680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746095"/>
        <c:axId val="616747535"/>
      </c:areaChart>
      <c:catAx>
        <c:axId val="616746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747535"/>
        <c:crosses val="autoZero"/>
        <c:auto val="1"/>
        <c:lblAlgn val="ctr"/>
        <c:lblOffset val="100"/>
        <c:noMultiLvlLbl val="0"/>
      </c:catAx>
      <c:valAx>
        <c:axId val="616747535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616746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1486841171880542E-3"/>
          <c:y val="6.9873390178559211E-3"/>
          <c:w val="0.99285131588281195"/>
          <c:h val="0.99301266098214402"/>
        </c:manualLayout>
      </c:layout>
      <c:bar3DChart>
        <c:barDir val="bar"/>
        <c:grouping val="percentStacked"/>
        <c:varyColors val="0"/>
        <c:ser>
          <c:idx val="0"/>
          <c:order val="0"/>
          <c:tx>
            <c:strRef>
              <c:f>'DASHBOARD WTH T.L. &amp; BAR EFFECT'!$A$4</c:f>
              <c:strCache>
                <c:ptCount val="1"/>
                <c:pt idx="0">
                  <c:v>SOANLI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elete val="1"/>
          </c:dLbls>
          <c:cat>
            <c:numRef>
              <c:f>'DASHBOARD WTH T.L. &amp; BAR EFFECT'!$B$3</c:f>
              <c:numCache>
                <c:formatCode>0</c:formatCode>
                <c:ptCount val="1"/>
                <c:pt idx="0">
                  <c:v>10</c:v>
                </c:pt>
              </c:numCache>
            </c:numRef>
          </c:cat>
          <c:val>
            <c:numRef>
              <c:f>'DASHBOARD WTH T.L. &amp; BAR EFFECT'!$B$4</c:f>
              <c:numCache>
                <c:formatCode>0</c:formatCode>
                <c:ptCount val="1"/>
                <c:pt idx="0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CA-485B-B827-CA1D25F58864}"/>
            </c:ext>
          </c:extLst>
        </c:ser>
        <c:ser>
          <c:idx val="1"/>
          <c:order val="1"/>
          <c:tx>
            <c:strRef>
              <c:f>'DASHBOARD WTH T.L. &amp; BAR EFFECT'!$A$5</c:f>
              <c:strCache>
                <c:ptCount val="1"/>
                <c:pt idx="0">
                  <c:v>MONIKA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elete val="1"/>
          </c:dLbls>
          <c:cat>
            <c:numRef>
              <c:f>'DASHBOARD WTH T.L. &amp; BAR EFFECT'!$B$3</c:f>
              <c:numCache>
                <c:formatCode>0</c:formatCode>
                <c:ptCount val="1"/>
                <c:pt idx="0">
                  <c:v>10</c:v>
                </c:pt>
              </c:numCache>
            </c:numRef>
          </c:cat>
          <c:val>
            <c:numRef>
              <c:f>'DASHBOARD WTH T.L. &amp; BAR EFFECT'!$B$5</c:f>
              <c:numCache>
                <c:formatCode>0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CA-485B-B827-CA1D25F58864}"/>
            </c:ext>
          </c:extLst>
        </c:ser>
        <c:ser>
          <c:idx val="2"/>
          <c:order val="2"/>
          <c:tx>
            <c:strRef>
              <c:f>'DASHBOARD WTH T.L. &amp; BAR EFFECT'!$A$6</c:f>
              <c:strCache>
                <c:ptCount val="1"/>
                <c:pt idx="0">
                  <c:v>SONIKA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elete val="1"/>
          </c:dLbls>
          <c:cat>
            <c:numRef>
              <c:f>'DASHBOARD WTH T.L. &amp; BAR EFFECT'!$B$3</c:f>
              <c:numCache>
                <c:formatCode>0</c:formatCode>
                <c:ptCount val="1"/>
                <c:pt idx="0">
                  <c:v>10</c:v>
                </c:pt>
              </c:numCache>
            </c:numRef>
          </c:cat>
          <c:val>
            <c:numRef>
              <c:f>'DASHBOARD WTH T.L. &amp; BAR EFFECT'!$B$6</c:f>
              <c:numCache>
                <c:formatCode>0</c:formatCode>
                <c:ptCount val="1"/>
                <c:pt idx="0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CA-485B-B827-CA1D25F58864}"/>
            </c:ext>
          </c:extLst>
        </c:ser>
        <c:ser>
          <c:idx val="3"/>
          <c:order val="3"/>
          <c:tx>
            <c:strRef>
              <c:f>'DASHBOARD WTH T.L. &amp; BAR EFFECT'!$A$7</c:f>
              <c:strCache>
                <c:ptCount val="1"/>
                <c:pt idx="0">
                  <c:v>RAM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elete val="1"/>
          </c:dLbls>
          <c:cat>
            <c:numRef>
              <c:f>'DASHBOARD WTH T.L. &amp; BAR EFFECT'!$B$3</c:f>
              <c:numCache>
                <c:formatCode>0</c:formatCode>
                <c:ptCount val="1"/>
                <c:pt idx="0">
                  <c:v>10</c:v>
                </c:pt>
              </c:numCache>
            </c:numRef>
          </c:cat>
          <c:val>
            <c:numRef>
              <c:f>'DASHBOARD WTH T.L. &amp; BAR EFFECT'!$B$7</c:f>
              <c:numCache>
                <c:formatCode>0</c:formatCode>
                <c:ptCount val="1"/>
                <c:pt idx="0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CA-485B-B827-CA1D25F58864}"/>
            </c:ext>
          </c:extLst>
        </c:ser>
        <c:ser>
          <c:idx val="4"/>
          <c:order val="4"/>
          <c:tx>
            <c:strRef>
              <c:f>'DASHBOARD WTH T.L. &amp; BAR EFFECT'!$A$8</c:f>
              <c:strCache>
                <c:ptCount val="1"/>
                <c:pt idx="0">
                  <c:v>SHYAM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elete val="1"/>
          </c:dLbls>
          <c:cat>
            <c:numRef>
              <c:f>'DASHBOARD WTH T.L. &amp; BAR EFFECT'!$B$3</c:f>
              <c:numCache>
                <c:formatCode>0</c:formatCode>
                <c:ptCount val="1"/>
                <c:pt idx="0">
                  <c:v>10</c:v>
                </c:pt>
              </c:numCache>
            </c:numRef>
          </c:cat>
          <c:val>
            <c:numRef>
              <c:f>'DASHBOARD WTH T.L. &amp; BAR EFFECT'!$B$8</c:f>
              <c:numCache>
                <c:formatCode>0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CA-485B-B827-CA1D25F58864}"/>
            </c:ext>
          </c:extLst>
        </c:ser>
        <c:ser>
          <c:idx val="5"/>
          <c:order val="5"/>
          <c:tx>
            <c:strRef>
              <c:f>'DASHBOARD WTH T.L. &amp; BAR EFFECT'!$A$9</c:f>
              <c:strCache>
                <c:ptCount val="1"/>
                <c:pt idx="0">
                  <c:v>SUNDAR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elete val="1"/>
          </c:dLbls>
          <c:cat>
            <c:numRef>
              <c:f>'DASHBOARD WTH T.L. &amp; BAR EFFECT'!$B$3</c:f>
              <c:numCache>
                <c:formatCode>0</c:formatCode>
                <c:ptCount val="1"/>
                <c:pt idx="0">
                  <c:v>10</c:v>
                </c:pt>
              </c:numCache>
            </c:numRef>
          </c:cat>
          <c:val>
            <c:numRef>
              <c:f>'DASHBOARD WTH T.L. &amp; BAR EFFECT'!$B$9</c:f>
              <c:numCache>
                <c:formatCode>0</c:formatCode>
                <c:ptCount val="1"/>
                <c:pt idx="0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CA-485B-B827-CA1D25F58864}"/>
            </c:ext>
          </c:extLst>
        </c:ser>
        <c:ser>
          <c:idx val="6"/>
          <c:order val="6"/>
          <c:tx>
            <c:strRef>
              <c:f>'DASHBOARD WTH T.L. &amp; BAR EFFECT'!$A$10</c:f>
              <c:strCache>
                <c:ptCount val="1"/>
                <c:pt idx="0">
                  <c:v>GEETA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elete val="1"/>
          </c:dLbls>
          <c:cat>
            <c:numRef>
              <c:f>'DASHBOARD WTH T.L. &amp; BAR EFFECT'!$B$3</c:f>
              <c:numCache>
                <c:formatCode>0</c:formatCode>
                <c:ptCount val="1"/>
                <c:pt idx="0">
                  <c:v>10</c:v>
                </c:pt>
              </c:numCache>
            </c:numRef>
          </c:cat>
          <c:val>
            <c:numRef>
              <c:f>'DASHBOARD WTH T.L. &amp; BAR EFFECT'!$B$10</c:f>
              <c:numCache>
                <c:formatCode>0</c:formatCode>
                <c:ptCount val="1"/>
                <c:pt idx="0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CA-485B-B827-CA1D25F58864}"/>
            </c:ext>
          </c:extLst>
        </c:ser>
        <c:ser>
          <c:idx val="7"/>
          <c:order val="7"/>
          <c:tx>
            <c:strRef>
              <c:f>'DASHBOARD WTH T.L. &amp; BAR EFFECT'!$A$11</c:f>
              <c:strCache>
                <c:ptCount val="1"/>
                <c:pt idx="0">
                  <c:v>SEETA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elete val="1"/>
          </c:dLbls>
          <c:cat>
            <c:numRef>
              <c:f>'DASHBOARD WTH T.L. &amp; BAR EFFECT'!$B$3</c:f>
              <c:numCache>
                <c:formatCode>0</c:formatCode>
                <c:ptCount val="1"/>
                <c:pt idx="0">
                  <c:v>10</c:v>
                </c:pt>
              </c:numCache>
            </c:numRef>
          </c:cat>
          <c:val>
            <c:numRef>
              <c:f>'DASHBOARD WTH T.L. &amp; BAR EFFECT'!$B$11</c:f>
              <c:numCache>
                <c:formatCode>0</c:formatCode>
                <c:ptCount val="1"/>
                <c:pt idx="0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3CA-485B-B827-CA1D25F58864}"/>
            </c:ext>
          </c:extLst>
        </c:ser>
        <c:ser>
          <c:idx val="8"/>
          <c:order val="8"/>
          <c:tx>
            <c:strRef>
              <c:f>'DASHBOARD WTH T.L. &amp; BAR EFFECT'!$A$12</c:f>
              <c:strCache>
                <c:ptCount val="1"/>
                <c:pt idx="0">
                  <c:v>REETA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elete val="1"/>
          </c:dLbls>
          <c:cat>
            <c:numRef>
              <c:f>'DASHBOARD WTH T.L. &amp; BAR EFFECT'!$B$3</c:f>
              <c:numCache>
                <c:formatCode>0</c:formatCode>
                <c:ptCount val="1"/>
                <c:pt idx="0">
                  <c:v>10</c:v>
                </c:pt>
              </c:numCache>
            </c:numRef>
          </c:cat>
          <c:val>
            <c:numRef>
              <c:f>'DASHBOARD WTH T.L. &amp; BAR EFFECT'!$B$12</c:f>
              <c:numCache>
                <c:formatCode>0</c:formatCode>
                <c:ptCount val="1"/>
                <c:pt idx="0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3CA-485B-B827-CA1D25F58864}"/>
            </c:ext>
          </c:extLst>
        </c:ser>
        <c:ser>
          <c:idx val="9"/>
          <c:order val="9"/>
          <c:tx>
            <c:strRef>
              <c:f>'DASHBOARD WTH T.L. &amp; BAR EFFECT'!$A$13</c:f>
              <c:strCache>
                <c:ptCount val="1"/>
                <c:pt idx="0">
                  <c:v>MAYANK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elete val="1"/>
          </c:dLbls>
          <c:cat>
            <c:numRef>
              <c:f>'DASHBOARD WTH T.L. &amp; BAR EFFECT'!$B$3</c:f>
              <c:numCache>
                <c:formatCode>0</c:formatCode>
                <c:ptCount val="1"/>
                <c:pt idx="0">
                  <c:v>10</c:v>
                </c:pt>
              </c:numCache>
            </c:numRef>
          </c:cat>
          <c:val>
            <c:numRef>
              <c:f>'DASHBOARD WTH T.L. &amp; BAR EFFECT'!$B$13</c:f>
              <c:numCache>
                <c:formatCode>0</c:formatCode>
                <c:ptCount val="1"/>
                <c:pt idx="0">
                  <c:v>74.599999999999994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3CA-485B-B827-CA1D25F58864}"/>
            </c:ext>
          </c:extLst>
        </c:ser>
        <c:ser>
          <c:idx val="10"/>
          <c:order val="10"/>
          <c:tx>
            <c:strRef>
              <c:f>'DASHBOARD WTH T.L. &amp; BAR EFFECT'!$A$14</c:f>
              <c:strCache>
                <c:ptCount val="1"/>
                <c:pt idx="0">
                  <c:v>VANSH RATHI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elete val="1"/>
          </c:dLbls>
          <c:cat>
            <c:numRef>
              <c:f>'DASHBOARD WTH T.L. &amp; BAR EFFECT'!$B$3</c:f>
              <c:numCache>
                <c:formatCode>0</c:formatCode>
                <c:ptCount val="1"/>
                <c:pt idx="0">
                  <c:v>10</c:v>
                </c:pt>
              </c:numCache>
            </c:numRef>
          </c:cat>
          <c:val>
            <c:numRef>
              <c:f>'DASHBOARD WTH T.L. &amp; BAR EFFECT'!$B$14</c:f>
              <c:numCache>
                <c:formatCode>0</c:formatCode>
                <c:ptCount val="1"/>
                <c:pt idx="0">
                  <c:v>78.309090909090898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3CA-485B-B827-CA1D25F58864}"/>
            </c:ext>
          </c:extLst>
        </c:ser>
        <c:ser>
          <c:idx val="11"/>
          <c:order val="11"/>
          <c:tx>
            <c:strRef>
              <c:f>'DASHBOARD WTH T.L. &amp; BAR EFFECT'!$A$15</c:f>
              <c:strCache>
                <c:ptCount val="1"/>
                <c:pt idx="0">
                  <c:v>DEEPANSHI 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elete val="1"/>
          </c:dLbls>
          <c:cat>
            <c:numRef>
              <c:f>'DASHBOARD WTH T.L. &amp; BAR EFFECT'!$B$3</c:f>
              <c:numCache>
                <c:formatCode>0</c:formatCode>
                <c:ptCount val="1"/>
                <c:pt idx="0">
                  <c:v>10</c:v>
                </c:pt>
              </c:numCache>
            </c:numRef>
          </c:cat>
          <c:val>
            <c:numRef>
              <c:f>'DASHBOARD WTH T.L. &amp; BAR EFFECT'!$B$15</c:f>
              <c:numCache>
                <c:formatCode>0</c:formatCode>
                <c:ptCount val="1"/>
                <c:pt idx="0">
                  <c:v>82.018181818181802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3CA-485B-B827-CA1D25F58864}"/>
            </c:ext>
          </c:extLst>
        </c:ser>
        <c:ser>
          <c:idx val="12"/>
          <c:order val="12"/>
          <c:tx>
            <c:strRef>
              <c:f>'DASHBOARD WTH T.L. &amp; BAR EFFECT'!$A$16</c:f>
              <c:strCache>
                <c:ptCount val="1"/>
                <c:pt idx="0">
                  <c:v>MOHIT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elete val="1"/>
          </c:dLbls>
          <c:cat>
            <c:numRef>
              <c:f>'DASHBOARD WTH T.L. &amp; BAR EFFECT'!$B$3</c:f>
              <c:numCache>
                <c:formatCode>0</c:formatCode>
                <c:ptCount val="1"/>
                <c:pt idx="0">
                  <c:v>10</c:v>
                </c:pt>
              </c:numCache>
            </c:numRef>
          </c:cat>
          <c:val>
            <c:numRef>
              <c:f>'DASHBOARD WTH T.L. &amp; BAR EFFECT'!$B$16</c:f>
              <c:numCache>
                <c:formatCode>0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3CA-485B-B827-CA1D25F58864}"/>
            </c:ext>
          </c:extLst>
        </c:ser>
        <c:ser>
          <c:idx val="13"/>
          <c:order val="13"/>
          <c:tx>
            <c:strRef>
              <c:f>'DASHBOARD WTH T.L. &amp; BAR EFFECT'!$A$17</c:f>
              <c:strCache>
                <c:ptCount val="1"/>
                <c:pt idx="0">
                  <c:v>VIVEK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elete val="1"/>
          </c:dLbls>
          <c:cat>
            <c:numRef>
              <c:f>'DASHBOARD WTH T.L. &amp; BAR EFFECT'!$B$3</c:f>
              <c:numCache>
                <c:formatCode>0</c:formatCode>
                <c:ptCount val="1"/>
                <c:pt idx="0">
                  <c:v>10</c:v>
                </c:pt>
              </c:numCache>
            </c:numRef>
          </c:cat>
          <c:val>
            <c:numRef>
              <c:f>'DASHBOARD WTH T.L. &amp; BAR EFFECT'!$B$17</c:f>
              <c:numCache>
                <c:formatCode>0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3CA-485B-B827-CA1D25F58864}"/>
            </c:ext>
          </c:extLst>
        </c:ser>
        <c:ser>
          <c:idx val="14"/>
          <c:order val="14"/>
          <c:tx>
            <c:strRef>
              <c:f>'DASHBOARD WTH T.L. &amp; BAR EFFECT'!$A$18</c:f>
              <c:strCache>
                <c:ptCount val="1"/>
                <c:pt idx="0">
                  <c:v>AMAN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elete val="1"/>
          </c:dLbls>
          <c:cat>
            <c:numRef>
              <c:f>'DASHBOARD WTH T.L. &amp; BAR EFFECT'!$B$3</c:f>
              <c:numCache>
                <c:formatCode>0</c:formatCode>
                <c:ptCount val="1"/>
                <c:pt idx="0">
                  <c:v>10</c:v>
                </c:pt>
              </c:numCache>
            </c:numRef>
          </c:cat>
          <c:val>
            <c:numRef>
              <c:f>'DASHBOARD WTH T.L. &amp; BAR EFFECT'!$B$18</c:f>
              <c:numCache>
                <c:formatCode>0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3CA-485B-B827-CA1D25F58864}"/>
            </c:ext>
          </c:extLst>
        </c:ser>
        <c:ser>
          <c:idx val="15"/>
          <c:order val="15"/>
          <c:tx>
            <c:strRef>
              <c:f>'DASHBOARD WTH T.L. &amp; BAR EFFECT'!$A$19</c:f>
              <c:strCache>
                <c:ptCount val="1"/>
                <c:pt idx="0">
                  <c:v>DEEPAK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elete val="1"/>
          </c:dLbls>
          <c:cat>
            <c:numRef>
              <c:f>'DASHBOARD WTH T.L. &amp; BAR EFFECT'!$B$3</c:f>
              <c:numCache>
                <c:formatCode>0</c:formatCode>
                <c:ptCount val="1"/>
                <c:pt idx="0">
                  <c:v>10</c:v>
                </c:pt>
              </c:numCache>
            </c:numRef>
          </c:cat>
          <c:val>
            <c:numRef>
              <c:f>'DASHBOARD WTH T.L. &amp; BAR EFFECT'!$B$19</c:f>
              <c:numCache>
                <c:formatCode>0</c:formatCode>
                <c:ptCount val="1"/>
                <c:pt idx="0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3CA-485B-B827-CA1D25F58864}"/>
            </c:ext>
          </c:extLst>
        </c:ser>
        <c:ser>
          <c:idx val="16"/>
          <c:order val="16"/>
          <c:tx>
            <c:strRef>
              <c:f>'DASHBOARD WTH T.L. &amp; BAR EFFECT'!$A$20</c:f>
              <c:strCache>
                <c:ptCount val="1"/>
                <c:pt idx="0">
                  <c:v>ABHIJEET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elete val="1"/>
          </c:dLbls>
          <c:cat>
            <c:numRef>
              <c:f>'DASHBOARD WTH T.L. &amp; BAR EFFECT'!$B$3</c:f>
              <c:numCache>
                <c:formatCode>0</c:formatCode>
                <c:ptCount val="1"/>
                <c:pt idx="0">
                  <c:v>10</c:v>
                </c:pt>
              </c:numCache>
            </c:numRef>
          </c:cat>
          <c:val>
            <c:numRef>
              <c:f>'DASHBOARD WTH T.L. &amp; BAR EFFECT'!$B$20</c:f>
              <c:numCache>
                <c:formatCode>0</c:formatCode>
                <c:ptCount val="1"/>
                <c:pt idx="0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3CA-485B-B827-CA1D25F58864}"/>
            </c:ext>
          </c:extLst>
        </c:ser>
        <c:ser>
          <c:idx val="17"/>
          <c:order val="17"/>
          <c:tx>
            <c:strRef>
              <c:f>'DASHBOARD WTH T.L. &amp; BAR EFFECT'!$A$21</c:f>
              <c:strCache>
                <c:ptCount val="1"/>
                <c:pt idx="0">
                  <c:v>VIJAY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elete val="1"/>
          </c:dLbls>
          <c:cat>
            <c:numRef>
              <c:f>'DASHBOARD WTH T.L. &amp; BAR EFFECT'!$B$3</c:f>
              <c:numCache>
                <c:formatCode>0</c:formatCode>
                <c:ptCount val="1"/>
                <c:pt idx="0">
                  <c:v>10</c:v>
                </c:pt>
              </c:numCache>
            </c:numRef>
          </c:cat>
          <c:val>
            <c:numRef>
              <c:f>'DASHBOARD WTH T.L. &amp; BAR EFFECT'!$B$21</c:f>
              <c:numCache>
                <c:formatCode>0</c:formatCode>
                <c:ptCount val="1"/>
                <c:pt idx="0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3CA-485B-B827-CA1D25F58864}"/>
            </c:ext>
          </c:extLst>
        </c:ser>
        <c:ser>
          <c:idx val="18"/>
          <c:order val="18"/>
          <c:tx>
            <c:strRef>
              <c:f>'DASHBOARD WTH T.L. &amp; BAR EFFECT'!$A$22</c:f>
              <c:strCache>
                <c:ptCount val="1"/>
                <c:pt idx="0">
                  <c:v>AJAY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elete val="1"/>
          </c:dLbls>
          <c:cat>
            <c:numRef>
              <c:f>'DASHBOARD WTH T.L. &amp; BAR EFFECT'!$B$3</c:f>
              <c:numCache>
                <c:formatCode>0</c:formatCode>
                <c:ptCount val="1"/>
                <c:pt idx="0">
                  <c:v>10</c:v>
                </c:pt>
              </c:numCache>
            </c:numRef>
          </c:cat>
          <c:val>
            <c:numRef>
              <c:f>'DASHBOARD WTH T.L. &amp; BAR EFFECT'!$B$22</c:f>
              <c:numCache>
                <c:formatCode>0</c:formatCode>
                <c:ptCount val="1"/>
                <c:pt idx="0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3CA-485B-B827-CA1D25F58864}"/>
            </c:ext>
          </c:extLst>
        </c:ser>
        <c:ser>
          <c:idx val="19"/>
          <c:order val="19"/>
          <c:tx>
            <c:strRef>
              <c:f>'DASHBOARD WTH T.L. &amp; BAR EFFECT'!$A$23</c:f>
              <c:strCache>
                <c:ptCount val="1"/>
                <c:pt idx="0">
                  <c:v>KOMAL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elete val="1"/>
          </c:dLbls>
          <c:cat>
            <c:numRef>
              <c:f>'DASHBOARD WTH T.L. &amp; BAR EFFECT'!$B$3</c:f>
              <c:numCache>
                <c:formatCode>0</c:formatCode>
                <c:ptCount val="1"/>
                <c:pt idx="0">
                  <c:v>10</c:v>
                </c:pt>
              </c:numCache>
            </c:numRef>
          </c:cat>
          <c:val>
            <c:numRef>
              <c:f>'DASHBOARD WTH T.L. &amp; BAR EFFECT'!$B$23</c:f>
              <c:numCache>
                <c:formatCode>0</c:formatCode>
                <c:ptCount val="1"/>
                <c:pt idx="0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3CA-485B-B827-CA1D25F58864}"/>
            </c:ext>
          </c:extLst>
        </c:ser>
        <c:ser>
          <c:idx val="20"/>
          <c:order val="20"/>
          <c:tx>
            <c:strRef>
              <c:f>'DASHBOARD WTH T.L. &amp; BAR EFFECT'!$A$24</c:f>
              <c:strCache>
                <c:ptCount val="1"/>
                <c:pt idx="0">
                  <c:v>AKSHAY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elete val="1"/>
          </c:dLbls>
          <c:cat>
            <c:numRef>
              <c:f>'DASHBOARD WTH T.L. &amp; BAR EFFECT'!$B$3</c:f>
              <c:numCache>
                <c:formatCode>0</c:formatCode>
                <c:ptCount val="1"/>
                <c:pt idx="0">
                  <c:v>10</c:v>
                </c:pt>
              </c:numCache>
            </c:numRef>
          </c:cat>
          <c:val>
            <c:numRef>
              <c:f>'DASHBOARD WTH T.L. &amp; BAR EFFECT'!$B$24</c:f>
              <c:numCache>
                <c:formatCode>0</c:formatCode>
                <c:ptCount val="1"/>
                <c:pt idx="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3CA-485B-B827-CA1D25F58864}"/>
            </c:ext>
          </c:extLst>
        </c:ser>
        <c:ser>
          <c:idx val="21"/>
          <c:order val="21"/>
          <c:tx>
            <c:strRef>
              <c:f>'DASHBOARD WTH T.L. &amp; BAR EFFECT'!$A$25</c:f>
              <c:strCache>
                <c:ptCount val="1"/>
                <c:pt idx="0">
                  <c:v>NEERAJ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elete val="1"/>
          </c:dLbls>
          <c:cat>
            <c:numRef>
              <c:f>'DASHBOARD WTH T.L. &amp; BAR EFFECT'!$B$3</c:f>
              <c:numCache>
                <c:formatCode>0</c:formatCode>
                <c:ptCount val="1"/>
                <c:pt idx="0">
                  <c:v>10</c:v>
                </c:pt>
              </c:numCache>
            </c:numRef>
          </c:cat>
          <c:val>
            <c:numRef>
              <c:f>'DASHBOARD WTH T.L. &amp; BAR EFFECT'!$B$25</c:f>
              <c:numCache>
                <c:formatCode>0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3CA-485B-B827-CA1D25F5886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0"/>
        <c:gapDepth val="0"/>
        <c:shape val="cylinder"/>
        <c:axId val="635673711"/>
        <c:axId val="635668911"/>
        <c:axId val="0"/>
      </c:bar3DChart>
      <c:catAx>
        <c:axId val="635673711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635668911"/>
        <c:crosses val="autoZero"/>
        <c:auto val="1"/>
        <c:lblAlgn val="ctr"/>
        <c:lblOffset val="100"/>
        <c:noMultiLvlLbl val="0"/>
      </c:catAx>
      <c:valAx>
        <c:axId val="635668911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635673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bg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'FIRST DASHBOARD '!$C$3:$J$3</c:f>
              <c:strCache>
                <c:ptCount val="8"/>
                <c:pt idx="0">
                  <c:v>APPLE</c:v>
                </c:pt>
                <c:pt idx="1">
                  <c:v>OPPO</c:v>
                </c:pt>
                <c:pt idx="2">
                  <c:v>MOTOROLA</c:v>
                </c:pt>
                <c:pt idx="3">
                  <c:v>ONE PLUS</c:v>
                </c:pt>
                <c:pt idx="4">
                  <c:v>LAVA INFINIX</c:v>
                </c:pt>
                <c:pt idx="5">
                  <c:v>REALME</c:v>
                </c:pt>
                <c:pt idx="6">
                  <c:v>REDMI</c:v>
                </c:pt>
                <c:pt idx="7">
                  <c:v>MI</c:v>
                </c:pt>
              </c:strCache>
            </c:strRef>
          </c:cat>
          <c:val>
            <c:numRef>
              <c:f>'FIRST DASHBOARD '!$C$4:$J$4</c:f>
              <c:numCache>
                <c:formatCode>0</c:formatCode>
                <c:ptCount val="8"/>
                <c:pt idx="0">
                  <c:v>43</c:v>
                </c:pt>
                <c:pt idx="1">
                  <c:v>20</c:v>
                </c:pt>
                <c:pt idx="2">
                  <c:v>60</c:v>
                </c:pt>
                <c:pt idx="3">
                  <c:v>39</c:v>
                </c:pt>
                <c:pt idx="4">
                  <c:v>58</c:v>
                </c:pt>
                <c:pt idx="5">
                  <c:v>38</c:v>
                </c:pt>
                <c:pt idx="6">
                  <c:v>44</c:v>
                </c:pt>
                <c:pt idx="7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3F-4C07-9A9B-31897D355B2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8976000"/>
        <c:axId val="238993360"/>
      </c:lineChart>
      <c:catAx>
        <c:axId val="23897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993360"/>
        <c:crosses val="autoZero"/>
        <c:auto val="1"/>
        <c:lblAlgn val="ctr"/>
        <c:lblOffset val="100"/>
        <c:noMultiLvlLbl val="0"/>
      </c:catAx>
      <c:valAx>
        <c:axId val="238993360"/>
        <c:scaling>
          <c:orientation val="minMax"/>
          <c:max val="100"/>
          <c:min val="0"/>
        </c:scaling>
        <c:delete val="1"/>
        <c:axPos val="l"/>
        <c:numFmt formatCode="0" sourceLinked="1"/>
        <c:majorTickMark val="none"/>
        <c:minorTickMark val="none"/>
        <c:tickLblPos val="nextTo"/>
        <c:crossAx val="23897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rgbClr val="00FFFF">
            <a:shade val="30000"/>
            <a:satMod val="115000"/>
          </a:srgbClr>
        </a:gs>
        <a:gs pos="50000">
          <a:srgbClr val="00FFFF">
            <a:shade val="67500"/>
            <a:satMod val="115000"/>
          </a:srgbClr>
        </a:gs>
        <a:gs pos="100000">
          <a:srgbClr val="00FFFF">
            <a:shade val="100000"/>
            <a:satMod val="115000"/>
          </a:srgbClr>
        </a:gs>
      </a:gsLst>
      <a:lin ang="16200000" scaled="1"/>
      <a:tileRect/>
    </a:gra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0555543827799E-2"/>
          <c:y val="0.17757575757575761"/>
          <c:w val="0.93888888888888888"/>
          <c:h val="0.66916028853036724"/>
        </c:manualLayout>
      </c:layout>
      <c:pie3DChart>
        <c:varyColors val="1"/>
        <c:ser>
          <c:idx val="0"/>
          <c:order val="0"/>
          <c:spPr>
            <a:effectLst>
              <a:innerShdw blurRad="63500" dist="50800" dir="108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innerShdw blurRad="63500" dist="50800" dir="10800000">
                  <a:prstClr val="black">
                    <a:alpha val="50000"/>
                  </a:prstClr>
                </a:inn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1-36E7-47EA-8F27-38E4706E374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innerShdw blurRad="63500" dist="50800" dir="10800000">
                  <a:prstClr val="black">
                    <a:alpha val="50000"/>
                  </a:prstClr>
                </a:inn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3-36E7-47EA-8F27-38E4706E374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innerShdw blurRad="63500" dist="50800" dir="10800000">
                  <a:prstClr val="black">
                    <a:alpha val="50000"/>
                  </a:prstClr>
                </a:inn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5-36E7-47EA-8F27-38E4706E374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innerShdw blurRad="63500" dist="50800" dir="10800000">
                  <a:prstClr val="black">
                    <a:alpha val="50000"/>
                  </a:prstClr>
                </a:inn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7-36E7-47EA-8F27-38E4706E374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innerShdw blurRad="63500" dist="50800" dir="10800000">
                  <a:prstClr val="black">
                    <a:alpha val="50000"/>
                  </a:prstClr>
                </a:inn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9-36E7-47EA-8F27-38E4706E374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innerShdw blurRad="63500" dist="50800" dir="10800000">
                  <a:prstClr val="black">
                    <a:alpha val="50000"/>
                  </a:prstClr>
                </a:inn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B-36E7-47EA-8F27-38E4706E374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innerShdw blurRad="63500" dist="50800" dir="10800000">
                  <a:prstClr val="black">
                    <a:alpha val="50000"/>
                  </a:prstClr>
                </a:inn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D-36E7-47EA-8F27-38E4706E374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innerShdw blurRad="63500" dist="50800" dir="10800000">
                  <a:prstClr val="black">
                    <a:alpha val="50000"/>
                  </a:prstClr>
                </a:inn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F-36E7-47EA-8F27-38E4706E374E}"/>
              </c:ext>
            </c:extLst>
          </c:dPt>
          <c:cat>
            <c:strRef>
              <c:f>'FIRST DASHBOARD '!$C$3:$J$3</c:f>
              <c:strCache>
                <c:ptCount val="8"/>
                <c:pt idx="0">
                  <c:v>APPLE</c:v>
                </c:pt>
                <c:pt idx="1">
                  <c:v>OPPO</c:v>
                </c:pt>
                <c:pt idx="2">
                  <c:v>MOTOROLA</c:v>
                </c:pt>
                <c:pt idx="3">
                  <c:v>ONE PLUS</c:v>
                </c:pt>
                <c:pt idx="4">
                  <c:v>LAVA INFINIX</c:v>
                </c:pt>
                <c:pt idx="5">
                  <c:v>REALME</c:v>
                </c:pt>
                <c:pt idx="6">
                  <c:v>REDMI</c:v>
                </c:pt>
                <c:pt idx="7">
                  <c:v>MI</c:v>
                </c:pt>
              </c:strCache>
            </c:strRef>
          </c:cat>
          <c:val>
            <c:numRef>
              <c:f>'FIRST DASHBOARD '!$C$4:$J$4</c:f>
              <c:numCache>
                <c:formatCode>0</c:formatCode>
                <c:ptCount val="8"/>
                <c:pt idx="0">
                  <c:v>43</c:v>
                </c:pt>
                <c:pt idx="1">
                  <c:v>20</c:v>
                </c:pt>
                <c:pt idx="2">
                  <c:v>60</c:v>
                </c:pt>
                <c:pt idx="3">
                  <c:v>39</c:v>
                </c:pt>
                <c:pt idx="4">
                  <c:v>58</c:v>
                </c:pt>
                <c:pt idx="5">
                  <c:v>38</c:v>
                </c:pt>
                <c:pt idx="6">
                  <c:v>44</c:v>
                </c:pt>
                <c:pt idx="7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6E7-47EA-8F27-38E4706E3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7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accent6">
            <a:lumMod val="40000"/>
            <a:lumOff val="60000"/>
          </a:schemeClr>
        </a:gs>
        <a:gs pos="46000">
          <a:schemeClr val="accent6">
            <a:lumMod val="95000"/>
            <a:lumOff val="5000"/>
          </a:schemeClr>
        </a:gs>
        <a:gs pos="100000">
          <a:schemeClr val="accent6">
            <a:lumMod val="60000"/>
          </a:schemeClr>
        </a:gs>
      </a:gsLst>
      <a:path path="circle">
        <a:fillToRect l="50000" t="130000" r="50000" b="-30000"/>
      </a:path>
      <a:tileRect/>
    </a:gra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'DASHBOARD WITH CF'!$B$4</c:f>
              <c:strCache>
                <c:ptCount val="1"/>
                <c:pt idx="0">
                  <c:v>DEEPAK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'DASHBOARD WITH CF'!$C$3:$J$3</c:f>
              <c:strCache>
                <c:ptCount val="8"/>
                <c:pt idx="0">
                  <c:v>APPLE</c:v>
                </c:pt>
                <c:pt idx="1">
                  <c:v>OPPO</c:v>
                </c:pt>
                <c:pt idx="2">
                  <c:v>MOTOROLA</c:v>
                </c:pt>
                <c:pt idx="3">
                  <c:v>ONE PLUS</c:v>
                </c:pt>
                <c:pt idx="4">
                  <c:v>LAVA INFINIX</c:v>
                </c:pt>
                <c:pt idx="5">
                  <c:v>REALME</c:v>
                </c:pt>
                <c:pt idx="6">
                  <c:v>REDMI</c:v>
                </c:pt>
                <c:pt idx="7">
                  <c:v>MI</c:v>
                </c:pt>
              </c:strCache>
            </c:strRef>
          </c:cat>
          <c:val>
            <c:numRef>
              <c:f>'DASHBOARD WITH CF'!$C$4:$J$4</c:f>
              <c:numCache>
                <c:formatCode>0</c:formatCode>
                <c:ptCount val="8"/>
                <c:pt idx="0">
                  <c:v>50</c:v>
                </c:pt>
                <c:pt idx="1">
                  <c:v>48</c:v>
                </c:pt>
                <c:pt idx="2">
                  <c:v>44</c:v>
                </c:pt>
                <c:pt idx="3">
                  <c:v>38</c:v>
                </c:pt>
                <c:pt idx="4">
                  <c:v>45</c:v>
                </c:pt>
                <c:pt idx="5">
                  <c:v>60</c:v>
                </c:pt>
                <c:pt idx="6">
                  <c:v>53</c:v>
                </c:pt>
                <c:pt idx="7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D3-4620-8F90-962DD12D89F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35065208"/>
        <c:axId val="235046072"/>
      </c:barChart>
      <c:catAx>
        <c:axId val="235065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046072"/>
        <c:crosses val="autoZero"/>
        <c:auto val="1"/>
        <c:lblAlgn val="ctr"/>
        <c:lblOffset val="100"/>
        <c:noMultiLvlLbl val="0"/>
      </c:catAx>
      <c:valAx>
        <c:axId val="235046072"/>
        <c:scaling>
          <c:orientation val="minMax"/>
          <c:max val="100"/>
        </c:scaling>
        <c:delete val="1"/>
        <c:axPos val="l"/>
        <c:numFmt formatCode="0" sourceLinked="1"/>
        <c:majorTickMark val="none"/>
        <c:minorTickMark val="none"/>
        <c:tickLblPos val="nextTo"/>
        <c:crossAx val="235065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'DASHBOARD WITH CF'!$B$4</c:f>
              <c:strCache>
                <c:ptCount val="1"/>
                <c:pt idx="0">
                  <c:v>DEEPAK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00B0F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'DASHBOARD WITH CF'!$C$3:$J$3</c:f>
              <c:strCache>
                <c:ptCount val="8"/>
                <c:pt idx="0">
                  <c:v>APPLE</c:v>
                </c:pt>
                <c:pt idx="1">
                  <c:v>OPPO</c:v>
                </c:pt>
                <c:pt idx="2">
                  <c:v>MOTOROLA</c:v>
                </c:pt>
                <c:pt idx="3">
                  <c:v>ONE PLUS</c:v>
                </c:pt>
                <c:pt idx="4">
                  <c:v>LAVA INFINIX</c:v>
                </c:pt>
                <c:pt idx="5">
                  <c:v>REALME</c:v>
                </c:pt>
                <c:pt idx="6">
                  <c:v>REDMI</c:v>
                </c:pt>
                <c:pt idx="7">
                  <c:v>MI</c:v>
                </c:pt>
              </c:strCache>
            </c:strRef>
          </c:cat>
          <c:val>
            <c:numRef>
              <c:f>'DASHBOARD WITH CF'!$C$4:$J$4</c:f>
              <c:numCache>
                <c:formatCode>0</c:formatCode>
                <c:ptCount val="8"/>
                <c:pt idx="0">
                  <c:v>50</c:v>
                </c:pt>
                <c:pt idx="1">
                  <c:v>48</c:v>
                </c:pt>
                <c:pt idx="2">
                  <c:v>44</c:v>
                </c:pt>
                <c:pt idx="3">
                  <c:v>38</c:v>
                </c:pt>
                <c:pt idx="4">
                  <c:v>45</c:v>
                </c:pt>
                <c:pt idx="5">
                  <c:v>60</c:v>
                </c:pt>
                <c:pt idx="6">
                  <c:v>53</c:v>
                </c:pt>
                <c:pt idx="7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61-40F7-B1B3-DC25AD78B38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635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</c:dropLines>
        <c:smooth val="0"/>
        <c:axId val="236258832"/>
        <c:axId val="236259216"/>
      </c:lineChart>
      <c:catAx>
        <c:axId val="23625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spc="3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259216"/>
        <c:crosses val="autoZero"/>
        <c:auto val="1"/>
        <c:lblAlgn val="ctr"/>
        <c:lblOffset val="100"/>
        <c:noMultiLvlLbl val="0"/>
      </c:catAx>
      <c:valAx>
        <c:axId val="236259216"/>
        <c:scaling>
          <c:orientation val="minMax"/>
          <c:max val="100"/>
          <c:min val="0"/>
        </c:scaling>
        <c:delete val="1"/>
        <c:axPos val="l"/>
        <c:numFmt formatCode="0" sourceLinked="1"/>
        <c:majorTickMark val="none"/>
        <c:minorTickMark val="none"/>
        <c:tickLblPos val="nextTo"/>
        <c:crossAx val="23625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6478203985969645E-2"/>
          <c:y val="7.5589705876137447E-2"/>
          <c:w val="0.93888888888888888"/>
          <c:h val="0.66916028853036724"/>
        </c:manualLayout>
      </c:layout>
      <c:pie3DChart>
        <c:varyColors val="1"/>
        <c:ser>
          <c:idx val="0"/>
          <c:order val="0"/>
          <c:tx>
            <c:strRef>
              <c:f>'DASHBOARD WITH CF'!$B$4</c:f>
              <c:strCache>
                <c:ptCount val="1"/>
                <c:pt idx="0">
                  <c:v>DEEPAK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C6-46FB-81FE-DB426772A40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C6-46FB-81FE-DB426772A40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C6-46FB-81FE-DB426772A40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C6-46FB-81FE-DB426772A40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C6-46FB-81FE-DB426772A40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C6-46FB-81FE-DB426772A40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C6-46FB-81FE-DB426772A40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C6-46FB-81FE-DB426772A402}"/>
              </c:ext>
            </c:extLst>
          </c:dPt>
          <c:cat>
            <c:strRef>
              <c:f>'DASHBOARD WITH CF'!$C$3:$J$3</c:f>
              <c:strCache>
                <c:ptCount val="8"/>
                <c:pt idx="0">
                  <c:v>APPLE</c:v>
                </c:pt>
                <c:pt idx="1">
                  <c:v>OPPO</c:v>
                </c:pt>
                <c:pt idx="2">
                  <c:v>MOTOROLA</c:v>
                </c:pt>
                <c:pt idx="3">
                  <c:v>ONE PLUS</c:v>
                </c:pt>
                <c:pt idx="4">
                  <c:v>LAVA INFINIX</c:v>
                </c:pt>
                <c:pt idx="5">
                  <c:v>REALME</c:v>
                </c:pt>
                <c:pt idx="6">
                  <c:v>REDMI</c:v>
                </c:pt>
                <c:pt idx="7">
                  <c:v>MI</c:v>
                </c:pt>
              </c:strCache>
            </c:strRef>
          </c:cat>
          <c:val>
            <c:numRef>
              <c:f>'DASHBOARD WITH CF'!$C$4:$J$4</c:f>
              <c:numCache>
                <c:formatCode>0</c:formatCode>
                <c:ptCount val="8"/>
                <c:pt idx="0">
                  <c:v>50</c:v>
                </c:pt>
                <c:pt idx="1">
                  <c:v>48</c:v>
                </c:pt>
                <c:pt idx="2">
                  <c:v>44</c:v>
                </c:pt>
                <c:pt idx="3">
                  <c:v>38</c:v>
                </c:pt>
                <c:pt idx="4">
                  <c:v>45</c:v>
                </c:pt>
                <c:pt idx="5">
                  <c:v>60</c:v>
                </c:pt>
                <c:pt idx="6">
                  <c:v>53</c:v>
                </c:pt>
                <c:pt idx="7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7C6-46FB-81FE-DB426772A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0468748745856306E-2"/>
          <c:y val="0.76314893005524076"/>
          <c:w val="0.92313997447566765"/>
          <c:h val="0.204644950782118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592207014391668E-2"/>
          <c:y val="0.10411443569553806"/>
          <c:w val="0.87122530103690043"/>
          <c:h val="0.7394492127774614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40000"/>
                </a:schemeClr>
              </a:glow>
              <a:outerShdw blurRad="101600" dist="38100" dir="9000000" sx="119000" sy="119000" algn="ctr" rotWithShape="0">
                <a:schemeClr val="bg2">
                  <a:lumMod val="1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'DASHBOARD WITH BATTERY'!$C$3:$J$3</c:f>
              <c:strCache>
                <c:ptCount val="8"/>
                <c:pt idx="0">
                  <c:v>APPLE</c:v>
                </c:pt>
                <c:pt idx="1">
                  <c:v>OPPO</c:v>
                </c:pt>
                <c:pt idx="2">
                  <c:v>MOTOROLA</c:v>
                </c:pt>
                <c:pt idx="3">
                  <c:v>ONE PLUS</c:v>
                </c:pt>
                <c:pt idx="4">
                  <c:v>LAVA INFINIX</c:v>
                </c:pt>
                <c:pt idx="5">
                  <c:v>REALME</c:v>
                </c:pt>
                <c:pt idx="6">
                  <c:v>REDMI</c:v>
                </c:pt>
                <c:pt idx="7">
                  <c:v>MI</c:v>
                </c:pt>
              </c:strCache>
            </c:strRef>
          </c:cat>
          <c:val>
            <c:numRef>
              <c:f>'DASHBOARD WITH BATTERY'!$C$4:$J$4</c:f>
              <c:numCache>
                <c:formatCode>0</c:formatCode>
                <c:ptCount val="8"/>
                <c:pt idx="0">
                  <c:v>55</c:v>
                </c:pt>
                <c:pt idx="1">
                  <c:v>52</c:v>
                </c:pt>
                <c:pt idx="2">
                  <c:v>61</c:v>
                </c:pt>
                <c:pt idx="3">
                  <c:v>87</c:v>
                </c:pt>
                <c:pt idx="4">
                  <c:v>76</c:v>
                </c:pt>
                <c:pt idx="5">
                  <c:v>54</c:v>
                </c:pt>
                <c:pt idx="6">
                  <c:v>99</c:v>
                </c:pt>
                <c:pt idx="7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66-4BF9-9CC9-06194EDC596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38874560"/>
        <c:axId val="238874944"/>
      </c:barChart>
      <c:catAx>
        <c:axId val="23887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874944"/>
        <c:crosses val="autoZero"/>
        <c:auto val="1"/>
        <c:lblAlgn val="ctr"/>
        <c:lblOffset val="100"/>
        <c:noMultiLvlLbl val="0"/>
      </c:catAx>
      <c:valAx>
        <c:axId val="23887494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accent1">
                <a:alpha val="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" b="0" i="0" u="none" strike="noStrike" kern="1200" baseline="0">
                <a:solidFill>
                  <a:srgbClr val="4D4D4D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874560"/>
        <c:crosses val="autoZero"/>
        <c:crossBetween val="between"/>
      </c:valAx>
      <c:spPr>
        <a:noFill/>
        <a:ln>
          <a:solidFill>
            <a:schemeClr val="accent1">
              <a:alpha val="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322615400998504E-2"/>
          <c:y val="3.6768979614813568E-2"/>
          <c:w val="0.96767738459900154"/>
          <c:h val="0.67954587346699069"/>
        </c:manualLayout>
      </c:layout>
      <c:lineChart>
        <c:grouping val="standard"/>
        <c:varyColors val="0"/>
        <c:ser>
          <c:idx val="0"/>
          <c:order val="0"/>
          <c:spPr>
            <a:ln w="1270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  <c:marker>
            <c:symbol val="none"/>
          </c:marker>
          <c:dLbls>
            <c:spPr>
              <a:solidFill>
                <a:srgbClr val="FFFFB7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'DASHBOARD WITH BATTERY'!$C$3:$J$3</c:f>
              <c:strCache>
                <c:ptCount val="8"/>
                <c:pt idx="0">
                  <c:v>APPLE</c:v>
                </c:pt>
                <c:pt idx="1">
                  <c:v>OPPO</c:v>
                </c:pt>
                <c:pt idx="2">
                  <c:v>MOTOROLA</c:v>
                </c:pt>
                <c:pt idx="3">
                  <c:v>ONE PLUS</c:v>
                </c:pt>
                <c:pt idx="4">
                  <c:v>LAVA INFINIX</c:v>
                </c:pt>
                <c:pt idx="5">
                  <c:v>REALME</c:v>
                </c:pt>
                <c:pt idx="6">
                  <c:v>REDMI</c:v>
                </c:pt>
                <c:pt idx="7">
                  <c:v>MI</c:v>
                </c:pt>
              </c:strCache>
            </c:strRef>
          </c:cat>
          <c:val>
            <c:numRef>
              <c:f>'DASHBOARD WITH BATTERY'!$C$4:$J$4</c:f>
              <c:numCache>
                <c:formatCode>0</c:formatCode>
                <c:ptCount val="8"/>
                <c:pt idx="0">
                  <c:v>55</c:v>
                </c:pt>
                <c:pt idx="1">
                  <c:v>52</c:v>
                </c:pt>
                <c:pt idx="2">
                  <c:v>61</c:v>
                </c:pt>
                <c:pt idx="3">
                  <c:v>87</c:v>
                </c:pt>
                <c:pt idx="4">
                  <c:v>76</c:v>
                </c:pt>
                <c:pt idx="5">
                  <c:v>54</c:v>
                </c:pt>
                <c:pt idx="6">
                  <c:v>99</c:v>
                </c:pt>
                <c:pt idx="7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A8-4D94-8E48-1BF6893D49C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238976000"/>
        <c:axId val="238993360"/>
      </c:lineChart>
      <c:catAx>
        <c:axId val="23897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993360"/>
        <c:crosses val="autoZero"/>
        <c:auto val="1"/>
        <c:lblAlgn val="ctr"/>
        <c:lblOffset val="100"/>
        <c:noMultiLvlLbl val="0"/>
      </c:catAx>
      <c:valAx>
        <c:axId val="238993360"/>
        <c:scaling>
          <c:orientation val="minMax"/>
          <c:max val="100"/>
          <c:min val="0"/>
        </c:scaling>
        <c:delete val="1"/>
        <c:axPos val="l"/>
        <c:numFmt formatCode="0" sourceLinked="1"/>
        <c:majorTickMark val="none"/>
        <c:minorTickMark val="none"/>
        <c:tickLblPos val="nextTo"/>
        <c:crossAx val="23897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FFFB7">
        <a:alpha val="50000"/>
      </a:srgbClr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0555463267513502E-2"/>
          <c:y val="6.9260835284585751E-2"/>
          <c:w val="0.93888888888888888"/>
          <c:h val="0.66916028853036724"/>
        </c:manualLayout>
      </c:layout>
      <c:pie3DChart>
        <c:varyColors val="1"/>
        <c:ser>
          <c:idx val="0"/>
          <c:order val="0"/>
          <c:spPr>
            <a:scene3d>
              <a:camera prst="orthographicFront"/>
              <a:lightRig rig="threePt" dir="t"/>
            </a:scene3d>
            <a:sp3d>
              <a:bevelT prst="angle"/>
            </a:sp3d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prst="angle"/>
              </a:sp3d>
            </c:spPr>
            <c:extLst>
              <c:ext xmlns:c16="http://schemas.microsoft.com/office/drawing/2014/chart" uri="{C3380CC4-5D6E-409C-BE32-E72D297353CC}">
                <c16:uniqueId val="{00000001-9123-48A3-8815-7CB533C88F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prst="angle"/>
              </a:sp3d>
            </c:spPr>
            <c:extLst>
              <c:ext xmlns:c16="http://schemas.microsoft.com/office/drawing/2014/chart" uri="{C3380CC4-5D6E-409C-BE32-E72D297353CC}">
                <c16:uniqueId val="{00000003-9123-48A3-8815-7CB533C88FF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prst="angle"/>
              </a:sp3d>
            </c:spPr>
            <c:extLst>
              <c:ext xmlns:c16="http://schemas.microsoft.com/office/drawing/2014/chart" uri="{C3380CC4-5D6E-409C-BE32-E72D297353CC}">
                <c16:uniqueId val="{00000005-9123-48A3-8815-7CB533C88FF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prst="angle"/>
              </a:sp3d>
            </c:spPr>
            <c:extLst>
              <c:ext xmlns:c16="http://schemas.microsoft.com/office/drawing/2014/chart" uri="{C3380CC4-5D6E-409C-BE32-E72D297353CC}">
                <c16:uniqueId val="{00000007-9123-48A3-8815-7CB533C88FF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prst="angle"/>
              </a:sp3d>
            </c:spPr>
            <c:extLst>
              <c:ext xmlns:c16="http://schemas.microsoft.com/office/drawing/2014/chart" uri="{C3380CC4-5D6E-409C-BE32-E72D297353CC}">
                <c16:uniqueId val="{00000009-9123-48A3-8815-7CB533C88FF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prst="angle"/>
              </a:sp3d>
            </c:spPr>
            <c:extLst>
              <c:ext xmlns:c16="http://schemas.microsoft.com/office/drawing/2014/chart" uri="{C3380CC4-5D6E-409C-BE32-E72D297353CC}">
                <c16:uniqueId val="{0000000B-9123-48A3-8815-7CB533C88FF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prst="angle"/>
              </a:sp3d>
            </c:spPr>
            <c:extLst>
              <c:ext xmlns:c16="http://schemas.microsoft.com/office/drawing/2014/chart" uri="{C3380CC4-5D6E-409C-BE32-E72D297353CC}">
                <c16:uniqueId val="{0000000D-9123-48A3-8815-7CB533C88FF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prst="angle"/>
              </a:sp3d>
            </c:spPr>
            <c:extLst>
              <c:ext xmlns:c16="http://schemas.microsoft.com/office/drawing/2014/chart" uri="{C3380CC4-5D6E-409C-BE32-E72D297353CC}">
                <c16:uniqueId val="{0000000F-9123-48A3-8815-7CB533C88FF5}"/>
              </c:ext>
            </c:extLst>
          </c:dPt>
          <c:dLbls>
            <c:delete val="1"/>
          </c:dLbls>
          <c:cat>
            <c:strRef>
              <c:f>'DASHBOARD WITH BATTERY'!$C$3:$J$3</c:f>
              <c:strCache>
                <c:ptCount val="8"/>
                <c:pt idx="0">
                  <c:v>APPLE</c:v>
                </c:pt>
                <c:pt idx="1">
                  <c:v>OPPO</c:v>
                </c:pt>
                <c:pt idx="2">
                  <c:v>MOTOROLA</c:v>
                </c:pt>
                <c:pt idx="3">
                  <c:v>ONE PLUS</c:v>
                </c:pt>
                <c:pt idx="4">
                  <c:v>LAVA INFINIX</c:v>
                </c:pt>
                <c:pt idx="5">
                  <c:v>REALME</c:v>
                </c:pt>
                <c:pt idx="6">
                  <c:v>REDMI</c:v>
                </c:pt>
                <c:pt idx="7">
                  <c:v>MI</c:v>
                </c:pt>
              </c:strCache>
            </c:strRef>
          </c:cat>
          <c:val>
            <c:numRef>
              <c:f>'DASHBOARD WITH BATTERY'!$C$4:$J$4</c:f>
              <c:numCache>
                <c:formatCode>0</c:formatCode>
                <c:ptCount val="8"/>
                <c:pt idx="0">
                  <c:v>55</c:v>
                </c:pt>
                <c:pt idx="1">
                  <c:v>52</c:v>
                </c:pt>
                <c:pt idx="2">
                  <c:v>61</c:v>
                </c:pt>
                <c:pt idx="3">
                  <c:v>87</c:v>
                </c:pt>
                <c:pt idx="4">
                  <c:v>76</c:v>
                </c:pt>
                <c:pt idx="5">
                  <c:v>54</c:v>
                </c:pt>
                <c:pt idx="6">
                  <c:v>99</c:v>
                </c:pt>
                <c:pt idx="7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123-48A3-8815-7CB533C88FF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2.7347900077891108E-2"/>
          <c:y val="0.76069299784306643"/>
          <c:w val="0.95389916977677369"/>
          <c:h val="0.19608271088000578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_xlchart.v1.0</cx:f>
      </cx:strDim>
      <cx:numDim type="size">
        <cx:f dir="row">_xlchart.v1.1</cx:f>
      </cx:numDim>
    </cx:data>
  </cx:chartData>
  <cx:chart>
    <cx:plotArea>
      <cx:plotAreaRegion>
        <cx:series layoutId="treemap" uniqueId="{59917285-CC72-4FF3-B424-4D92D174726A}">
          <cx:spPr>
            <a:ln>
              <a:solidFill>
                <a:schemeClr val="accent1">
                  <a:alpha val="10000"/>
                </a:schemeClr>
              </a:solidFill>
            </a:ln>
          </cx:spPr>
          <cx:dataLabels pos="ctr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chemeClr val="tx1">
                        <a:lumMod val="95000"/>
                        <a:lumOff val="5000"/>
                      </a:schemeClr>
                    </a:solidFill>
                  </a:defRPr>
                </a:pPr>
                <a:endParaRPr lang="en-US" sz="1000" b="1" i="0" u="none" strike="noStrike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Calibri" panose="020F0502020204030204"/>
                </a:endParaRPr>
              </a:p>
            </cx:txPr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_xlchart.v2.2</cx:f>
      </cx:strDim>
      <cx:numDim type="val">
        <cx:f dir="row">_xlchart.v2.3</cx:f>
      </cx:numDim>
    </cx:data>
  </cx:chartData>
  <cx:chart>
    <cx:plotArea>
      <cx:plotAreaRegion>
        <cx:series layoutId="funnel" uniqueId="{EE35AA0C-CE47-422E-9D0A-E9361D6E55E3}">
          <cx:dataLabels>
            <cx:visibility seriesName="0" categoryName="0" value="1"/>
          </cx:dataLabels>
          <cx:dataId val="0"/>
        </cx:series>
      </cx:plotAreaRegion>
      <cx:axis id="0">
        <cx:catScaling gapWidth="0.5"/>
        <cx:tickLabels/>
        <cx:spPr>
          <a:ln>
            <a:noFill/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600" b="1"/>
            </a:pPr>
            <a:endParaRPr lang="en-US" sz="600" b="1" i="0" u="none" strike="noStrike" baseline="0">
              <a:solidFill>
                <a:sysClr val="window" lastClr="FFFFFF">
                  <a:lumMod val="9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416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1000" b="1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cap="all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2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trlProps/ctrlProp1.xml><?xml version="1.0" encoding="utf-8"?>
<formControlPr xmlns="http://schemas.microsoft.com/office/spreadsheetml/2009/9/main" objectType="Spin" dx="22" fmlaLink="$A$3" max="23" min="1" page="10" val="23"/>
</file>

<file path=xl/ctrlProps/ctrlProp10.xml><?xml version="1.0" encoding="utf-8"?>
<formControlPr xmlns="http://schemas.microsoft.com/office/spreadsheetml/2009/9/main" objectType="List" dx="22" fmlaLink="$A$3" fmlaRange="DATA!$A$2:$A$24" noThreeD="1" sel="11" val="0"/>
</file>

<file path=xl/ctrlProps/ctrlProp11.xml><?xml version="1.0" encoding="utf-8"?>
<formControlPr xmlns="http://schemas.microsoft.com/office/spreadsheetml/2009/9/main" objectType="Spin" dx="26" fmlaLink="$E$2" max="8" min="1" page="10" val="3"/>
</file>

<file path=xl/ctrlProps/ctrlProp2.xml><?xml version="1.0" encoding="utf-8"?>
<formControlPr xmlns="http://schemas.microsoft.com/office/spreadsheetml/2009/9/main" objectType="List" dx="22" fmlaLink="$A$3" fmlaRange="DATA!$A$2:$A$24" noThreeD="1" sel="23" val="2"/>
</file>

<file path=xl/ctrlProps/ctrlProp3.xml><?xml version="1.0" encoding="utf-8"?>
<formControlPr xmlns="http://schemas.microsoft.com/office/spreadsheetml/2009/9/main" objectType="Spin" dx="22" fmlaLink="$A$3" max="23" min="1" page="10" val="17"/>
</file>

<file path=xl/ctrlProps/ctrlProp4.xml><?xml version="1.0" encoding="utf-8"?>
<formControlPr xmlns="http://schemas.microsoft.com/office/spreadsheetml/2009/9/main" objectType="List" dx="22" fmlaLink="$A$3" fmlaRange="DATA!$A$2:$A$24" noThreeD="1" sel="17" val="0"/>
</file>

<file path=xl/ctrlProps/ctrlProp5.xml><?xml version="1.0" encoding="utf-8"?>
<formControlPr xmlns="http://schemas.microsoft.com/office/spreadsheetml/2009/9/main" objectType="Spin" dx="22" fmlaLink="$A$3" max="23" min="1" page="10" val="9"/>
</file>

<file path=xl/ctrlProps/ctrlProp6.xml><?xml version="1.0" encoding="utf-8"?>
<formControlPr xmlns="http://schemas.microsoft.com/office/spreadsheetml/2009/9/main" objectType="List" dx="22" fmlaLink="$A$3" fmlaRange="DATA!$A$2:$A$24" noThreeD="1" sel="9" val="0"/>
</file>

<file path=xl/ctrlProps/ctrlProp7.xml><?xml version="1.0" encoding="utf-8"?>
<formControlPr xmlns="http://schemas.microsoft.com/office/spreadsheetml/2009/9/main" objectType="Spin" dx="22" fmlaLink="$A$3" max="23" min="1" page="10" val="22"/>
</file>

<file path=xl/ctrlProps/ctrlProp8.xml><?xml version="1.0" encoding="utf-8"?>
<formControlPr xmlns="http://schemas.microsoft.com/office/spreadsheetml/2009/9/main" objectType="List" dx="22" fmlaLink="$A$3" fmlaRange="DATA!$A$2:$A$24" noThreeD="1" sel="22" val="0"/>
</file>

<file path=xl/ctrlProps/ctrlProp9.xml><?xml version="1.0" encoding="utf-8"?>
<formControlPr xmlns="http://schemas.microsoft.com/office/spreadsheetml/2009/9/main" objectType="Spin" dx="22" fmlaLink="$A$3" max="23" min="1" page="10" val="1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982980</xdr:colOff>
      <xdr:row>4</xdr:row>
      <xdr:rowOff>7620</xdr:rowOff>
    </xdr:from>
    <xdr:to>
      <xdr:col>4</xdr:col>
      <xdr:colOff>160020</xdr:colOff>
      <xdr:row>16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1434AB-DFF4-4949-B271-17A2011235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160020</xdr:colOff>
      <xdr:row>4</xdr:row>
      <xdr:rowOff>4764</xdr:rowOff>
    </xdr:from>
    <xdr:to>
      <xdr:col>7</xdr:col>
      <xdr:colOff>333376</xdr:colOff>
      <xdr:row>16</xdr:row>
      <xdr:rowOff>182880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582B69-16D7-4D7B-B9C3-D5735F46D0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323850</xdr:colOff>
      <xdr:row>4</xdr:row>
      <xdr:rowOff>9525</xdr:rowOff>
    </xdr:from>
    <xdr:to>
      <xdr:col>10</xdr:col>
      <xdr:colOff>19050</xdr:colOff>
      <xdr:row>16</xdr:row>
      <xdr:rowOff>180976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DDA637-E203-4583-A60C-4E60BC24F5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</xdr:colOff>
          <xdr:row>4</xdr:row>
          <xdr:rowOff>7620</xdr:rowOff>
        </xdr:from>
        <xdr:to>
          <xdr:col>1</xdr:col>
          <xdr:colOff>0</xdr:colOff>
          <xdr:row>16</xdr:row>
          <xdr:rowOff>182880</xdr:rowOff>
        </xdr:to>
        <xdr:sp macro="" textlink="">
          <xdr:nvSpPr>
            <xdr:cNvPr id="3073" name="Spinner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</xdr:row>
          <xdr:rowOff>7620</xdr:rowOff>
        </xdr:from>
        <xdr:to>
          <xdr:col>10</xdr:col>
          <xdr:colOff>1341120</xdr:colOff>
          <xdr:row>16</xdr:row>
          <xdr:rowOff>182880</xdr:rowOff>
        </xdr:to>
        <xdr:sp macro="" textlink="">
          <xdr:nvSpPr>
            <xdr:cNvPr id="3074" name="List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4</xdr:row>
      <xdr:rowOff>9525</xdr:rowOff>
    </xdr:from>
    <xdr:to>
      <xdr:col>4</xdr:col>
      <xdr:colOff>266700</xdr:colOff>
      <xdr:row>16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276225</xdr:colOff>
      <xdr:row>4</xdr:row>
      <xdr:rowOff>4764</xdr:rowOff>
    </xdr:from>
    <xdr:to>
      <xdr:col>7</xdr:col>
      <xdr:colOff>333376</xdr:colOff>
      <xdr:row>16</xdr:row>
      <xdr:rowOff>180976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310515</xdr:colOff>
      <xdr:row>4</xdr:row>
      <xdr:rowOff>17146</xdr:rowOff>
    </xdr:from>
    <xdr:to>
      <xdr:col>9</xdr:col>
      <xdr:colOff>1070610</xdr:colOff>
      <xdr:row>16</xdr:row>
      <xdr:rowOff>188596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</xdr:colOff>
          <xdr:row>4</xdr:row>
          <xdr:rowOff>7620</xdr:rowOff>
        </xdr:from>
        <xdr:to>
          <xdr:col>1</xdr:col>
          <xdr:colOff>0</xdr:colOff>
          <xdr:row>16</xdr:row>
          <xdr:rowOff>182880</xdr:rowOff>
        </xdr:to>
        <xdr:sp macro="" textlink="">
          <xdr:nvSpPr>
            <xdr:cNvPr id="1028" name="Spinner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3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</xdr:row>
          <xdr:rowOff>0</xdr:rowOff>
        </xdr:from>
        <xdr:to>
          <xdr:col>10</xdr:col>
          <xdr:colOff>990600</xdr:colOff>
          <xdr:row>16</xdr:row>
          <xdr:rowOff>182880</xdr:rowOff>
        </xdr:to>
        <xdr:sp macro="" textlink="">
          <xdr:nvSpPr>
            <xdr:cNvPr id="1031" name="List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3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1097280</xdr:colOff>
      <xdr:row>4</xdr:row>
      <xdr:rowOff>7620</xdr:rowOff>
    </xdr:from>
    <xdr:to>
      <xdr:col>6</xdr:col>
      <xdr:colOff>1005840</xdr:colOff>
      <xdr:row>17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ED22B8-67A2-4BE7-A1E7-BF20B8C47E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</xdr:row>
      <xdr:rowOff>7620</xdr:rowOff>
    </xdr:from>
    <xdr:to>
      <xdr:col>3</xdr:col>
      <xdr:colOff>1089660</xdr:colOff>
      <xdr:row>16</xdr:row>
      <xdr:rowOff>228600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429952-52FA-4E7C-8CF2-B000ACF6F9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876300</xdr:colOff>
      <xdr:row>4</xdr:row>
      <xdr:rowOff>7620</xdr:rowOff>
    </xdr:from>
    <xdr:to>
      <xdr:col>10</xdr:col>
      <xdr:colOff>3810</xdr:colOff>
      <xdr:row>16</xdr:row>
      <xdr:rowOff>236219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1C6561-A0FB-4ED6-855A-9FD21327D2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</xdr:colOff>
          <xdr:row>4</xdr:row>
          <xdr:rowOff>7620</xdr:rowOff>
        </xdr:from>
        <xdr:to>
          <xdr:col>1</xdr:col>
          <xdr:colOff>0</xdr:colOff>
          <xdr:row>16</xdr:row>
          <xdr:rowOff>220980</xdr:rowOff>
        </xdr:to>
        <xdr:sp macro="" textlink="">
          <xdr:nvSpPr>
            <xdr:cNvPr id="4097" name="Spinner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4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</xdr:row>
          <xdr:rowOff>7620</xdr:rowOff>
        </xdr:from>
        <xdr:to>
          <xdr:col>10</xdr:col>
          <xdr:colOff>1341120</xdr:colOff>
          <xdr:row>16</xdr:row>
          <xdr:rowOff>220980</xdr:rowOff>
        </xdr:to>
        <xdr:sp macro="" textlink="">
          <xdr:nvSpPr>
            <xdr:cNvPr id="4098" name="List Box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4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6</xdr:col>
      <xdr:colOff>838200</xdr:colOff>
      <xdr:row>4</xdr:row>
      <xdr:rowOff>7620</xdr:rowOff>
    </xdr:from>
    <xdr:to>
      <xdr:col>7</xdr:col>
      <xdr:colOff>906780</xdr:colOff>
      <xdr:row>16</xdr:row>
      <xdr:rowOff>228600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135E4D-CCB8-D948-B038-8CAD038B87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91440</xdr:colOff>
      <xdr:row>4</xdr:row>
      <xdr:rowOff>30480</xdr:rowOff>
    </xdr:from>
    <xdr:to>
      <xdr:col>7</xdr:col>
      <xdr:colOff>373380</xdr:colOff>
      <xdr:row>4</xdr:row>
      <xdr:rowOff>160020</xdr:rowOff>
    </xdr:to>
    <xdr:sp macro="" textlink="">
      <xdr:nvSpPr>
        <xdr:cNvPr id="9" name="Trapezoid 8">
          <a:extLst>
            <a:ext uri="{FF2B5EF4-FFF2-40B4-BE49-F238E27FC236}">
              <a16:creationId xmlns:a16="http://schemas.microsoft.com/office/drawing/2014/main" id="{819FE072-9AE0-4970-8150-71EC527EF18A}"/>
            </a:ext>
          </a:extLst>
        </xdr:cNvPr>
        <xdr:cNvSpPr/>
      </xdr:nvSpPr>
      <xdr:spPr>
        <a:xfrm>
          <a:off x="7840980" y="1173480"/>
          <a:ext cx="281940" cy="129540"/>
        </a:xfrm>
        <a:prstGeom prst="trapezoid">
          <a:avLst/>
        </a:prstGeom>
        <a:gradFill>
          <a:gsLst>
            <a:gs pos="0">
              <a:schemeClr val="accent5">
                <a:lumMod val="40000"/>
                <a:lumOff val="60000"/>
              </a:schemeClr>
            </a:gs>
            <a:gs pos="22000">
              <a:srgbClr val="002060"/>
            </a:gs>
            <a:gs pos="42000">
              <a:schemeClr val="bg1"/>
            </a:gs>
            <a:gs pos="75000">
              <a:srgbClr val="002060"/>
            </a:gs>
            <a:gs pos="100000">
              <a:schemeClr val="accent5">
                <a:lumMod val="60000"/>
              </a:schemeClr>
            </a:gs>
          </a:gsLst>
          <a:path path="circle">
            <a:fillToRect r="100000" b="100000"/>
          </a:path>
        </a:gradFill>
        <a:ln w="12700">
          <a:solidFill>
            <a:schemeClr val="accent5">
              <a:lumMod val="50000"/>
            </a:schemeClr>
          </a:solidFill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937260</xdr:colOff>
      <xdr:row>4</xdr:row>
      <xdr:rowOff>144780</xdr:rowOff>
    </xdr:from>
    <xdr:to>
      <xdr:col>7</xdr:col>
      <xdr:colOff>815340</xdr:colOff>
      <xdr:row>5</xdr:row>
      <xdr:rowOff>91440</xdr:rowOff>
    </xdr:to>
    <xdr:sp macro="" textlink="">
      <xdr:nvSpPr>
        <xdr:cNvPr id="8" name="Trapezoid 7">
          <a:extLst>
            <a:ext uri="{FF2B5EF4-FFF2-40B4-BE49-F238E27FC236}">
              <a16:creationId xmlns:a16="http://schemas.microsoft.com/office/drawing/2014/main" id="{B167EB0D-248C-5988-2034-15A7FBD576D9}"/>
            </a:ext>
          </a:extLst>
        </xdr:cNvPr>
        <xdr:cNvSpPr/>
      </xdr:nvSpPr>
      <xdr:spPr>
        <a:xfrm>
          <a:off x="7467600" y="1287780"/>
          <a:ext cx="1097280" cy="129540"/>
        </a:xfrm>
        <a:prstGeom prst="trapezoid">
          <a:avLst/>
        </a:prstGeom>
        <a:gradFill>
          <a:gsLst>
            <a:gs pos="0">
              <a:schemeClr val="accent5">
                <a:lumMod val="40000"/>
                <a:lumOff val="60000"/>
              </a:schemeClr>
            </a:gs>
            <a:gs pos="22000">
              <a:srgbClr val="002060"/>
            </a:gs>
            <a:gs pos="42000">
              <a:schemeClr val="bg1"/>
            </a:gs>
            <a:gs pos="75000">
              <a:srgbClr val="002060"/>
            </a:gs>
            <a:gs pos="100000">
              <a:schemeClr val="accent5">
                <a:lumMod val="60000"/>
              </a:schemeClr>
            </a:gs>
          </a:gsLst>
          <a:path path="circle">
            <a:fillToRect r="100000" b="100000"/>
          </a:path>
        </a:gradFill>
        <a:ln w="12700">
          <a:solidFill>
            <a:schemeClr val="accent5">
              <a:lumMod val="50000"/>
            </a:schemeClr>
          </a:solidFill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929640</xdr:colOff>
      <xdr:row>16</xdr:row>
      <xdr:rowOff>60960</xdr:rowOff>
    </xdr:from>
    <xdr:to>
      <xdr:col>7</xdr:col>
      <xdr:colOff>784860</xdr:colOff>
      <xdr:row>16</xdr:row>
      <xdr:rowOff>182880</xdr:rowOff>
    </xdr:to>
    <xdr:sp macro="" textlink="">
      <xdr:nvSpPr>
        <xdr:cNvPr id="10" name="Trapezoid 9">
          <a:extLst>
            <a:ext uri="{FF2B5EF4-FFF2-40B4-BE49-F238E27FC236}">
              <a16:creationId xmlns:a16="http://schemas.microsoft.com/office/drawing/2014/main" id="{30AF191A-35A3-4027-A31B-349722D79F57}"/>
            </a:ext>
          </a:extLst>
        </xdr:cNvPr>
        <xdr:cNvSpPr/>
      </xdr:nvSpPr>
      <xdr:spPr>
        <a:xfrm rot="10800000">
          <a:off x="7459980" y="3825240"/>
          <a:ext cx="1074420" cy="121920"/>
        </a:xfrm>
        <a:prstGeom prst="trapezoid">
          <a:avLst/>
        </a:prstGeom>
        <a:gradFill flip="none" rotWithShape="1">
          <a:gsLst>
            <a:gs pos="0">
              <a:schemeClr val="accent5">
                <a:lumMod val="40000"/>
                <a:lumOff val="60000"/>
              </a:schemeClr>
            </a:gs>
            <a:gs pos="22000">
              <a:srgbClr val="002060"/>
            </a:gs>
            <a:gs pos="42000">
              <a:schemeClr val="bg1"/>
            </a:gs>
            <a:gs pos="75000">
              <a:srgbClr val="002060"/>
            </a:gs>
            <a:gs pos="100000">
              <a:schemeClr val="accent5">
                <a:lumMod val="60000"/>
              </a:schemeClr>
            </a:gs>
          </a:gsLst>
          <a:path path="circle">
            <a:fillToRect r="100000" b="100000"/>
          </a:path>
          <a:tileRect l="-100000" t="-100000"/>
        </a:gradFill>
        <a:ln w="1905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1032967</xdr:colOff>
      <xdr:row>14</xdr:row>
      <xdr:rowOff>207382</xdr:rowOff>
    </xdr:from>
    <xdr:to>
      <xdr:col>7</xdr:col>
      <xdr:colOff>708660</xdr:colOff>
      <xdr:row>15</xdr:row>
      <xdr:rowOff>211718</xdr:rowOff>
    </xdr:to>
    <xdr:sp macro="" textlink="CALCULATIONS!C5">
      <xdr:nvSpPr>
        <xdr:cNvPr id="11" name="Rectangle 10">
          <a:extLst>
            <a:ext uri="{FF2B5EF4-FFF2-40B4-BE49-F238E27FC236}">
              <a16:creationId xmlns:a16="http://schemas.microsoft.com/office/drawing/2014/main" id="{0CEAC6F6-5954-BA33-0C2F-2DC3349CDDA2}"/>
            </a:ext>
          </a:extLst>
        </xdr:cNvPr>
        <xdr:cNvSpPr/>
      </xdr:nvSpPr>
      <xdr:spPr>
        <a:xfrm>
          <a:off x="7563307" y="3179182"/>
          <a:ext cx="894893" cy="35485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F1B16F8C-080B-4B74-A781-C32782A3924A}" type="TxLink">
            <a:rPr lang="en-US" sz="16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68%</a:t>
          </a:fld>
          <a:endParaRPr lang="en-IN" sz="105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</xdr:colOff>
          <xdr:row>4</xdr:row>
          <xdr:rowOff>15240</xdr:rowOff>
        </xdr:from>
        <xdr:to>
          <xdr:col>0</xdr:col>
          <xdr:colOff>982980</xdr:colOff>
          <xdr:row>19</xdr:row>
          <xdr:rowOff>175260</xdr:rowOff>
        </xdr:to>
        <xdr:sp macro="" textlink="">
          <xdr:nvSpPr>
            <xdr:cNvPr id="8193" name="Spinner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5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</xdr:row>
          <xdr:rowOff>7620</xdr:rowOff>
        </xdr:from>
        <xdr:to>
          <xdr:col>10</xdr:col>
          <xdr:colOff>1341120</xdr:colOff>
          <xdr:row>20</xdr:row>
          <xdr:rowOff>30480</xdr:rowOff>
        </xdr:to>
        <xdr:sp macro="" textlink="">
          <xdr:nvSpPr>
            <xdr:cNvPr id="8194" name="List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5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7620</xdr:colOff>
      <xdr:row>5</xdr:row>
      <xdr:rowOff>53340</xdr:rowOff>
    </xdr:from>
    <xdr:to>
      <xdr:col>4</xdr:col>
      <xdr:colOff>792480</xdr:colOff>
      <xdr:row>18</xdr:row>
      <xdr:rowOff>129540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D094CFE-4A18-DE54-78A6-399DE8047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701040</xdr:colOff>
      <xdr:row>3</xdr:row>
      <xdr:rowOff>281940</xdr:rowOff>
    </xdr:from>
    <xdr:to>
      <xdr:col>7</xdr:col>
      <xdr:colOff>495300</xdr:colOff>
      <xdr:row>20</xdr:row>
      <xdr:rowOff>68580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20005ED5-CD40-3C85-7395-98CD82A934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58840" y="1181100"/>
              <a:ext cx="3169920" cy="4030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411480</xdr:colOff>
      <xdr:row>4</xdr:row>
      <xdr:rowOff>7620</xdr:rowOff>
    </xdr:from>
    <xdr:to>
      <xdr:col>10</xdr:col>
      <xdr:colOff>0</xdr:colOff>
      <xdr:row>20</xdr:row>
      <xdr:rowOff>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B42321D-0F0E-890F-B868-6347466F45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44940" y="1249680"/>
              <a:ext cx="2727960" cy="3893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502920</xdr:colOff>
      <xdr:row>11</xdr:row>
      <xdr:rowOff>99060</xdr:rowOff>
    </xdr:from>
    <xdr:to>
      <xdr:col>3</xdr:col>
      <xdr:colOff>594360</xdr:colOff>
      <xdr:row>12</xdr:row>
      <xdr:rowOff>7620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8696E5C5-893D-87EF-8240-F54302C23AC8}"/>
            </a:ext>
          </a:extLst>
        </xdr:cNvPr>
        <xdr:cNvSpPr/>
      </xdr:nvSpPr>
      <xdr:spPr>
        <a:xfrm>
          <a:off x="5219700" y="3131820"/>
          <a:ext cx="91440" cy="91440"/>
        </a:xfrm>
        <a:prstGeom prst="ellipse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0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</xdr:colOff>
          <xdr:row>4</xdr:row>
          <xdr:rowOff>7620</xdr:rowOff>
        </xdr:from>
        <xdr:to>
          <xdr:col>1</xdr:col>
          <xdr:colOff>0</xdr:colOff>
          <xdr:row>16</xdr:row>
          <xdr:rowOff>220980</xdr:rowOff>
        </xdr:to>
        <xdr:sp macro="" textlink="">
          <xdr:nvSpPr>
            <xdr:cNvPr id="11265" name="Spinner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6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</xdr:row>
          <xdr:rowOff>7620</xdr:rowOff>
        </xdr:from>
        <xdr:to>
          <xdr:col>10</xdr:col>
          <xdr:colOff>1341120</xdr:colOff>
          <xdr:row>16</xdr:row>
          <xdr:rowOff>220980</xdr:rowOff>
        </xdr:to>
        <xdr:sp macro="" textlink="">
          <xdr:nvSpPr>
            <xdr:cNvPr id="11266" name="List Box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6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967740</xdr:colOff>
      <xdr:row>5</xdr:row>
      <xdr:rowOff>38100</xdr:rowOff>
    </xdr:from>
    <xdr:to>
      <xdr:col>3</xdr:col>
      <xdr:colOff>1249680</xdr:colOff>
      <xdr:row>20</xdr:row>
      <xdr:rowOff>68580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1D4EBFF-FD13-E5C2-760B-33C171D83F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685800</xdr:colOff>
      <xdr:row>13</xdr:row>
      <xdr:rowOff>167640</xdr:rowOff>
    </xdr:from>
    <xdr:to>
      <xdr:col>2</xdr:col>
      <xdr:colOff>731520</xdr:colOff>
      <xdr:row>14</xdr:row>
      <xdr:rowOff>30480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8D7E4649-C3F5-937C-0EEE-EC34C61E7744}"/>
            </a:ext>
          </a:extLst>
        </xdr:cNvPr>
        <xdr:cNvSpPr/>
      </xdr:nvSpPr>
      <xdr:spPr>
        <a:xfrm>
          <a:off x="2758440" y="2956560"/>
          <a:ext cx="45720" cy="45720"/>
        </a:xfrm>
        <a:prstGeom prst="ellipse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53340</xdr:colOff>
      <xdr:row>15</xdr:row>
      <xdr:rowOff>190500</xdr:rowOff>
    </xdr:from>
    <xdr:to>
      <xdr:col>9</xdr:col>
      <xdr:colOff>1036320</xdr:colOff>
      <xdr:row>16</xdr:row>
      <xdr:rowOff>198120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4C177545-2CE3-DB43-DE74-3A422AAE701C}"/>
            </a:ext>
          </a:extLst>
        </xdr:cNvPr>
        <xdr:cNvSpPr/>
      </xdr:nvSpPr>
      <xdr:spPr>
        <a:xfrm>
          <a:off x="4511040" y="3512820"/>
          <a:ext cx="6423660" cy="449580"/>
        </a:xfrm>
        <a:prstGeom prst="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1264920</xdr:colOff>
      <xdr:row>4</xdr:row>
      <xdr:rowOff>0</xdr:rowOff>
    </xdr:from>
    <xdr:to>
      <xdr:col>9</xdr:col>
      <xdr:colOff>1005840</xdr:colOff>
      <xdr:row>16</xdr:row>
      <xdr:rowOff>38100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51B601A-B04B-C1EB-EE43-F8C164E357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4213860</xdr:colOff>
      <xdr:row>2</xdr:row>
      <xdr:rowOff>30480</xdr:rowOff>
    </xdr:from>
    <xdr:to>
      <xdr:col>4</xdr:col>
      <xdr:colOff>7620</xdr:colOff>
      <xdr:row>11</xdr:row>
      <xdr:rowOff>182880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70DAD6-355F-0958-2C86-CDAB866A89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4221480</xdr:colOff>
      <xdr:row>15</xdr:row>
      <xdr:rowOff>76200</xdr:rowOff>
    </xdr:from>
    <xdr:to>
      <xdr:col>4</xdr:col>
      <xdr:colOff>76200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478C2A-865F-1595-6621-89CC29C0B1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4137660</xdr:colOff>
      <xdr:row>11</xdr:row>
      <xdr:rowOff>22860</xdr:rowOff>
    </xdr:from>
    <xdr:to>
      <xdr:col>3</xdr:col>
      <xdr:colOff>5097780</xdr:colOff>
      <xdr:row>15</xdr:row>
      <xdr:rowOff>274320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6340AF-6D75-6D55-46A4-60925F20A2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22860</xdr:colOff>
          <xdr:row>2</xdr:row>
          <xdr:rowOff>15240</xdr:rowOff>
        </xdr:from>
        <xdr:to>
          <xdr:col>4</xdr:col>
          <xdr:colOff>845820</xdr:colOff>
          <xdr:row>9</xdr:row>
          <xdr:rowOff>182880</xdr:rowOff>
        </xdr:to>
        <xdr:sp macro="" textlink="">
          <xdr:nvSpPr>
            <xdr:cNvPr id="12290" name="Spinner 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7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3</xdr:col>
      <xdr:colOff>5113020</xdr:colOff>
      <xdr:row>10</xdr:row>
      <xdr:rowOff>7620</xdr:rowOff>
    </xdr:from>
    <xdr:to>
      <xdr:col>4</xdr:col>
      <xdr:colOff>853440</xdr:colOff>
      <xdr:row>15</xdr:row>
      <xdr:rowOff>68580</xdr:rowOff>
    </xdr:to>
    <xdr:sp macro="" textlink="CALCULATIONS!D17">
      <xdr:nvSpPr>
        <xdr:cNvPr id="6" name="Rectangle 5">
          <a:extLst>
            <a:ext uri="{FF2B5EF4-FFF2-40B4-BE49-F238E27FC236}">
              <a16:creationId xmlns:a16="http://schemas.microsoft.com/office/drawing/2014/main" id="{62D218E5-3D17-2DC7-EB31-BE8D14731702}"/>
            </a:ext>
          </a:extLst>
        </xdr:cNvPr>
        <xdr:cNvSpPr/>
      </xdr:nvSpPr>
      <xdr:spPr>
        <a:xfrm>
          <a:off x="11369040" y="2164080"/>
          <a:ext cx="861060" cy="1013460"/>
        </a:xfrm>
        <a:prstGeom prst="rect">
          <a:avLst/>
        </a:prstGeom>
        <a:noFill/>
        <a:ln>
          <a:noFill/>
        </a:ln>
        <a:effectLst>
          <a:glow rad="2286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orthographicFront"/>
            <a:lightRig rig="threePt" dir="t"/>
          </a:scene3d>
          <a:sp3d extrusionH="57150">
            <a:bevelT w="38100" h="38100"/>
          </a:sp3d>
        </a:bodyPr>
        <a:lstStyle/>
        <a:p>
          <a:pPr algn="ctr"/>
          <a:fld id="{E1864802-9784-4A14-BAA5-20D8A99A4BC4}" type="TxLink">
            <a:rPr lang="en-US" sz="9600" b="0" i="0" u="none" strike="noStrike" cap="none" spc="0">
              <a:ln w="0">
                <a:solidFill>
                  <a:srgbClr val="FF0000"/>
                </a:solidFill>
              </a:ln>
              <a:solidFill>
                <a:srgbClr val="FF0000"/>
              </a:solidFill>
              <a:effectLst>
                <a:glow rad="228600">
                  <a:schemeClr val="accent2">
                    <a:satMod val="175000"/>
                    <a:alpha val="40000"/>
                  </a:schemeClr>
                </a:glow>
                <a:outerShdw blurRad="60007" dist="310007" dir="7680000" sy="30000" kx="1300200" algn="ctr" rotWithShape="0">
                  <a:prstClr val="black">
                    <a:alpha val="32000"/>
                  </a:prstClr>
                </a:outerShdw>
              </a:effectLst>
              <a:latin typeface="Webdings" panose="05030102010509060703" pitchFamily="18" charset="2"/>
              <a:ea typeface="Calibri"/>
              <a:cs typeface="Calibri"/>
            </a:rPr>
            <a:pPr algn="ctr"/>
            <a:t> </a:t>
          </a:fld>
          <a:endParaRPr lang="en-IN" sz="9600" b="0" cap="none" spc="0">
            <a:ln w="0">
              <a:solidFill>
                <a:srgbClr val="FF0000"/>
              </a:solidFill>
            </a:ln>
            <a:solidFill>
              <a:srgbClr val="FF0000"/>
            </a:solidFill>
            <a:effectLst>
              <a:glow rad="228600">
                <a:schemeClr val="accent2">
                  <a:satMod val="175000"/>
                  <a:alpha val="40000"/>
                </a:schemeClr>
              </a:glow>
              <a:outerShdw blurRad="60007" dist="310007" dir="7680000" sy="30000" kx="1300200" algn="ctr" rotWithShape="0">
                <a:prstClr val="black">
                  <a:alpha val="32000"/>
                </a:prstClr>
              </a:outerShdw>
            </a:effectLst>
            <a:latin typeface="Webdings" panose="05030102010509060703" pitchFamily="18" charset="2"/>
          </a:endParaRPr>
        </a:p>
      </xdr:txBody>
    </xdr:sp>
    <xdr:clientData/>
  </xdr:twoCellAnchor>
  <xdr:twoCellAnchor>
    <xdr:from>
      <xdr:col>3</xdr:col>
      <xdr:colOff>5116830</xdr:colOff>
      <xdr:row>15</xdr:row>
      <xdr:rowOff>15240</xdr:rowOff>
    </xdr:from>
    <xdr:to>
      <xdr:col>4</xdr:col>
      <xdr:colOff>849630</xdr:colOff>
      <xdr:row>19</xdr:row>
      <xdr:rowOff>182880</xdr:rowOff>
    </xdr:to>
    <xdr:sp macro="" textlink="CALCULATIONS!D15">
      <xdr:nvSpPr>
        <xdr:cNvPr id="7" name="Rectangle 6">
          <a:extLst>
            <a:ext uri="{FF2B5EF4-FFF2-40B4-BE49-F238E27FC236}">
              <a16:creationId xmlns:a16="http://schemas.microsoft.com/office/drawing/2014/main" id="{0AA6080B-9420-FFD2-4F14-CF9AF4F7F443}"/>
            </a:ext>
          </a:extLst>
        </xdr:cNvPr>
        <xdr:cNvSpPr/>
      </xdr:nvSpPr>
      <xdr:spPr>
        <a:xfrm>
          <a:off x="11372850" y="3124200"/>
          <a:ext cx="853440" cy="929640"/>
        </a:xfrm>
        <a:prstGeom prst="rect">
          <a:avLst/>
        </a:prstGeom>
        <a:noFill/>
        <a:ln>
          <a:noFill/>
        </a:ln>
        <a:effectLst>
          <a:glow rad="2286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  <a:scene3d>
            <a:camera prst="orthographicFront"/>
            <a:lightRig rig="threePt" dir="t"/>
          </a:scene3d>
          <a:sp3d extrusionH="57150">
            <a:bevelT w="38100" h="38100"/>
          </a:sp3d>
        </a:bodyPr>
        <a:lstStyle/>
        <a:p>
          <a:pPr marL="0" indent="0" algn="ctr"/>
          <a:fld id="{F5EFD119-B2F9-4410-9269-E8011E1FA4BC}" type="TxLink">
            <a:rPr lang="en-US" sz="9600" b="0" i="0" u="none" strike="noStrike" cap="none" spc="0">
              <a:ln w="0">
                <a:solidFill>
                  <a:srgbClr val="FFFF00"/>
                </a:solidFill>
              </a:ln>
              <a:solidFill>
                <a:srgbClr val="FFFF00"/>
              </a:solidFill>
              <a:effectLst>
                <a:glow rad="228600">
                  <a:schemeClr val="accent4">
                    <a:satMod val="175000"/>
                    <a:alpha val="40000"/>
                  </a:schemeClr>
                </a:glow>
                <a:outerShdw blurRad="60007" dist="310007" dir="7680000" sy="30000" kx="1300200" algn="ctr" rotWithShape="0">
                  <a:prstClr val="black">
                    <a:alpha val="32000"/>
                  </a:prstClr>
                </a:outerShdw>
              </a:effectLst>
              <a:latin typeface="Webdings" panose="05030102010509060703" pitchFamily="18" charset="2"/>
              <a:ea typeface="Calibri"/>
              <a:cs typeface="Calibri"/>
            </a:rPr>
            <a:pPr marL="0" indent="0" algn="ctr"/>
            <a:t>=</a:t>
          </a:fld>
          <a:endParaRPr lang="en-IN" sz="9600" b="0" i="0" u="none" strike="noStrike" cap="none" spc="0">
            <a:ln w="0">
              <a:solidFill>
                <a:srgbClr val="FFFF00"/>
              </a:solidFill>
            </a:ln>
            <a:solidFill>
              <a:srgbClr val="FFFF00"/>
            </a:solidFill>
            <a:effectLst>
              <a:glow rad="228600">
                <a:schemeClr val="accent4">
                  <a:satMod val="175000"/>
                  <a:alpha val="40000"/>
                </a:schemeClr>
              </a:glow>
              <a:outerShdw blurRad="60007" dist="310007" dir="7680000" sy="30000" kx="1300200" algn="ctr" rotWithShape="0">
                <a:prstClr val="black">
                  <a:alpha val="32000"/>
                </a:prstClr>
              </a:outerShdw>
            </a:effectLst>
            <a:latin typeface="Webdings" panose="05030102010509060703" pitchFamily="18" charset="2"/>
            <a:ea typeface="Calibri"/>
            <a:cs typeface="Calibri"/>
          </a:endParaRPr>
        </a:p>
      </xdr:txBody>
    </xdr:sp>
    <xdr:clientData/>
  </xdr:twoCellAnchor>
  <xdr:twoCellAnchor>
    <xdr:from>
      <xdr:col>4</xdr:col>
      <xdr:colOff>0</xdr:colOff>
      <xdr:row>20</xdr:row>
      <xdr:rowOff>0</xdr:rowOff>
    </xdr:from>
    <xdr:to>
      <xdr:col>4</xdr:col>
      <xdr:colOff>853440</xdr:colOff>
      <xdr:row>25</xdr:row>
      <xdr:rowOff>0</xdr:rowOff>
    </xdr:to>
    <xdr:sp macro="" textlink="CALCULATIONS!D16">
      <xdr:nvSpPr>
        <xdr:cNvPr id="13" name="Rectangle 12">
          <a:extLst>
            <a:ext uri="{FF2B5EF4-FFF2-40B4-BE49-F238E27FC236}">
              <a16:creationId xmlns:a16="http://schemas.microsoft.com/office/drawing/2014/main" id="{8D2D79C9-47B2-4382-875E-330F14A09188}"/>
            </a:ext>
          </a:extLst>
        </xdr:cNvPr>
        <xdr:cNvSpPr/>
      </xdr:nvSpPr>
      <xdr:spPr>
        <a:xfrm>
          <a:off x="11376660" y="4061460"/>
          <a:ext cx="853440" cy="952500"/>
        </a:xfrm>
        <a:prstGeom prst="rect">
          <a:avLst/>
        </a:prstGeom>
        <a:noFill/>
        <a:ln>
          <a:noFill/>
        </a:ln>
        <a:effectLst>
          <a:glow rad="2286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  <a:scene3d>
            <a:camera prst="orthographicFront"/>
            <a:lightRig rig="threePt" dir="t"/>
          </a:scene3d>
          <a:sp3d extrusionH="57150">
            <a:bevelT w="38100" h="38100"/>
          </a:sp3d>
        </a:bodyPr>
        <a:lstStyle/>
        <a:p>
          <a:pPr marL="0" indent="0" algn="ctr"/>
          <a:fld id="{A6A5AB57-85A6-4D96-AB7D-12D10FCBEDDD}" type="TxLink">
            <a:rPr lang="en-US" sz="9600" b="0" i="0" u="none" strike="noStrike" cap="none" spc="0">
              <a:ln w="0">
                <a:solidFill>
                  <a:srgbClr val="00FF00"/>
                </a:solidFill>
              </a:ln>
              <a:solidFill>
                <a:srgbClr val="00FF00"/>
              </a:solidFill>
              <a:effectLst>
                <a:glow rad="228600">
                  <a:schemeClr val="accent6">
                    <a:satMod val="175000"/>
                    <a:alpha val="40000"/>
                  </a:schemeClr>
                </a:glow>
                <a:outerShdw blurRad="60007" dist="310007" dir="7680000" sy="30000" kx="1300200" algn="ctr" rotWithShape="0">
                  <a:prstClr val="black">
                    <a:alpha val="32000"/>
                  </a:prstClr>
                </a:outerShdw>
              </a:effectLst>
              <a:latin typeface="Webdings" panose="05030102010509060703" pitchFamily="18" charset="2"/>
              <a:ea typeface="Calibri"/>
              <a:cs typeface="Calibri"/>
            </a:rPr>
            <a:pPr marL="0" indent="0" algn="ctr"/>
            <a:t> </a:t>
          </a:fld>
          <a:endParaRPr lang="en-IN" sz="9600" b="0" i="0" u="none" strike="noStrike" cap="none" spc="0">
            <a:ln w="0">
              <a:solidFill>
                <a:srgbClr val="00FF00"/>
              </a:solidFill>
            </a:ln>
            <a:solidFill>
              <a:srgbClr val="00FF00"/>
            </a:solidFill>
            <a:effectLst>
              <a:glow rad="228600">
                <a:schemeClr val="accent6">
                  <a:satMod val="175000"/>
                  <a:alpha val="40000"/>
                </a:schemeClr>
              </a:glow>
              <a:outerShdw blurRad="60007" dist="310007" dir="7680000" sy="30000" kx="1300200" algn="ctr" rotWithShape="0">
                <a:prstClr val="black">
                  <a:alpha val="32000"/>
                </a:prstClr>
              </a:outerShdw>
            </a:effectLst>
            <a:latin typeface="Webdings" panose="05030102010509060703" pitchFamily="18" charset="2"/>
            <a:ea typeface="Calibri"/>
            <a:cs typeface="Calibri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5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ctrlProp" Target="../ctrlProps/ctrlProp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7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4" Type="http://schemas.openxmlformats.org/officeDocument/2006/relationships/ctrlProp" Target="../ctrlProps/ctrlProp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9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Relationship Id="rId4" Type="http://schemas.openxmlformats.org/officeDocument/2006/relationships/ctrlProp" Target="../ctrlProps/ctrlProp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K25"/>
  <sheetViews>
    <sheetView zoomScale="140" zoomScaleNormal="140" workbookViewId="0">
      <selection activeCell="F8" sqref="F8"/>
    </sheetView>
  </sheetViews>
  <sheetFormatPr defaultColWidth="11.88671875" defaultRowHeight="14.4" x14ac:dyDescent="0.3"/>
  <cols>
    <col min="1" max="1" width="14.5546875" customWidth="1"/>
    <col min="6" max="6" width="12.6640625" customWidth="1"/>
  </cols>
  <sheetData>
    <row r="1" spans="1:11" x14ac:dyDescent="0.3">
      <c r="A1" s="1" t="s">
        <v>11</v>
      </c>
      <c r="B1" s="1" t="s">
        <v>10</v>
      </c>
      <c r="C1" s="1" t="s">
        <v>12</v>
      </c>
      <c r="D1" s="1" t="s">
        <v>18</v>
      </c>
      <c r="E1" s="1" t="s">
        <v>17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11" x14ac:dyDescent="0.3">
      <c r="A2" s="1" t="s">
        <v>0</v>
      </c>
      <c r="B2" s="10">
        <v>50</v>
      </c>
      <c r="C2" s="10">
        <v>20</v>
      </c>
      <c r="D2" s="10">
        <v>10</v>
      </c>
      <c r="E2" s="10">
        <v>15</v>
      </c>
      <c r="F2" s="10">
        <v>25</v>
      </c>
      <c r="G2" s="10">
        <v>30</v>
      </c>
      <c r="H2" s="10">
        <v>20</v>
      </c>
      <c r="I2" s="10">
        <v>45</v>
      </c>
    </row>
    <row r="3" spans="1:11" x14ac:dyDescent="0.3">
      <c r="A3" s="1" t="s">
        <v>1</v>
      </c>
      <c r="B3" s="10">
        <v>71</v>
      </c>
      <c r="C3" s="10">
        <v>80</v>
      </c>
      <c r="D3" s="10">
        <v>88</v>
      </c>
      <c r="E3" s="10">
        <v>71</v>
      </c>
      <c r="F3" s="10">
        <v>98</v>
      </c>
      <c r="G3" s="10">
        <v>90</v>
      </c>
      <c r="H3" s="10">
        <v>52</v>
      </c>
      <c r="I3" s="10">
        <v>96</v>
      </c>
    </row>
    <row r="4" spans="1:11" x14ac:dyDescent="0.3">
      <c r="A4" s="1" t="s">
        <v>2</v>
      </c>
      <c r="B4" s="10">
        <v>18</v>
      </c>
      <c r="C4" s="10">
        <v>61</v>
      </c>
      <c r="D4" s="10">
        <v>10</v>
      </c>
      <c r="E4" s="10">
        <v>25</v>
      </c>
      <c r="F4" s="10">
        <v>51</v>
      </c>
      <c r="G4" s="10">
        <v>62</v>
      </c>
      <c r="H4" s="10">
        <v>20</v>
      </c>
      <c r="I4" s="10">
        <v>65</v>
      </c>
    </row>
    <row r="5" spans="1:11" x14ac:dyDescent="0.3">
      <c r="A5" s="1" t="s">
        <v>3</v>
      </c>
      <c r="B5" s="10">
        <v>20</v>
      </c>
      <c r="C5" s="10">
        <v>10</v>
      </c>
      <c r="D5" s="10">
        <v>77</v>
      </c>
      <c r="E5" s="10">
        <v>10</v>
      </c>
      <c r="F5" s="10">
        <v>20</v>
      </c>
      <c r="G5" s="10">
        <v>61</v>
      </c>
      <c r="H5" s="10">
        <v>69</v>
      </c>
      <c r="I5" s="10">
        <v>55</v>
      </c>
    </row>
    <row r="6" spans="1:11" x14ac:dyDescent="0.3">
      <c r="A6" s="1" t="s">
        <v>4</v>
      </c>
      <c r="B6" s="10">
        <v>89</v>
      </c>
      <c r="C6" s="10">
        <v>68</v>
      </c>
      <c r="D6" s="10">
        <v>57</v>
      </c>
      <c r="E6" s="10">
        <v>20</v>
      </c>
      <c r="F6" s="10">
        <v>56</v>
      </c>
      <c r="G6" s="10">
        <v>56</v>
      </c>
      <c r="H6" s="10">
        <v>40</v>
      </c>
      <c r="I6" s="10">
        <v>86</v>
      </c>
    </row>
    <row r="7" spans="1:11" x14ac:dyDescent="0.3">
      <c r="A7" s="1" t="s">
        <v>5</v>
      </c>
      <c r="B7" s="10">
        <v>94</v>
      </c>
      <c r="C7" s="10">
        <v>83</v>
      </c>
      <c r="D7" s="10">
        <v>50</v>
      </c>
      <c r="E7" s="10">
        <v>55</v>
      </c>
      <c r="F7" s="10">
        <v>50</v>
      </c>
      <c r="G7" s="10">
        <v>40</v>
      </c>
      <c r="H7" s="10">
        <v>68</v>
      </c>
      <c r="I7" s="10">
        <v>50</v>
      </c>
    </row>
    <row r="8" spans="1:11" x14ac:dyDescent="0.3">
      <c r="A8" s="1" t="s">
        <v>6</v>
      </c>
      <c r="B8" s="10">
        <v>10</v>
      </c>
      <c r="C8" s="10">
        <v>51</v>
      </c>
      <c r="D8" s="10">
        <v>49</v>
      </c>
      <c r="E8" s="10">
        <v>10</v>
      </c>
      <c r="F8" s="10">
        <v>76</v>
      </c>
      <c r="G8" s="10">
        <v>62</v>
      </c>
      <c r="H8" s="10">
        <v>20</v>
      </c>
      <c r="I8" s="10">
        <v>66</v>
      </c>
    </row>
    <row r="9" spans="1:11" x14ac:dyDescent="0.3">
      <c r="A9" s="1" t="s">
        <v>7</v>
      </c>
      <c r="B9" s="10">
        <v>85</v>
      </c>
      <c r="C9" s="10">
        <v>81</v>
      </c>
      <c r="D9" s="10">
        <v>57</v>
      </c>
      <c r="E9" s="10">
        <v>57</v>
      </c>
      <c r="F9" s="10">
        <v>91</v>
      </c>
      <c r="G9" s="10">
        <v>51</v>
      </c>
      <c r="H9" s="10">
        <v>47</v>
      </c>
      <c r="I9" s="10">
        <v>88</v>
      </c>
    </row>
    <row r="10" spans="1:11" x14ac:dyDescent="0.3">
      <c r="A10" s="1" t="s">
        <v>8</v>
      </c>
      <c r="B10" s="10">
        <v>55</v>
      </c>
      <c r="C10" s="10">
        <v>52</v>
      </c>
      <c r="D10" s="10">
        <v>61</v>
      </c>
      <c r="E10" s="10">
        <v>87</v>
      </c>
      <c r="F10" s="10">
        <v>76</v>
      </c>
      <c r="G10" s="10">
        <v>54</v>
      </c>
      <c r="H10" s="10">
        <v>99</v>
      </c>
      <c r="I10" s="10">
        <v>59</v>
      </c>
    </row>
    <row r="11" spans="1:11" x14ac:dyDescent="0.3">
      <c r="A11" s="1" t="s">
        <v>9</v>
      </c>
      <c r="B11" s="10">
        <v>86</v>
      </c>
      <c r="C11" s="10">
        <v>70</v>
      </c>
      <c r="D11" s="10">
        <v>83</v>
      </c>
      <c r="E11" s="10">
        <v>95</v>
      </c>
      <c r="F11" s="10">
        <v>88</v>
      </c>
      <c r="G11" s="10">
        <v>65</v>
      </c>
      <c r="H11" s="10">
        <v>70</v>
      </c>
      <c r="I11" s="10">
        <v>45</v>
      </c>
    </row>
    <row r="12" spans="1:11" x14ac:dyDescent="0.3">
      <c r="A12" s="1" t="s">
        <v>26</v>
      </c>
      <c r="B12" s="10">
        <v>75.2</v>
      </c>
      <c r="C12" s="10">
        <v>74</v>
      </c>
      <c r="D12" s="10">
        <v>74.599999999999994</v>
      </c>
      <c r="E12" s="10">
        <v>78.733333333333306</v>
      </c>
      <c r="F12" s="10">
        <v>88.933333333333394</v>
      </c>
      <c r="G12" s="10">
        <v>56.933333333333302</v>
      </c>
      <c r="H12" s="10">
        <v>77</v>
      </c>
      <c r="I12" s="10">
        <v>60.6</v>
      </c>
      <c r="J12" s="10"/>
    </row>
    <row r="13" spans="1:11" x14ac:dyDescent="0.3">
      <c r="A13" s="1" t="s">
        <v>20</v>
      </c>
      <c r="B13" s="10">
        <v>20</v>
      </c>
      <c r="C13" s="10">
        <v>76.981818181818198</v>
      </c>
      <c r="D13" s="10">
        <v>78.309090909090898</v>
      </c>
      <c r="E13" s="10">
        <v>84.957575757575796</v>
      </c>
      <c r="F13" s="10">
        <v>93.630303030303097</v>
      </c>
      <c r="G13" s="10">
        <v>56.903030303030299</v>
      </c>
      <c r="H13" s="10">
        <v>81.818181818181799</v>
      </c>
      <c r="I13" s="10">
        <v>59.709090909090897</v>
      </c>
    </row>
    <row r="14" spans="1:11" x14ac:dyDescent="0.3">
      <c r="A14" s="1" t="s">
        <v>27</v>
      </c>
      <c r="B14" s="10">
        <v>10</v>
      </c>
      <c r="C14" s="10">
        <v>79.963636363636397</v>
      </c>
      <c r="D14" s="10">
        <v>82.018181818181802</v>
      </c>
      <c r="E14" s="10">
        <v>91.181818181818201</v>
      </c>
      <c r="F14" s="10">
        <v>98.327272727272799</v>
      </c>
      <c r="G14" s="10">
        <v>56.872727272727303</v>
      </c>
      <c r="H14" s="10">
        <v>86.636363636363598</v>
      </c>
      <c r="I14" s="10">
        <v>58.818181818181799</v>
      </c>
      <c r="K14" s="21"/>
    </row>
    <row r="15" spans="1:11" x14ac:dyDescent="0.3">
      <c r="A15" s="1" t="s">
        <v>21</v>
      </c>
      <c r="B15" s="10">
        <v>54</v>
      </c>
      <c r="C15" s="10">
        <v>15</v>
      </c>
      <c r="D15" s="10">
        <v>50</v>
      </c>
      <c r="E15" s="10">
        <v>10</v>
      </c>
      <c r="F15" s="10">
        <v>59</v>
      </c>
      <c r="G15" s="10">
        <v>10</v>
      </c>
      <c r="H15" s="10">
        <v>65</v>
      </c>
      <c r="I15" s="10">
        <v>20</v>
      </c>
    </row>
    <row r="16" spans="1:11" x14ac:dyDescent="0.3">
      <c r="A16" s="1" t="s">
        <v>22</v>
      </c>
      <c r="B16" s="10">
        <v>41</v>
      </c>
      <c r="C16" s="10">
        <v>33</v>
      </c>
      <c r="D16" s="10">
        <v>34</v>
      </c>
      <c r="E16" s="10">
        <v>39</v>
      </c>
      <c r="F16" s="10">
        <v>41</v>
      </c>
      <c r="G16" s="10">
        <v>34</v>
      </c>
      <c r="H16" s="10">
        <v>41</v>
      </c>
      <c r="I16" s="10">
        <v>38</v>
      </c>
    </row>
    <row r="17" spans="1:9" x14ac:dyDescent="0.3">
      <c r="A17" s="1" t="s">
        <v>23</v>
      </c>
      <c r="B17" s="10">
        <v>59</v>
      </c>
      <c r="C17" s="10">
        <v>39</v>
      </c>
      <c r="D17" s="10">
        <v>40</v>
      </c>
      <c r="E17" s="10">
        <v>54</v>
      </c>
      <c r="F17" s="10">
        <v>53</v>
      </c>
      <c r="G17" s="10">
        <v>35</v>
      </c>
      <c r="H17" s="10">
        <v>34</v>
      </c>
      <c r="I17" s="10">
        <v>61</v>
      </c>
    </row>
    <row r="18" spans="1:9" x14ac:dyDescent="0.3">
      <c r="A18" s="1" t="s">
        <v>24</v>
      </c>
      <c r="B18" s="10">
        <v>50</v>
      </c>
      <c r="C18" s="10">
        <v>48</v>
      </c>
      <c r="D18" s="10">
        <v>44</v>
      </c>
      <c r="E18" s="10">
        <v>38</v>
      </c>
      <c r="F18" s="10">
        <v>45</v>
      </c>
      <c r="G18" s="10">
        <v>60</v>
      </c>
      <c r="H18" s="10">
        <v>53</v>
      </c>
      <c r="I18" s="10">
        <v>55</v>
      </c>
    </row>
    <row r="19" spans="1:9" x14ac:dyDescent="0.3">
      <c r="A19" s="1" t="s">
        <v>25</v>
      </c>
      <c r="B19" s="10">
        <v>41</v>
      </c>
      <c r="C19" s="10">
        <v>53</v>
      </c>
      <c r="D19" s="10">
        <v>62</v>
      </c>
      <c r="E19" s="10">
        <v>59</v>
      </c>
      <c r="F19" s="10">
        <v>52</v>
      </c>
      <c r="G19" s="10">
        <v>37</v>
      </c>
      <c r="H19" s="10">
        <v>32</v>
      </c>
      <c r="I19" s="10">
        <v>30</v>
      </c>
    </row>
    <row r="20" spans="1:9" x14ac:dyDescent="0.3">
      <c r="A20" s="1" t="s">
        <v>28</v>
      </c>
      <c r="B20" s="10">
        <v>52</v>
      </c>
      <c r="C20" s="10">
        <v>35</v>
      </c>
      <c r="D20" s="10">
        <v>52</v>
      </c>
      <c r="E20" s="10">
        <v>65</v>
      </c>
      <c r="F20" s="10">
        <v>39</v>
      </c>
      <c r="G20" s="10">
        <v>33</v>
      </c>
      <c r="H20" s="10">
        <v>35</v>
      </c>
      <c r="I20" s="10">
        <v>20</v>
      </c>
    </row>
    <row r="21" spans="1:9" x14ac:dyDescent="0.3">
      <c r="A21" s="1" t="s">
        <v>29</v>
      </c>
      <c r="B21" s="10">
        <v>10</v>
      </c>
      <c r="C21" s="10">
        <v>53</v>
      </c>
      <c r="D21" s="10">
        <v>61</v>
      </c>
      <c r="E21" s="10">
        <v>30</v>
      </c>
      <c r="F21" s="10">
        <v>41</v>
      </c>
      <c r="G21" s="10">
        <v>52</v>
      </c>
      <c r="H21" s="10">
        <v>50</v>
      </c>
      <c r="I21" s="10">
        <v>10</v>
      </c>
    </row>
    <row r="22" spans="1:9" x14ac:dyDescent="0.3">
      <c r="A22" s="1" t="s">
        <v>30</v>
      </c>
      <c r="B22" s="10">
        <v>41</v>
      </c>
      <c r="C22" s="10">
        <v>57</v>
      </c>
      <c r="D22" s="10">
        <v>43</v>
      </c>
      <c r="E22" s="10">
        <v>38</v>
      </c>
      <c r="F22" s="10">
        <v>49</v>
      </c>
      <c r="G22" s="10">
        <v>60</v>
      </c>
      <c r="H22" s="10">
        <v>61</v>
      </c>
      <c r="I22" s="10">
        <v>63</v>
      </c>
    </row>
    <row r="23" spans="1:9" x14ac:dyDescent="0.3">
      <c r="A23" s="1" t="s">
        <v>31</v>
      </c>
      <c r="B23" s="10">
        <v>52</v>
      </c>
      <c r="C23" s="10">
        <v>50</v>
      </c>
      <c r="D23" s="10">
        <v>38</v>
      </c>
      <c r="E23" s="10">
        <v>45</v>
      </c>
      <c r="F23" s="10">
        <v>10</v>
      </c>
      <c r="G23" s="10">
        <v>55</v>
      </c>
      <c r="H23" s="10">
        <v>30</v>
      </c>
      <c r="I23" s="10">
        <v>60</v>
      </c>
    </row>
    <row r="24" spans="1:9" x14ac:dyDescent="0.3">
      <c r="A24" s="1" t="s">
        <v>32</v>
      </c>
      <c r="B24" s="10">
        <v>43</v>
      </c>
      <c r="C24" s="10">
        <v>20</v>
      </c>
      <c r="D24" s="10">
        <v>60</v>
      </c>
      <c r="E24" s="10">
        <v>39</v>
      </c>
      <c r="F24" s="10">
        <v>58</v>
      </c>
      <c r="G24" s="10">
        <v>38</v>
      </c>
      <c r="H24" s="10">
        <v>44</v>
      </c>
      <c r="I24" s="10">
        <v>45</v>
      </c>
    </row>
    <row r="25" spans="1:9" x14ac:dyDescent="0.3">
      <c r="B25" s="21"/>
      <c r="C25" s="21"/>
      <c r="D25" s="21"/>
      <c r="E25" s="21"/>
      <c r="F25" s="21"/>
      <c r="G25" s="21"/>
      <c r="H25" s="21"/>
      <c r="I25" s="21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896BE-E872-499C-B2CB-421EFAB5E5B8}">
  <dimension ref="B1:L30"/>
  <sheetViews>
    <sheetView topLeftCell="A8" workbookViewId="0">
      <selection activeCell="E32" sqref="E32"/>
    </sheetView>
  </sheetViews>
  <sheetFormatPr defaultRowHeight="14.4" x14ac:dyDescent="0.3"/>
  <cols>
    <col min="4" max="4" width="17.33203125" customWidth="1"/>
    <col min="5" max="5" width="13.88671875" customWidth="1"/>
    <col min="6" max="6" width="24" bestFit="1" customWidth="1"/>
    <col min="7" max="7" width="17.88671875" customWidth="1"/>
    <col min="8" max="8" width="11.109375" customWidth="1"/>
    <col min="12" max="12" width="10.5546875" customWidth="1"/>
  </cols>
  <sheetData>
    <row r="1" spans="3:12" ht="15" thickBot="1" x14ac:dyDescent="0.35"/>
    <row r="2" spans="3:12" ht="15" thickBot="1" x14ac:dyDescent="0.35">
      <c r="I2" s="58" t="s">
        <v>34</v>
      </c>
      <c r="J2" s="59"/>
      <c r="K2" s="59"/>
      <c r="L2" s="60"/>
    </row>
    <row r="3" spans="3:12" ht="15" thickBot="1" x14ac:dyDescent="0.35">
      <c r="C3" s="48" t="s">
        <v>33</v>
      </c>
      <c r="D3" s="49"/>
      <c r="F3" s="48" t="s">
        <v>33</v>
      </c>
      <c r="G3" s="49"/>
      <c r="I3" s="61"/>
      <c r="J3" s="62"/>
      <c r="K3" s="62"/>
      <c r="L3" s="63"/>
    </row>
    <row r="4" spans="3:12" ht="15" thickBot="1" x14ac:dyDescent="0.35">
      <c r="C4" s="50"/>
      <c r="D4" s="51"/>
      <c r="F4" s="50"/>
      <c r="G4" s="51"/>
      <c r="I4" s="2">
        <v>10</v>
      </c>
      <c r="K4" t="s">
        <v>35</v>
      </c>
      <c r="L4" s="15">
        <f>'DASHBOARD WTH S.M &amp; STAR EFFECT'!K4</f>
        <v>43</v>
      </c>
    </row>
    <row r="5" spans="3:12" x14ac:dyDescent="0.3">
      <c r="C5" s="52">
        <f>'DASHBOARD WITH BATTERY'!$K$4/100</f>
        <v>0.68</v>
      </c>
      <c r="D5" s="53"/>
      <c r="F5" s="52">
        <f>'DASHBOARD WTH S.M &amp; STAR EFFECT'!$K$4/100</f>
        <v>0.43</v>
      </c>
      <c r="G5" s="53"/>
      <c r="I5" s="2">
        <v>10</v>
      </c>
      <c r="K5" t="s">
        <v>36</v>
      </c>
      <c r="L5" s="3">
        <v>1</v>
      </c>
    </row>
    <row r="6" spans="3:12" x14ac:dyDescent="0.3">
      <c r="C6" s="54"/>
      <c r="D6" s="55"/>
      <c r="F6" s="54"/>
      <c r="G6" s="55"/>
      <c r="I6" s="2">
        <v>10</v>
      </c>
      <c r="L6" s="15">
        <f>203-L4-L5</f>
        <v>159</v>
      </c>
    </row>
    <row r="7" spans="3:12" ht="15" thickBot="1" x14ac:dyDescent="0.35">
      <c r="C7" s="56"/>
      <c r="D7" s="57"/>
      <c r="F7" s="56"/>
      <c r="G7" s="57"/>
      <c r="I7" s="2">
        <v>10</v>
      </c>
      <c r="L7" s="3"/>
    </row>
    <row r="8" spans="3:12" ht="15" thickBot="1" x14ac:dyDescent="0.35">
      <c r="I8" s="2">
        <v>10</v>
      </c>
      <c r="L8" s="3"/>
    </row>
    <row r="9" spans="3:12" ht="15" thickBot="1" x14ac:dyDescent="0.35">
      <c r="I9" s="2">
        <v>10</v>
      </c>
      <c r="K9" s="46" t="s">
        <v>38</v>
      </c>
      <c r="L9" s="47"/>
    </row>
    <row r="10" spans="3:12" x14ac:dyDescent="0.3">
      <c r="D10" s="64" t="s">
        <v>44</v>
      </c>
      <c r="E10" s="65"/>
      <c r="F10" s="66"/>
      <c r="I10" s="2">
        <v>10</v>
      </c>
      <c r="K10" s="16" t="s">
        <v>35</v>
      </c>
      <c r="L10" s="20">
        <f>'DASHBOARD WITH GRAPHICS'!K4</f>
        <v>73</v>
      </c>
    </row>
    <row r="11" spans="3:12" ht="15" thickBot="1" x14ac:dyDescent="0.35">
      <c r="D11" s="67"/>
      <c r="E11" s="68"/>
      <c r="F11" s="69"/>
      <c r="G11" s="1"/>
      <c r="I11" s="2">
        <v>10</v>
      </c>
      <c r="K11" s="2" t="s">
        <v>36</v>
      </c>
      <c r="L11" s="3">
        <v>1</v>
      </c>
    </row>
    <row r="12" spans="3:12" ht="15" thickBot="1" x14ac:dyDescent="0.35">
      <c r="D12" s="2"/>
      <c r="E12" t="s">
        <v>39</v>
      </c>
      <c r="F12" s="3"/>
      <c r="I12" s="2">
        <v>10</v>
      </c>
      <c r="K12" s="4"/>
      <c r="L12" s="19">
        <f>203-L10-L11</f>
        <v>129</v>
      </c>
    </row>
    <row r="13" spans="3:12" ht="15" thickBot="1" x14ac:dyDescent="0.35">
      <c r="D13" s="2"/>
      <c r="E13" s="21">
        <f>AVERAGE('DASHBOARD WTH T.L. &amp; BAR EFFECT'!B3:B25)</f>
        <v>54.822924901185772</v>
      </c>
      <c r="F13" s="3"/>
      <c r="I13" s="2">
        <v>10</v>
      </c>
      <c r="L13" s="3"/>
    </row>
    <row r="14" spans="3:12" ht="15" thickBot="1" x14ac:dyDescent="0.35">
      <c r="D14" s="2"/>
      <c r="F14" s="3"/>
      <c r="I14" s="2">
        <v>100</v>
      </c>
      <c r="K14" s="44" t="s">
        <v>37</v>
      </c>
      <c r="L14" s="45"/>
    </row>
    <row r="15" spans="3:12" x14ac:dyDescent="0.3">
      <c r="D15" s="2" t="str">
        <f>IF(AND($E$13&lt;55,$E$13&gt;50),"=","")</f>
        <v>=</v>
      </c>
      <c r="E15" t="s">
        <v>41</v>
      </c>
      <c r="F15" s="3"/>
      <c r="I15" s="2"/>
      <c r="K15" s="2" t="s">
        <v>35</v>
      </c>
      <c r="L15" s="15">
        <f>'DASHBOARD WITH GRAPHICS'!$K$4-7</f>
        <v>66</v>
      </c>
    </row>
    <row r="16" spans="3:12" x14ac:dyDescent="0.3">
      <c r="D16" s="2" t="str">
        <f>IF($E$13&gt;=55,"=","")</f>
        <v/>
      </c>
      <c r="E16" t="s">
        <v>42</v>
      </c>
      <c r="F16" s="3"/>
      <c r="I16" s="2"/>
      <c r="K16" s="2" t="s">
        <v>36</v>
      </c>
      <c r="L16" s="3">
        <v>20</v>
      </c>
    </row>
    <row r="17" spans="2:12" ht="15" thickBot="1" x14ac:dyDescent="0.35">
      <c r="D17" s="2" t="str">
        <f>IF($E$13&lt;=50,"=","")</f>
        <v/>
      </c>
      <c r="E17" t="s">
        <v>43</v>
      </c>
      <c r="F17" s="3"/>
      <c r="I17" s="2"/>
      <c r="K17" s="4"/>
      <c r="L17" s="19">
        <f>100-L15-L16</f>
        <v>14</v>
      </c>
    </row>
    <row r="18" spans="2:12" ht="15" thickBot="1" x14ac:dyDescent="0.35">
      <c r="D18" s="4"/>
      <c r="E18" s="14"/>
      <c r="F18" s="5"/>
      <c r="I18" s="4"/>
      <c r="J18" s="14"/>
      <c r="K18" s="14"/>
      <c r="L18" s="5"/>
    </row>
    <row r="19" spans="2:12" ht="15" thickBot="1" x14ac:dyDescent="0.35"/>
    <row r="20" spans="2:12" ht="25.2" customHeight="1" thickBot="1" x14ac:dyDescent="0.35">
      <c r="B20" s="41" t="s">
        <v>48</v>
      </c>
      <c r="C20" s="42"/>
      <c r="D20" s="42"/>
      <c r="E20" s="42"/>
      <c r="F20" s="42"/>
      <c r="G20" s="43"/>
    </row>
    <row r="21" spans="2:12" x14ac:dyDescent="0.3">
      <c r="B21" s="35" t="s">
        <v>45</v>
      </c>
      <c r="C21" s="36" t="s">
        <v>46</v>
      </c>
      <c r="D21" s="17"/>
      <c r="E21" s="17"/>
      <c r="F21" s="37"/>
      <c r="G21" s="18"/>
    </row>
    <row r="22" spans="2:12" x14ac:dyDescent="0.3">
      <c r="B22" s="33">
        <v>1</v>
      </c>
      <c r="C22" s="1">
        <v>1</v>
      </c>
      <c r="D22" s="21">
        <f>'DASHBOARD WTH S.M &amp; STAR EFFECT'!C$4</f>
        <v>52</v>
      </c>
      <c r="E22">
        <f>VLOOKUP(D22,$B$21:$C$27,2,1)</f>
        <v>3</v>
      </c>
      <c r="G22" s="34" t="s">
        <v>47</v>
      </c>
      <c r="J22" s="32"/>
    </row>
    <row r="23" spans="2:12" x14ac:dyDescent="0.3">
      <c r="B23" s="33">
        <v>20</v>
      </c>
      <c r="C23" s="1">
        <v>2</v>
      </c>
      <c r="D23" s="21">
        <f>'DASHBOARD WTH S.M &amp; STAR EFFECT'!D$4</f>
        <v>50</v>
      </c>
      <c r="E23">
        <f t="shared" ref="E23:E29" si="0">VLOOKUP(D23,$B$21:$C$27,2,1)</f>
        <v>3</v>
      </c>
      <c r="G23" s="3"/>
    </row>
    <row r="24" spans="2:12" x14ac:dyDescent="0.3">
      <c r="B24" s="33">
        <v>40</v>
      </c>
      <c r="C24" s="1">
        <v>3</v>
      </c>
      <c r="D24" s="21">
        <f>'DASHBOARD WTH S.M &amp; STAR EFFECT'!E$4</f>
        <v>38</v>
      </c>
      <c r="E24">
        <f t="shared" si="0"/>
        <v>2</v>
      </c>
      <c r="G24" s="3"/>
    </row>
    <row r="25" spans="2:12" x14ac:dyDescent="0.3">
      <c r="B25" s="33">
        <v>60</v>
      </c>
      <c r="C25" s="1">
        <v>4</v>
      </c>
      <c r="D25" s="21">
        <f>'DASHBOARD WTH S.M &amp; STAR EFFECT'!F$4</f>
        <v>45</v>
      </c>
      <c r="E25">
        <f t="shared" si="0"/>
        <v>3</v>
      </c>
      <c r="G25" s="3"/>
    </row>
    <row r="26" spans="2:12" x14ac:dyDescent="0.3">
      <c r="B26" s="33">
        <v>80</v>
      </c>
      <c r="C26" s="1">
        <v>5</v>
      </c>
      <c r="D26" s="21">
        <f>'DASHBOARD WTH S.M &amp; STAR EFFECT'!G$4</f>
        <v>10</v>
      </c>
      <c r="E26">
        <f t="shared" si="0"/>
        <v>1</v>
      </c>
      <c r="G26" s="3"/>
    </row>
    <row r="27" spans="2:12" x14ac:dyDescent="0.3">
      <c r="B27" s="33">
        <v>100</v>
      </c>
      <c r="C27" s="1">
        <v>6</v>
      </c>
      <c r="D27" s="21">
        <f>'DASHBOARD WTH S.M &amp; STAR EFFECT'!H$4</f>
        <v>55</v>
      </c>
      <c r="E27">
        <f t="shared" si="0"/>
        <v>3</v>
      </c>
      <c r="G27" s="3"/>
    </row>
    <row r="28" spans="2:12" x14ac:dyDescent="0.3">
      <c r="B28" s="2"/>
      <c r="D28" s="21">
        <f>'DASHBOARD WTH S.M &amp; STAR EFFECT'!I$4</f>
        <v>30</v>
      </c>
      <c r="E28">
        <f t="shared" si="0"/>
        <v>2</v>
      </c>
      <c r="G28" s="3"/>
    </row>
    <row r="29" spans="2:12" x14ac:dyDescent="0.3">
      <c r="B29" s="2"/>
      <c r="D29" s="96">
        <f>'DASHBOARD WTH S.M &amp; STAR EFFECT'!J$4</f>
        <v>60</v>
      </c>
      <c r="E29" s="97">
        <f t="shared" si="0"/>
        <v>4</v>
      </c>
      <c r="G29" s="3"/>
    </row>
    <row r="30" spans="2:12" ht="15" thickBot="1" x14ac:dyDescent="0.35">
      <c r="B30" s="4"/>
      <c r="C30" s="14"/>
      <c r="D30" s="14"/>
      <c r="E30" s="14"/>
      <c r="F30" s="14"/>
      <c r="G30" s="5"/>
    </row>
  </sheetData>
  <mergeCells count="9">
    <mergeCell ref="B20:G20"/>
    <mergeCell ref="K14:L14"/>
    <mergeCell ref="K9:L9"/>
    <mergeCell ref="C3:D4"/>
    <mergeCell ref="C5:D7"/>
    <mergeCell ref="F3:G4"/>
    <mergeCell ref="F5:G7"/>
    <mergeCell ref="I2:L3"/>
    <mergeCell ref="D10:F11"/>
  </mergeCells>
  <pageMargins left="0.7" right="0.7" top="0.75" bottom="0.75" header="0.3" footer="0.3"/>
  <pageSetup paperSize="9" orientation="portrait" horizontalDpi="0" verticalDpi="0" r:id="rId1"/>
  <ignoredErrors>
    <ignoredError sqref="D24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12C24-3FD7-4E81-86EF-0934F546296E}">
  <dimension ref="A1:K17"/>
  <sheetViews>
    <sheetView workbookViewId="0">
      <selection activeCell="D24" sqref="D24"/>
    </sheetView>
  </sheetViews>
  <sheetFormatPr defaultColWidth="14.5546875" defaultRowHeight="14.4" x14ac:dyDescent="0.3"/>
  <cols>
    <col min="3" max="3" width="15.6640625" bestFit="1" customWidth="1"/>
    <col min="4" max="4" width="19.109375" customWidth="1"/>
    <col min="5" max="6" width="15.6640625" bestFit="1" customWidth="1"/>
    <col min="7" max="7" width="17.77734375" customWidth="1"/>
    <col min="8" max="8" width="18.5546875" customWidth="1"/>
    <col min="9" max="9" width="18" customWidth="1"/>
    <col min="10" max="10" width="15.6640625" bestFit="1" customWidth="1"/>
    <col min="11" max="11" width="19.77734375" customWidth="1"/>
  </cols>
  <sheetData>
    <row r="1" spans="1:11" ht="14.4" customHeight="1" x14ac:dyDescent="0.3">
      <c r="A1" s="70" t="str">
        <f>"REPORT OF SALES DONE IN JANUARY BY " &amp; UPPER(B4)</f>
        <v>REPORT OF SALES DONE IN JANUARY BY NEERAJ</v>
      </c>
      <c r="B1" s="71"/>
      <c r="C1" s="71"/>
      <c r="D1" s="71"/>
      <c r="E1" s="71"/>
      <c r="F1" s="71"/>
      <c r="G1" s="71"/>
      <c r="H1" s="71"/>
      <c r="I1" s="71"/>
      <c r="J1" s="71"/>
      <c r="K1" s="72"/>
    </row>
    <row r="2" spans="1:11" ht="25.2" customHeight="1" thickBot="1" x14ac:dyDescent="0.35">
      <c r="A2" s="73"/>
      <c r="B2" s="74"/>
      <c r="C2" s="74"/>
      <c r="D2" s="74"/>
      <c r="E2" s="74"/>
      <c r="F2" s="74"/>
      <c r="G2" s="74"/>
      <c r="H2" s="74"/>
      <c r="I2" s="74"/>
      <c r="J2" s="74"/>
      <c r="K2" s="75"/>
    </row>
    <row r="3" spans="1:11" ht="23.4" customHeight="1" thickBot="1" x14ac:dyDescent="0.35">
      <c r="A3" s="76">
        <v>23</v>
      </c>
      <c r="B3" s="6" t="s">
        <v>11</v>
      </c>
      <c r="C3" s="6" t="s">
        <v>10</v>
      </c>
      <c r="D3" s="6" t="s">
        <v>12</v>
      </c>
      <c r="E3" s="6" t="s">
        <v>18</v>
      </c>
      <c r="F3" s="6" t="s">
        <v>17</v>
      </c>
      <c r="G3" s="6" t="s">
        <v>13</v>
      </c>
      <c r="H3" s="6" t="s">
        <v>14</v>
      </c>
      <c r="I3" s="6" t="s">
        <v>15</v>
      </c>
      <c r="J3" s="6" t="s">
        <v>16</v>
      </c>
      <c r="K3" s="8" t="s">
        <v>19</v>
      </c>
    </row>
    <row r="4" spans="1:11" ht="27" customHeight="1" thickBot="1" x14ac:dyDescent="0.35">
      <c r="A4" s="77"/>
      <c r="B4" s="7" t="str">
        <f>INDEX(DATA!A2:A24,A3,1)</f>
        <v>NEERAJ</v>
      </c>
      <c r="C4" s="9">
        <f>VLOOKUP($B$4,DATA!$A$1:$I$24,COLUMN(DATA!B1),0)</f>
        <v>43</v>
      </c>
      <c r="D4" s="9">
        <f>VLOOKUP($B$4,DATA!$A$1:$I$24,COLUMN(DATA!C1),0)</f>
        <v>20</v>
      </c>
      <c r="E4" s="9">
        <f>VLOOKUP($B$4,DATA!$A$1:$I$24,COLUMN(DATA!D1),0)</f>
        <v>60</v>
      </c>
      <c r="F4" s="9">
        <f>VLOOKUP($B$4,DATA!$A$1:$I$24,COLUMN(DATA!E1),0)</f>
        <v>39</v>
      </c>
      <c r="G4" s="9">
        <f>VLOOKUP($B$4,DATA!$A$1:$I$24,COLUMN(DATA!F1),0)</f>
        <v>58</v>
      </c>
      <c r="H4" s="9">
        <f>VLOOKUP($B$4,DATA!$A$1:$I$24,COLUMN(DATA!G1),0)</f>
        <v>38</v>
      </c>
      <c r="I4" s="9">
        <f>VLOOKUP($B$4,DATA!$A$1:$I$24,COLUMN(DATA!H1),0)</f>
        <v>44</v>
      </c>
      <c r="J4" s="9">
        <f>VLOOKUP($B$4,DATA!$A$1:$I$24,COLUMN(DATA!I1),0)</f>
        <v>45</v>
      </c>
      <c r="K4" s="9">
        <f>ROUND(AVERAGE(C4:J4),0)</f>
        <v>43</v>
      </c>
    </row>
    <row r="5" spans="1:11" x14ac:dyDescent="0.3">
      <c r="A5" s="2"/>
      <c r="B5" s="78"/>
      <c r="C5" s="79"/>
      <c r="D5" s="79"/>
      <c r="E5" s="79"/>
      <c r="F5" s="79"/>
      <c r="G5" s="79"/>
      <c r="H5" s="79"/>
      <c r="I5" s="79"/>
      <c r="J5" s="80"/>
      <c r="K5" s="3"/>
    </row>
    <row r="6" spans="1:11" x14ac:dyDescent="0.3">
      <c r="A6" s="2"/>
      <c r="B6" s="81"/>
      <c r="C6" s="82"/>
      <c r="D6" s="82"/>
      <c r="E6" s="82"/>
      <c r="F6" s="82"/>
      <c r="G6" s="82"/>
      <c r="H6" s="82"/>
      <c r="I6" s="82"/>
      <c r="J6" s="83"/>
      <c r="K6" s="3"/>
    </row>
    <row r="7" spans="1:11" x14ac:dyDescent="0.3">
      <c r="A7" s="2"/>
      <c r="B7" s="81"/>
      <c r="C7" s="82"/>
      <c r="D7" s="82"/>
      <c r="E7" s="82"/>
      <c r="F7" s="82"/>
      <c r="G7" s="82"/>
      <c r="H7" s="82"/>
      <c r="I7" s="82"/>
      <c r="J7" s="83"/>
      <c r="K7" s="3"/>
    </row>
    <row r="8" spans="1:11" x14ac:dyDescent="0.3">
      <c r="A8" s="2"/>
      <c r="B8" s="81"/>
      <c r="C8" s="82"/>
      <c r="D8" s="82"/>
      <c r="E8" s="82"/>
      <c r="F8" s="82"/>
      <c r="G8" s="82"/>
      <c r="H8" s="82"/>
      <c r="I8" s="82"/>
      <c r="J8" s="83"/>
      <c r="K8" s="3"/>
    </row>
    <row r="9" spans="1:11" x14ac:dyDescent="0.3">
      <c r="A9" s="2"/>
      <c r="B9" s="81"/>
      <c r="C9" s="82"/>
      <c r="D9" s="82"/>
      <c r="E9" s="82"/>
      <c r="F9" s="82"/>
      <c r="G9" s="82"/>
      <c r="H9" s="82"/>
      <c r="I9" s="82"/>
      <c r="J9" s="83"/>
      <c r="K9" s="3"/>
    </row>
    <row r="10" spans="1:11" x14ac:dyDescent="0.3">
      <c r="A10" s="2"/>
      <c r="B10" s="81"/>
      <c r="C10" s="82"/>
      <c r="D10" s="82"/>
      <c r="E10" s="82"/>
      <c r="F10" s="82"/>
      <c r="G10" s="82"/>
      <c r="H10" s="82"/>
      <c r="I10" s="82"/>
      <c r="J10" s="83"/>
      <c r="K10" s="3"/>
    </row>
    <row r="11" spans="1:11" x14ac:dyDescent="0.3">
      <c r="A11" s="2"/>
      <c r="B11" s="81"/>
      <c r="C11" s="82"/>
      <c r="D11" s="82"/>
      <c r="E11" s="82"/>
      <c r="F11" s="82"/>
      <c r="G11" s="82"/>
      <c r="H11" s="82"/>
      <c r="I11" s="82"/>
      <c r="J11" s="83"/>
      <c r="K11" s="3"/>
    </row>
    <row r="12" spans="1:11" x14ac:dyDescent="0.3">
      <c r="A12" s="2"/>
      <c r="B12" s="81"/>
      <c r="C12" s="82"/>
      <c r="D12" s="82"/>
      <c r="E12" s="82"/>
      <c r="F12" s="82"/>
      <c r="G12" s="82"/>
      <c r="H12" s="82"/>
      <c r="I12" s="82"/>
      <c r="J12" s="83"/>
      <c r="K12" s="3"/>
    </row>
    <row r="13" spans="1:11" x14ac:dyDescent="0.3">
      <c r="A13" s="2"/>
      <c r="B13" s="81"/>
      <c r="C13" s="82"/>
      <c r="D13" s="82"/>
      <c r="E13" s="82"/>
      <c r="F13" s="82"/>
      <c r="G13" s="82"/>
      <c r="H13" s="82"/>
      <c r="I13" s="82"/>
      <c r="J13" s="83"/>
      <c r="K13" s="3"/>
    </row>
    <row r="14" spans="1:11" x14ac:dyDescent="0.3">
      <c r="A14" s="2"/>
      <c r="B14" s="81"/>
      <c r="C14" s="82"/>
      <c r="D14" s="82"/>
      <c r="E14" s="82"/>
      <c r="F14" s="82"/>
      <c r="G14" s="82"/>
      <c r="H14" s="82"/>
      <c r="I14" s="82"/>
      <c r="J14" s="83"/>
      <c r="K14" s="3"/>
    </row>
    <row r="15" spans="1:11" ht="27.6" customHeight="1" x14ac:dyDescent="0.3">
      <c r="A15" s="2"/>
      <c r="B15" s="81"/>
      <c r="C15" s="82"/>
      <c r="D15" s="82"/>
      <c r="E15" s="82"/>
      <c r="F15" s="82"/>
      <c r="G15" s="82"/>
      <c r="H15" s="82"/>
      <c r="I15" s="82"/>
      <c r="J15" s="83"/>
      <c r="K15" s="3"/>
    </row>
    <row r="16" spans="1:11" ht="34.799999999999997" customHeight="1" x14ac:dyDescent="0.3">
      <c r="A16" s="2"/>
      <c r="B16" s="81"/>
      <c r="C16" s="82"/>
      <c r="D16" s="82"/>
      <c r="E16" s="82"/>
      <c r="F16" s="82"/>
      <c r="G16" s="82"/>
      <c r="H16" s="82"/>
      <c r="I16" s="82"/>
      <c r="J16" s="83"/>
      <c r="K16" s="3"/>
    </row>
    <row r="17" spans="1:11" ht="15" customHeight="1" thickBot="1" x14ac:dyDescent="0.35">
      <c r="A17" s="4"/>
      <c r="B17" s="84"/>
      <c r="C17" s="85"/>
      <c r="D17" s="85"/>
      <c r="E17" s="85"/>
      <c r="F17" s="85"/>
      <c r="G17" s="85"/>
      <c r="H17" s="85"/>
      <c r="I17" s="85"/>
      <c r="J17" s="86"/>
      <c r="K17" s="5"/>
    </row>
  </sheetData>
  <mergeCells count="3">
    <mergeCell ref="A1:K2"/>
    <mergeCell ref="A3:A4"/>
    <mergeCell ref="B5:J17"/>
  </mergeCells>
  <conditionalFormatting sqref="B5:J17">
    <cfRule type="expression" dxfId="17" priority="1">
      <formula>AND($K$4&gt;40,$K$4&lt;70)</formula>
    </cfRule>
    <cfRule type="expression" dxfId="16" priority="2">
      <formula>$K$4&lt;40</formula>
    </cfRule>
    <cfRule type="expression" dxfId="15" priority="3">
      <formula>$K$4&gt;=70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Spinner 1">
              <controlPr defaultSize="0" autoPict="0">
                <anchor moveWithCells="1" sizeWithCells="1">
                  <from>
                    <xdr:col>0</xdr:col>
                    <xdr:colOff>7620</xdr:colOff>
                    <xdr:row>4</xdr:row>
                    <xdr:rowOff>7620</xdr:rowOff>
                  </from>
                  <to>
                    <xdr:col>1</xdr:col>
                    <xdr:colOff>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List Box 2">
              <controlPr defaultSize="0" autoLine="0" autoPict="0">
                <anchor moveWithCells="1">
                  <from>
                    <xdr:col>10</xdr:col>
                    <xdr:colOff>0</xdr:colOff>
                    <xdr:row>4</xdr:row>
                    <xdr:rowOff>7620</xdr:rowOff>
                  </from>
                  <to>
                    <xdr:col>10</xdr:col>
                    <xdr:colOff>1341120</xdr:colOff>
                    <xdr:row>16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K17"/>
  <sheetViews>
    <sheetView tabSelected="1" workbookViewId="0">
      <selection activeCell="G23" sqref="G23"/>
    </sheetView>
  </sheetViews>
  <sheetFormatPr defaultColWidth="14.5546875" defaultRowHeight="14.4" x14ac:dyDescent="0.3"/>
  <cols>
    <col min="3" max="7" width="15.6640625" bestFit="1" customWidth="1"/>
    <col min="8" max="8" width="16.33203125" customWidth="1"/>
    <col min="9" max="9" width="18" customWidth="1"/>
    <col min="10" max="10" width="15.6640625" bestFit="1" customWidth="1"/>
  </cols>
  <sheetData>
    <row r="1" spans="1:11" x14ac:dyDescent="0.3">
      <c r="A1" s="70" t="str">
        <f>"REPORT OF SALES DONE IN JANUARY BY " &amp; UPPER(B4)</f>
        <v>REPORT OF SALES DONE IN JANUARY BY DEEPAK</v>
      </c>
      <c r="B1" s="71"/>
      <c r="C1" s="71"/>
      <c r="D1" s="71"/>
      <c r="E1" s="71"/>
      <c r="F1" s="71"/>
      <c r="G1" s="71"/>
      <c r="H1" s="71"/>
      <c r="I1" s="71"/>
      <c r="J1" s="71"/>
      <c r="K1" s="72"/>
    </row>
    <row r="2" spans="1:11" ht="33.6" customHeight="1" thickBot="1" x14ac:dyDescent="0.35">
      <c r="A2" s="73"/>
      <c r="B2" s="74"/>
      <c r="C2" s="74"/>
      <c r="D2" s="74"/>
      <c r="E2" s="74"/>
      <c r="F2" s="74"/>
      <c r="G2" s="74"/>
      <c r="H2" s="74"/>
      <c r="I2" s="74"/>
      <c r="J2" s="74"/>
      <c r="K2" s="75"/>
    </row>
    <row r="3" spans="1:11" ht="30" customHeight="1" thickBot="1" x14ac:dyDescent="0.35">
      <c r="A3" s="76">
        <v>17</v>
      </c>
      <c r="B3" s="6" t="str">
        <f>DATA!A1</f>
        <v>S_NAME</v>
      </c>
      <c r="C3" s="6" t="str">
        <f>DATA!B1</f>
        <v>APPLE</v>
      </c>
      <c r="D3" s="6" t="str">
        <f>DATA!C1</f>
        <v>OPPO</v>
      </c>
      <c r="E3" s="6" t="str">
        <f>DATA!D1</f>
        <v>MOTOROLA</v>
      </c>
      <c r="F3" s="6" t="str">
        <f>DATA!E1</f>
        <v>ONE PLUS</v>
      </c>
      <c r="G3" s="6" t="str">
        <f>DATA!F1</f>
        <v>LAVA INFINIX</v>
      </c>
      <c r="H3" s="6" t="str">
        <f>DATA!G1</f>
        <v>REALME</v>
      </c>
      <c r="I3" s="6" t="str">
        <f>DATA!H1</f>
        <v>REDMI</v>
      </c>
      <c r="J3" s="6" t="str">
        <f>DATA!I1</f>
        <v>MI</v>
      </c>
      <c r="K3" s="8" t="s">
        <v>19</v>
      </c>
    </row>
    <row r="4" spans="1:11" ht="21.75" customHeight="1" thickBot="1" x14ac:dyDescent="0.35">
      <c r="A4" s="77"/>
      <c r="B4" s="7" t="str">
        <f>INDEX(DATA!A2:A24,A3,1)</f>
        <v>DEEPAK</v>
      </c>
      <c r="C4" s="9">
        <f>VLOOKUP($B$4,DATA!$A$1:$I$24,COLUMN(DATA!B2),0)</f>
        <v>50</v>
      </c>
      <c r="D4" s="9">
        <f>VLOOKUP($B$4,DATA!$A$1:$I$24,COLUMN(DATA!C2),0)</f>
        <v>48</v>
      </c>
      <c r="E4" s="9">
        <f>VLOOKUP($B$4,DATA!$A$1:$I$24,COLUMN(DATA!D2),0)</f>
        <v>44</v>
      </c>
      <c r="F4" s="9">
        <f>VLOOKUP($B$4,DATA!$A$1:$I$24,COLUMN(DATA!E2),0)</f>
        <v>38</v>
      </c>
      <c r="G4" s="9">
        <f>VLOOKUP($B$4,DATA!$A$1:$I$24,COLUMN(DATA!F2),0)</f>
        <v>45</v>
      </c>
      <c r="H4" s="9">
        <f>VLOOKUP($B$4,DATA!$A$1:$I$24,COLUMN(DATA!G2),0)</f>
        <v>60</v>
      </c>
      <c r="I4" s="9">
        <f>VLOOKUP($B$4,DATA!$A$1:$I$24,COLUMN(DATA!H2),0)</f>
        <v>53</v>
      </c>
      <c r="J4" s="9">
        <f>VLOOKUP($B$4,DATA!$A$1:$I$24,COLUMN(DATA!I2),0)</f>
        <v>55</v>
      </c>
      <c r="K4" s="9">
        <f>ROUND(AVERAGE(C4:J4),0)</f>
        <v>49</v>
      </c>
    </row>
    <row r="5" spans="1:11" x14ac:dyDescent="0.3">
      <c r="A5" s="2"/>
      <c r="B5" s="78"/>
      <c r="C5" s="79"/>
      <c r="D5" s="79"/>
      <c r="E5" s="79"/>
      <c r="F5" s="79"/>
      <c r="G5" s="79"/>
      <c r="H5" s="79"/>
      <c r="I5" s="79"/>
      <c r="J5" s="80"/>
      <c r="K5" s="3"/>
    </row>
    <row r="6" spans="1:11" x14ac:dyDescent="0.3">
      <c r="A6" s="2"/>
      <c r="B6" s="81"/>
      <c r="C6" s="82"/>
      <c r="D6" s="82"/>
      <c r="E6" s="82"/>
      <c r="F6" s="82"/>
      <c r="G6" s="82"/>
      <c r="H6" s="82"/>
      <c r="I6" s="82"/>
      <c r="J6" s="83"/>
      <c r="K6" s="3"/>
    </row>
    <row r="7" spans="1:11" x14ac:dyDescent="0.3">
      <c r="A7" s="2"/>
      <c r="B7" s="81"/>
      <c r="C7" s="82"/>
      <c r="D7" s="82"/>
      <c r="E7" s="82"/>
      <c r="F7" s="82"/>
      <c r="G7" s="82"/>
      <c r="H7" s="82"/>
      <c r="I7" s="82"/>
      <c r="J7" s="83"/>
      <c r="K7" s="3"/>
    </row>
    <row r="8" spans="1:11" x14ac:dyDescent="0.3">
      <c r="A8" s="2"/>
      <c r="B8" s="81"/>
      <c r="C8" s="82"/>
      <c r="D8" s="82"/>
      <c r="E8" s="82"/>
      <c r="F8" s="82"/>
      <c r="G8" s="82"/>
      <c r="H8" s="82"/>
      <c r="I8" s="82"/>
      <c r="J8" s="83"/>
      <c r="K8" s="3"/>
    </row>
    <row r="9" spans="1:11" x14ac:dyDescent="0.3">
      <c r="A9" s="2"/>
      <c r="B9" s="81"/>
      <c r="C9" s="82"/>
      <c r="D9" s="82"/>
      <c r="E9" s="82"/>
      <c r="F9" s="82"/>
      <c r="G9" s="82"/>
      <c r="H9" s="82"/>
      <c r="I9" s="82"/>
      <c r="J9" s="83"/>
      <c r="K9" s="3"/>
    </row>
    <row r="10" spans="1:11" x14ac:dyDescent="0.3">
      <c r="A10" s="2"/>
      <c r="B10" s="81"/>
      <c r="C10" s="82"/>
      <c r="D10" s="82"/>
      <c r="E10" s="82"/>
      <c r="F10" s="82"/>
      <c r="G10" s="82"/>
      <c r="H10" s="82"/>
      <c r="I10" s="82"/>
      <c r="J10" s="83"/>
      <c r="K10" s="3"/>
    </row>
    <row r="11" spans="1:11" x14ac:dyDescent="0.3">
      <c r="A11" s="2"/>
      <c r="B11" s="81"/>
      <c r="C11" s="82"/>
      <c r="D11" s="82"/>
      <c r="E11" s="82"/>
      <c r="F11" s="82"/>
      <c r="G11" s="82"/>
      <c r="H11" s="82"/>
      <c r="I11" s="82"/>
      <c r="J11" s="83"/>
      <c r="K11" s="3"/>
    </row>
    <row r="12" spans="1:11" x14ac:dyDescent="0.3">
      <c r="A12" s="2"/>
      <c r="B12" s="81"/>
      <c r="C12" s="82"/>
      <c r="D12" s="82"/>
      <c r="E12" s="82"/>
      <c r="F12" s="82"/>
      <c r="G12" s="82"/>
      <c r="H12" s="82"/>
      <c r="I12" s="82"/>
      <c r="J12" s="83"/>
      <c r="K12" s="3"/>
    </row>
    <row r="13" spans="1:11" x14ac:dyDescent="0.3">
      <c r="A13" s="2"/>
      <c r="B13" s="81"/>
      <c r="C13" s="82"/>
      <c r="D13" s="82"/>
      <c r="E13" s="82"/>
      <c r="F13" s="82"/>
      <c r="G13" s="82"/>
      <c r="H13" s="82"/>
      <c r="I13" s="82"/>
      <c r="J13" s="83"/>
      <c r="K13" s="3"/>
    </row>
    <row r="14" spans="1:11" x14ac:dyDescent="0.3">
      <c r="A14" s="2"/>
      <c r="B14" s="81"/>
      <c r="C14" s="82"/>
      <c r="D14" s="82"/>
      <c r="E14" s="82"/>
      <c r="F14" s="82"/>
      <c r="G14" s="82"/>
      <c r="H14" s="82"/>
      <c r="I14" s="82"/>
      <c r="J14" s="83"/>
      <c r="K14" s="3"/>
    </row>
    <row r="15" spans="1:11" x14ac:dyDescent="0.3">
      <c r="A15" s="2"/>
      <c r="B15" s="81"/>
      <c r="C15" s="82"/>
      <c r="D15" s="82"/>
      <c r="E15" s="82"/>
      <c r="F15" s="82"/>
      <c r="G15" s="82"/>
      <c r="H15" s="82"/>
      <c r="I15" s="82"/>
      <c r="J15" s="83"/>
      <c r="K15" s="3"/>
    </row>
    <row r="16" spans="1:11" x14ac:dyDescent="0.3">
      <c r="A16" s="2"/>
      <c r="B16" s="81"/>
      <c r="C16" s="82"/>
      <c r="D16" s="82"/>
      <c r="E16" s="82"/>
      <c r="F16" s="82"/>
      <c r="G16" s="82"/>
      <c r="H16" s="82"/>
      <c r="I16" s="82"/>
      <c r="J16" s="83"/>
      <c r="K16" s="3"/>
    </row>
    <row r="17" spans="1:11" ht="15" thickBot="1" x14ac:dyDescent="0.35">
      <c r="A17" s="4"/>
      <c r="B17" s="84"/>
      <c r="C17" s="85"/>
      <c r="D17" s="85"/>
      <c r="E17" s="85"/>
      <c r="F17" s="85"/>
      <c r="G17" s="85"/>
      <c r="H17" s="85"/>
      <c r="I17" s="85"/>
      <c r="J17" s="86"/>
      <c r="K17" s="5"/>
    </row>
  </sheetData>
  <mergeCells count="3">
    <mergeCell ref="A1:K2"/>
    <mergeCell ref="A3:A4"/>
    <mergeCell ref="B5:J17"/>
  </mergeCells>
  <conditionalFormatting sqref="B5:J17">
    <cfRule type="expression" dxfId="14" priority="1">
      <formula>AND($K$4&gt;40,$K$4&lt;70)</formula>
    </cfRule>
    <cfRule type="expression" dxfId="13" priority="2">
      <formula>$K$4&lt;=40</formula>
    </cfRule>
    <cfRule type="expression" dxfId="12" priority="3">
      <formula>$K$4&gt;=70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Spinner 4">
              <controlPr defaultSize="0" autoPict="0">
                <anchor moveWithCells="1" sizeWithCells="1">
                  <from>
                    <xdr:col>0</xdr:col>
                    <xdr:colOff>7620</xdr:colOff>
                    <xdr:row>4</xdr:row>
                    <xdr:rowOff>7620</xdr:rowOff>
                  </from>
                  <to>
                    <xdr:col>1</xdr:col>
                    <xdr:colOff>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5" name="List Box 7">
              <controlPr defaultSize="0" autoLine="0" autoPict="0">
                <anchor moveWithCells="1">
                  <from>
                    <xdr:col>10</xdr:col>
                    <xdr:colOff>0</xdr:colOff>
                    <xdr:row>4</xdr:row>
                    <xdr:rowOff>0</xdr:rowOff>
                  </from>
                  <to>
                    <xdr:col>10</xdr:col>
                    <xdr:colOff>990600</xdr:colOff>
                    <xdr:row>16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3725D-94AB-411E-9B80-5D466F539A71}">
  <dimension ref="A1:K23"/>
  <sheetViews>
    <sheetView workbookViewId="0">
      <selection activeCell="C20" sqref="C20"/>
    </sheetView>
  </sheetViews>
  <sheetFormatPr defaultColWidth="14.5546875" defaultRowHeight="14.4" x14ac:dyDescent="0.3"/>
  <cols>
    <col min="3" max="3" width="15.6640625" bestFit="1" customWidth="1"/>
    <col min="4" max="4" width="19.109375" customWidth="1"/>
    <col min="5" max="6" width="15.6640625" bestFit="1" customWidth="1"/>
    <col min="7" max="7" width="17.77734375" customWidth="1"/>
    <col min="8" max="8" width="18.5546875" customWidth="1"/>
    <col min="9" max="9" width="18" customWidth="1"/>
    <col min="10" max="10" width="15.6640625" bestFit="1" customWidth="1"/>
    <col min="11" max="11" width="19.77734375" customWidth="1"/>
  </cols>
  <sheetData>
    <row r="1" spans="1:11" ht="14.4" customHeight="1" x14ac:dyDescent="0.3">
      <c r="A1" s="70" t="str">
        <f>"REPORT OF SALES DONE IN JANUARY BY " &amp; UPPER(B4)</f>
        <v>REPORT OF SALES DONE IN JANUARY BY SEETA</v>
      </c>
      <c r="B1" s="71"/>
      <c r="C1" s="71"/>
      <c r="D1" s="71"/>
      <c r="E1" s="71"/>
      <c r="F1" s="71"/>
      <c r="G1" s="71"/>
      <c r="H1" s="71"/>
      <c r="I1" s="71"/>
      <c r="J1" s="71"/>
      <c r="K1" s="72"/>
    </row>
    <row r="2" spans="1:11" ht="25.2" customHeight="1" thickBot="1" x14ac:dyDescent="0.35">
      <c r="A2" s="73"/>
      <c r="B2" s="74"/>
      <c r="C2" s="74"/>
      <c r="D2" s="74"/>
      <c r="E2" s="74"/>
      <c r="F2" s="74"/>
      <c r="G2" s="74"/>
      <c r="H2" s="74"/>
      <c r="I2" s="74"/>
      <c r="J2" s="74"/>
      <c r="K2" s="75"/>
    </row>
    <row r="3" spans="1:11" ht="23.4" customHeight="1" thickBot="1" x14ac:dyDescent="0.35">
      <c r="A3" s="76">
        <v>9</v>
      </c>
      <c r="B3" s="6" t="str">
        <f>DATA!A1</f>
        <v>S_NAME</v>
      </c>
      <c r="C3" s="6" t="str">
        <f>DATA!B1</f>
        <v>APPLE</v>
      </c>
      <c r="D3" s="6" t="str">
        <f>DATA!C1</f>
        <v>OPPO</v>
      </c>
      <c r="E3" s="6" t="str">
        <f>DATA!D1</f>
        <v>MOTOROLA</v>
      </c>
      <c r="F3" s="6" t="str">
        <f>DATA!E1</f>
        <v>ONE PLUS</v>
      </c>
      <c r="G3" s="6" t="str">
        <f>DATA!F1</f>
        <v>LAVA INFINIX</v>
      </c>
      <c r="H3" s="6" t="str">
        <f>DATA!G1</f>
        <v>REALME</v>
      </c>
      <c r="I3" s="6" t="str">
        <f>DATA!H1</f>
        <v>REDMI</v>
      </c>
      <c r="J3" s="6" t="str">
        <f>DATA!I1</f>
        <v>MI</v>
      </c>
      <c r="K3" s="8" t="s">
        <v>19</v>
      </c>
    </row>
    <row r="4" spans="1:11" ht="27" customHeight="1" thickBot="1" x14ac:dyDescent="0.35">
      <c r="A4" s="77"/>
      <c r="B4" s="11" t="str">
        <f>INDEX(DATA!A2:A24,A3,1)</f>
        <v>SEETA</v>
      </c>
      <c r="C4" s="12">
        <f>VLOOKUP($B$4,DATA!$A$1:$I$24,COLUMN(DATA!B1),0)</f>
        <v>55</v>
      </c>
      <c r="D4" s="12">
        <f>VLOOKUP($B$4,DATA!$A$1:$I$24,COLUMN(DATA!C1),0)</f>
        <v>52</v>
      </c>
      <c r="E4" s="12">
        <f>VLOOKUP($B$4,DATA!$A$1:$I$24,COLUMN(DATA!D1),0)</f>
        <v>61</v>
      </c>
      <c r="F4" s="12">
        <f>VLOOKUP($B$4,DATA!$A$1:$I$24,COLUMN(DATA!E1),0)</f>
        <v>87</v>
      </c>
      <c r="G4" s="12">
        <f>VLOOKUP($B$4,DATA!$A$1:$I$24,COLUMN(DATA!F1),0)</f>
        <v>76</v>
      </c>
      <c r="H4" s="12">
        <f>VLOOKUP($B$4,DATA!$A$1:$I$24,COLUMN(DATA!G1),0)</f>
        <v>54</v>
      </c>
      <c r="I4" s="12">
        <f>VLOOKUP($B$4,DATA!$A$1:$I$24,COLUMN(DATA!H1),0)</f>
        <v>99</v>
      </c>
      <c r="J4" s="12">
        <f>VLOOKUP($B$4,DATA!$A$1:$I$24,COLUMN(DATA!I1),0)</f>
        <v>59</v>
      </c>
      <c r="K4" s="9">
        <f>ROUND(AVERAGE(C4:J4),0)</f>
        <v>68</v>
      </c>
    </row>
    <row r="5" spans="1:11" x14ac:dyDescent="0.3">
      <c r="A5" s="2"/>
      <c r="B5" s="78"/>
      <c r="C5" s="79"/>
      <c r="D5" s="79"/>
      <c r="E5" s="79"/>
      <c r="F5" s="79"/>
      <c r="G5" s="79"/>
      <c r="H5" s="79"/>
      <c r="I5" s="79"/>
      <c r="J5" s="80"/>
      <c r="K5" s="3"/>
    </row>
    <row r="6" spans="1:11" x14ac:dyDescent="0.3">
      <c r="A6" s="2"/>
      <c r="B6" s="81"/>
      <c r="C6" s="82"/>
      <c r="D6" s="82"/>
      <c r="E6" s="82"/>
      <c r="F6" s="82"/>
      <c r="G6" s="82"/>
      <c r="H6" s="82"/>
      <c r="I6" s="82"/>
      <c r="J6" s="83"/>
      <c r="K6" s="3"/>
    </row>
    <row r="7" spans="1:11" x14ac:dyDescent="0.3">
      <c r="A7" s="2"/>
      <c r="B7" s="81"/>
      <c r="C7" s="82"/>
      <c r="D7" s="82"/>
      <c r="E7" s="82"/>
      <c r="F7" s="82"/>
      <c r="G7" s="82"/>
      <c r="H7" s="82"/>
      <c r="I7" s="82"/>
      <c r="J7" s="83"/>
      <c r="K7" s="3"/>
    </row>
    <row r="8" spans="1:11" x14ac:dyDescent="0.3">
      <c r="A8" s="2"/>
      <c r="B8" s="81"/>
      <c r="C8" s="82"/>
      <c r="D8" s="82"/>
      <c r="E8" s="82"/>
      <c r="F8" s="82"/>
      <c r="G8" s="82"/>
      <c r="H8" s="82"/>
      <c r="I8" s="82"/>
      <c r="J8" s="83"/>
      <c r="K8" s="3"/>
    </row>
    <row r="9" spans="1:11" x14ac:dyDescent="0.3">
      <c r="A9" s="2"/>
      <c r="B9" s="81"/>
      <c r="C9" s="82"/>
      <c r="D9" s="82"/>
      <c r="E9" s="82"/>
      <c r="F9" s="82"/>
      <c r="G9" s="82"/>
      <c r="H9" s="82"/>
      <c r="I9" s="82"/>
      <c r="J9" s="83"/>
      <c r="K9" s="3"/>
    </row>
    <row r="10" spans="1:11" x14ac:dyDescent="0.3">
      <c r="A10" s="2"/>
      <c r="B10" s="81"/>
      <c r="C10" s="82"/>
      <c r="D10" s="82"/>
      <c r="E10" s="82"/>
      <c r="F10" s="82"/>
      <c r="G10" s="82"/>
      <c r="H10" s="82"/>
      <c r="I10" s="82"/>
      <c r="J10" s="83"/>
      <c r="K10" s="3"/>
    </row>
    <row r="11" spans="1:11" x14ac:dyDescent="0.3">
      <c r="A11" s="2"/>
      <c r="B11" s="81"/>
      <c r="C11" s="82"/>
      <c r="D11" s="82"/>
      <c r="E11" s="82"/>
      <c r="F11" s="82"/>
      <c r="G11" s="82"/>
      <c r="H11" s="82"/>
      <c r="I11" s="82"/>
      <c r="J11" s="83"/>
      <c r="K11" s="3"/>
    </row>
    <row r="12" spans="1:11" x14ac:dyDescent="0.3">
      <c r="A12" s="2"/>
      <c r="B12" s="81"/>
      <c r="C12" s="82"/>
      <c r="D12" s="82"/>
      <c r="E12" s="82"/>
      <c r="F12" s="82"/>
      <c r="G12" s="82"/>
      <c r="H12" s="82"/>
      <c r="I12" s="82"/>
      <c r="J12" s="83"/>
      <c r="K12" s="3"/>
    </row>
    <row r="13" spans="1:11" x14ac:dyDescent="0.3">
      <c r="A13" s="2"/>
      <c r="B13" s="81"/>
      <c r="C13" s="82"/>
      <c r="D13" s="82"/>
      <c r="E13" s="82"/>
      <c r="F13" s="82"/>
      <c r="G13" s="82"/>
      <c r="H13" s="82"/>
      <c r="I13" s="82"/>
      <c r="J13" s="83"/>
      <c r="K13" s="3"/>
    </row>
    <row r="14" spans="1:11" x14ac:dyDescent="0.3">
      <c r="A14" s="2"/>
      <c r="B14" s="81"/>
      <c r="C14" s="82"/>
      <c r="D14" s="82"/>
      <c r="E14" s="82"/>
      <c r="F14" s="82"/>
      <c r="G14" s="82"/>
      <c r="H14" s="82"/>
      <c r="I14" s="82"/>
      <c r="J14" s="83"/>
      <c r="K14" s="3"/>
    </row>
    <row r="15" spans="1:11" ht="27.6" customHeight="1" x14ac:dyDescent="0.3">
      <c r="A15" s="2"/>
      <c r="B15" s="81"/>
      <c r="C15" s="82"/>
      <c r="D15" s="82"/>
      <c r="E15" s="82"/>
      <c r="F15" s="82"/>
      <c r="G15" s="82"/>
      <c r="H15" s="82"/>
      <c r="I15" s="82"/>
      <c r="J15" s="83"/>
      <c r="K15" s="3"/>
    </row>
    <row r="16" spans="1:11" ht="34.799999999999997" customHeight="1" x14ac:dyDescent="0.3">
      <c r="A16" s="2"/>
      <c r="B16" s="81"/>
      <c r="C16" s="82"/>
      <c r="D16" s="82"/>
      <c r="E16" s="82"/>
      <c r="F16" s="82"/>
      <c r="G16" s="82"/>
      <c r="H16" s="82"/>
      <c r="I16" s="82"/>
      <c r="J16" s="83"/>
      <c r="K16" s="3"/>
    </row>
    <row r="17" spans="1:11" ht="18.600000000000001" customHeight="1" thickBot="1" x14ac:dyDescent="0.35">
      <c r="A17" s="4"/>
      <c r="B17" s="84"/>
      <c r="C17" s="85"/>
      <c r="D17" s="85"/>
      <c r="E17" s="85"/>
      <c r="F17" s="85"/>
      <c r="G17" s="85"/>
      <c r="H17" s="85"/>
      <c r="I17" s="85"/>
      <c r="J17" s="86"/>
      <c r="K17" s="5"/>
    </row>
    <row r="23" spans="1:11" ht="15.6" x14ac:dyDescent="0.3">
      <c r="H23" s="13"/>
    </row>
  </sheetData>
  <mergeCells count="3">
    <mergeCell ref="A1:K2"/>
    <mergeCell ref="A3:A4"/>
    <mergeCell ref="B5:J17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3" name="Spinner 1">
              <controlPr defaultSize="0" autoPict="0">
                <anchor moveWithCells="1" sizeWithCells="1">
                  <from>
                    <xdr:col>0</xdr:col>
                    <xdr:colOff>7620</xdr:colOff>
                    <xdr:row>4</xdr:row>
                    <xdr:rowOff>7620</xdr:rowOff>
                  </from>
                  <to>
                    <xdr:col>1</xdr:col>
                    <xdr:colOff>0</xdr:colOff>
                    <xdr:row>16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4" name="List Box 2">
              <controlPr defaultSize="0" autoLine="0" autoPict="0">
                <anchor moveWithCells="1">
                  <from>
                    <xdr:col>10</xdr:col>
                    <xdr:colOff>0</xdr:colOff>
                    <xdr:row>4</xdr:row>
                    <xdr:rowOff>7620</xdr:rowOff>
                  </from>
                  <to>
                    <xdr:col>10</xdr:col>
                    <xdr:colOff>1341120</xdr:colOff>
                    <xdr:row>16</xdr:row>
                    <xdr:rowOff>220980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A883B-4C22-4FFB-9DAB-7D7007E2307C}">
  <dimension ref="A1:K26"/>
  <sheetViews>
    <sheetView workbookViewId="0">
      <selection activeCell="B4" sqref="B4"/>
    </sheetView>
  </sheetViews>
  <sheetFormatPr defaultColWidth="14.5546875" defaultRowHeight="14.4" x14ac:dyDescent="0.3"/>
  <cols>
    <col min="2" max="2" width="38.5546875" customWidth="1"/>
    <col min="3" max="3" width="15.6640625" bestFit="1" customWidth="1"/>
    <col min="4" max="4" width="19.109375" customWidth="1"/>
    <col min="5" max="5" width="12.21875" customWidth="1"/>
    <col min="6" max="6" width="15.6640625" bestFit="1" customWidth="1"/>
    <col min="7" max="7" width="21.33203125" customWidth="1"/>
    <col min="8" max="8" width="14" customWidth="1"/>
    <col min="9" max="9" width="16.109375" customWidth="1"/>
    <col min="10" max="10" width="15.6640625" bestFit="1" customWidth="1"/>
    <col min="11" max="11" width="19.77734375" customWidth="1"/>
  </cols>
  <sheetData>
    <row r="1" spans="1:11" ht="14.4" customHeight="1" x14ac:dyDescent="0.3">
      <c r="A1" s="70" t="str">
        <f>"REPORT OF SALES DONE IN JANUARY BY " &amp; UPPER(B4)</f>
        <v>REPORT OF SALES DONE IN JANUARY BY AKSHAY</v>
      </c>
      <c r="B1" s="71"/>
      <c r="C1" s="71"/>
      <c r="D1" s="71"/>
      <c r="E1" s="71"/>
      <c r="F1" s="71"/>
      <c r="G1" s="71"/>
      <c r="H1" s="71"/>
      <c r="I1" s="71"/>
      <c r="J1" s="71"/>
      <c r="K1" s="72"/>
    </row>
    <row r="2" spans="1:11" ht="33" customHeight="1" thickBot="1" x14ac:dyDescent="0.35">
      <c r="A2" s="73"/>
      <c r="B2" s="74"/>
      <c r="C2" s="74"/>
      <c r="D2" s="74"/>
      <c r="E2" s="74"/>
      <c r="F2" s="74"/>
      <c r="G2" s="74"/>
      <c r="H2" s="74"/>
      <c r="I2" s="74"/>
      <c r="J2" s="74"/>
      <c r="K2" s="75"/>
    </row>
    <row r="3" spans="1:11" ht="23.4" customHeight="1" thickBot="1" x14ac:dyDescent="0.35">
      <c r="A3" s="76">
        <v>22</v>
      </c>
      <c r="B3" s="6" t="str">
        <f>DATA!A1</f>
        <v>S_NAME</v>
      </c>
      <c r="C3" s="6" t="str">
        <f>DATA!B1</f>
        <v>APPLE</v>
      </c>
      <c r="D3" s="6" t="str">
        <f>DATA!C1</f>
        <v>OPPO</v>
      </c>
      <c r="E3" s="6" t="str">
        <f>DATA!D1</f>
        <v>MOTOROLA</v>
      </c>
      <c r="F3" s="6" t="str">
        <f>DATA!E1</f>
        <v>ONE PLUS</v>
      </c>
      <c r="G3" s="6" t="str">
        <f>DATA!F1</f>
        <v>LAVA INFINIX</v>
      </c>
      <c r="H3" s="6" t="str">
        <f>DATA!G1</f>
        <v>REALME</v>
      </c>
      <c r="I3" s="6" t="str">
        <f>DATA!H1</f>
        <v>REDMI</v>
      </c>
      <c r="J3" s="6" t="str">
        <f>DATA!I1</f>
        <v>MI</v>
      </c>
      <c r="K3" s="8" t="s">
        <v>19</v>
      </c>
    </row>
    <row r="4" spans="1:11" ht="27" customHeight="1" thickBot="1" x14ac:dyDescent="0.35">
      <c r="A4" s="87"/>
      <c r="B4" s="11" t="str">
        <f>INDEX(DATA!A2:A24,A3,1)</f>
        <v>AKSHAY</v>
      </c>
      <c r="C4" s="12">
        <f>VLOOKUP($B$4,DATA!$A$1:$I$24,COLUMN(DATA!B1),0)</f>
        <v>52</v>
      </c>
      <c r="D4" s="12">
        <f>VLOOKUP($B$4,DATA!$A$1:$I$24,COLUMN(DATA!C1),0)</f>
        <v>50</v>
      </c>
      <c r="E4" s="12">
        <f>VLOOKUP($B$4,DATA!$A$1:$I$24,COLUMN(DATA!D1),0)</f>
        <v>38</v>
      </c>
      <c r="F4" s="12">
        <f>VLOOKUP($B$4,DATA!$A$1:$I$24,COLUMN(DATA!E1),0)</f>
        <v>45</v>
      </c>
      <c r="G4" s="12">
        <f>VLOOKUP($B$4,DATA!$A$1:$I$24,COLUMN(DATA!F1),0)</f>
        <v>10</v>
      </c>
      <c r="H4" s="12">
        <f>VLOOKUP($B$4,DATA!$A$1:$I$24,COLUMN(DATA!G1),0)</f>
        <v>55</v>
      </c>
      <c r="I4" s="12">
        <f>VLOOKUP($B$4,DATA!$A$1:$I$24,COLUMN(DATA!H1),0)</f>
        <v>30</v>
      </c>
      <c r="J4" s="12">
        <f>VLOOKUP($B$4,DATA!$A$1:$I$24,COLUMN(DATA!I1),0)</f>
        <v>60</v>
      </c>
      <c r="K4" s="12">
        <f>ROUND(AVERAGE(C4:J4),0)</f>
        <v>43</v>
      </c>
    </row>
    <row r="5" spans="1:11" ht="39" customHeight="1" thickBot="1" x14ac:dyDescent="0.35">
      <c r="A5" s="98"/>
      <c r="B5" s="112" t="str">
        <f>"STAR RATINGS BASED ON SALES DONE OF EACH PRODUCT BY " &amp;B4</f>
        <v>STAR RATINGS BASED ON SALES DONE OF EACH PRODUCT BY AKSHAY</v>
      </c>
      <c r="C5" s="103"/>
      <c r="D5" s="100"/>
      <c r="E5" s="104"/>
      <c r="F5" s="38"/>
      <c r="G5" s="38"/>
      <c r="H5" s="38"/>
      <c r="I5" s="38"/>
      <c r="J5" s="38"/>
      <c r="K5" s="39"/>
    </row>
    <row r="6" spans="1:11" ht="29.4" customHeight="1" thickBot="1" x14ac:dyDescent="0.35">
      <c r="A6" s="99"/>
      <c r="B6" s="109" t="str">
        <f>REPT(CALCULATIONS!$G$22,CALCULATIONS!$E22)</f>
        <v></v>
      </c>
      <c r="C6" s="105"/>
      <c r="D6" s="101"/>
      <c r="E6" s="106"/>
      <c r="F6" s="10"/>
      <c r="G6" s="10"/>
      <c r="H6" s="10"/>
      <c r="I6" s="10"/>
      <c r="J6" s="10"/>
      <c r="K6" s="40"/>
    </row>
    <row r="7" spans="1:11" ht="14.4" customHeight="1" x14ac:dyDescent="0.3">
      <c r="A7" s="2"/>
      <c r="B7" s="110" t="str">
        <f>REPT(CALCULATIONS!$G$22,CALCULATIONS!$E23)</f>
        <v></v>
      </c>
      <c r="C7" s="105"/>
      <c r="D7" s="101"/>
      <c r="E7" s="106"/>
      <c r="F7" s="10"/>
      <c r="G7" s="10"/>
      <c r="H7" s="10"/>
      <c r="I7" s="10"/>
      <c r="J7" s="10"/>
      <c r="K7" s="40"/>
    </row>
    <row r="8" spans="1:11" ht="15" customHeight="1" thickBot="1" x14ac:dyDescent="0.35">
      <c r="A8" s="2"/>
      <c r="B8" s="111"/>
      <c r="C8" s="105"/>
      <c r="D8" s="101"/>
      <c r="E8" s="106"/>
      <c r="F8" s="82"/>
      <c r="G8" s="82"/>
      <c r="H8" s="82"/>
      <c r="K8" s="3"/>
    </row>
    <row r="9" spans="1:11" ht="14.4" customHeight="1" x14ac:dyDescent="0.3">
      <c r="A9" s="2"/>
      <c r="B9" s="110" t="str">
        <f>REPT(CALCULATIONS!$G$22,CALCULATIONS!$E24)</f>
        <v></v>
      </c>
      <c r="C9" s="105"/>
      <c r="D9" s="101"/>
      <c r="E9" s="106"/>
      <c r="F9" s="82"/>
      <c r="G9" s="82"/>
      <c r="H9" s="82"/>
      <c r="K9" s="3"/>
    </row>
    <row r="10" spans="1:11" ht="14.4" customHeight="1" thickBot="1" x14ac:dyDescent="0.35">
      <c r="A10" s="2"/>
      <c r="B10" s="111"/>
      <c r="C10" s="105"/>
      <c r="D10" s="101"/>
      <c r="E10" s="106"/>
      <c r="F10" s="82"/>
      <c r="G10" s="82"/>
      <c r="H10" s="82"/>
      <c r="K10" s="3"/>
    </row>
    <row r="11" spans="1:11" ht="14.4" customHeight="1" x14ac:dyDescent="0.3">
      <c r="A11" s="2"/>
      <c r="B11" s="110" t="str">
        <f>REPT(CALCULATIONS!$G$22,CALCULATIONS!$E25)</f>
        <v></v>
      </c>
      <c r="C11" s="105"/>
      <c r="D11" s="101"/>
      <c r="E11" s="106"/>
      <c r="F11" s="82"/>
      <c r="G11" s="82"/>
      <c r="H11" s="82"/>
      <c r="K11" s="3"/>
    </row>
    <row r="12" spans="1:11" ht="14.4" customHeight="1" thickBot="1" x14ac:dyDescent="0.35">
      <c r="A12" s="2"/>
      <c r="B12" s="111"/>
      <c r="C12" s="105"/>
      <c r="D12" s="101"/>
      <c r="E12" s="106"/>
      <c r="F12" s="82"/>
      <c r="G12" s="82"/>
      <c r="H12" s="82"/>
      <c r="K12" s="3"/>
    </row>
    <row r="13" spans="1:11" ht="14.4" customHeight="1" x14ac:dyDescent="0.3">
      <c r="A13" s="2"/>
      <c r="B13" s="110" t="str">
        <f>REPT(CALCULATIONS!$G$22,CALCULATIONS!$E26)</f>
        <v></v>
      </c>
      <c r="C13" s="105"/>
      <c r="D13" s="101"/>
      <c r="E13" s="106"/>
      <c r="F13" s="82"/>
      <c r="G13" s="82"/>
      <c r="H13" s="82"/>
      <c r="K13" s="3"/>
    </row>
    <row r="14" spans="1:11" ht="14.4" customHeight="1" thickBot="1" x14ac:dyDescent="0.35">
      <c r="A14" s="2"/>
      <c r="B14" s="111"/>
      <c r="C14" s="105"/>
      <c r="D14" s="101"/>
      <c r="E14" s="106"/>
      <c r="F14" s="82"/>
      <c r="G14" s="82"/>
      <c r="H14" s="82"/>
      <c r="K14" s="3"/>
    </row>
    <row r="15" spans="1:11" ht="14.4" customHeight="1" x14ac:dyDescent="0.3">
      <c r="A15" s="2"/>
      <c r="B15" s="110" t="str">
        <f>REPT(CALCULATIONS!$G$22,CALCULATIONS!$E27)</f>
        <v></v>
      </c>
      <c r="C15" s="105"/>
      <c r="D15" s="101"/>
      <c r="E15" s="106"/>
      <c r="F15" s="82"/>
      <c r="G15" s="82"/>
      <c r="H15" s="82"/>
      <c r="K15" s="3"/>
    </row>
    <row r="16" spans="1:11" ht="14.4" customHeight="1" thickBot="1" x14ac:dyDescent="0.35">
      <c r="A16" s="2"/>
      <c r="B16" s="111"/>
      <c r="C16" s="105"/>
      <c r="D16" s="101"/>
      <c r="E16" s="106"/>
      <c r="F16" s="82"/>
      <c r="G16" s="82"/>
      <c r="H16" s="82"/>
      <c r="K16" s="3"/>
    </row>
    <row r="17" spans="1:11" ht="14.4" customHeight="1" x14ac:dyDescent="0.3">
      <c r="A17" s="2"/>
      <c r="B17" s="110" t="str">
        <f>REPT(CALCULATIONS!$G$22,CALCULATIONS!$E28)</f>
        <v></v>
      </c>
      <c r="C17" s="105"/>
      <c r="D17" s="101"/>
      <c r="E17" s="106"/>
      <c r="F17" s="82"/>
      <c r="G17" s="82"/>
      <c r="H17" s="82"/>
      <c r="K17" s="3"/>
    </row>
    <row r="18" spans="1:11" ht="14.4" customHeight="1" thickBot="1" x14ac:dyDescent="0.35">
      <c r="A18" s="2"/>
      <c r="B18" s="111"/>
      <c r="C18" s="105"/>
      <c r="D18" s="101"/>
      <c r="E18" s="106"/>
      <c r="F18" s="82"/>
      <c r="G18" s="82"/>
      <c r="H18" s="82"/>
      <c r="K18" s="3"/>
    </row>
    <row r="19" spans="1:11" ht="14.4" customHeight="1" x14ac:dyDescent="0.3">
      <c r="A19" s="2"/>
      <c r="B19" s="110" t="str">
        <f>REPT(CALCULATIONS!$G$22,CALCULATIONS!$E29)</f>
        <v></v>
      </c>
      <c r="C19" s="105"/>
      <c r="D19" s="101"/>
      <c r="E19" s="106"/>
      <c r="F19" s="82"/>
      <c r="G19" s="82"/>
      <c r="H19" s="82"/>
      <c r="K19" s="3"/>
    </row>
    <row r="20" spans="1:11" ht="15" customHeight="1" thickBot="1" x14ac:dyDescent="0.35">
      <c r="A20" s="4"/>
      <c r="B20" s="111"/>
      <c r="C20" s="107"/>
      <c r="D20" s="102"/>
      <c r="E20" s="108"/>
      <c r="F20" s="85"/>
      <c r="G20" s="85"/>
      <c r="H20" s="85"/>
      <c r="I20" s="14"/>
      <c r="J20" s="14"/>
      <c r="K20" s="5"/>
    </row>
    <row r="22" spans="1:11" x14ac:dyDescent="0.3">
      <c r="B22" s="97"/>
    </row>
    <row r="26" spans="1:11" ht="15.6" x14ac:dyDescent="0.3">
      <c r="H26" s="13"/>
    </row>
  </sheetData>
  <mergeCells count="11">
    <mergeCell ref="A1:K2"/>
    <mergeCell ref="A3:A4"/>
    <mergeCell ref="F8:H20"/>
    <mergeCell ref="C5:E20"/>
    <mergeCell ref="B19:B20"/>
    <mergeCell ref="B17:B18"/>
    <mergeCell ref="B15:B16"/>
    <mergeCell ref="B13:B14"/>
    <mergeCell ref="B11:B12"/>
    <mergeCell ref="B9:B10"/>
    <mergeCell ref="B7:B8"/>
  </mergeCells>
  <conditionalFormatting sqref="C5">
    <cfRule type="expression" dxfId="11" priority="1">
      <formula>AND($K$4&gt;=40,$K$4&lt;=70)</formula>
    </cfRule>
    <cfRule type="expression" dxfId="10" priority="2">
      <formula>$K$4&lt;40</formula>
    </cfRule>
    <cfRule type="expression" dxfId="9" priority="3">
      <formula>$K$4&gt;70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3" name="Spinner 1">
              <controlPr defaultSize="0" autoPict="0">
                <anchor moveWithCells="1" sizeWithCells="1">
                  <from>
                    <xdr:col>0</xdr:col>
                    <xdr:colOff>7620</xdr:colOff>
                    <xdr:row>4</xdr:row>
                    <xdr:rowOff>15240</xdr:rowOff>
                  </from>
                  <to>
                    <xdr:col>0</xdr:col>
                    <xdr:colOff>982980</xdr:colOff>
                    <xdr:row>19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4" name="List Box 2">
              <controlPr defaultSize="0" autoLine="0" autoPict="0">
                <anchor moveWithCells="1">
                  <from>
                    <xdr:col>10</xdr:col>
                    <xdr:colOff>0</xdr:colOff>
                    <xdr:row>4</xdr:row>
                    <xdr:rowOff>7620</xdr:rowOff>
                  </from>
                  <to>
                    <xdr:col>10</xdr:col>
                    <xdr:colOff>1341120</xdr:colOff>
                    <xdr:row>20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945CB-858E-4BDF-A395-543B9EF4EE57}">
  <dimension ref="A1:K23"/>
  <sheetViews>
    <sheetView workbookViewId="0">
      <selection activeCell="I19" sqref="I19"/>
    </sheetView>
  </sheetViews>
  <sheetFormatPr defaultColWidth="14.5546875" defaultRowHeight="14.4" x14ac:dyDescent="0.3"/>
  <cols>
    <col min="2" max="2" width="15.6640625" customWidth="1"/>
    <col min="3" max="3" width="15.6640625" bestFit="1" customWidth="1"/>
    <col min="4" max="4" width="19.109375" customWidth="1"/>
    <col min="5" max="5" width="12.21875" customWidth="1"/>
    <col min="6" max="6" width="15.6640625" bestFit="1" customWidth="1"/>
    <col min="7" max="7" width="21.33203125" customWidth="1"/>
    <col min="8" max="8" width="14" customWidth="1"/>
    <col min="9" max="9" width="16.109375" customWidth="1"/>
    <col min="10" max="10" width="15.6640625" bestFit="1" customWidth="1"/>
    <col min="11" max="11" width="19.77734375" customWidth="1"/>
  </cols>
  <sheetData>
    <row r="1" spans="1:11" ht="14.4" customHeight="1" x14ac:dyDescent="0.3">
      <c r="A1" s="70" t="str">
        <f>"REPORT OF SALES DONE IN JANUARY BY " &amp; UPPER(B4)</f>
        <v xml:space="preserve">REPORT OF SALES DONE IN JANUARY BY MAYANK </v>
      </c>
      <c r="B1" s="71"/>
      <c r="C1" s="71"/>
      <c r="D1" s="71"/>
      <c r="E1" s="71"/>
      <c r="F1" s="71"/>
      <c r="G1" s="71"/>
      <c r="H1" s="71"/>
      <c r="I1" s="71"/>
      <c r="J1" s="71"/>
      <c r="K1" s="72"/>
    </row>
    <row r="2" spans="1:11" ht="25.2" customHeight="1" thickBot="1" x14ac:dyDescent="0.35">
      <c r="A2" s="73"/>
      <c r="B2" s="74"/>
      <c r="C2" s="74"/>
      <c r="D2" s="74"/>
      <c r="E2" s="74"/>
      <c r="F2" s="74"/>
      <c r="G2" s="74"/>
      <c r="H2" s="74"/>
      <c r="I2" s="74"/>
      <c r="J2" s="74"/>
      <c r="K2" s="75"/>
    </row>
    <row r="3" spans="1:11" ht="23.4" customHeight="1" thickBot="1" x14ac:dyDescent="0.35">
      <c r="A3" s="76">
        <v>11</v>
      </c>
      <c r="B3" s="6" t="str">
        <f>DATA!A1</f>
        <v>S_NAME</v>
      </c>
      <c r="C3" s="6" t="str">
        <f>DATA!B1</f>
        <v>APPLE</v>
      </c>
      <c r="D3" s="6" t="str">
        <f>DATA!C1</f>
        <v>OPPO</v>
      </c>
      <c r="E3" s="6" t="str">
        <f>DATA!D1</f>
        <v>MOTOROLA</v>
      </c>
      <c r="F3" s="6" t="str">
        <f>DATA!E1</f>
        <v>ONE PLUS</v>
      </c>
      <c r="G3" s="6" t="str">
        <f>DATA!F1</f>
        <v>LAVA INFINIX</v>
      </c>
      <c r="H3" s="6" t="str">
        <f>DATA!G1</f>
        <v>REALME</v>
      </c>
      <c r="I3" s="6" t="str">
        <f>DATA!H1</f>
        <v>REDMI</v>
      </c>
      <c r="J3" s="6" t="str">
        <f>DATA!I1</f>
        <v>MI</v>
      </c>
      <c r="K3" s="8" t="s">
        <v>19</v>
      </c>
    </row>
    <row r="4" spans="1:11" ht="27" customHeight="1" thickBot="1" x14ac:dyDescent="0.35">
      <c r="A4" s="77"/>
      <c r="B4" s="11" t="str">
        <f>INDEX(DATA!A2:A24,A3,1)</f>
        <v xml:space="preserve">MAYANK </v>
      </c>
      <c r="C4" s="12">
        <f>VLOOKUP($B$4,DATA!$A$1:$I$24,COLUMN(DATA!B1),0)</f>
        <v>75.2</v>
      </c>
      <c r="D4" s="12">
        <f>VLOOKUP($B$4,DATA!$A$1:$I$24,COLUMN(DATA!C1),0)</f>
        <v>74</v>
      </c>
      <c r="E4" s="12">
        <f>VLOOKUP($B$4,DATA!$A$1:$I$24,COLUMN(DATA!D1),0)</f>
        <v>74.599999999999994</v>
      </c>
      <c r="F4" s="12">
        <f>VLOOKUP($B$4,DATA!$A$1:$I$24,COLUMN(DATA!E1),0)</f>
        <v>78.733333333333306</v>
      </c>
      <c r="G4" s="12">
        <f>VLOOKUP($B$4,DATA!$A$1:$I$24,COLUMN(DATA!F1),0)</f>
        <v>88.933333333333394</v>
      </c>
      <c r="H4" s="12">
        <f>VLOOKUP($B$4,DATA!$A$1:$I$24,COLUMN(DATA!G1),0)</f>
        <v>56.933333333333302</v>
      </c>
      <c r="I4" s="12">
        <f>VLOOKUP($B$4,DATA!$A$1:$I$24,COLUMN(DATA!H1),0)</f>
        <v>77</v>
      </c>
      <c r="J4" s="12">
        <f>VLOOKUP($B$4,DATA!$A$1:$I$24,COLUMN(DATA!I1),0)</f>
        <v>60.6</v>
      </c>
      <c r="K4" s="9">
        <f>ROUND(AVERAGE(C4:J4),0)</f>
        <v>73</v>
      </c>
    </row>
    <row r="5" spans="1:11" x14ac:dyDescent="0.3">
      <c r="A5" s="2"/>
      <c r="B5" s="79"/>
      <c r="C5" s="79"/>
      <c r="D5" s="79"/>
      <c r="E5" s="79"/>
      <c r="F5" s="79"/>
      <c r="G5" s="79"/>
      <c r="H5" s="79"/>
      <c r="I5" s="79"/>
      <c r="J5" s="80"/>
      <c r="K5" s="3"/>
    </row>
    <row r="6" spans="1:11" x14ac:dyDescent="0.3">
      <c r="A6" s="2"/>
      <c r="B6" s="82"/>
      <c r="C6" s="82"/>
      <c r="D6" s="82"/>
      <c r="E6" s="82"/>
      <c r="F6" s="82"/>
      <c r="G6" s="82"/>
      <c r="H6" s="82"/>
      <c r="I6" s="82"/>
      <c r="J6" s="83"/>
      <c r="K6" s="3"/>
    </row>
    <row r="7" spans="1:11" x14ac:dyDescent="0.3">
      <c r="A7" s="2"/>
      <c r="B7" s="82"/>
      <c r="C7" s="82"/>
      <c r="D7" s="82"/>
      <c r="E7" s="82"/>
      <c r="F7" s="82"/>
      <c r="G7" s="82"/>
      <c r="H7" s="82"/>
      <c r="I7" s="82"/>
      <c r="J7" s="83"/>
      <c r="K7" s="3"/>
    </row>
    <row r="8" spans="1:11" x14ac:dyDescent="0.3">
      <c r="A8" s="2"/>
      <c r="B8" s="82"/>
      <c r="C8" s="82"/>
      <c r="D8" s="82"/>
      <c r="E8" s="82"/>
      <c r="F8" s="82"/>
      <c r="G8" s="82"/>
      <c r="H8" s="82"/>
      <c r="I8" s="82"/>
      <c r="J8" s="83"/>
      <c r="K8" s="3"/>
    </row>
    <row r="9" spans="1:11" x14ac:dyDescent="0.3">
      <c r="A9" s="2"/>
      <c r="B9" s="82"/>
      <c r="C9" s="82"/>
      <c r="D9" s="82"/>
      <c r="E9" s="82"/>
      <c r="F9" s="82"/>
      <c r="G9" s="82"/>
      <c r="H9" s="82"/>
      <c r="I9" s="82"/>
      <c r="J9" s="83"/>
      <c r="K9" s="3"/>
    </row>
    <row r="10" spans="1:11" x14ac:dyDescent="0.3">
      <c r="A10" s="2"/>
      <c r="B10" s="82"/>
      <c r="C10" s="82"/>
      <c r="D10" s="82"/>
      <c r="E10" s="82"/>
      <c r="F10" s="82"/>
      <c r="G10" s="82"/>
      <c r="H10" s="82"/>
      <c r="I10" s="82"/>
      <c r="J10" s="83"/>
      <c r="K10" s="3"/>
    </row>
    <row r="11" spans="1:11" x14ac:dyDescent="0.3">
      <c r="A11" s="2"/>
      <c r="B11" s="82"/>
      <c r="C11" s="82"/>
      <c r="D11" s="82"/>
      <c r="E11" s="82"/>
      <c r="F11" s="82"/>
      <c r="G11" s="82"/>
      <c r="H11" s="82"/>
      <c r="I11" s="82"/>
      <c r="J11" s="83"/>
      <c r="K11" s="3"/>
    </row>
    <row r="12" spans="1:11" x14ac:dyDescent="0.3">
      <c r="A12" s="2"/>
      <c r="B12" s="82"/>
      <c r="C12" s="82"/>
      <c r="D12" s="82"/>
      <c r="E12" s="82"/>
      <c r="F12" s="82"/>
      <c r="G12" s="82"/>
      <c r="H12" s="82"/>
      <c r="I12" s="82"/>
      <c r="J12" s="83"/>
      <c r="K12" s="3"/>
    </row>
    <row r="13" spans="1:11" x14ac:dyDescent="0.3">
      <c r="A13" s="2"/>
      <c r="B13" s="82"/>
      <c r="C13" s="82"/>
      <c r="D13" s="82"/>
      <c r="E13" s="82"/>
      <c r="F13" s="82"/>
      <c r="G13" s="82"/>
      <c r="H13" s="82"/>
      <c r="I13" s="82"/>
      <c r="J13" s="83"/>
      <c r="K13" s="3"/>
    </row>
    <row r="14" spans="1:11" x14ac:dyDescent="0.3">
      <c r="A14" s="2"/>
      <c r="B14" s="82"/>
      <c r="C14" s="82"/>
      <c r="D14" s="82"/>
      <c r="E14" s="82"/>
      <c r="F14" s="82"/>
      <c r="G14" s="82"/>
      <c r="H14" s="82"/>
      <c r="I14" s="82"/>
      <c r="J14" s="83"/>
      <c r="K14" s="3"/>
    </row>
    <row r="15" spans="1:11" ht="27.6" customHeight="1" x14ac:dyDescent="0.3">
      <c r="A15" s="2"/>
      <c r="B15" s="82"/>
      <c r="C15" s="82"/>
      <c r="D15" s="82"/>
      <c r="E15" s="82"/>
      <c r="F15" s="82"/>
      <c r="G15" s="82"/>
      <c r="H15" s="82"/>
      <c r="I15" s="82"/>
      <c r="J15" s="83"/>
      <c r="K15" s="3"/>
    </row>
    <row r="16" spans="1:11" ht="34.799999999999997" customHeight="1" x14ac:dyDescent="0.3">
      <c r="A16" s="2"/>
      <c r="B16" s="82"/>
      <c r="C16" s="82"/>
      <c r="D16" s="82"/>
      <c r="E16" s="82"/>
      <c r="F16" s="82"/>
      <c r="G16" s="82"/>
      <c r="H16" s="82"/>
      <c r="I16" s="82"/>
      <c r="J16" s="83"/>
      <c r="K16" s="3"/>
    </row>
    <row r="17" spans="1:11" ht="18.600000000000001" customHeight="1" thickBot="1" x14ac:dyDescent="0.35">
      <c r="A17" s="4"/>
      <c r="B17" s="85"/>
      <c r="C17" s="85"/>
      <c r="D17" s="85"/>
      <c r="E17" s="85"/>
      <c r="F17" s="85"/>
      <c r="G17" s="85"/>
      <c r="H17" s="85"/>
      <c r="I17" s="85"/>
      <c r="J17" s="86"/>
      <c r="K17" s="5"/>
    </row>
    <row r="23" spans="1:11" ht="15.6" x14ac:dyDescent="0.3">
      <c r="H23" s="13"/>
    </row>
  </sheetData>
  <mergeCells count="4">
    <mergeCell ref="A1:K2"/>
    <mergeCell ref="A3:A4"/>
    <mergeCell ref="B5:D17"/>
    <mergeCell ref="E5:J17"/>
  </mergeCells>
  <conditionalFormatting sqref="B5:D17">
    <cfRule type="expression" dxfId="8" priority="1">
      <formula>AND($K$4&gt;=40,$K$4&lt;=70)</formula>
    </cfRule>
    <cfRule type="expression" dxfId="7" priority="2">
      <formula>$K$4&lt;40</formula>
    </cfRule>
    <cfRule type="expression" dxfId="6" priority="3">
      <formula>$K$4&gt;70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3" name="Spinner 1">
              <controlPr defaultSize="0" autoPict="0">
                <anchor moveWithCells="1" sizeWithCells="1">
                  <from>
                    <xdr:col>0</xdr:col>
                    <xdr:colOff>7620</xdr:colOff>
                    <xdr:row>4</xdr:row>
                    <xdr:rowOff>7620</xdr:rowOff>
                  </from>
                  <to>
                    <xdr:col>1</xdr:col>
                    <xdr:colOff>0</xdr:colOff>
                    <xdr:row>16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4" name="List Box 2">
              <controlPr defaultSize="0" autoLine="0" autoPict="0">
                <anchor moveWithCells="1">
                  <from>
                    <xdr:col>10</xdr:col>
                    <xdr:colOff>0</xdr:colOff>
                    <xdr:row>4</xdr:row>
                    <xdr:rowOff>7620</xdr:rowOff>
                  </from>
                  <to>
                    <xdr:col>10</xdr:col>
                    <xdr:colOff>1341120</xdr:colOff>
                    <xdr:row>16</xdr:row>
                    <xdr:rowOff>220980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214DD-71E1-467C-A41B-218E96985131}">
  <dimension ref="A1:E25"/>
  <sheetViews>
    <sheetView workbookViewId="0">
      <selection activeCell="G21" sqref="G21"/>
    </sheetView>
  </sheetViews>
  <sheetFormatPr defaultColWidth="12.5546875" defaultRowHeight="24.6" customHeight="1" x14ac:dyDescent="0.3"/>
  <cols>
    <col min="1" max="1" width="12.5546875" style="1"/>
    <col min="2" max="2" width="15.6640625" customWidth="1"/>
    <col min="3" max="3" width="63" customWidth="1"/>
    <col min="4" max="4" width="74.6640625" customWidth="1"/>
    <col min="5" max="5" width="12.5546875" customWidth="1"/>
  </cols>
  <sheetData>
    <row r="1" spans="1:5" ht="24.6" customHeight="1" thickBot="1" x14ac:dyDescent="0.35">
      <c r="A1" s="88" t="s">
        <v>40</v>
      </c>
      <c r="B1" s="89"/>
      <c r="C1" s="89"/>
      <c r="D1" s="89"/>
      <c r="E1" s="90"/>
    </row>
    <row r="2" spans="1:5" ht="25.2" customHeight="1" thickBot="1" x14ac:dyDescent="0.35">
      <c r="A2" s="24" t="str">
        <f>DATA!A1</f>
        <v>S_NAME</v>
      </c>
      <c r="B2" s="24" t="str">
        <f>INDEX(DATA!B1:I1,1,E2)</f>
        <v>MOTOROLA</v>
      </c>
      <c r="C2" s="25" t="str">
        <f>"BAR EFFECT ACCORDING TO "&amp;B2&amp;" SALES"</f>
        <v>BAR EFFECT ACCORDING TO MOTOROLA SALES</v>
      </c>
      <c r="D2" s="25" t="str">
        <f>"BAR CHART ACCORDING TO "&amp;B2&amp;" SALES"</f>
        <v>BAR CHART ACCORDING TO MOTOROLA SALES</v>
      </c>
      <c r="E2" s="29">
        <v>3</v>
      </c>
    </row>
    <row r="3" spans="1:5" ht="15" customHeight="1" x14ac:dyDescent="0.3">
      <c r="A3" s="23" t="str">
        <f>DATA!A2</f>
        <v>RAMU</v>
      </c>
      <c r="B3" s="22">
        <f>VLOOKUP(A3,DATA!$A$1:$I$24,MATCH($B$2,DATA!$A$1:$I$1,0),0)</f>
        <v>10</v>
      </c>
      <c r="C3" s="26" t="str">
        <f>REPT(CALCULATIONS!$E$12,'DASHBOARD WTH T.L. &amp; BAR EFFECT'!B3)</f>
        <v>||||||||||</v>
      </c>
      <c r="D3" s="91"/>
      <c r="E3" s="31"/>
    </row>
    <row r="4" spans="1:5" ht="15" customHeight="1" x14ac:dyDescent="0.3">
      <c r="A4" s="23" t="str">
        <f>DATA!A3</f>
        <v>SOANLI</v>
      </c>
      <c r="B4" s="22">
        <f>VLOOKUP(A4,DATA!$A$1:$I$24,MATCH($B$2,DATA!$A$1:$I$1,0),0)</f>
        <v>88</v>
      </c>
      <c r="C4" s="27" t="str">
        <f>REPT(CALCULATIONS!$E$12,'DASHBOARD WTH T.L. &amp; BAR EFFECT'!B4)</f>
        <v>||||||||||||||||||||||||||||||||||||||||||||||||||||||||||||||||||||||||||||||||||||||||</v>
      </c>
      <c r="D4" s="92"/>
      <c r="E4" s="30"/>
    </row>
    <row r="5" spans="1:5" ht="15" customHeight="1" x14ac:dyDescent="0.3">
      <c r="A5" s="23" t="str">
        <f>DATA!A4</f>
        <v>MONIKA</v>
      </c>
      <c r="B5" s="22">
        <f>VLOOKUP(A5,DATA!$A$1:$I$24,MATCH($B$2,DATA!$A$1:$I$1,0),0)</f>
        <v>10</v>
      </c>
      <c r="C5" s="27" t="str">
        <f>REPT(CALCULATIONS!$E$12,'DASHBOARD WTH T.L. &amp; BAR EFFECT'!B5)</f>
        <v>||||||||||</v>
      </c>
      <c r="D5" s="92"/>
      <c r="E5" s="30"/>
    </row>
    <row r="6" spans="1:5" ht="15" customHeight="1" x14ac:dyDescent="0.3">
      <c r="A6" s="23" t="str">
        <f>DATA!A5</f>
        <v>SONIKA</v>
      </c>
      <c r="B6" s="22">
        <f>VLOOKUP(A6,DATA!$A$1:$I$24,MATCH($B$2,DATA!$A$1:$I$1,0),0)</f>
        <v>77</v>
      </c>
      <c r="C6" s="27" t="str">
        <f>REPT(CALCULATIONS!$E$12,'DASHBOARD WTH T.L. &amp; BAR EFFECT'!B6)</f>
        <v>|||||||||||||||||||||||||||||||||||||||||||||||||||||||||||||||||||||||||||||</v>
      </c>
      <c r="D6" s="92"/>
      <c r="E6" s="30"/>
    </row>
    <row r="7" spans="1:5" ht="15" customHeight="1" x14ac:dyDescent="0.3">
      <c r="A7" s="23" t="str">
        <f>DATA!A6</f>
        <v>RAM</v>
      </c>
      <c r="B7" s="22">
        <f>VLOOKUP(A7,DATA!$A$1:$I$24,MATCH($B$2,DATA!$A$1:$I$1,0),0)</f>
        <v>57</v>
      </c>
      <c r="C7" s="27" t="str">
        <f>REPT(CALCULATIONS!$E$12,'DASHBOARD WTH T.L. &amp; BAR EFFECT'!B7)</f>
        <v>|||||||||||||||||||||||||||||||||||||||||||||||||||||||||</v>
      </c>
      <c r="D7" s="92"/>
      <c r="E7" s="30"/>
    </row>
    <row r="8" spans="1:5" ht="15" customHeight="1" x14ac:dyDescent="0.3">
      <c r="A8" s="23" t="str">
        <f>DATA!A7</f>
        <v>SHYAM</v>
      </c>
      <c r="B8" s="22">
        <f>VLOOKUP(A8,DATA!$A$1:$I$24,MATCH($B$2,DATA!$A$1:$I$1,0),0)</f>
        <v>50</v>
      </c>
      <c r="C8" s="27" t="str">
        <f>REPT(CALCULATIONS!$E$12,'DASHBOARD WTH T.L. &amp; BAR EFFECT'!B8)</f>
        <v>||||||||||||||||||||||||||||||||||||||||||||||||||</v>
      </c>
      <c r="D8" s="92"/>
      <c r="E8" s="30"/>
    </row>
    <row r="9" spans="1:5" ht="15" customHeight="1" x14ac:dyDescent="0.3">
      <c r="A9" s="23" t="str">
        <f>DATA!A8</f>
        <v>SUNDAR</v>
      </c>
      <c r="B9" s="22">
        <f>VLOOKUP(A9,DATA!$A$1:$I$24,MATCH($B$2,DATA!$A$1:$I$1,0),0)</f>
        <v>49</v>
      </c>
      <c r="C9" s="27" t="str">
        <f>REPT(CALCULATIONS!$E$12,'DASHBOARD WTH T.L. &amp; BAR EFFECT'!B9)</f>
        <v>|||||||||||||||||||||||||||||||||||||||||||||||||</v>
      </c>
      <c r="D9" s="92"/>
      <c r="E9" s="30"/>
    </row>
    <row r="10" spans="1:5" ht="15" customHeight="1" x14ac:dyDescent="0.3">
      <c r="A10" s="23" t="str">
        <f>DATA!A9</f>
        <v>GEETA</v>
      </c>
      <c r="B10" s="22">
        <f>VLOOKUP(A10,DATA!$A$1:$I$24,MATCH($B$2,DATA!$A$1:$I$1,0),0)</f>
        <v>57</v>
      </c>
      <c r="C10" s="27" t="str">
        <f>REPT(CALCULATIONS!$E$12,'DASHBOARD WTH T.L. &amp; BAR EFFECT'!B10)</f>
        <v>|||||||||||||||||||||||||||||||||||||||||||||||||||||||||</v>
      </c>
      <c r="D10" s="92"/>
      <c r="E10" s="30"/>
    </row>
    <row r="11" spans="1:5" ht="15" customHeight="1" x14ac:dyDescent="0.3">
      <c r="A11" s="23" t="str">
        <f>DATA!A10</f>
        <v>SEETA</v>
      </c>
      <c r="B11" s="22">
        <f>VLOOKUP(A11,DATA!$A$1:$I$24,MATCH($B$2,DATA!$A$1:$I$1,0),0)</f>
        <v>61</v>
      </c>
      <c r="C11" s="27" t="str">
        <f>REPT(CALCULATIONS!$E$12,'DASHBOARD WTH T.L. &amp; BAR EFFECT'!B11)</f>
        <v>|||||||||||||||||||||||||||||||||||||||||||||||||||||||||||||</v>
      </c>
      <c r="D11" s="92"/>
      <c r="E11" s="94"/>
    </row>
    <row r="12" spans="1:5" ht="15" customHeight="1" x14ac:dyDescent="0.3">
      <c r="A12" s="23" t="str">
        <f>DATA!A11</f>
        <v>REETA</v>
      </c>
      <c r="B12" s="22">
        <f>VLOOKUP(A12,DATA!$A$1:$I$24,MATCH($B$2,DATA!$A$1:$I$1,0),0)</f>
        <v>83</v>
      </c>
      <c r="C12" s="27" t="str">
        <f>REPT(CALCULATIONS!$E$12,'DASHBOARD WTH T.L. &amp; BAR EFFECT'!B12)</f>
        <v>|||||||||||||||||||||||||||||||||||||||||||||||||||||||||||||||||||||||||||||||||||</v>
      </c>
      <c r="D12" s="92"/>
      <c r="E12" s="94"/>
    </row>
    <row r="13" spans="1:5" ht="15" customHeight="1" x14ac:dyDescent="0.3">
      <c r="A13" s="23" t="str">
        <f>DATA!A12</f>
        <v xml:space="preserve">MAYANK </v>
      </c>
      <c r="B13" s="22">
        <f>VLOOKUP(A13,DATA!$A$1:$I$24,MATCH($B$2,DATA!$A$1:$I$1,0),0)</f>
        <v>74.599999999999994</v>
      </c>
      <c r="C13" s="27" t="str">
        <f>REPT(CALCULATIONS!$E$12,'DASHBOARD WTH T.L. &amp; BAR EFFECT'!B13)</f>
        <v>||||||||||||||||||||||||||||||||||||||||||||||||||||||||||||||||||||||||||</v>
      </c>
      <c r="D13" s="92"/>
      <c r="E13" s="94"/>
    </row>
    <row r="14" spans="1:5" ht="15" customHeight="1" x14ac:dyDescent="0.3">
      <c r="A14" s="23" t="str">
        <f>DATA!A13</f>
        <v>VANSH RATHI</v>
      </c>
      <c r="B14" s="22">
        <f>VLOOKUP(A14,DATA!$A$1:$I$24,MATCH($B$2,DATA!$A$1:$I$1,0),0)</f>
        <v>78.309090909090898</v>
      </c>
      <c r="C14" s="27" t="str">
        <f>REPT(CALCULATIONS!$E$12,'DASHBOARD WTH T.L. &amp; BAR EFFECT'!B14)</f>
        <v>||||||||||||||||||||||||||||||||||||||||||||||||||||||||||||||||||||||||||||||</v>
      </c>
      <c r="D14" s="92"/>
      <c r="E14" s="94"/>
    </row>
    <row r="15" spans="1:5" ht="15" customHeight="1" x14ac:dyDescent="0.3">
      <c r="A15" s="23" t="str">
        <f>DATA!A14</f>
        <v xml:space="preserve">DEEPANSHI </v>
      </c>
      <c r="B15" s="22">
        <f>VLOOKUP(A15,DATA!$A$1:$I$24,MATCH($B$2,DATA!$A$1:$I$1,0),0)</f>
        <v>82.018181818181802</v>
      </c>
      <c r="C15" s="27" t="str">
        <f>REPT(CALCULATIONS!$E$12,'DASHBOARD WTH T.L. &amp; BAR EFFECT'!B15)</f>
        <v>||||||||||||||||||||||||||||||||||||||||||||||||||||||||||||||||||||||||||||||||||</v>
      </c>
      <c r="D15" s="92"/>
      <c r="E15" s="94"/>
    </row>
    <row r="16" spans="1:5" ht="15" customHeight="1" x14ac:dyDescent="0.3">
      <c r="A16" s="23" t="str">
        <f>DATA!A15</f>
        <v>MOHIT</v>
      </c>
      <c r="B16" s="22">
        <f>VLOOKUP(A16,DATA!$A$1:$I$24,MATCH($B$2,DATA!$A$1:$I$1,0),0)</f>
        <v>50</v>
      </c>
      <c r="C16" s="27" t="str">
        <f>REPT(CALCULATIONS!$E$12,'DASHBOARD WTH T.L. &amp; BAR EFFECT'!B16)</f>
        <v>||||||||||||||||||||||||||||||||||||||||||||||||||</v>
      </c>
      <c r="D16" s="92"/>
      <c r="E16" s="94"/>
    </row>
    <row r="17" spans="1:5" ht="15" customHeight="1" x14ac:dyDescent="0.3">
      <c r="A17" s="23" t="str">
        <f>DATA!A16</f>
        <v>VIVEK</v>
      </c>
      <c r="B17" s="22">
        <f>VLOOKUP(A17,DATA!$A$1:$I$24,MATCH($B$2,DATA!$A$1:$I$1,0),0)</f>
        <v>34</v>
      </c>
      <c r="C17" s="27" t="str">
        <f>REPT(CALCULATIONS!$E$12,'DASHBOARD WTH T.L. &amp; BAR EFFECT'!B17)</f>
        <v>||||||||||||||||||||||||||||||||||</v>
      </c>
      <c r="D17" s="92"/>
      <c r="E17" s="94"/>
    </row>
    <row r="18" spans="1:5" ht="15" customHeight="1" x14ac:dyDescent="0.3">
      <c r="A18" s="23" t="str">
        <f>DATA!A17</f>
        <v>AMAN</v>
      </c>
      <c r="B18" s="22">
        <f>VLOOKUP(A18,DATA!$A$1:$I$24,MATCH($B$2,DATA!$A$1:$I$1,0),0)</f>
        <v>40</v>
      </c>
      <c r="C18" s="27" t="str">
        <f>REPT(CALCULATIONS!$E$12,'DASHBOARD WTH T.L. &amp; BAR EFFECT'!B18)</f>
        <v>||||||||||||||||||||||||||||||||||||||||</v>
      </c>
      <c r="D18" s="92"/>
      <c r="E18" s="94"/>
    </row>
    <row r="19" spans="1:5" ht="15" customHeight="1" x14ac:dyDescent="0.3">
      <c r="A19" s="23" t="str">
        <f>DATA!A18</f>
        <v>DEEPAK</v>
      </c>
      <c r="B19" s="22">
        <f>VLOOKUP(A19,DATA!$A$1:$I$24,MATCH($B$2,DATA!$A$1:$I$1,0),0)</f>
        <v>44</v>
      </c>
      <c r="C19" s="27" t="str">
        <f>REPT(CALCULATIONS!$E$12,'DASHBOARD WTH T.L. &amp; BAR EFFECT'!B19)</f>
        <v>||||||||||||||||||||||||||||||||||||||||||||</v>
      </c>
      <c r="D19" s="92"/>
      <c r="E19" s="94"/>
    </row>
    <row r="20" spans="1:5" ht="15" customHeight="1" x14ac:dyDescent="0.3">
      <c r="A20" s="23" t="str">
        <f>DATA!A19</f>
        <v>ABHIJEET</v>
      </c>
      <c r="B20" s="22">
        <f>VLOOKUP(A20,DATA!$A$1:$I$24,MATCH($B$2,DATA!$A$1:$I$1,0),0)</f>
        <v>62</v>
      </c>
      <c r="C20" s="27" t="str">
        <f>REPT(CALCULATIONS!$E$12,'DASHBOARD WTH T.L. &amp; BAR EFFECT'!B20)</f>
        <v>||||||||||||||||||||||||||||||||||||||||||||||||||||||||||||||</v>
      </c>
      <c r="D20" s="92"/>
      <c r="E20" s="94"/>
    </row>
    <row r="21" spans="1:5" ht="15" customHeight="1" x14ac:dyDescent="0.3">
      <c r="A21" s="23" t="str">
        <f>DATA!A20</f>
        <v>VIJAY</v>
      </c>
      <c r="B21" s="22">
        <f>VLOOKUP(A21,DATA!$A$1:$I$24,MATCH($B$2,DATA!$A$1:$I$1,0),0)</f>
        <v>52</v>
      </c>
      <c r="C21" s="27" t="str">
        <f>REPT(CALCULATIONS!$E$12,'DASHBOARD WTH T.L. &amp; BAR EFFECT'!B21)</f>
        <v>||||||||||||||||||||||||||||||||||||||||||||||||||||</v>
      </c>
      <c r="D21" s="92"/>
      <c r="E21" s="94"/>
    </row>
    <row r="22" spans="1:5" ht="15" customHeight="1" x14ac:dyDescent="0.3">
      <c r="A22" s="23" t="str">
        <f>DATA!A21</f>
        <v>AJAY</v>
      </c>
      <c r="B22" s="22">
        <f>VLOOKUP(A22,DATA!$A$1:$I$24,MATCH($B$2,DATA!$A$1:$I$1,0),0)</f>
        <v>61</v>
      </c>
      <c r="C22" s="27" t="str">
        <f>REPT(CALCULATIONS!$E$12,'DASHBOARD WTH T.L. &amp; BAR EFFECT'!B22)</f>
        <v>|||||||||||||||||||||||||||||||||||||||||||||||||||||||||||||</v>
      </c>
      <c r="D22" s="92"/>
      <c r="E22" s="94"/>
    </row>
    <row r="23" spans="1:5" ht="15" customHeight="1" x14ac:dyDescent="0.3">
      <c r="A23" s="23" t="str">
        <f>DATA!A22</f>
        <v>KOMAL</v>
      </c>
      <c r="B23" s="22">
        <f>VLOOKUP(A23,DATA!$A$1:$I$24,MATCH($B$2,DATA!$A$1:$I$1,0),0)</f>
        <v>43</v>
      </c>
      <c r="C23" s="27" t="str">
        <f>REPT(CALCULATIONS!$E$12,'DASHBOARD WTH T.L. &amp; BAR EFFECT'!B23)</f>
        <v>|||||||||||||||||||||||||||||||||||||||||||</v>
      </c>
      <c r="D23" s="92"/>
      <c r="E23" s="94"/>
    </row>
    <row r="24" spans="1:5" ht="15" customHeight="1" x14ac:dyDescent="0.3">
      <c r="A24" s="23" t="str">
        <f>DATA!A23</f>
        <v>AKSHAY</v>
      </c>
      <c r="B24" s="22">
        <f>VLOOKUP(A24,DATA!$A$1:$I$24,MATCH($B$2,DATA!$A$1:$I$1,0),0)</f>
        <v>38</v>
      </c>
      <c r="C24" s="27" t="str">
        <f>REPT(CALCULATIONS!$E$12,'DASHBOARD WTH T.L. &amp; BAR EFFECT'!B24)</f>
        <v>||||||||||||||||||||||||||||||||||||||</v>
      </c>
      <c r="D24" s="92"/>
      <c r="E24" s="94"/>
    </row>
    <row r="25" spans="1:5" ht="15" customHeight="1" thickBot="1" x14ac:dyDescent="0.35">
      <c r="A25" s="23" t="str">
        <f>DATA!A24</f>
        <v>NEERAJ</v>
      </c>
      <c r="B25" s="22">
        <f>VLOOKUP(A25,DATA!$A$1:$I$24,MATCH($B$2,DATA!$A$1:$I$1,0),0)</f>
        <v>60</v>
      </c>
      <c r="C25" s="28" t="str">
        <f>REPT(CALCULATIONS!$E$12,'DASHBOARD WTH T.L. &amp; BAR EFFECT'!B25)</f>
        <v>||||||||||||||||||||||||||||||||||||||||||||||||||||||||||||</v>
      </c>
      <c r="D25" s="93"/>
      <c r="E25" s="95"/>
    </row>
  </sheetData>
  <mergeCells count="3">
    <mergeCell ref="A1:E1"/>
    <mergeCell ref="D3:D25"/>
    <mergeCell ref="E11:E25"/>
  </mergeCell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90" r:id="rId4" name="Spinner 2">
              <controlPr defaultSize="0" autoPict="0">
                <anchor moveWithCells="1" sizeWithCells="1">
                  <from>
                    <xdr:col>4</xdr:col>
                    <xdr:colOff>22860</xdr:colOff>
                    <xdr:row>2</xdr:row>
                    <xdr:rowOff>15240</xdr:rowOff>
                  </from>
                  <to>
                    <xdr:col>4</xdr:col>
                    <xdr:colOff>845820</xdr:colOff>
                    <xdr:row>9</xdr:row>
                    <xdr:rowOff>182880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013A2F8F-0A31-4F2C-ADB5-3D7E89A9B713}">
            <xm:f>AND(CALCULATIONS!$E$13&gt;50,CALCULATIONS!$E$13&lt;55)</xm:f>
            <x14:dxf>
              <fill>
                <gradientFill>
                  <stop position="0">
                    <color theme="0"/>
                  </stop>
                  <stop position="1">
                    <color rgb="FFFFFF00"/>
                  </stop>
                </gradientFill>
              </fill>
            </x14:dxf>
          </x14:cfRule>
          <x14:cfRule type="expression" priority="5" id="{0C03FAB7-905B-4F64-864F-092FDED73A24}">
            <xm:f>CALCULATIONS!$E$13&lt;50</xm:f>
            <x14:dxf>
              <fill>
                <gradientFill>
                  <stop position="0">
                    <color theme="0"/>
                  </stop>
                  <stop position="1">
                    <color rgb="FFFF0000"/>
                  </stop>
                </gradientFill>
              </fill>
            </x14:dxf>
          </x14:cfRule>
          <x14:cfRule type="expression" priority="6" id="{7D61B625-713D-452A-ABE0-8C30103588D3}">
            <xm:f>CALCULATIONS!$E$13&gt;55</xm:f>
            <x14:dxf>
              <fill>
                <gradientFill>
                  <stop position="0">
                    <color theme="0"/>
                  </stop>
                  <stop position="1">
                    <color rgb="FF00FF00"/>
                  </stop>
                </gradientFill>
              </fill>
            </x14:dxf>
          </x14:cfRule>
          <xm:sqref>C3:C25</xm:sqref>
        </x14:conditionalFormatting>
        <x14:conditionalFormatting xmlns:xm="http://schemas.microsoft.com/office/excel/2006/main">
          <x14:cfRule type="expression" priority="1" id="{B78869B7-06B4-404F-BC38-679671ACE3BC}">
            <xm:f>AND(CALCULATIONS!$E$13&gt;50,CALCULATIONS!$E$13&lt;55)</xm:f>
            <x14:dxf>
              <fill>
                <gradientFill degree="180">
                  <stop position="0">
                    <color theme="0"/>
                  </stop>
                  <stop position="1">
                    <color rgb="FFFFFF00"/>
                  </stop>
                </gradientFill>
              </fill>
            </x14:dxf>
          </x14:cfRule>
          <x14:cfRule type="expression" priority="2" id="{1BC7EA7D-BDAF-462E-94C4-903AFFBF47F0}">
            <xm:f>CALCULATIONS!$E$13&lt;50</xm:f>
            <x14:dxf>
              <fill>
                <gradientFill degree="180">
                  <stop position="0">
                    <color theme="0"/>
                  </stop>
                  <stop position="1">
                    <color rgb="FFFF0000"/>
                  </stop>
                </gradientFill>
              </fill>
            </x14:dxf>
          </x14:cfRule>
          <x14:cfRule type="expression" priority="3" id="{8C4D562F-094F-40DD-B2BF-9D246B59B2A5}">
            <xm:f>CALCULATIONS!$E$13&gt;55</xm:f>
            <x14:dxf>
              <fill>
                <gradientFill degree="180">
                  <stop position="0">
                    <color theme="0"/>
                  </stop>
                  <stop position="1">
                    <color rgb="FF00FF00"/>
                  </stop>
                </gradientFill>
              </fill>
            </x14:dxf>
          </x14:cfRule>
          <xm:sqref>D3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CALCULATIONS</vt:lpstr>
      <vt:lpstr>FIRST DASHBOARD </vt:lpstr>
      <vt:lpstr>DASHBOARD WITH CF</vt:lpstr>
      <vt:lpstr>DASHBOARD WITH BATTERY</vt:lpstr>
      <vt:lpstr>DASHBOARD WTH S.M &amp; STAR EFFECT</vt:lpstr>
      <vt:lpstr>DASHBOARD WITH GRAPHICS</vt:lpstr>
      <vt:lpstr>DASHBOARD WTH T.L. &amp; BAR EFFECT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Mayank Bhatt</cp:lastModifiedBy>
  <cp:lastPrinted>2024-09-12T14:46:16Z</cp:lastPrinted>
  <dcterms:created xsi:type="dcterms:W3CDTF">2024-09-10T05:31:17Z</dcterms:created>
  <dcterms:modified xsi:type="dcterms:W3CDTF">2024-09-15T01:05:34Z</dcterms:modified>
</cp:coreProperties>
</file>