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codeName="ThisWorkbook" defaultThemeVersion="166925"/>
  <mc:AlternateContent xmlns:mc="http://schemas.openxmlformats.org/markup-compatibility/2006">
    <mc:Choice Requires="x15">
      <x15ac:absPath xmlns:x15ac="http://schemas.microsoft.com/office/spreadsheetml/2010/11/ac" url="https://d.docs.live.net/93abe3d69ec518ff/Desktop/"/>
    </mc:Choice>
  </mc:AlternateContent>
  <xr:revisionPtr revIDLastSave="4" documentId="8_{BBC7C093-2718-4B50-8C49-D7D6A76F4DF3}" xr6:coauthVersionLast="47" xr6:coauthVersionMax="47" xr10:uidLastSave="{2D270696-2C33-4AFB-BF63-A598257A6831}"/>
  <bookViews>
    <workbookView xWindow="-108" yWindow="-108" windowWidth="23256" windowHeight="12456" tabRatio="809" xr2:uid="{F4C4B69A-B0DC-4353-B6AF-D34FD4F0FD2F}"/>
  </bookViews>
  <sheets>
    <sheet name="FORMULAE SHEET" sheetId="1" r:id="rId1"/>
    <sheet name="1"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23" r:id="rId13"/>
    <sheet name="13" sheetId="24" r:id="rId14"/>
    <sheet name="14" sheetId="25" r:id="rId15"/>
    <sheet name="15" sheetId="32" r:id="rId16"/>
    <sheet name="16" sheetId="33" r:id="rId17"/>
    <sheet name="17" sheetId="34" r:id="rId18"/>
    <sheet name="18" sheetId="35" r:id="rId19"/>
    <sheet name="19" sheetId="36" r:id="rId20"/>
    <sheet name="20" sheetId="37" r:id="rId21"/>
    <sheet name="21" sheetId="38" r:id="rId22"/>
    <sheet name="22" sheetId="39" r:id="rId23"/>
    <sheet name="23" sheetId="40" r:id="rId24"/>
    <sheet name="24" sheetId="41" r:id="rId25"/>
    <sheet name="25" sheetId="42" r:id="rId26"/>
    <sheet name="26" sheetId="43" r:id="rId27"/>
    <sheet name="27" sheetId="44" r:id="rId28"/>
    <sheet name="28" sheetId="45" r:id="rId29"/>
    <sheet name="29" sheetId="46" r:id="rId30"/>
    <sheet name="30" sheetId="47" r:id="rId31"/>
    <sheet name="31" sheetId="48" r:id="rId32"/>
    <sheet name="32" sheetId="49" r:id="rId33"/>
    <sheet name="33" sheetId="50" r:id="rId34"/>
    <sheet name="34" sheetId="51" r:id="rId35"/>
    <sheet name="35" sheetId="52" r:id="rId36"/>
    <sheet name="36" sheetId="26" r:id="rId37"/>
    <sheet name="37" sheetId="27" r:id="rId38"/>
    <sheet name="38" sheetId="28" r:id="rId39"/>
    <sheet name="39" sheetId="29" r:id="rId40"/>
    <sheet name="40" sheetId="30" r:id="rId41"/>
    <sheet name="41" sheetId="31" r:id="rId42"/>
    <sheet name="42" sheetId="13" r:id="rId43"/>
    <sheet name="43" sheetId="14" r:id="rId44"/>
    <sheet name="44" sheetId="15" r:id="rId45"/>
    <sheet name="45" sheetId="17" r:id="rId46"/>
    <sheet name="46" sheetId="18" r:id="rId47"/>
    <sheet name="47" sheetId="19" r:id="rId48"/>
    <sheet name="48" sheetId="20" r:id="rId49"/>
    <sheet name="49" sheetId="21" r:id="rId50"/>
    <sheet name="50" sheetId="22" r:id="rId51"/>
    <sheet name="51" sheetId="16" r:id="rId52"/>
    <sheet name="52" sheetId="53" r:id="rId53"/>
    <sheet name="53" sheetId="54" r:id="rId54"/>
    <sheet name="54" sheetId="55" r:id="rId55"/>
    <sheet name="55" sheetId="56" r:id="rId56"/>
    <sheet name="56" sheetId="57" r:id="rId57"/>
    <sheet name="57" sheetId="58" r:id="rId58"/>
    <sheet name="58" sheetId="59" r:id="rId59"/>
    <sheet name="59" sheetId="60" r:id="rId60"/>
    <sheet name="60" sheetId="61" r:id="rId61"/>
    <sheet name="61" sheetId="62" r:id="rId62"/>
    <sheet name="62" sheetId="63" r:id="rId63"/>
    <sheet name="63" sheetId="64" r:id="rId64"/>
    <sheet name="64" sheetId="65" r:id="rId65"/>
    <sheet name="65" sheetId="66" r:id="rId66"/>
    <sheet name="66" sheetId="67" r:id="rId67"/>
    <sheet name="67" sheetId="68" r:id="rId68"/>
    <sheet name="68" sheetId="69" r:id="rId69"/>
    <sheet name="69" sheetId="70" r:id="rId70"/>
    <sheet name="70" sheetId="71" r:id="rId71"/>
    <sheet name="71" sheetId="72" r:id="rId72"/>
    <sheet name="72" sheetId="73" r:id="rId73"/>
    <sheet name="73" sheetId="74" r:id="rId74"/>
    <sheet name="74" sheetId="75" r:id="rId75"/>
    <sheet name="75" sheetId="76" r:id="rId76"/>
    <sheet name="76" sheetId="77" r:id="rId77"/>
    <sheet name="77" sheetId="78" r:id="rId78"/>
    <sheet name="78" sheetId="79" r:id="rId79"/>
    <sheet name="79" sheetId="80" r:id="rId80"/>
    <sheet name="80" sheetId="81" r:id="rId81"/>
    <sheet name="81" sheetId="82" r:id="rId82"/>
    <sheet name="82" sheetId="83" r:id="rId83"/>
    <sheet name="83" sheetId="84" r:id="rId84"/>
    <sheet name="84" sheetId="85" r:id="rId85"/>
    <sheet name="85" sheetId="86" r:id="rId86"/>
    <sheet name="86" sheetId="87" r:id="rId87"/>
    <sheet name="87" sheetId="88" r:id="rId88"/>
    <sheet name="88" sheetId="89" r:id="rId89"/>
    <sheet name="89" sheetId="90" r:id="rId90"/>
    <sheet name="90" sheetId="91" r:id="rId91"/>
    <sheet name="91" sheetId="92" r:id="rId92"/>
    <sheet name="92" sheetId="93" r:id="rId93"/>
    <sheet name="93" sheetId="94" r:id="rId94"/>
    <sheet name="94" sheetId="95" r:id="rId95"/>
    <sheet name="95" sheetId="96" r:id="rId96"/>
    <sheet name="96" sheetId="97" r:id="rId97"/>
    <sheet name="97" sheetId="98" r:id="rId98"/>
    <sheet name="98" sheetId="99" r:id="rId99"/>
    <sheet name="99" sheetId="100" r:id="rId100"/>
    <sheet name="100" sheetId="101" r:id="rId101"/>
  </sheets>
  <definedNames>
    <definedName name="AMAN" localSheetId="71">'71'!$B$12:$H$12</definedName>
    <definedName name="AMAN" localSheetId="72">'72'!$B$12:$H$12</definedName>
    <definedName name="AMAN" localSheetId="73">'73'!$B$12:$H$12</definedName>
    <definedName name="AMAN">'70'!$B$12:$H$12</definedName>
    <definedName name="APRIL">'77'!$B$4:$J$4</definedName>
    <definedName name="AUGUST">'77'!$B$8:$J$8</definedName>
    <definedName name="BHATT">'34'!$A$1:$A$5</definedName>
    <definedName name="DAKSHITA" localSheetId="71">'71'!$B$7:$H$7</definedName>
    <definedName name="DAKSHITA" localSheetId="72">'72'!$B$7:$H$7</definedName>
    <definedName name="DAKSHITA" localSheetId="73">'73'!$B$7:$H$7</definedName>
    <definedName name="DAKSHITA">'70'!$B$7:$H$7</definedName>
    <definedName name="DECEMBER">'77'!$B$12:$J$12</definedName>
    <definedName name="DEEPANSHI" localSheetId="71">'71'!$B$2:$H$2</definedName>
    <definedName name="DEEPANSHI" localSheetId="72">'72'!$B$2:$H$2</definedName>
    <definedName name="DEEPANSHI" localSheetId="73">'73'!$B$2:$H$2</definedName>
    <definedName name="DEEPANSHI">'70'!$B$2:$H$2</definedName>
    <definedName name="EMP">'34'!$A$2:$I$2</definedName>
    <definedName name="FEBRUARY">'77'!$B$2:$J$2</definedName>
    <definedName name="FRIDAY" localSheetId="71">'71'!$F$2:$F$13</definedName>
    <definedName name="FRIDAY" localSheetId="72">'72'!$F$2:$F$13</definedName>
    <definedName name="FRIDAY" localSheetId="73">'73'!$F$2:$F$13</definedName>
    <definedName name="FRIDAY">'70'!$F$2:$F$13</definedName>
    <definedName name="ISHIKA" localSheetId="71">'71'!$B$6:$H$6</definedName>
    <definedName name="ISHIKA" localSheetId="72">'72'!$B$6:$H$6</definedName>
    <definedName name="ISHIKA" localSheetId="73">'73'!$B$6:$H$6</definedName>
    <definedName name="ISHIKA">'70'!$B$6:$H$6</definedName>
    <definedName name="JANUARY">'77'!$B$1:$J$1</definedName>
    <definedName name="JULY">'77'!$B$7:$J$7</definedName>
    <definedName name="JUNE">'77'!$B$6:$J$6</definedName>
    <definedName name="KHUSI" localSheetId="71">'71'!$B$11:$H$11</definedName>
    <definedName name="KHUSI" localSheetId="72">'72'!$B$11:$H$11</definedName>
    <definedName name="KHUSI" localSheetId="73">'73'!$B$11:$H$11</definedName>
    <definedName name="KHUSI">'70'!$B$11:$H$11</definedName>
    <definedName name="LOVISH" localSheetId="71">'71'!$B$9:$H$9</definedName>
    <definedName name="LOVISH" localSheetId="72">'72'!$B$9:$H$9</definedName>
    <definedName name="LOVISH" localSheetId="73">'73'!$B$9:$H$9</definedName>
    <definedName name="LOVISH">'70'!$B$9:$H$9</definedName>
    <definedName name="MARCH">'77'!$B$3:$J$3</definedName>
    <definedName name="MAY">'77'!$B$5:$J$5</definedName>
    <definedName name="MAYANK" localSheetId="70">'70'!$B$4:$H$4</definedName>
    <definedName name="MAYANK" localSheetId="71">'71'!$B$4:$H$4</definedName>
    <definedName name="MAYANK" localSheetId="72">'72'!$B$4:$H$4</definedName>
    <definedName name="MAYANK" localSheetId="73">'73'!$B$4:$H$4</definedName>
    <definedName name="MAYANK">'34'!$A$1:$I$5</definedName>
    <definedName name="MITALI" localSheetId="71">'71'!$B$5:$H$5</definedName>
    <definedName name="MITALI" localSheetId="72">'72'!$B$5:$H$5</definedName>
    <definedName name="MITALI" localSheetId="73">'73'!$B$5:$H$5</definedName>
    <definedName name="MITALI">'70'!$B$5:$H$5</definedName>
    <definedName name="MONDAY" localSheetId="71">'71'!$B$2:$B$13</definedName>
    <definedName name="MONDAY" localSheetId="72">'72'!$B$2:$B$13</definedName>
    <definedName name="MONDAY" localSheetId="73">'73'!$B$2:$B$13</definedName>
    <definedName name="MONDAY">'70'!$B$2:$B$13</definedName>
    <definedName name="mydata">'26'!$A$1:$I$5</definedName>
    <definedName name="NAME" localSheetId="71">'71'!$B$2:$H$13</definedName>
    <definedName name="NAME" localSheetId="72">'72'!$B$2:$H$13</definedName>
    <definedName name="NAME" localSheetId="73">'73'!$B$2:$H$13</definedName>
    <definedName name="NAME">'70'!$B$2:$H$13</definedName>
    <definedName name="NOVEMBER">'77'!$B$11:$J$11</definedName>
    <definedName name="OCTOBER">'77'!$B$10:$J$10</definedName>
    <definedName name="PAYAL" localSheetId="71">'71'!$B$10:$H$10</definedName>
    <definedName name="PAYAL" localSheetId="72">'72'!$B$10:$H$10</definedName>
    <definedName name="PAYAL" localSheetId="73">'73'!$B$10:$H$10</definedName>
    <definedName name="PAYAL">'70'!$B$10:$H$10</definedName>
    <definedName name="PRIYA" localSheetId="71">'71'!$B$8:$H$8</definedName>
    <definedName name="PRIYA" localSheetId="72">'72'!$B$8:$H$8</definedName>
    <definedName name="PRIYA" localSheetId="73">'73'!$B$8:$H$8</definedName>
    <definedName name="PRIYA">'70'!$B$8:$H$8</definedName>
    <definedName name="RAHUL" localSheetId="71">'71'!$B$13:$H$13</definedName>
    <definedName name="RAHUL" localSheetId="72">'72'!$B$13:$H$13</definedName>
    <definedName name="RAHUL" localSheetId="73">'73'!$B$13:$H$13</definedName>
    <definedName name="RAHUL">'70'!$B$13:$H$13</definedName>
    <definedName name="salarydata">'41'!$D$1:$D$2027</definedName>
    <definedName name="SATURDAY" localSheetId="71">'71'!$G$2:$G$13</definedName>
    <definedName name="SATURDAY" localSheetId="72">'72'!$G$2:$G$13</definedName>
    <definedName name="SATURDAY" localSheetId="73">'73'!$G$2:$G$13</definedName>
    <definedName name="SATURDAY">'70'!$G$2:$G$13</definedName>
    <definedName name="SEPTEMBER">'77'!$B$9:$J$9</definedName>
    <definedName name="SUNDAY" localSheetId="71">'71'!$H$2:$H$13</definedName>
    <definedName name="SUNDAY" localSheetId="72">'72'!$H$2:$H$13</definedName>
    <definedName name="SUNDAY" localSheetId="73">'73'!$H$2:$H$13</definedName>
    <definedName name="SUNDAY">'70'!$H$2:$H$13</definedName>
    <definedName name="THURSDAY" localSheetId="71">'71'!$E$2:$E$13</definedName>
    <definedName name="THURSDAY" localSheetId="72">'72'!$E$2:$E$13</definedName>
    <definedName name="THURSDAY" localSheetId="73">'73'!$E$2:$E$13</definedName>
    <definedName name="THURSDAY">'70'!$E$2:$E$13</definedName>
    <definedName name="TUESDAY" localSheetId="71">'71'!$C$2:$C$13</definedName>
    <definedName name="TUESDAY" localSheetId="72">'72'!$C$2:$C$13</definedName>
    <definedName name="TUESDAY" localSheetId="73">'73'!$C$2:$C$13</definedName>
    <definedName name="TUESDAY">'70'!$C$2:$C$13</definedName>
    <definedName name="VANSH" localSheetId="71">'71'!$B$3:$H$3</definedName>
    <definedName name="VANSH" localSheetId="72">'72'!$B$3:$H$3</definedName>
    <definedName name="VANSH" localSheetId="73">'73'!$B$3:$H$3</definedName>
    <definedName name="VANSH">'70'!$B$3:$H$3</definedName>
    <definedName name="WEDNESDAY" localSheetId="71">'71'!$D$2:$D$13</definedName>
    <definedName name="WEDNESDAY" localSheetId="72">'72'!$D$2:$D$13</definedName>
    <definedName name="WEDNESDAY" localSheetId="73">'73'!$D$2:$D$13</definedName>
    <definedName name="WEDNESDAY">'70'!$D$2:$D$13</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17" i="101" l="1"/>
  <c r="I17" i="101" s="1"/>
  <c r="H16" i="101"/>
  <c r="I16" i="101" s="1"/>
  <c r="H15" i="101"/>
  <c r="I15" i="101" s="1"/>
  <c r="H14" i="101"/>
  <c r="I14" i="101" s="1"/>
  <c r="H13" i="101"/>
  <c r="I13" i="101" s="1"/>
  <c r="H12" i="101"/>
  <c r="I12" i="101" s="1"/>
  <c r="H11" i="101"/>
  <c r="I11" i="101" s="1"/>
  <c r="H10" i="101"/>
  <c r="I10" i="101" s="1"/>
  <c r="H9" i="101"/>
  <c r="I9" i="101" s="1"/>
  <c r="H8" i="101"/>
  <c r="I8" i="101" s="1"/>
  <c r="H7" i="101"/>
  <c r="I7" i="101" s="1"/>
  <c r="B2" i="100"/>
  <c r="B16" i="100"/>
  <c r="B15" i="100"/>
  <c r="B14" i="100"/>
  <c r="B13" i="100"/>
  <c r="B12" i="100"/>
  <c r="B11" i="100"/>
  <c r="B10" i="100"/>
  <c r="B9" i="100"/>
  <c r="B8" i="100"/>
  <c r="B7" i="100"/>
  <c r="B6" i="100"/>
  <c r="B5" i="100"/>
  <c r="B4" i="100"/>
  <c r="B3" i="100"/>
  <c r="B2" i="99"/>
  <c r="B19" i="99"/>
  <c r="A18" i="99"/>
  <c r="B18" i="99" s="1"/>
  <c r="B17" i="99"/>
  <c r="B16" i="99"/>
  <c r="B15" i="99"/>
  <c r="B14" i="99"/>
  <c r="A14" i="99"/>
  <c r="B13" i="99"/>
  <c r="B12" i="99"/>
  <c r="B11" i="99"/>
  <c r="A11" i="99"/>
  <c r="B10" i="99"/>
  <c r="B9" i="99"/>
  <c r="B8" i="99"/>
  <c r="A8" i="99"/>
  <c r="B7" i="99"/>
  <c r="B6" i="99"/>
  <c r="B5" i="99"/>
  <c r="B4" i="99"/>
  <c r="B3" i="99"/>
  <c r="K7" i="98"/>
  <c r="K7" i="97"/>
  <c r="F2" i="96"/>
  <c r="F14" i="96"/>
  <c r="F13" i="96"/>
  <c r="F12" i="96"/>
  <c r="F11" i="96"/>
  <c r="F10" i="96"/>
  <c r="F9" i="96"/>
  <c r="F8" i="96"/>
  <c r="F7" i="96"/>
  <c r="F6" i="96"/>
  <c r="F5" i="96"/>
  <c r="F4" i="96"/>
  <c r="F3" i="96"/>
  <c r="B2" i="95"/>
  <c r="B11" i="95"/>
  <c r="B10" i="95"/>
  <c r="B9" i="95"/>
  <c r="B8" i="95"/>
  <c r="B7" i="95"/>
  <c r="B6" i="95"/>
  <c r="B5" i="95"/>
  <c r="B4" i="95"/>
  <c r="A3" i="95"/>
  <c r="B3" i="95" s="1"/>
  <c r="C2" i="94"/>
  <c r="C10" i="94"/>
  <c r="C9" i="94"/>
  <c r="C8" i="94"/>
  <c r="C7" i="94"/>
  <c r="C6" i="94"/>
  <c r="C5" i="94"/>
  <c r="C4" i="94"/>
  <c r="C3" i="94"/>
  <c r="E2" i="93"/>
  <c r="E16" i="93"/>
  <c r="E15" i="93"/>
  <c r="E14" i="93"/>
  <c r="E13" i="93"/>
  <c r="E12" i="93"/>
  <c r="E11" i="93"/>
  <c r="E10" i="93"/>
  <c r="E9" i="93"/>
  <c r="E8" i="93"/>
  <c r="E7" i="93"/>
  <c r="E6" i="93"/>
  <c r="E5" i="93"/>
  <c r="E4" i="93"/>
  <c r="E3" i="93"/>
  <c r="C11" i="92"/>
  <c r="D11" i="92" s="1"/>
  <c r="D10" i="92"/>
  <c r="C9" i="92"/>
  <c r="D9" i="92" s="1"/>
  <c r="D8" i="92"/>
  <c r="D7" i="92"/>
  <c r="C7" i="92"/>
  <c r="D6" i="92"/>
  <c r="D5" i="92"/>
  <c r="D4" i="92"/>
  <c r="C4" i="92"/>
  <c r="C3" i="92"/>
  <c r="D3" i="92" s="1"/>
  <c r="D2" i="92"/>
  <c r="C2" i="92"/>
  <c r="F2" i="91"/>
  <c r="F3" i="91"/>
  <c r="F4" i="91"/>
  <c r="F5" i="91"/>
  <c r="F6" i="91"/>
  <c r="F7" i="91"/>
  <c r="F8" i="91"/>
  <c r="F9" i="91"/>
  <c r="F10" i="91"/>
  <c r="F11" i="91"/>
  <c r="F12" i="91"/>
  <c r="E4" i="91"/>
  <c r="E17" i="90"/>
  <c r="E16" i="90"/>
  <c r="E15" i="90"/>
  <c r="E14" i="90"/>
  <c r="E13" i="90"/>
  <c r="E12" i="90"/>
  <c r="E11" i="90"/>
  <c r="E10" i="90"/>
  <c r="E9" i="90"/>
  <c r="E8" i="90"/>
  <c r="E7" i="90"/>
  <c r="E6" i="90"/>
  <c r="E5" i="90"/>
  <c r="E4" i="90"/>
  <c r="E3" i="90"/>
  <c r="E2" i="90"/>
  <c r="I12" i="89"/>
  <c r="F11" i="89"/>
  <c r="F10" i="89"/>
  <c r="F9" i="89"/>
  <c r="F8" i="89"/>
  <c r="F7" i="89"/>
  <c r="F6" i="89"/>
  <c r="F5" i="89"/>
  <c r="F4" i="89"/>
  <c r="F3" i="89"/>
  <c r="F2" i="89"/>
  <c r="I4" i="88"/>
  <c r="A53" i="88"/>
  <c r="A52" i="88"/>
  <c r="A51" i="88"/>
  <c r="A50" i="88"/>
  <c r="A49" i="88"/>
  <c r="A48" i="88"/>
  <c r="A47" i="88"/>
  <c r="A46" i="88"/>
  <c r="A45" i="88"/>
  <c r="A44" i="88"/>
  <c r="A43" i="88"/>
  <c r="A42" i="88"/>
  <c r="A41" i="88"/>
  <c r="A40" i="88"/>
  <c r="L39" i="88"/>
  <c r="A39" i="88"/>
  <c r="A38" i="88"/>
  <c r="A37" i="88"/>
  <c r="A36" i="88"/>
  <c r="A35" i="88"/>
  <c r="A34" i="88"/>
  <c r="A33" i="88"/>
  <c r="A32" i="88"/>
  <c r="A31" i="88"/>
  <c r="A30" i="88"/>
  <c r="A29" i="88"/>
  <c r="A28" i="88"/>
  <c r="A27" i="88"/>
  <c r="A26" i="88"/>
  <c r="A25" i="88"/>
  <c r="A24" i="88"/>
  <c r="A23" i="88"/>
  <c r="A22" i="88"/>
  <c r="A21" i="88"/>
  <c r="A20" i="88"/>
  <c r="A19" i="88"/>
  <c r="A18" i="88"/>
  <c r="A17" i="88"/>
  <c r="A16" i="88"/>
  <c r="A15" i="88"/>
  <c r="A14" i="88"/>
  <c r="A13" i="88"/>
  <c r="A12" i="88"/>
  <c r="A11" i="88"/>
  <c r="A10" i="88"/>
  <c r="A9" i="88"/>
  <c r="A8" i="88"/>
  <c r="A7" i="88"/>
  <c r="A6" i="88"/>
  <c r="A5" i="88"/>
  <c r="A4" i="88"/>
  <c r="I35" i="88" s="1"/>
  <c r="A3" i="88"/>
  <c r="A2" i="88"/>
  <c r="J39" i="88" s="1"/>
  <c r="C14" i="87"/>
  <c r="C12" i="86"/>
  <c r="D2" i="85"/>
  <c r="D5" i="85"/>
  <c r="D4" i="85"/>
  <c r="D3" i="85"/>
  <c r="D13" i="84"/>
  <c r="D12" i="84"/>
  <c r="D11" i="84"/>
  <c r="D10" i="84"/>
  <c r="D9" i="84"/>
  <c r="D8" i="84"/>
  <c r="D7" i="84"/>
  <c r="D6" i="84"/>
  <c r="D5" i="84"/>
  <c r="D4" i="84"/>
  <c r="D3" i="84"/>
  <c r="D2" i="84"/>
  <c r="E17" i="83"/>
  <c r="E14" i="83"/>
  <c r="F14" i="83" s="1"/>
  <c r="F13" i="83"/>
  <c r="E13" i="83"/>
  <c r="E12" i="83"/>
  <c r="F12" i="83" s="1"/>
  <c r="F11" i="83"/>
  <c r="E11" i="83"/>
  <c r="E10" i="83"/>
  <c r="F10" i="83" s="1"/>
  <c r="F9" i="83"/>
  <c r="E9" i="83"/>
  <c r="E8" i="83"/>
  <c r="F8" i="83" s="1"/>
  <c r="F7" i="83"/>
  <c r="E7" i="83"/>
  <c r="E6" i="83"/>
  <c r="F6" i="83" s="1"/>
  <c r="F5" i="83"/>
  <c r="E5" i="83"/>
  <c r="E4" i="83"/>
  <c r="F4" i="83" s="1"/>
  <c r="F3" i="83"/>
  <c r="E3" i="83"/>
  <c r="E2" i="83"/>
  <c r="F2" i="83" s="1"/>
  <c r="L3" i="82"/>
  <c r="M3" i="82"/>
  <c r="N3" i="82"/>
  <c r="O3" i="82"/>
  <c r="L4" i="82"/>
  <c r="M4" i="82"/>
  <c r="N4" i="82"/>
  <c r="O4" i="82"/>
  <c r="L5" i="82"/>
  <c r="M5" i="82"/>
  <c r="N5" i="82"/>
  <c r="O5" i="82"/>
  <c r="L6" i="82"/>
  <c r="M6" i="82"/>
  <c r="N6" i="82"/>
  <c r="O6" i="82"/>
  <c r="L7" i="82"/>
  <c r="M7" i="82"/>
  <c r="N7" i="82"/>
  <c r="O7" i="82"/>
  <c r="A63" i="82"/>
  <c r="A62" i="82"/>
  <c r="A61" i="82"/>
  <c r="A60" i="82"/>
  <c r="A59" i="82"/>
  <c r="A58" i="82"/>
  <c r="A57" i="82"/>
  <c r="A56" i="82"/>
  <c r="A55" i="82"/>
  <c r="A54" i="82"/>
  <c r="A53" i="82"/>
  <c r="A52" i="82"/>
  <c r="A51" i="82"/>
  <c r="A50" i="82"/>
  <c r="A49" i="82"/>
  <c r="A48" i="82"/>
  <c r="A47" i="82"/>
  <c r="A46" i="82"/>
  <c r="A45" i="82"/>
  <c r="A44" i="82"/>
  <c r="A43" i="82"/>
  <c r="A42" i="82"/>
  <c r="A41" i="82"/>
  <c r="A40" i="82"/>
  <c r="A39" i="82"/>
  <c r="A38" i="82"/>
  <c r="A37" i="82"/>
  <c r="A36" i="82"/>
  <c r="A35" i="82"/>
  <c r="A34" i="82"/>
  <c r="A33" i="82"/>
  <c r="A32" i="82"/>
  <c r="A31" i="82"/>
  <c r="A30" i="82"/>
  <c r="A29" i="82"/>
  <c r="A28" i="82"/>
  <c r="A27" i="82"/>
  <c r="A26" i="82"/>
  <c r="A25" i="82"/>
  <c r="A24" i="82"/>
  <c r="A23" i="82"/>
  <c r="A22" i="82"/>
  <c r="A21" i="82"/>
  <c r="A20" i="82"/>
  <c r="A19" i="82"/>
  <c r="A18" i="82"/>
  <c r="A17" i="82"/>
  <c r="A16" i="82"/>
  <c r="A15" i="82"/>
  <c r="A14" i="82"/>
  <c r="A13" i="82"/>
  <c r="A12" i="82"/>
  <c r="A11" i="82"/>
  <c r="A10" i="82"/>
  <c r="A9" i="82"/>
  <c r="A8" i="82"/>
  <c r="A7" i="82"/>
  <c r="A6" i="82"/>
  <c r="A5" i="82"/>
  <c r="A4" i="82"/>
  <c r="A3" i="82"/>
  <c r="A2" i="82"/>
  <c r="C2" i="81"/>
  <c r="C14" i="81"/>
  <c r="C13" i="81"/>
  <c r="C12" i="81"/>
  <c r="C11" i="81"/>
  <c r="C10" i="81"/>
  <c r="C9" i="81"/>
  <c r="C8" i="81"/>
  <c r="C7" i="81"/>
  <c r="C6" i="81"/>
  <c r="C5" i="81"/>
  <c r="C4" i="81"/>
  <c r="C3" i="81"/>
  <c r="B9" i="80"/>
  <c r="I12" i="79"/>
  <c r="I11" i="79"/>
  <c r="F11" i="79"/>
  <c r="F10" i="79"/>
  <c r="F9" i="79"/>
  <c r="F8" i="79"/>
  <c r="F7" i="79"/>
  <c r="F6" i="79"/>
  <c r="F5" i="79"/>
  <c r="F4" i="79"/>
  <c r="F3" i="79"/>
  <c r="F2" i="79"/>
  <c r="B13" i="77"/>
  <c r="B12" i="77"/>
  <c r="B11" i="77"/>
  <c r="B10" i="77"/>
  <c r="B9" i="77"/>
  <c r="B8" i="77"/>
  <c r="B7" i="77"/>
  <c r="A6" i="77"/>
  <c r="B6" i="77" s="1"/>
  <c r="B5" i="77"/>
  <c r="B4" i="77"/>
  <c r="B3" i="77"/>
  <c r="E13" i="76"/>
  <c r="F13" i="76" s="1"/>
  <c r="E12" i="76"/>
  <c r="F12" i="76" s="1"/>
  <c r="E11" i="76"/>
  <c r="F11" i="76" s="1"/>
  <c r="E10" i="76"/>
  <c r="F10" i="76" s="1"/>
  <c r="E9" i="76"/>
  <c r="F9" i="76" s="1"/>
  <c r="E8" i="76"/>
  <c r="F8" i="76" s="1"/>
  <c r="E7" i="76"/>
  <c r="F7" i="76" s="1"/>
  <c r="E6" i="76"/>
  <c r="F6" i="76" s="1"/>
  <c r="E5" i="76"/>
  <c r="F5" i="76" s="1"/>
  <c r="E4" i="76"/>
  <c r="F4" i="76" s="1"/>
  <c r="E3" i="76"/>
  <c r="F3" i="76" s="1"/>
  <c r="E2" i="76"/>
  <c r="F2" i="76" s="1"/>
  <c r="B2" i="72"/>
  <c r="C2" i="72"/>
  <c r="D2" i="72"/>
  <c r="E2" i="72"/>
  <c r="F2" i="72"/>
  <c r="G2" i="72"/>
  <c r="H2" i="72"/>
  <c r="B3" i="72"/>
  <c r="C3" i="72"/>
  <c r="D3" i="72"/>
  <c r="E3" i="72"/>
  <c r="F3" i="72"/>
  <c r="G3" i="72"/>
  <c r="H3" i="72"/>
  <c r="D4" i="72"/>
  <c r="E4" i="72"/>
  <c r="F4" i="72"/>
  <c r="G4" i="72"/>
  <c r="H4" i="72"/>
  <c r="B5" i="72"/>
  <c r="C5" i="72"/>
  <c r="D5" i="72"/>
  <c r="E5" i="72"/>
  <c r="F5" i="72"/>
  <c r="G5" i="72"/>
  <c r="H5" i="72"/>
  <c r="B6" i="72"/>
  <c r="C6" i="72"/>
  <c r="D6" i="72"/>
  <c r="E6" i="72"/>
  <c r="F6" i="72"/>
  <c r="G6" i="72"/>
  <c r="H6" i="72"/>
  <c r="B7" i="72"/>
  <c r="C7" i="72"/>
  <c r="D7" i="72"/>
  <c r="E7" i="72"/>
  <c r="F7" i="72"/>
  <c r="G7" i="72"/>
  <c r="H7" i="72"/>
  <c r="B8" i="72"/>
  <c r="C8" i="72"/>
  <c r="D8" i="72"/>
  <c r="E8" i="72"/>
  <c r="F8" i="72"/>
  <c r="G8" i="72"/>
  <c r="H8" i="72"/>
  <c r="B9" i="72"/>
  <c r="C9" i="72"/>
  <c r="D9" i="72"/>
  <c r="E9" i="72"/>
  <c r="F9" i="72"/>
  <c r="G9" i="72"/>
  <c r="H9" i="72"/>
  <c r="B10" i="72"/>
  <c r="C10" i="72"/>
  <c r="D10" i="72"/>
  <c r="E10" i="72"/>
  <c r="F10" i="72"/>
  <c r="G10" i="72"/>
  <c r="H10" i="72"/>
  <c r="B11" i="72"/>
  <c r="C11" i="72"/>
  <c r="D11" i="72"/>
  <c r="E11" i="72"/>
  <c r="F11" i="72"/>
  <c r="G11" i="72"/>
  <c r="H11" i="72"/>
  <c r="B12" i="72"/>
  <c r="C12" i="72"/>
  <c r="D12" i="72"/>
  <c r="E12" i="72"/>
  <c r="F12" i="72"/>
  <c r="G12" i="72"/>
  <c r="H12" i="72"/>
  <c r="B13" i="72"/>
  <c r="C13" i="72"/>
  <c r="D13" i="72"/>
  <c r="E13" i="72"/>
  <c r="F13" i="72"/>
  <c r="G13" i="72"/>
  <c r="H13" i="72"/>
  <c r="K4" i="70"/>
  <c r="K4" i="69"/>
  <c r="K4" i="67"/>
  <c r="K4" i="66"/>
  <c r="B2" i="65"/>
  <c r="B62" i="65"/>
  <c r="B56" i="65"/>
  <c r="B57" i="65" s="1"/>
  <c r="B58" i="65" s="1"/>
  <c r="B59" i="65" s="1"/>
  <c r="B60" i="65" s="1"/>
  <c r="B61" i="65" s="1"/>
  <c r="B48" i="65"/>
  <c r="B49" i="65" s="1"/>
  <c r="B50" i="65" s="1"/>
  <c r="B51" i="65" s="1"/>
  <c r="B52" i="65" s="1"/>
  <c r="B53" i="65" s="1"/>
  <c r="B54" i="65" s="1"/>
  <c r="B55" i="65" s="1"/>
  <c r="B39" i="65"/>
  <c r="B40" i="65" s="1"/>
  <c r="B41" i="65" s="1"/>
  <c r="B42" i="65" s="1"/>
  <c r="B43" i="65" s="1"/>
  <c r="B44" i="65" s="1"/>
  <c r="B45" i="65" s="1"/>
  <c r="B46" i="65" s="1"/>
  <c r="B47" i="65" s="1"/>
  <c r="B29" i="65"/>
  <c r="B30" i="65" s="1"/>
  <c r="B31" i="65" s="1"/>
  <c r="B32" i="65" s="1"/>
  <c r="B33" i="65" s="1"/>
  <c r="B34" i="65" s="1"/>
  <c r="B35" i="65" s="1"/>
  <c r="B36" i="65" s="1"/>
  <c r="B37" i="65" s="1"/>
  <c r="B38" i="65" s="1"/>
  <c r="B18" i="65"/>
  <c r="B19" i="65" s="1"/>
  <c r="B20" i="65" s="1"/>
  <c r="B21" i="65" s="1"/>
  <c r="B22" i="65" s="1"/>
  <c r="B23" i="65" s="1"/>
  <c r="B24" i="65" s="1"/>
  <c r="B25" i="65" s="1"/>
  <c r="B26" i="65" s="1"/>
  <c r="B27" i="65" s="1"/>
  <c r="B28" i="65" s="1"/>
  <c r="B10" i="65"/>
  <c r="B11" i="65" s="1"/>
  <c r="B12" i="65" s="1"/>
  <c r="B13" i="65" s="1"/>
  <c r="B14" i="65" s="1"/>
  <c r="B15" i="65" s="1"/>
  <c r="B16" i="65" s="1"/>
  <c r="B17" i="65" s="1"/>
  <c r="B3" i="65"/>
  <c r="B4" i="65" s="1"/>
  <c r="B5" i="65" s="1"/>
  <c r="B6" i="65" s="1"/>
  <c r="B7" i="65" s="1"/>
  <c r="B8" i="65" s="1"/>
  <c r="B9" i="65" s="1"/>
  <c r="F5" i="64"/>
  <c r="F6" i="64"/>
  <c r="F7" i="64"/>
  <c r="F8" i="64"/>
  <c r="F9" i="64"/>
  <c r="F10" i="64"/>
  <c r="F11" i="64"/>
  <c r="F12" i="64"/>
  <c r="F13" i="64"/>
  <c r="F4" i="64"/>
  <c r="I20" i="63"/>
  <c r="I19" i="63"/>
  <c r="I18" i="63"/>
  <c r="I17" i="63"/>
  <c r="I16" i="63"/>
  <c r="I15" i="63"/>
  <c r="I14" i="63"/>
  <c r="I13" i="63"/>
  <c r="I12" i="63"/>
  <c r="I11" i="63"/>
  <c r="I10" i="63"/>
  <c r="I9" i="63"/>
  <c r="I8" i="63"/>
  <c r="I7" i="63"/>
  <c r="I6" i="63"/>
  <c r="E6" i="62"/>
  <c r="E15" i="62"/>
  <c r="E14" i="62"/>
  <c r="E13" i="62"/>
  <c r="E12" i="62"/>
  <c r="E11" i="62"/>
  <c r="E10" i="62"/>
  <c r="E9" i="62"/>
  <c r="E8" i="62"/>
  <c r="E7" i="62"/>
  <c r="C9" i="60"/>
  <c r="C7" i="60"/>
  <c r="C6" i="60" s="1"/>
  <c r="G18" i="78"/>
  <c r="M8" i="75"/>
  <c r="M8" i="74"/>
  <c r="M8" i="73"/>
  <c r="M8" i="72"/>
  <c r="M8" i="71"/>
  <c r="L4" i="88" l="1"/>
  <c r="L8" i="88"/>
  <c r="J10" i="88"/>
  <c r="I11" i="88"/>
  <c r="L12" i="88"/>
  <c r="J14" i="88"/>
  <c r="L17" i="88"/>
  <c r="K20" i="88"/>
  <c r="L23" i="88"/>
  <c r="K24" i="88"/>
  <c r="I26" i="88"/>
  <c r="L27" i="88"/>
  <c r="K28" i="88"/>
  <c r="J29" i="88"/>
  <c r="I30" i="88"/>
  <c r="L31" i="88"/>
  <c r="K32" i="88"/>
  <c r="J33" i="88"/>
  <c r="I34" i="88"/>
  <c r="L35" i="88"/>
  <c r="K36" i="88"/>
  <c r="J37" i="88"/>
  <c r="I38" i="88"/>
  <c r="L5" i="88"/>
  <c r="J7" i="88"/>
  <c r="I8" i="88"/>
  <c r="L9" i="88"/>
  <c r="L13" i="88"/>
  <c r="K14" i="88"/>
  <c r="K21" i="88"/>
  <c r="K25" i="88"/>
  <c r="J26" i="88"/>
  <c r="I27" i="88"/>
  <c r="L28" i="88"/>
  <c r="J34" i="88"/>
  <c r="L36" i="88"/>
  <c r="K37" i="88"/>
  <c r="J38" i="88"/>
  <c r="J4" i="88"/>
  <c r="I5" i="88"/>
  <c r="L6" i="88"/>
  <c r="J8" i="88"/>
  <c r="I9" i="88"/>
  <c r="L10" i="88"/>
  <c r="L16" i="88"/>
  <c r="L18" i="88"/>
  <c r="I20" i="88"/>
  <c r="K26" i="88"/>
  <c r="J27" i="88"/>
  <c r="I28" i="88"/>
  <c r="I32" i="88"/>
  <c r="K4" i="88"/>
  <c r="J5" i="88"/>
  <c r="I6" i="88"/>
  <c r="L7" i="88"/>
  <c r="K8" i="88"/>
  <c r="J9" i="88"/>
  <c r="I10" i="88"/>
  <c r="L11" i="88"/>
  <c r="K12" i="88"/>
  <c r="J13" i="88"/>
  <c r="I14" i="88"/>
  <c r="J20" i="88"/>
  <c r="I21" i="88"/>
  <c r="L22" i="88"/>
  <c r="K23" i="88"/>
  <c r="J24" i="88"/>
  <c r="I25" i="88"/>
  <c r="L26" i="88"/>
  <c r="K27" i="88"/>
  <c r="J28" i="88"/>
  <c r="I29" i="88"/>
  <c r="L30" i="88"/>
  <c r="K31" i="88"/>
  <c r="J32" i="88"/>
  <c r="I33" i="88"/>
  <c r="L34" i="88"/>
  <c r="K35" i="88"/>
  <c r="J36" i="88"/>
  <c r="I37" i="88"/>
  <c r="L38" i="88"/>
  <c r="K39" i="88"/>
  <c r="I39" i="88"/>
  <c r="K5" i="88"/>
  <c r="J6" i="88"/>
  <c r="I7" i="88"/>
  <c r="K9" i="88"/>
  <c r="K13" i="88"/>
  <c r="L15" i="88"/>
  <c r="L19" i="88"/>
  <c r="J21" i="88"/>
  <c r="I22" i="88"/>
  <c r="J25" i="88"/>
  <c r="K6" i="88"/>
  <c r="K10" i="88"/>
  <c r="J11" i="88"/>
  <c r="I12" i="88"/>
  <c r="L20" i="88"/>
  <c r="J22" i="88"/>
  <c r="I23" i="88"/>
  <c r="L24" i="88"/>
  <c r="K29" i="88"/>
  <c r="J30" i="88"/>
  <c r="I31" i="88"/>
  <c r="L32" i="88"/>
  <c r="K33" i="88"/>
  <c r="K7" i="88"/>
  <c r="K11" i="88"/>
  <c r="J12" i="88"/>
  <c r="I13" i="88"/>
  <c r="L14" i="88"/>
  <c r="L21" i="88"/>
  <c r="K22" i="88"/>
  <c r="J23" i="88"/>
  <c r="I24" i="88"/>
  <c r="L25" i="88"/>
  <c r="L29" i="88"/>
  <c r="K30" i="88"/>
  <c r="J31" i="88"/>
  <c r="L33" i="88"/>
  <c r="K34" i="88"/>
  <c r="J35" i="88"/>
  <c r="I36" i="88"/>
  <c r="L37" i="88"/>
  <c r="K38" i="88"/>
  <c r="K4" i="68"/>
  <c r="C12" i="59"/>
  <c r="D9" i="58"/>
  <c r="B2" i="57" l="1"/>
  <c r="B14" i="57"/>
  <c r="B13" i="57"/>
  <c r="B12" i="57"/>
  <c r="B11" i="57"/>
  <c r="B10" i="57"/>
  <c r="B9" i="57"/>
  <c r="B8" i="57"/>
  <c r="B7" i="57"/>
  <c r="B6" i="57"/>
  <c r="B5" i="57"/>
  <c r="B4" i="57"/>
  <c r="B3" i="57"/>
  <c r="C7" i="56"/>
  <c r="F3" i="55"/>
  <c r="F5" i="55"/>
  <c r="F6" i="55"/>
  <c r="F7" i="55"/>
  <c r="F8" i="55"/>
  <c r="F9" i="55"/>
  <c r="F10" i="55"/>
  <c r="F11" i="55"/>
  <c r="F4" i="55"/>
  <c r="F12" i="55"/>
  <c r="E3" i="55"/>
  <c r="G12" i="54"/>
  <c r="B2" i="53"/>
  <c r="B3" i="53"/>
  <c r="B4" i="53"/>
  <c r="B5" i="53"/>
  <c r="B6" i="53"/>
  <c r="B7" i="53"/>
  <c r="B8" i="53"/>
  <c r="B9" i="53"/>
  <c r="B10" i="53"/>
  <c r="B11" i="53"/>
  <c r="B12" i="53"/>
  <c r="B13" i="53"/>
  <c r="B14" i="53"/>
  <c r="B15" i="53"/>
  <c r="B16" i="53"/>
  <c r="B17" i="53"/>
  <c r="B18" i="53"/>
  <c r="B19" i="53"/>
  <c r="B20" i="53"/>
  <c r="B21" i="53"/>
  <c r="B22" i="53"/>
  <c r="B23" i="53"/>
  <c r="B24" i="53"/>
  <c r="B25" i="53"/>
  <c r="B26" i="53"/>
  <c r="B27" i="53"/>
  <c r="B28" i="53"/>
  <c r="B29" i="53"/>
  <c r="B30" i="53"/>
  <c r="B31" i="53"/>
  <c r="B32" i="53"/>
  <c r="B33" i="53"/>
  <c r="B34" i="53"/>
  <c r="B35" i="53"/>
  <c r="B36" i="53"/>
  <c r="B37" i="53"/>
  <c r="B38" i="53"/>
  <c r="B39" i="53"/>
  <c r="B40" i="53"/>
  <c r="B41" i="53"/>
  <c r="B42" i="53"/>
  <c r="B43" i="53"/>
  <c r="B44" i="53"/>
  <c r="B45" i="53"/>
  <c r="B46" i="53"/>
  <c r="B47" i="53"/>
  <c r="B48" i="53"/>
  <c r="B49" i="53"/>
  <c r="B50" i="53"/>
  <c r="B51" i="53"/>
  <c r="B52" i="53"/>
  <c r="B53" i="53"/>
  <c r="B54" i="53"/>
  <c r="B55" i="53"/>
  <c r="B56" i="53"/>
  <c r="B57" i="53"/>
  <c r="B58" i="53"/>
  <c r="B59" i="53"/>
  <c r="B60" i="53"/>
  <c r="B61" i="53"/>
  <c r="B62" i="53"/>
  <c r="B63" i="53"/>
  <c r="B64" i="53"/>
  <c r="B65" i="53"/>
  <c r="B66" i="53"/>
  <c r="B67" i="53"/>
  <c r="B68" i="53"/>
  <c r="B69" i="53"/>
  <c r="B70" i="53"/>
  <c r="B71" i="53"/>
  <c r="B72" i="53"/>
  <c r="B73" i="53"/>
  <c r="B74" i="53"/>
  <c r="B75" i="53"/>
  <c r="B76" i="53"/>
  <c r="B77" i="53"/>
  <c r="B78" i="53"/>
  <c r="B79" i="53"/>
  <c r="B80" i="53"/>
  <c r="B81" i="53"/>
  <c r="B82" i="53"/>
  <c r="B83" i="53"/>
  <c r="B84" i="53"/>
  <c r="B85" i="53"/>
  <c r="B86" i="53"/>
  <c r="B87" i="53"/>
  <c r="B88" i="53"/>
  <c r="B89" i="53"/>
  <c r="B90" i="53"/>
  <c r="B91" i="53"/>
  <c r="B92" i="53"/>
  <c r="B93" i="53"/>
  <c r="B94" i="53"/>
  <c r="B95" i="53"/>
  <c r="B96" i="53"/>
  <c r="B97" i="53"/>
  <c r="B98" i="53"/>
  <c r="B99" i="53"/>
  <c r="B100" i="53"/>
  <c r="B101" i="53"/>
  <c r="B102" i="53"/>
  <c r="B103" i="53"/>
  <c r="B104" i="53"/>
  <c r="B105" i="53"/>
  <c r="B106" i="53"/>
  <c r="B107" i="53"/>
  <c r="B108" i="53"/>
  <c r="B109" i="53"/>
  <c r="B110" i="53"/>
  <c r="B111" i="53"/>
  <c r="B112" i="53"/>
  <c r="B113" i="53"/>
  <c r="B114" i="53"/>
  <c r="B115" i="53"/>
  <c r="B116" i="53"/>
  <c r="B117" i="53"/>
  <c r="B118" i="53"/>
  <c r="B119" i="53"/>
  <c r="B120" i="53"/>
  <c r="B121" i="53"/>
  <c r="B122" i="53"/>
  <c r="B123" i="53"/>
  <c r="B124" i="53"/>
  <c r="G2" i="16"/>
  <c r="H2" i="16"/>
  <c r="G3" i="16"/>
  <c r="H3" i="16"/>
  <c r="G4" i="16"/>
  <c r="H4" i="16"/>
  <c r="G5" i="16"/>
  <c r="H5" i="16"/>
  <c r="G6" i="16"/>
  <c r="H6" i="16"/>
  <c r="G7" i="16"/>
  <c r="H7" i="16"/>
  <c r="G8" i="16"/>
  <c r="H8" i="16"/>
  <c r="D9" i="22" a="1"/>
  <c r="D9" i="22" s="1"/>
  <c r="D10" i="22" a="1"/>
  <c r="D10" i="22" s="1"/>
  <c r="D11" i="22" a="1"/>
  <c r="D11" i="22" s="1"/>
  <c r="D12" i="22" a="1"/>
  <c r="D12" i="22" s="1"/>
  <c r="G4" i="21" a="1"/>
  <c r="G4" i="21" s="1"/>
  <c r="G5" i="21" a="1"/>
  <c r="G5" i="21"/>
  <c r="G6" i="21" a="1"/>
  <c r="G6" i="21"/>
  <c r="G7" i="21" a="1"/>
  <c r="G7" i="21" s="1"/>
  <c r="G8" i="21" a="1"/>
  <c r="G8" i="21"/>
  <c r="J21" i="20"/>
  <c r="J20" i="20"/>
  <c r="J19" i="20"/>
  <c r="J18" i="20"/>
  <c r="J17" i="20"/>
  <c r="J16" i="20"/>
  <c r="J15" i="20"/>
  <c r="J14" i="20"/>
  <c r="J13" i="20"/>
  <c r="J12" i="20"/>
  <c r="J11" i="20"/>
  <c r="J10" i="20"/>
  <c r="F2" i="19"/>
  <c r="G11" i="18"/>
  <c r="H9" i="18"/>
  <c r="H8" i="18"/>
  <c r="H7" i="18"/>
  <c r="H6" i="18"/>
  <c r="H5" i="18"/>
  <c r="H4" i="18"/>
  <c r="H3" i="18"/>
  <c r="H2" i="18"/>
  <c r="P14" i="17"/>
  <c r="P13" i="17"/>
  <c r="P12" i="17"/>
  <c r="P11" i="17"/>
  <c r="P10" i="17"/>
  <c r="P9" i="17"/>
  <c r="I6" i="15"/>
  <c r="H6" i="15"/>
  <c r="G6" i="15"/>
  <c r="I5" i="15"/>
  <c r="H5" i="15"/>
  <c r="G5" i="15"/>
  <c r="I4" i="15"/>
  <c r="H4" i="15"/>
  <c r="G4" i="15"/>
  <c r="I3" i="15"/>
  <c r="H3" i="15"/>
  <c r="G3" i="15"/>
  <c r="I2" i="15"/>
  <c r="H2" i="15"/>
  <c r="G2" i="15"/>
  <c r="J12" i="14"/>
  <c r="I12" i="14"/>
  <c r="H12" i="14"/>
  <c r="G12" i="14"/>
  <c r="J11" i="14"/>
  <c r="H11" i="14"/>
  <c r="G11" i="14"/>
  <c r="J10" i="14"/>
  <c r="I10" i="14"/>
  <c r="H10" i="14"/>
  <c r="G10" i="14"/>
  <c r="J9" i="14"/>
  <c r="I9" i="14"/>
  <c r="H9" i="14"/>
  <c r="G9" i="14"/>
  <c r="J8" i="14"/>
  <c r="H8" i="14"/>
  <c r="G8" i="14"/>
  <c r="J7" i="14"/>
  <c r="I7" i="14"/>
  <c r="H7" i="14"/>
  <c r="G7" i="14"/>
  <c r="O3" i="13"/>
  <c r="N3" i="13"/>
  <c r="M3" i="13"/>
  <c r="L3" i="13"/>
  <c r="K3" i="13"/>
  <c r="J3" i="13"/>
  <c r="I3" i="13"/>
  <c r="H3" i="13"/>
  <c r="G3" i="13"/>
  <c r="F3" i="13"/>
  <c r="O2" i="13"/>
  <c r="N2" i="13"/>
  <c r="M2" i="13"/>
  <c r="L2" i="13"/>
  <c r="K2" i="13"/>
  <c r="J2" i="13"/>
  <c r="I2" i="13"/>
  <c r="H2" i="13"/>
  <c r="G2" i="13"/>
  <c r="F2" i="13"/>
  <c r="E14" i="31"/>
  <c r="E13" i="31"/>
  <c r="E12" i="31"/>
  <c r="O17" i="52"/>
  <c r="N17" i="52"/>
  <c r="O16" i="52"/>
  <c r="N16" i="52"/>
  <c r="O15" i="52"/>
  <c r="N15" i="52"/>
  <c r="O14" i="52"/>
  <c r="N14" i="52"/>
  <c r="O13" i="52"/>
  <c r="N13" i="52"/>
  <c r="O12" i="52"/>
  <c r="N12" i="52"/>
  <c r="O11" i="52"/>
  <c r="N11" i="52"/>
  <c r="O10" i="52"/>
  <c r="N10" i="52"/>
  <c r="O9" i="52"/>
  <c r="N9" i="52"/>
  <c r="O8" i="52"/>
  <c r="N8" i="52"/>
  <c r="O7" i="52"/>
  <c r="N7" i="52"/>
  <c r="O6" i="52"/>
  <c r="N6" i="52"/>
  <c r="O5" i="52"/>
  <c r="N5" i="52"/>
  <c r="O4" i="52"/>
  <c r="N4" i="52"/>
  <c r="O3" i="52"/>
  <c r="N3" i="52"/>
  <c r="O2" i="52"/>
  <c r="N2" i="52"/>
  <c r="F13" i="51"/>
  <c r="E13" i="51"/>
  <c r="D13" i="51"/>
  <c r="C13" i="51"/>
  <c r="B13" i="51"/>
  <c r="F12" i="51"/>
  <c r="E12" i="51"/>
  <c r="D12" i="51"/>
  <c r="C12" i="51"/>
  <c r="B12" i="51"/>
  <c r="F11" i="51"/>
  <c r="E11" i="51"/>
  <c r="D11" i="51"/>
  <c r="C11" i="51"/>
  <c r="B11" i="51"/>
  <c r="F10" i="51"/>
  <c r="E10" i="51"/>
  <c r="D10" i="51"/>
  <c r="C10" i="51"/>
  <c r="B10" i="51"/>
  <c r="I15" i="50"/>
  <c r="H15" i="50"/>
  <c r="G15" i="50"/>
  <c r="I14" i="50"/>
  <c r="H14" i="50"/>
  <c r="G14" i="50"/>
  <c r="I13" i="50"/>
  <c r="H13" i="50"/>
  <c r="G13" i="50"/>
  <c r="I12" i="50"/>
  <c r="H12" i="50"/>
  <c r="G12" i="50"/>
  <c r="I11" i="50"/>
  <c r="H11" i="50"/>
  <c r="G11" i="50"/>
  <c r="G15" i="49"/>
  <c r="G14" i="49"/>
  <c r="G13" i="49"/>
  <c r="G12" i="49"/>
  <c r="G11" i="49"/>
  <c r="D8" i="48"/>
  <c r="C8" i="48"/>
  <c r="B8" i="48"/>
  <c r="D8" i="47"/>
  <c r="C8" i="47"/>
  <c r="B8" i="47"/>
  <c r="D8" i="46"/>
  <c r="C8" i="46"/>
  <c r="B8" i="46"/>
  <c r="D8" i="45"/>
  <c r="C8" i="45"/>
  <c r="B8" i="45"/>
  <c r="F11" i="44"/>
  <c r="E11" i="44"/>
  <c r="D11" i="44"/>
  <c r="C11" i="44"/>
  <c r="B11" i="44"/>
  <c r="F14" i="43"/>
  <c r="E14" i="43"/>
  <c r="D14" i="43"/>
  <c r="C14" i="43"/>
  <c r="B14" i="43"/>
  <c r="F13" i="43"/>
  <c r="E13" i="43"/>
  <c r="D13" i="43"/>
  <c r="C13" i="43"/>
  <c r="B13" i="43"/>
  <c r="F12" i="43"/>
  <c r="E12" i="43"/>
  <c r="D12" i="43"/>
  <c r="C12" i="43"/>
  <c r="B12" i="43"/>
  <c r="F11" i="43"/>
  <c r="E11" i="43"/>
  <c r="D11" i="43"/>
  <c r="C11" i="43"/>
  <c r="B11" i="43"/>
  <c r="F14" i="42"/>
  <c r="E14" i="42"/>
  <c r="D14" i="42"/>
  <c r="C14" i="42"/>
  <c r="B14" i="42"/>
  <c r="F13" i="42"/>
  <c r="E13" i="42"/>
  <c r="D13" i="42"/>
  <c r="C13" i="42"/>
  <c r="B13" i="42"/>
  <c r="F12" i="42"/>
  <c r="E12" i="42"/>
  <c r="D12" i="42"/>
  <c r="C12" i="42"/>
  <c r="B12" i="42"/>
  <c r="F11" i="42"/>
  <c r="E11" i="42"/>
  <c r="D11" i="42"/>
  <c r="C11" i="42"/>
  <c r="B11" i="42"/>
  <c r="H15" i="41"/>
  <c r="G15" i="41"/>
  <c r="H14" i="41"/>
  <c r="G14" i="41"/>
  <c r="H13" i="41"/>
  <c r="G13" i="41"/>
  <c r="H12" i="41"/>
  <c r="G12" i="41"/>
  <c r="H11" i="41"/>
  <c r="G11" i="41"/>
  <c r="E8" i="40"/>
  <c r="E7" i="40"/>
  <c r="E6" i="40"/>
  <c r="F9" i="39"/>
  <c r="F8" i="39"/>
  <c r="F7" i="39"/>
  <c r="I15" i="38"/>
  <c r="H15" i="38"/>
  <c r="G15" i="38"/>
  <c r="I14" i="38"/>
  <c r="H14" i="38"/>
  <c r="G14" i="38"/>
  <c r="I13" i="38"/>
  <c r="H13" i="38"/>
  <c r="G13" i="38"/>
  <c r="I12" i="38"/>
  <c r="H12" i="38"/>
  <c r="G12" i="38"/>
  <c r="I11" i="38"/>
  <c r="H11" i="38"/>
  <c r="G11" i="38"/>
  <c r="J15" i="37"/>
  <c r="I15" i="37"/>
  <c r="H15" i="37"/>
  <c r="G15" i="37"/>
  <c r="J14" i="37"/>
  <c r="I14" i="37"/>
  <c r="H14" i="37"/>
  <c r="G14" i="37"/>
  <c r="J13" i="37"/>
  <c r="I13" i="37"/>
  <c r="H13" i="37"/>
  <c r="G13" i="37"/>
  <c r="J12" i="37"/>
  <c r="I12" i="37"/>
  <c r="H12" i="37"/>
  <c r="G12" i="37"/>
  <c r="J11" i="37"/>
  <c r="I11" i="37"/>
  <c r="H11" i="37"/>
  <c r="G11" i="37"/>
  <c r="K14" i="36"/>
  <c r="J14" i="36"/>
  <c r="I14" i="36"/>
  <c r="H14" i="36"/>
  <c r="K13" i="36"/>
  <c r="J13" i="36"/>
  <c r="I13" i="36"/>
  <c r="H13" i="36"/>
  <c r="K12" i="36"/>
  <c r="J12" i="36"/>
  <c r="I12" i="36"/>
  <c r="H12" i="36"/>
  <c r="K11" i="36"/>
  <c r="J11" i="36"/>
  <c r="I11" i="36"/>
  <c r="H11" i="36"/>
  <c r="K10" i="36"/>
  <c r="J10" i="36"/>
  <c r="I10" i="36"/>
  <c r="H10" i="36"/>
  <c r="F4" i="35"/>
  <c r="F4" i="34"/>
  <c r="F6" i="33"/>
  <c r="F5" i="33"/>
  <c r="F4" i="33"/>
  <c r="F6" i="32"/>
  <c r="F5" i="32"/>
  <c r="F4" i="32"/>
  <c r="C9" i="25"/>
  <c r="C8" i="25"/>
  <c r="C7" i="25"/>
  <c r="C6" i="25"/>
  <c r="C5" i="25"/>
  <c r="C4" i="25"/>
  <c r="C3" i="25"/>
  <c r="C2" i="25"/>
  <c r="D11" i="24"/>
  <c r="B11" i="24"/>
  <c r="D10" i="24"/>
  <c r="B10" i="24"/>
  <c r="D9" i="24"/>
  <c r="B9" i="24"/>
  <c r="D8" i="24"/>
  <c r="B8" i="24"/>
  <c r="D7" i="24"/>
  <c r="B7" i="24"/>
  <c r="D6" i="24"/>
  <c r="B6" i="24"/>
  <c r="D5" i="24"/>
  <c r="B5" i="24"/>
  <c r="D4" i="24"/>
  <c r="B4" i="24"/>
  <c r="D3" i="24"/>
  <c r="B3" i="24"/>
  <c r="D2" i="24"/>
  <c r="B2" i="24"/>
  <c r="C9" i="23"/>
  <c r="C8" i="23"/>
  <c r="C7" i="23"/>
  <c r="C6" i="23"/>
  <c r="C5" i="23"/>
  <c r="C4" i="23"/>
  <c r="C3" i="23"/>
  <c r="C2" i="23"/>
  <c r="E21" i="12"/>
  <c r="E20" i="12"/>
  <c r="E19" i="12"/>
  <c r="E18" i="12"/>
  <c r="E17" i="12"/>
  <c r="E16" i="12"/>
  <c r="E15" i="12"/>
  <c r="E14" i="12"/>
  <c r="E13" i="12"/>
  <c r="E12" i="12"/>
  <c r="E11" i="12"/>
  <c r="E10" i="12"/>
  <c r="E9" i="12"/>
  <c r="E8" i="12"/>
  <c r="E7" i="12"/>
  <c r="E6" i="12"/>
  <c r="E5" i="12"/>
  <c r="E4" i="12"/>
  <c r="E3" i="12"/>
  <c r="E2" i="12"/>
  <c r="D15" i="11"/>
  <c r="D14" i="11"/>
  <c r="D13" i="11"/>
  <c r="D12" i="11"/>
  <c r="D11" i="11"/>
  <c r="D10" i="11"/>
  <c r="D9" i="11"/>
  <c r="D8" i="11"/>
  <c r="D7" i="11"/>
  <c r="D6" i="11"/>
  <c r="D5" i="11"/>
  <c r="D4" i="11"/>
  <c r="D3" i="11"/>
  <c r="D2" i="11"/>
  <c r="D10" i="10"/>
  <c r="D9" i="10"/>
  <c r="D8" i="10"/>
  <c r="D7" i="10"/>
  <c r="D6" i="10"/>
  <c r="D5" i="10"/>
  <c r="D4" i="10"/>
  <c r="D3" i="10"/>
  <c r="D2" i="10"/>
  <c r="D14" i="9"/>
  <c r="D13" i="9"/>
  <c r="D12" i="9"/>
  <c r="D11" i="9"/>
  <c r="D10" i="9"/>
  <c r="D9" i="9"/>
  <c r="D8" i="9"/>
  <c r="D7" i="9"/>
  <c r="D6" i="9"/>
  <c r="D5" i="9"/>
  <c r="D4" i="9"/>
  <c r="D3" i="9"/>
  <c r="D2" i="9"/>
  <c r="M19" i="8"/>
  <c r="L19" i="8"/>
  <c r="K19" i="8"/>
  <c r="J19" i="8"/>
  <c r="I19" i="8"/>
  <c r="H19" i="8"/>
  <c r="G19" i="8"/>
  <c r="F19" i="8"/>
  <c r="E19" i="8"/>
  <c r="D19" i="8"/>
  <c r="C19" i="8"/>
  <c r="B19" i="8"/>
  <c r="M18" i="8"/>
  <c r="L18" i="8"/>
  <c r="K18" i="8"/>
  <c r="J18" i="8"/>
  <c r="I18" i="8"/>
  <c r="H18" i="8"/>
  <c r="G18" i="8"/>
  <c r="F18" i="8"/>
  <c r="E18" i="8"/>
  <c r="D18" i="8"/>
  <c r="C18" i="8"/>
  <c r="B18" i="8"/>
  <c r="B17" i="7"/>
  <c r="B16" i="7"/>
  <c r="B15" i="7"/>
  <c r="B14" i="7"/>
  <c r="B13" i="7"/>
  <c r="B12" i="7"/>
  <c r="B11" i="7"/>
  <c r="B10" i="7"/>
  <c r="B9" i="7"/>
  <c r="B8" i="7"/>
  <c r="B7" i="7"/>
  <c r="B6" i="7"/>
  <c r="B5" i="7"/>
  <c r="B4" i="7"/>
  <c r="B3" i="7"/>
  <c r="B2" i="7"/>
  <c r="C10" i="6"/>
  <c r="C9" i="6"/>
  <c r="C8" i="6"/>
  <c r="C7" i="6"/>
  <c r="C6" i="6"/>
  <c r="C5" i="6"/>
  <c r="C4" i="6"/>
  <c r="C3" i="6"/>
  <c r="C2" i="6"/>
  <c r="I17" i="5"/>
  <c r="H17" i="5"/>
  <c r="G17" i="5"/>
  <c r="I16" i="5"/>
  <c r="H16" i="5"/>
  <c r="G16" i="5"/>
  <c r="I15" i="5"/>
  <c r="H15" i="5"/>
  <c r="G15" i="5"/>
  <c r="I14" i="5"/>
  <c r="H14" i="5"/>
  <c r="G14" i="5"/>
  <c r="I13" i="5"/>
  <c r="H13" i="5"/>
  <c r="G13" i="5"/>
  <c r="I12" i="5"/>
  <c r="H12" i="5"/>
  <c r="G12" i="5"/>
  <c r="I11" i="5"/>
  <c r="H11" i="5"/>
  <c r="G11" i="5"/>
  <c r="I10" i="5"/>
  <c r="H10" i="5"/>
  <c r="G10" i="5"/>
  <c r="I9" i="5"/>
  <c r="H9" i="5"/>
  <c r="G9" i="5"/>
  <c r="I8" i="5"/>
  <c r="H8" i="5"/>
  <c r="G8" i="5"/>
  <c r="I7" i="5"/>
  <c r="H7" i="5"/>
  <c r="G7" i="5"/>
  <c r="I6" i="5"/>
  <c r="H6" i="5"/>
  <c r="G6" i="5"/>
  <c r="I5" i="5"/>
  <c r="H5" i="5"/>
  <c r="G5" i="5"/>
  <c r="I4" i="5"/>
  <c r="H4" i="5"/>
  <c r="G4" i="5"/>
  <c r="I3" i="5"/>
  <c r="H3" i="5"/>
  <c r="G3" i="5"/>
  <c r="I2" i="5"/>
  <c r="H2" i="5"/>
  <c r="G2" i="5"/>
  <c r="P17" i="4"/>
  <c r="N17" i="4"/>
  <c r="P16" i="4"/>
  <c r="N16" i="4"/>
  <c r="P15" i="4"/>
  <c r="N15" i="4"/>
  <c r="P14" i="4"/>
  <c r="N14" i="4"/>
  <c r="P13" i="4"/>
  <c r="N13" i="4"/>
  <c r="P12" i="4"/>
  <c r="N12" i="4"/>
  <c r="P11" i="4"/>
  <c r="N11" i="4"/>
  <c r="P10" i="4"/>
  <c r="N10" i="4"/>
  <c r="P9" i="4"/>
  <c r="N9" i="4"/>
  <c r="P8" i="4"/>
  <c r="N8" i="4"/>
  <c r="P7" i="4"/>
  <c r="N7" i="4"/>
  <c r="P6" i="4"/>
  <c r="N6" i="4"/>
  <c r="P5" i="4"/>
  <c r="N5" i="4"/>
  <c r="P4" i="4"/>
  <c r="N4" i="4"/>
  <c r="P3" i="4"/>
  <c r="N3" i="4"/>
  <c r="P2" i="4"/>
  <c r="N2" i="4"/>
  <c r="O17" i="3"/>
  <c r="N17" i="3"/>
  <c r="O16" i="3"/>
  <c r="N16" i="3"/>
  <c r="O15" i="3"/>
  <c r="N15" i="3"/>
  <c r="O14" i="3"/>
  <c r="N14" i="3"/>
  <c r="O13" i="3"/>
  <c r="N13" i="3"/>
  <c r="O12" i="3"/>
  <c r="N12" i="3"/>
  <c r="O11" i="3"/>
  <c r="N11" i="3"/>
  <c r="O10" i="3"/>
  <c r="N10" i="3"/>
  <c r="O9" i="3"/>
  <c r="N9" i="3"/>
  <c r="O8" i="3"/>
  <c r="N8" i="3"/>
  <c r="O7" i="3"/>
  <c r="N7" i="3"/>
  <c r="O6" i="3"/>
  <c r="N6" i="3"/>
  <c r="O5" i="3"/>
  <c r="N5" i="3"/>
  <c r="O4" i="3"/>
  <c r="N4" i="3"/>
  <c r="O3" i="3"/>
  <c r="N3" i="3"/>
  <c r="O2" i="3"/>
  <c r="N2" i="3"/>
  <c r="H17" i="2"/>
  <c r="G17" i="2"/>
  <c r="H16" i="2"/>
  <c r="G16" i="2"/>
  <c r="H15" i="2"/>
  <c r="G15" i="2"/>
  <c r="H14" i="2"/>
  <c r="G14" i="2"/>
  <c r="H13" i="2"/>
  <c r="G13" i="2"/>
  <c r="H12" i="2"/>
  <c r="G12" i="2"/>
  <c r="H11" i="2"/>
  <c r="G11" i="2"/>
  <c r="H10" i="2"/>
  <c r="G10" i="2"/>
  <c r="H9" i="2"/>
  <c r="G9" i="2"/>
  <c r="H8" i="2"/>
  <c r="G8" i="2"/>
  <c r="H7" i="2"/>
  <c r="G7" i="2"/>
  <c r="H6" i="2"/>
  <c r="G6" i="2"/>
  <c r="H5" i="2"/>
  <c r="G5" i="2"/>
  <c r="H4" i="2"/>
  <c r="G4" i="2"/>
  <c r="H3" i="2"/>
  <c r="G3" i="2"/>
  <c r="H2" i="2"/>
  <c r="G2" i="2"/>
  <c r="B45" i="1"/>
  <c r="B44" i="1"/>
  <c r="B43" i="1"/>
</calcChain>
</file>

<file path=xl/sharedStrings.xml><?xml version="1.0" encoding="utf-8"?>
<sst xmlns="http://schemas.openxmlformats.org/spreadsheetml/2006/main" count="18515" uniqueCount="4019">
  <si>
    <t>S.NO</t>
  </si>
  <si>
    <t xml:space="preserve">Question </t>
  </si>
  <si>
    <t xml:space="preserve">Formula </t>
  </si>
  <si>
    <t>Name</t>
  </si>
  <si>
    <t>Adesh</t>
  </si>
  <si>
    <t>Manoj</t>
  </si>
  <si>
    <t>Himanshi</t>
  </si>
  <si>
    <t>Kiran</t>
  </si>
  <si>
    <t>Jaskarn</t>
  </si>
  <si>
    <t>Mahesh</t>
  </si>
  <si>
    <t>Manisha</t>
  </si>
  <si>
    <t>Rohit</t>
  </si>
  <si>
    <t>Simran</t>
  </si>
  <si>
    <t>Vinita</t>
  </si>
  <si>
    <t>Ashish</t>
  </si>
  <si>
    <t>Prerna</t>
  </si>
  <si>
    <t>Maths</t>
  </si>
  <si>
    <t>Science</t>
  </si>
  <si>
    <t>SST</t>
  </si>
  <si>
    <t>English</t>
  </si>
  <si>
    <t>Hindi</t>
  </si>
  <si>
    <t>Total</t>
  </si>
  <si>
    <t>PASS / FAIL</t>
  </si>
  <si>
    <t>IF ANY SUBJECT'S MARKS IS LESS THAN 32 AND TOTAL IS LESS THAN 230. THE ANSWER MUST BE FAIL OTHERWISE PASS</t>
  </si>
  <si>
    <t xml:space="preserve"> =IF(AND(B2&gt;=32,C2&gt;=32,D2&gt;=32,E2&gt;=32,F2&gt;=32,G2&gt;=230),"PASS","FAIL")</t>
  </si>
  <si>
    <t>IF ANY SUBJECT'S MARKS IS LESS THAN 32 AND TOTAL IS LESS THAN 230. THE ANSWER MUST BE FAIL OTHERWISE PASS.</t>
  </si>
  <si>
    <t xml:space="preserve">JAN </t>
  </si>
  <si>
    <t>FEB</t>
  </si>
  <si>
    <t>MAR</t>
  </si>
  <si>
    <t>APR</t>
  </si>
  <si>
    <t>MAY</t>
  </si>
  <si>
    <t>JUN</t>
  </si>
  <si>
    <t>JUL</t>
  </si>
  <si>
    <t>AUG</t>
  </si>
  <si>
    <t>SEP</t>
  </si>
  <si>
    <t>OCT</t>
  </si>
  <si>
    <t>NOV</t>
  </si>
  <si>
    <t>DEC</t>
  </si>
  <si>
    <t xml:space="preserve">SALES REPORT </t>
  </si>
  <si>
    <t>TOTAL SALES</t>
  </si>
  <si>
    <t>IF SUM OF SALES DONE IN WHOLE YEAR IS MORE THAN 40,000 RETURN "SALES GOD", IF TOTAL IS IN BETWEEN OF 35,000 - 40,000 RETURN "GREAT SALES DONE",  IF TOTAL IS IN BETWEEN OF 35,000 - 30,000 RETURN "GOOD SALES DONE", IF TOTAL IS LESS THAN 30,000 RETURN "AVERAGE SALES DONE"</t>
  </si>
  <si>
    <t xml:space="preserve"> =IF(N2&gt;=40000,"SALES GOD",IF(N2&gt;=35000,"GREAT SALES DONE",IF(N2&gt;=30000,"GOOD SALES DONE","AVERAGE SALE DONE")))</t>
  </si>
  <si>
    <t>HR</t>
  </si>
  <si>
    <t>Salary</t>
  </si>
  <si>
    <t>New Salary</t>
  </si>
  <si>
    <t>IF SUM OF SALES DONE IN WHOLE YEAR IS MORE THAN 40,000 increase salary by 15%, IF TOTAL IS IN BETWEEN OF 35,000 - 40,000 increase salary by 10%,  IF TOTAL IS IN BETWEEN OF 35,000 - 30,000 increase salary by 5%,, IF TOTAL IS LESS THAN 30,000 RETURN same salary</t>
  </si>
  <si>
    <t xml:space="preserve"> =IF(N2&gt;=40000,O2+O2*15%,IF(N2&gt;=35000,O2+O2*10%,IF(N2&gt;=30000,O2+O2*5%,O2)))</t>
  </si>
  <si>
    <t>Percentage</t>
  </si>
  <si>
    <t>Division</t>
  </si>
  <si>
    <t xml:space="preserve">IF PERCENTAGE IS MORE THAN 70 RETURN FIRST DIVISION, IF PERCENTAGE IS MORE THAN 60 RETURN SECOND DIVISION, IF PERCENTAGE IS MORE THAN 50 RETURN THIRD DIVISION, IF PERCENTAGE IS MORE THAN 40 RETURN FOURTH DIVISION, IF PERCENTAGE IS LESS THAN 40 RETURN FAIL DIVISION </t>
  </si>
  <si>
    <t xml:space="preserve"> =IF(H2&gt;=70,"First Division",IF(H2&gt;=60,"Second Division",IF(H2&gt;=50,"Third Division",IF(H2&gt;=40,"Fourth Division", "Fail"))))</t>
  </si>
  <si>
    <t>NAME</t>
  </si>
  <si>
    <t>MALE</t>
  </si>
  <si>
    <t>FEMALE</t>
  </si>
  <si>
    <t>GENDER</t>
  </si>
  <si>
    <t>MAYANK BHATT</t>
  </si>
  <si>
    <t>VANSH RATHI</t>
  </si>
  <si>
    <t>DEEPANSHI CHHABRA</t>
  </si>
  <si>
    <t>MOHIT NAWRIYA</t>
  </si>
  <si>
    <t>SUMIT SINGHAL</t>
  </si>
  <si>
    <t>ISHA AGGARWAL</t>
  </si>
  <si>
    <t>VIVEK RAWAT</t>
  </si>
  <si>
    <t>AMAN AHMAD</t>
  </si>
  <si>
    <t>YASHIKA BISHT</t>
  </si>
  <si>
    <t>NAME WITH SALUTATION</t>
  </si>
  <si>
    <t>IF GENDER IS EQUAL TO MALE THEN ADD MR. IN STARTING IF IT IS FEMALE THEN ADD MRS. OTHERWISE RETURN ENTER THE CORRECRT VALUE</t>
  </si>
  <si>
    <t xml:space="preserve"> =IF(B2="MALE","MR. "&amp;A2,IF(B2="FEMALE","MRS. "&amp;A2,"ENTER CORRECT VALUE"))</t>
  </si>
  <si>
    <t>Name Start With M</t>
  </si>
  <si>
    <t>Mayank</t>
  </si>
  <si>
    <t>Mohan</t>
  </si>
  <si>
    <t>Mukesh</t>
  </si>
  <si>
    <t>IF NAME STARTS WITH M RETURN NAME OTHERWISE RETURN "❌"</t>
  </si>
  <si>
    <t xml:space="preserve"> =IF(LEFT(A3,1)="M",A3, "❌")</t>
  </si>
  <si>
    <t>SUM</t>
  </si>
  <si>
    <t>SALES RECORD</t>
  </si>
  <si>
    <t>IF TOTAL SALE IS MORE THAN 50000 OR EQUALS TO IT THEN RETURN GOALS ACHIVED IF IT IS LESS THAN 50000 RETURN THE NUMBERS LEFT TO REACH 50000</t>
  </si>
  <si>
    <t xml:space="preserve"> =IF(B18&gt;=50000,"Goals Achived",IF(B18&gt;=45000,"Sales Not Achieved by "&amp;50000-B18,IF(B18&gt;=40000,"Sales Not Achieved by "&amp;50000-B18,"Missed Goals by " &amp;50000-B18)))</t>
  </si>
  <si>
    <t>Sales</t>
  </si>
  <si>
    <t>Dr Brajesh Anand</t>
  </si>
  <si>
    <t>Mr Rajiv Ranjan</t>
  </si>
  <si>
    <t>Miss Riya Sen</t>
  </si>
  <si>
    <t>Ms Khushi Nigam</t>
  </si>
  <si>
    <t>Ms Himanshi Chetri</t>
  </si>
  <si>
    <t>Ms Ritika Joshi</t>
  </si>
  <si>
    <t>Mr Vijay Attri</t>
  </si>
  <si>
    <t>Mr Vinay Kumar</t>
  </si>
  <si>
    <t>Dr Amar Singh</t>
  </si>
  <si>
    <t>Eg Shubhankar Kataria</t>
  </si>
  <si>
    <t>Mr BalGopal Singh</t>
  </si>
  <si>
    <t>Dr Manmohan Singh</t>
  </si>
  <si>
    <t>Mr Sandeep Malik</t>
  </si>
  <si>
    <t>Date of Joining</t>
  </si>
  <si>
    <t xml:space="preserve">Salary </t>
  </si>
  <si>
    <t>Shubhankar Kataria</t>
  </si>
  <si>
    <t>INCREASED SALARY</t>
  </si>
  <si>
    <t>IF YEAR OF DATE OF JOINING AND YEAR FROM TODAY'S DATE GIVE THE DIFFERENCE OF 7 YEARS INCREASE SALARY BY 10%, IF THE DIFFERENCE IS OF 5 YEARS INCREASE SALARY BY 5%, IF THE DIFFERNCE IS OF 3 YEARS INCREASE SALARY BY 3%, IF THE DIFFERENCE IS LESS THEN 3 YEATS RETURN SAME SALARY</t>
  </si>
  <si>
    <t xml:space="preserve"> =IF(YEAR(TODAY())-YEAR(B2)&gt;=7,C2+C2*10%,IF(YEAR(TODAY())-YEAR(B2)&gt;=5,C2+C2*5%,IF(YEAR(TODAY())-YEAR(B2)&gt;=3,C2+C2*3%,C2)))</t>
  </si>
  <si>
    <t>RELATIONSHIP</t>
  </si>
  <si>
    <t>MARRIED</t>
  </si>
  <si>
    <t>UNMARRIED</t>
  </si>
  <si>
    <t>Correct Salutation</t>
  </si>
  <si>
    <t xml:space="preserve">IF PERSON IS MALE AND MARRIED RETURN MR. IF PERSON IS MALE AND UNMARRIED RETURN MISTER AND IF PERSON IS FEMALE AND MARRIED RETURN MRS. IF PERSON IS FEMALE AND UNMARRIED RETURN MISS  </t>
  </si>
  <si>
    <t xml:space="preserve"> =IF(AND(B2="MALE",C2="MARRIED"),"MR. " &amp;A2,IF(AND(B2="MALE",C2="UNMARRIED"),"MISTER " &amp;A2,IF(AND(B2="FEMALE",C2="MARRIED"),"MRS. " &amp;A2,IF(AND(B2="FEMALE",C2="UNMARRIED"),"MISS " &amp;A2,"ENTER CORRECT VALUE"))))</t>
  </si>
  <si>
    <t>Department</t>
  </si>
  <si>
    <t>MIS</t>
  </si>
  <si>
    <t>Project</t>
  </si>
  <si>
    <t>Management</t>
  </si>
  <si>
    <t>Fin</t>
  </si>
  <si>
    <t>Revised Salary</t>
  </si>
  <si>
    <t>IF THE PERSON IS FROM MIS DEPARTMENT THE SALARY WILL BE INCREASED BY 7% AND IF THE PERSON IS FROM FIN DEPARTMENT THE SALARY WILL BE INCREASED BY 10% AND FOR OTHER DEPARTMENT SALARY WILL BE SAME</t>
  </si>
  <si>
    <t xml:space="preserve"> =IF(A2="FIN",C2+C2*10%,IF(A2="MIS",C2+C2*8%,C2))</t>
  </si>
  <si>
    <t>FORMULA TAB</t>
  </si>
  <si>
    <t>FIND THE NAME OF THE LOWEST SALARY HOLDER</t>
  </si>
  <si>
    <t>FIND THE HIGHEST SALARY HOLDER NAME</t>
  </si>
  <si>
    <t xml:space="preserve">FIND THE DATA :- NAME , SALARY , DESIGNATION , CITY FOR THE UNDER MENTIONED EMP ID </t>
  </si>
  <si>
    <t>FIND THE DATA OF THE MENTIONED EMP ID</t>
  </si>
  <si>
    <t>FIND THE DATA WITH HLOOKUP</t>
  </si>
  <si>
    <t>FIND THE DATA WITH HLOOKUP BY NAME MANAGER</t>
  </si>
  <si>
    <t>FIND THE NAMES OF THE MENTIONED EMP ID</t>
  </si>
  <si>
    <t>FIND HIGHEST 3 SALARIES</t>
  </si>
  <si>
    <t>FIND LOWEST 3 SALARIES</t>
  </si>
  <si>
    <t>CITY</t>
  </si>
  <si>
    <t>SALES</t>
  </si>
  <si>
    <t>SALARY</t>
  </si>
  <si>
    <t xml:space="preserve">PUNE </t>
  </si>
  <si>
    <t>DEEPANSHI CHABBRA</t>
  </si>
  <si>
    <t>PATNA</t>
  </si>
  <si>
    <t xml:space="preserve">DELHI </t>
  </si>
  <si>
    <t>PUNJAB</t>
  </si>
  <si>
    <t>MUMBAI</t>
  </si>
  <si>
    <t>KERLA</t>
  </si>
  <si>
    <t>TAMIL NADU</t>
  </si>
  <si>
    <t>UTTAR PRADESH</t>
  </si>
  <si>
    <t>ARUNANCHAL PRADESH</t>
  </si>
  <si>
    <t>SIKKIM</t>
  </si>
  <si>
    <t>MOHIT</t>
  </si>
  <si>
    <t>VIVEK</t>
  </si>
  <si>
    <t>AMAN</t>
  </si>
  <si>
    <t>DEEPAK</t>
  </si>
  <si>
    <t>ABHIJEET</t>
  </si>
  <si>
    <t>VIJAY</t>
  </si>
  <si>
    <t>AJAY</t>
  </si>
  <si>
    <t>KOMAL</t>
  </si>
  <si>
    <t>AKSHAY</t>
  </si>
  <si>
    <t>NEERAJ</t>
  </si>
  <si>
    <t>ABHINAV</t>
  </si>
  <si>
    <t>VIKRAM</t>
  </si>
  <si>
    <t>HARSH</t>
  </si>
  <si>
    <t>AMAR</t>
  </si>
  <si>
    <t>ANSHUL</t>
  </si>
  <si>
    <t>SUNIL</t>
  </si>
  <si>
    <t>YASH</t>
  </si>
  <si>
    <t>If sales done in Punjab is above 500 then 15% increment on salary otherwise 5% increment for each state and also in punjab if sales is below 500 give 8% increment.</t>
  </si>
  <si>
    <t>UPDATED SALARY</t>
  </si>
  <si>
    <t xml:space="preserve"> =IF(AND(B2="PUNJAB",C2&gt;=500),D2+D2*15%,IF(B2="PUNJAB",D2+D2*8%,D2+D2*5%))</t>
  </si>
  <si>
    <t>Roll No.</t>
  </si>
  <si>
    <t>House</t>
  </si>
  <si>
    <t>If the Roll No. given to person Is odd then "SUBHASH HOUSE" otherwise "SHIVAJI HOUSE".</t>
  </si>
  <si>
    <t xml:space="preserve"> =IF(MOD(B2,2)=0,"SUBHASH HOUSE","SHIVAJI HOUSE")</t>
  </si>
  <si>
    <t>CONDITION</t>
  </si>
  <si>
    <t>PASS/FAIL</t>
  </si>
  <si>
    <t>NEELAM</t>
  </si>
  <si>
    <t>NIKITA</t>
  </si>
  <si>
    <t>NISHU</t>
  </si>
  <si>
    <t>ANIRUDH</t>
  </si>
  <si>
    <t>KAJAL</t>
  </si>
  <si>
    <t>NIKHIL</t>
  </si>
  <si>
    <t>NISHAY</t>
  </si>
  <si>
    <t>KAMAL</t>
  </si>
  <si>
    <t>NANCY</t>
  </si>
  <si>
    <t>PERCENTAGE</t>
  </si>
  <si>
    <t>IF THE PERCENTAGE IS MORE THAN 70% AND STUDENT IS PASS RETURN VERY GOOD, IF THE PERCENTAGE IS MORE THAN 60% AND STUDENT IS PASS RETURN GOOD, IF THE PERCENTAGE IS MORE THAN 50% AND STUDENT IS PASS RETURN CAN DO BETTER, IF THE PERCENTAGE IS MORE THAN 40% AND STUDENT IS PASS RETURN NEED TO DO HARDWORK, ELSE RETURN EXTREME HARDWORK NEEDED</t>
  </si>
  <si>
    <t xml:space="preserve"> =IF(AND(B2="PASS",C2&gt;70),"VERY GOOD",IF(AND(B2="PASS",C2&gt;60),"GOOD",IF(AND(B2="PASS",C2&gt;50),"CAN DO BETTER",IF(AND(B2="PASS",C2&gt;40),"NEED TO DO HARDWORK","EXTREME HARDWORK NEEDED"))))</t>
  </si>
  <si>
    <t>COUNTRY</t>
  </si>
  <si>
    <t>COUNTRY CODE</t>
  </si>
  <si>
    <t>OUTCOME</t>
  </si>
  <si>
    <t xml:space="preserve">INDIA </t>
  </si>
  <si>
    <t xml:space="preserve">AMERICA </t>
  </si>
  <si>
    <t xml:space="preserve">CHINA </t>
  </si>
  <si>
    <t>PAKISTAN</t>
  </si>
  <si>
    <t>RUSSIA</t>
  </si>
  <si>
    <t>UGANDA</t>
  </si>
  <si>
    <t>IRELAND</t>
  </si>
  <si>
    <t>AUSTRALIA</t>
  </si>
  <si>
    <t>RETURN THE LAST NUMBER NAME WITH WHICH THE COUNTRY CODE IS ENDING</t>
  </si>
  <si>
    <t xml:space="preserve"> =IF(VALUE(RIGHT(B2,1))=1,"ENDS WITH ONE",IF(VALUE(RIGHT(B2,1))=2,"ENDS WITH TWO",IF(VALUE(RIGHT(B2,1))=3,"ENDS WITH THREE",IF(VALUE(RIGHT(B2,1))=4,"ENDS WITH FOUR",IF(VALUE(RIGHT(B2,1))=5,"ENDS WITH FIVE",IF(VALUE(RIGHT(B2,1))=6,"ENDS WITH SIX",IF(VALUE(RIGHT(B2,1))=7,"ENDS WITH SEVEN",IF(VALUE(RIGHT(B2,1))=8,"ENDS WITH EIGHT",IF(VALUE(RIGHT(B2,1))=0,"ENDS WITH ZERO","ENDS WITH NINE")))))))))</t>
  </si>
  <si>
    <t>EMP ID</t>
  </si>
  <si>
    <t>DESIG</t>
  </si>
  <si>
    <t>EMP_1001</t>
  </si>
  <si>
    <t>PUNE</t>
  </si>
  <si>
    <t>EMP_1002</t>
  </si>
  <si>
    <t>FIN</t>
  </si>
  <si>
    <t>EMP_1003</t>
  </si>
  <si>
    <t>MANAGEMENT</t>
  </si>
  <si>
    <t>EMP_1004</t>
  </si>
  <si>
    <t>ADMIN</t>
  </si>
  <si>
    <t>EMP_1005</t>
  </si>
  <si>
    <t>EMP_1006</t>
  </si>
  <si>
    <t>PROJECT</t>
  </si>
  <si>
    <t>EMP_1007</t>
  </si>
  <si>
    <t xml:space="preserve">HR </t>
  </si>
  <si>
    <t>EMP_1008</t>
  </si>
  <si>
    <t>TOP 3 SALARY HOLDER</t>
  </si>
  <si>
    <t xml:space="preserve"> =VLOOKUP(LARGE($C$2:$C$9,ROW(B1)),CHOOSE({1,2},$C$1:$C$9,$B$1:$B$9),2,0)</t>
  </si>
  <si>
    <t xml:space="preserve"> =VLOOKUP(SMALL($C$2:$C$9,ROW(B1)),CHOOSE({1,2},$C$1:$C$9,$B$1:$B$9),2,0)</t>
  </si>
  <si>
    <t>LOWEST SALARY HOLDER</t>
  </si>
  <si>
    <t>FIND THE NAME OF LOWEST SALARY HOLDER?</t>
  </si>
  <si>
    <t xml:space="preserve"> =VLOOKUP(MIN($C$2:$C$9),CHOOSE({1,2},$C$1:$C$9,$B$1:$B$9),2,0)</t>
  </si>
  <si>
    <t xml:space="preserve"> =VLOOKUP(MAX($C$2:$C$9,ROW(B1)),CHOOSE({1,2},$C$1:$C$9,$B$1:$B$9),2,0)</t>
  </si>
  <si>
    <t xml:space="preserve"> =VLOOKUP($G10,$A$1:$E$9,COLUMN(B1),0)</t>
  </si>
  <si>
    <t>FIND THE DATA WITH VLOOKUP+MATCH</t>
  </si>
  <si>
    <t xml:space="preserve">FIND THE DATA WITH VLOOKUP+MATCH </t>
  </si>
  <si>
    <t xml:space="preserve"> =VLOOKUP($F11,$A$1:$E$9,MATCH(G$10,$A$1:$E$1,0),0)</t>
  </si>
  <si>
    <t>FIND THE DATA WITH THE HELP OF VLOOKUP+CHOOSE+COLUMN</t>
  </si>
  <si>
    <t xml:space="preserve"> =VLOOKUP($F11,CHOOSE({1,2,3,4},$A$1:$A$9,$E$1:$E$9,$C$1:$C$9,$B$1:$B$9),COLUMN(B1),0)</t>
  </si>
  <si>
    <t>FIND THE TOP 3 SALARY HOLDER NAME IN A ROW</t>
  </si>
  <si>
    <t>FIND THE BOTTOM 3 SALARY HOLDER NAME IN A ROW</t>
  </si>
  <si>
    <t>FIND TOP 3 SALARIES IN A ROW</t>
  </si>
  <si>
    <t>FIND BOTTOM 3 SALARIES IN A ROW</t>
  </si>
  <si>
    <t>BOTTOM 3 SALARIES</t>
  </si>
  <si>
    <t>TOP 3 SALARIES</t>
  </si>
  <si>
    <t xml:space="preserve"> =LARGE($C$1:$C$15,ROW(C1))</t>
  </si>
  <si>
    <t xml:space="preserve"> =SMALL($C$2:$C$15,ROW(C1))</t>
  </si>
  <si>
    <t xml:space="preserve"> =VLOOKUP($F11,CHOOSE({1,2,3},$E$1:$E$9,$B$1:$B$9,$C$1:$C$9),MATCH(G$10,$A$1:$E$1,0),0)</t>
  </si>
  <si>
    <t xml:space="preserve">EMP ID </t>
  </si>
  <si>
    <t>DESIGN</t>
  </si>
  <si>
    <t>FINANCE</t>
  </si>
  <si>
    <t>ACC</t>
  </si>
  <si>
    <t>Mayank Bhatt</t>
  </si>
  <si>
    <t>Vansh Rathi</t>
  </si>
  <si>
    <t>Deepanshi Chabbra</t>
  </si>
  <si>
    <t>Mohit</t>
  </si>
  <si>
    <t>Vivek</t>
  </si>
  <si>
    <t>Aman</t>
  </si>
  <si>
    <t>Deepak</t>
  </si>
  <si>
    <t>Abhijeet</t>
  </si>
  <si>
    <t xml:space="preserve"> =HLOOKUP(B$10,$A$1:$I$5,ROW(A2),0)</t>
  </si>
  <si>
    <t xml:space="preserve"> =HLOOKUP(B$10,mydata,ROW(A2),0)</t>
  </si>
  <si>
    <t xml:space="preserve"> =HLOOKUP(LARGE($B$5:$I$5,COLUMN(A$5)),$A$5:$I$5,1,0)</t>
  </si>
  <si>
    <t>FIND BOTTOM 3 SALARIES</t>
  </si>
  <si>
    <t xml:space="preserve"> =HLOOKUP(SMALL($B$5:$I$5,COLUMN(B$5)),$A$5:$I$5,1,0)</t>
  </si>
  <si>
    <t>FIND THE NAME OF TOP 3 SALARY HOLDERS</t>
  </si>
  <si>
    <t>FIND THE NAME OF BOTTOM 3 SALARY HOLDERS</t>
  </si>
  <si>
    <t xml:space="preserve"> =HLOOKUP(LARGE($B$1:$I$1,COLUMN(A1)),$A$1:$I$3,3,0)</t>
  </si>
  <si>
    <t xml:space="preserve"> =HLOOKUP(SMALL($B$1:$I$1,COLUMN(A1)),$A$1:$I$3,3,0)</t>
  </si>
  <si>
    <t>FIND THE DATA USING INDEX + DOUBLE MATCH + NAME MANAGER</t>
  </si>
  <si>
    <t xml:space="preserve">FIND THE CITY WITH THE HELP OF INDEX + MATCH </t>
  </si>
  <si>
    <t xml:space="preserve">  =INDEX($E$1:$E$9,MATCH($F11,$A$1:$A$9,0),1)</t>
  </si>
  <si>
    <t xml:space="preserve"> FIND THE CITY WITH THE HELP OF INDEX + MATCH </t>
  </si>
  <si>
    <t>FIND THE DATA WITH THE HELP OF INDEX + DOUBLE MATCH</t>
  </si>
  <si>
    <t xml:space="preserve"> =INDEX($A$1:$E$9,MATCH($F11,$B$1:$B$9,0),MATCH(G$10,$A$1:$E$1,0))</t>
  </si>
  <si>
    <t xml:space="preserve"> =INDEX(MAYANK,MATCH($A10,BHATT,0),MATCH(B$9,EMP,0))</t>
  </si>
  <si>
    <t>IF SUM OF SALES DONE IN WHOLE YEAR IS MORE THAN 40,000 RETURN "SALES GOD", IF TOTAL IS IN BETWEEN OF 35,000 - 40,000 RETURN "GREAT SALES DONE",  IF TOTAL IS IN BETWEEN OF 35,000 - 30,000 RETURN "GOOD SALES DONE", IF TOTAL IS LESS THAN 30,000 RETURN "AVERAGE SALES DONE" DO THIS BY VLOOKUP + APPROX MATCH</t>
  </si>
  <si>
    <t xml:space="preserve">AVERAGE SALES DONE </t>
  </si>
  <si>
    <t>GOOD SALES DONE</t>
  </si>
  <si>
    <t>GREAT SALES DONE</t>
  </si>
  <si>
    <t>SALES GOD</t>
  </si>
  <si>
    <t>FIND THE DATA WITH THE HELP OF X LOOKUP</t>
  </si>
  <si>
    <t>DELHI</t>
  </si>
  <si>
    <t xml:space="preserve"> =XLOOKUP($F11,$A$1:$A$9,$D$1:$D$9)</t>
  </si>
  <si>
    <t>FIND TOP 3 SALARIES WITH THE HELP OF X LOOKUP</t>
  </si>
  <si>
    <t xml:space="preserve"> =XLOOKUP(LARGE(C1:C9,ROW(C1)),$C$1:$C$9,$C$1:$C$9)</t>
  </si>
  <si>
    <t xml:space="preserve"> =XLOOKUP(SMALL(C1:C9,ROW(C1)),$C$1:$C$9,$C$1:$C$9)</t>
  </si>
  <si>
    <t>FIND BOTTOM 3 SALARIES WITH THE HELP OF X LOOKUP</t>
  </si>
  <si>
    <t>FIND NAME OF BOTTOM 3 SALARY HOLDERS WITH THE HELP OF X LOOKUP</t>
  </si>
  <si>
    <t xml:space="preserve"> =XLOOKUP(SMALL($C$1:$C$10,ROW(C1)),$C$1:$C$9,$B$1:$B$9)</t>
  </si>
  <si>
    <t>FIND NAME OF TOP 3 SALARY HOLDERS WITH THE HELP OF X LOOKUP</t>
  </si>
  <si>
    <t xml:space="preserve"> =XLOOKUP(LARGE($C$1:$C$10,ROW(C1)),$C$1:$C$9,$B$1:$B$9)</t>
  </si>
  <si>
    <t xml:space="preserve"> =HLOOKUP(B$10,CHOOSE({1;2},$A$3:$I$3,$A$1:$I$1),2,0)</t>
  </si>
  <si>
    <t>SALES REPORT</t>
  </si>
  <si>
    <t>CRITERIA</t>
  </si>
  <si>
    <t>MOBILE</t>
  </si>
  <si>
    <t>MODEL</t>
  </si>
  <si>
    <t>Mr. VIPIN MADHUKAR SHERLEKAR</t>
  </si>
  <si>
    <t>Accord</t>
  </si>
  <si>
    <t>M/S TRA INTERNATIONAL LTD.</t>
  </si>
  <si>
    <t>Ms. SHWETA MANCHANDA</t>
  </si>
  <si>
    <t>Mr. S.K.AHUJA</t>
  </si>
  <si>
    <t>M/S RELEVANT COURIES P LTD</t>
  </si>
  <si>
    <t>M/S ADREM CONSULTING SERVICES PVT LTD</t>
  </si>
  <si>
    <t>M/S SANSKAR</t>
  </si>
  <si>
    <t>Mr. SUSHL AGGARWAL</t>
  </si>
  <si>
    <t>Mr. VIJAY KUMAR KAPOOR</t>
  </si>
  <si>
    <t>zen</t>
  </si>
  <si>
    <t>M/S WIG AIR FREIGHT PVT LTD</t>
  </si>
  <si>
    <t>M/S SUNRISE BUILDMORE PVT. LTD.</t>
  </si>
  <si>
    <t>Mr. ATUL KULSHRESTHA</t>
  </si>
  <si>
    <t>M/S SHANTI ENTERPRISES</t>
  </si>
  <si>
    <t>M/S NEW DELHI TELEVISION</t>
  </si>
  <si>
    <t>Ms. SHRUTI JINDAL</t>
  </si>
  <si>
    <t>Accord-2PX</t>
  </si>
  <si>
    <t>M/S G.S.HOUSING PRIVATE LIMITED</t>
  </si>
  <si>
    <t>Mr. SATINDER  PAL SINGH</t>
  </si>
  <si>
    <t>Mr. KAMAL KISHORE</t>
  </si>
  <si>
    <t>Brio</t>
  </si>
  <si>
    <t>Mr. ASHU SAWHNEY</t>
  </si>
  <si>
    <t>Ms. Kanta Pahuja</t>
  </si>
  <si>
    <t>Ms. JYOTI BHARDWAJ</t>
  </si>
  <si>
    <t>Mrs. NISHAAT AHMAD</t>
  </si>
  <si>
    <t>Mr. Javed Ali</t>
  </si>
  <si>
    <t>Mrs. ARUNAA KHANNA</t>
  </si>
  <si>
    <t>Mr. RAVI SEHGAL</t>
  </si>
  <si>
    <t>M/S NICHEM OXIDES PVT LTD</t>
  </si>
  <si>
    <t>Ms. Radhika Rewari</t>
  </si>
  <si>
    <t>Mr. CHANDRA MOHAN BECTOR</t>
  </si>
  <si>
    <t>Mr. AMIT KUMAR</t>
  </si>
  <si>
    <t>Mr. KESHRI MAL BHAGAT</t>
  </si>
  <si>
    <t>Mr. Shashikant</t>
  </si>
  <si>
    <t>Mrs. NEELAM SARASWAT</t>
  </si>
  <si>
    <t>Mrs. MEENU JUNEJA</t>
  </si>
  <si>
    <t>Mr. Rajinder Kumar Sachdeva</t>
  </si>
  <si>
    <t>M/S INTER DECOR</t>
  </si>
  <si>
    <t>Mr. KRISHAN KUMAR GARG</t>
  </si>
  <si>
    <t>Mr. VED PARKASH SACHAR</t>
  </si>
  <si>
    <t>Mrs. ANITA JAIN</t>
  </si>
  <si>
    <t>Mr. ATUL SHAKTI</t>
  </si>
  <si>
    <t>M/S SURBHI TELELINK PVT. LTD</t>
  </si>
  <si>
    <t>Mr. NARESH KUMAR BHARDWAJ</t>
  </si>
  <si>
    <t>Mr. PAWAN KAKKAR</t>
  </si>
  <si>
    <t>M/S INFO EDGE (INDIA) LTD</t>
  </si>
  <si>
    <t>City</t>
  </si>
  <si>
    <t>M/S R N SARAF &amp; CO.</t>
  </si>
  <si>
    <t>Mr. PARMINDER SINGH</t>
  </si>
  <si>
    <t>HARENDRA</t>
  </si>
  <si>
    <t>Accent</t>
  </si>
  <si>
    <t>RUHI SHARMA</t>
  </si>
  <si>
    <t>ACCENT</t>
  </si>
  <si>
    <t>SHIKSHA MISHRA</t>
  </si>
  <si>
    <t>GARG PLASTICS</t>
  </si>
  <si>
    <t>HARITABH SHARMA</t>
  </si>
  <si>
    <t>PUNAM VERMA (DL7CN3742)</t>
  </si>
  <si>
    <t>VISHAL TAYAL</t>
  </si>
  <si>
    <t>PARDEEP MAAN</t>
  </si>
  <si>
    <t>SANYAM SACHDEVA</t>
  </si>
  <si>
    <t>GURPREM SINGH</t>
  </si>
  <si>
    <t>DINESH RAJVANSHI</t>
  </si>
  <si>
    <t>TARANA SHARMA</t>
  </si>
  <si>
    <t>PAWAN KUMAR (DL3CS7000)</t>
  </si>
  <si>
    <t>ANKUR KAPOOR</t>
  </si>
  <si>
    <t>B S SHANTI</t>
  </si>
  <si>
    <t>MONIKA VERMA</t>
  </si>
  <si>
    <t>RAJU CHAUDHARY</t>
  </si>
  <si>
    <t>PASHUPATI MANUFACTURERS LTD.</t>
  </si>
  <si>
    <t>SUNIL KUMAR</t>
  </si>
  <si>
    <t>ASHISH JAIN</t>
  </si>
  <si>
    <t>R.N.RAINA</t>
  </si>
  <si>
    <t>Mr. AMAN VACHHER</t>
  </si>
  <si>
    <t>Mr. VIJAY GUPTA</t>
  </si>
  <si>
    <t>M/S KAIZEN CORPORATION SERVICES</t>
  </si>
  <si>
    <t>Mr. YOGESH SINGHAL</t>
  </si>
  <si>
    <t>M/S INDORAMA IND.</t>
  </si>
  <si>
    <t>M/S PUMARTH COMMODITIES PVT. LTD.</t>
  </si>
  <si>
    <t>M/S graziano transmission india pvt ltd</t>
  </si>
  <si>
    <t>M/S SPC ENGINEERS PVT. LTD.</t>
  </si>
  <si>
    <t>M/S KESHAV RAJENDRA MALLICK</t>
  </si>
  <si>
    <t>M/S NEW AIRWAYS TRAVELS (DELHI) PVT.LTD</t>
  </si>
  <si>
    <t>Mr. INDRESH NARAIN</t>
  </si>
  <si>
    <t>M/S NEW SADHNA POCKET BOOKS</t>
  </si>
  <si>
    <t>M/S HCL TECHNOLOGIES LTD</t>
  </si>
  <si>
    <t>Mr. S.K. SINGHAL</t>
  </si>
  <si>
    <t>M/S SINDHI JEWELLERS PVT.LTD</t>
  </si>
  <si>
    <t>Mr. JAGDISH CHANDER CHABRA</t>
  </si>
  <si>
    <t>Mr. VISHAL KUMAR</t>
  </si>
  <si>
    <t>M/S VISIOCORP MOTHERSON LTD.</t>
  </si>
  <si>
    <t>Mr. SANDEEP MEHRA</t>
  </si>
  <si>
    <t>Mr. SHARAD GUPTA</t>
  </si>
  <si>
    <t>Mr. AMIT BHATNAGAR</t>
  </si>
  <si>
    <t>M/S AIRCON ENGINEERS PVT LTD</t>
  </si>
  <si>
    <t>Ms. KIRAN GERA</t>
  </si>
  <si>
    <t>Mr. RAJESH GUPTA</t>
  </si>
  <si>
    <t>M/S GENESIS PRODUCT SERVICES PVT. LTD.</t>
  </si>
  <si>
    <t>Mr. HATINDER VOHRA</t>
  </si>
  <si>
    <t>M/S BERGEN ELECTRONICS LTD</t>
  </si>
  <si>
    <t>Ms. RUCHI BALI</t>
  </si>
  <si>
    <t>M/S RAMBO ENTERPRISES PVT LTD</t>
  </si>
  <si>
    <t>Mr. SUMEET SHARMA</t>
  </si>
  <si>
    <t>Ms. RANJI DHAWAN</t>
  </si>
  <si>
    <t>M/S R.R REAL BUILD PVT. LTD</t>
  </si>
  <si>
    <t>M/S MADAN MOHAN SHARMA &amp; SONS HUF</t>
  </si>
  <si>
    <t>Mr. ALOK VIJ</t>
  </si>
  <si>
    <t>Mrs. BHUPINDER KAUR</t>
  </si>
  <si>
    <t>Mr. PAWAN GOEL</t>
  </si>
  <si>
    <t>M/S MM9 INFORMATION TECHNOLOGY</t>
  </si>
  <si>
    <t>Mr. (CP) SUDIP DHANI</t>
  </si>
  <si>
    <t>Mr. ASHOK KUMAR</t>
  </si>
  <si>
    <t>Mr. PARMOD KUMAR VATSA</t>
  </si>
  <si>
    <t>Mr. VINOD KUMAR</t>
  </si>
  <si>
    <t>CITY-2PS</t>
  </si>
  <si>
    <t>M/S HINDUSTAN SANITARY WARE &amp; INDS. LTD</t>
  </si>
  <si>
    <t>M/S KUMAR GULAB RANI</t>
  </si>
  <si>
    <t>Mr. N. RAMAKRISHNAN</t>
  </si>
  <si>
    <t>M/S UTTAR BHARAT HYDRO POWER PVT. LTD.</t>
  </si>
  <si>
    <t>Mrs. SUMAN LATA</t>
  </si>
  <si>
    <t>Mr. BHARAT BHUSHAN SABHARWAL</t>
  </si>
  <si>
    <t>M/S MAX NEW YORK LIFE INS. CO.</t>
  </si>
  <si>
    <t>Mrs. SAPANA SHARMA</t>
  </si>
  <si>
    <t>Mr. KARANJIT SINGH</t>
  </si>
  <si>
    <t>Mrs. KAVITA RANI</t>
  </si>
  <si>
    <t>Mr. NEHAL SINGH</t>
  </si>
  <si>
    <t>Mr. MSG VERGHESE</t>
  </si>
  <si>
    <t>M/S INDOCOL AGENCIES ( INDIA )</t>
  </si>
  <si>
    <t>M/S bright agencies</t>
  </si>
  <si>
    <t>Mrs. SUDESHNA SEN SHARMA</t>
  </si>
  <si>
    <t>M/S SHUBHAM MARMO PVT. LTD.</t>
  </si>
  <si>
    <t>Mr. ROHIT ANAND</t>
  </si>
  <si>
    <t>M/S SHAKUMBHARI STRAW PRODUCTS</t>
  </si>
  <si>
    <t>Mr. PRAMOD KUMAR JAIN</t>
  </si>
  <si>
    <t>M/S KHANNA INDUSTRIAL CORPORATION</t>
  </si>
  <si>
    <t>Mr. MAJOR AMIT SOOD</t>
  </si>
  <si>
    <t>Mr. TAHIR MALIK</t>
  </si>
  <si>
    <t>Mr. PARMOD KUMAR RAI</t>
  </si>
  <si>
    <t>Mr. NAVIN PARTI</t>
  </si>
  <si>
    <t>Ms. RICHA GARG</t>
  </si>
  <si>
    <t>M/S PIONEER INSTRUMNTATION</t>
  </si>
  <si>
    <t>Mr. RAJEEV JAIN</t>
  </si>
  <si>
    <t>Mr. AMIT VOHRA</t>
  </si>
  <si>
    <t>M/S P N P POLYMERS PVT LTD.</t>
  </si>
  <si>
    <t>Mr. KARAN BHUDHIRAJA</t>
  </si>
  <si>
    <t>Mr. D.R.P. YAFUVANSHI</t>
  </si>
  <si>
    <t>Mr. DEVINDRE SINGH</t>
  </si>
  <si>
    <t>M/S ENA FOOTWEAR P LTD.</t>
  </si>
  <si>
    <t>Mr. VAMALI</t>
  </si>
  <si>
    <t>Mr. MANEESH SHANKAR</t>
  </si>
  <si>
    <t>M/S THYSSENKRUPP ELEVATOR INDIA  PVT LTD</t>
  </si>
  <si>
    <t>M/S m s e b holding co ltd</t>
  </si>
  <si>
    <t>Ms. MITU VARMA</t>
  </si>
  <si>
    <t>M/S SAROVAR HOTELS PVT LTD</t>
  </si>
  <si>
    <t>Mr. PURAN LAL</t>
  </si>
  <si>
    <t>Mr. INDER POWAR</t>
  </si>
  <si>
    <t>Mr. YASHPAL SETHI</t>
  </si>
  <si>
    <t>Mr. RAVINDER PAL SINGH</t>
  </si>
  <si>
    <t>M/S J R C PRINTERS P LTD</t>
  </si>
  <si>
    <t>Mrs. SATINDER TALWAR</t>
  </si>
  <si>
    <t>Mr. SATISH CHAND JAIN</t>
  </si>
  <si>
    <t>Mr. SATISH KR AGGARWAL</t>
  </si>
  <si>
    <t>Mr. KALYAN DUTT</t>
  </si>
  <si>
    <t>Mr. MRINAL OJHA</t>
  </si>
  <si>
    <t>Ms. Neelam Arora</t>
  </si>
  <si>
    <t>M/S SHIV SHANKER &amp; SONS HUF</t>
  </si>
  <si>
    <t>Mr. SUNIL KR. GARG</t>
  </si>
  <si>
    <t>Mr. RAJ KUMAR KATIRA</t>
  </si>
  <si>
    <t>Mrs. JYOTSANA SHARMA</t>
  </si>
  <si>
    <t>Civic</t>
  </si>
  <si>
    <t>Ms. PUNITA A NAGPAL</t>
  </si>
  <si>
    <t>Mr. RAJENDER SINGH TANWAR</t>
  </si>
  <si>
    <t>M/S AFL PVT. LTD.</t>
  </si>
  <si>
    <t>M/S ADANI ENTERPRISES LTD.</t>
  </si>
  <si>
    <t>M/S THE SARASWATI INDI. SYNDICATE LTD.</t>
  </si>
  <si>
    <t>Mr. AMAN VIJ</t>
  </si>
  <si>
    <t>Mr. JAIDEEP CHOPRA</t>
  </si>
  <si>
    <t>M/S ASIA INVESTMENTS PVT LTD</t>
  </si>
  <si>
    <t>M/S ADG ENTERPRISES PVT LTD</t>
  </si>
  <si>
    <t>Mr. ANUVIND CHANDRA</t>
  </si>
  <si>
    <t>Mr. KASHMIRI LAL MAHAJAN</t>
  </si>
  <si>
    <t>M/S SARTHAK AQUA INDIA PVT LTD</t>
  </si>
  <si>
    <t>M/S KAMAL METALS P LTD</t>
  </si>
  <si>
    <t>Mr. AMULYA BHARAT</t>
  </si>
  <si>
    <t>M/S IMPACT MARKETING SERVICES PVT LTD</t>
  </si>
  <si>
    <t>M/S PERFECTION OFFICE EQUIPEMENT PVT. LTD.</t>
  </si>
  <si>
    <t>Mr. KAMALJIT SINGH FLORA</t>
  </si>
  <si>
    <t>M/S ARETE CONSULTANTS PVT LTD</t>
  </si>
  <si>
    <t>Ms. MANSI THUKRAL</t>
  </si>
  <si>
    <t>Mr. JASVINDER GULATI</t>
  </si>
  <si>
    <t>M/S WELDEKOR AGENCIES PVT. LTD</t>
  </si>
  <si>
    <t>Mr. RIPU VASHISHT</t>
  </si>
  <si>
    <t>Mr. SHRI PAL GOEL</t>
  </si>
  <si>
    <t>M/S S. K. ENTERPRISES</t>
  </si>
  <si>
    <t>Mr. HARSARN SINGH VOHRA</t>
  </si>
  <si>
    <t>Mr. MAJOR K RAMESH</t>
  </si>
  <si>
    <t>M/S HDFC BANK LTD</t>
  </si>
  <si>
    <t>Mr. AJAY KUMAR DOGRA</t>
  </si>
  <si>
    <t>Ms. SUMAN KAPOOR</t>
  </si>
  <si>
    <t>M/S NEELKANTH ALLOYS P LTD</t>
  </si>
  <si>
    <t>Mrs. SHIKHA SRIVASTAVA</t>
  </si>
  <si>
    <t>Mr. SUSHIL YADAV</t>
  </si>
  <si>
    <t>M/S SUPRABHAT ASSOCIATED PVT. LTD.</t>
  </si>
  <si>
    <t>M/S PACE KNITTERS</t>
  </si>
  <si>
    <t>Mr. HARISH CHANDER KAPOOR</t>
  </si>
  <si>
    <t>Mr. BALVINDER KUMAR SHARMA</t>
  </si>
  <si>
    <t>M/S HCL CORPORATION LTD</t>
  </si>
  <si>
    <t>Mrs. JYOTI ARORA</t>
  </si>
  <si>
    <t>Ms. KUSSUM KHANNA</t>
  </si>
  <si>
    <t>Mr. Sobhit Saxena</t>
  </si>
  <si>
    <t>Mr. mohammad asjad usmani</t>
  </si>
  <si>
    <t>Mr. NITIN SHARMA</t>
  </si>
  <si>
    <t>M/S SUSHILAGGARWAL&amp;CO</t>
  </si>
  <si>
    <t>M/S BRY AIR (ASIA) PVT LTD</t>
  </si>
  <si>
    <t>Mr. KRISHAN KUMAR</t>
  </si>
  <si>
    <t>Ms. KAVITA CHAUHAN</t>
  </si>
  <si>
    <t>Mr. SATISH KUMAR</t>
  </si>
  <si>
    <t>Mr. ASHISH RATANPAL</t>
  </si>
  <si>
    <t>M/S RAMESH PUBLISHING HOUSE</t>
  </si>
  <si>
    <t>M/S STAR MARKLINKS PVT LTD</t>
  </si>
  <si>
    <t>Mr. GAURAV CHAUHAN</t>
  </si>
  <si>
    <t>Dr. BHARAT BHUSHAN HANDOO</t>
  </si>
  <si>
    <t>M/S INDUSTRIAL CONVEYORS PVT LTD</t>
  </si>
  <si>
    <t>M/S LESSEE-BHEL</t>
  </si>
  <si>
    <t>Mr. SAKYA SINGH CHOUDHARY</t>
  </si>
  <si>
    <t>Mr. GANESH VENKATRAMAN</t>
  </si>
  <si>
    <t>KARAN BIR SINGH</t>
  </si>
  <si>
    <t>EON</t>
  </si>
  <si>
    <t>MOHD. SHAFEEQ</t>
  </si>
  <si>
    <t>RANJITA GHOSH (DL7CN1692)</t>
  </si>
  <si>
    <t>RENU OBEROI</t>
  </si>
  <si>
    <t>REKHA JAIN</t>
  </si>
  <si>
    <t>SUNIL KUMAR SADH</t>
  </si>
  <si>
    <t>EMIRATES TECHNOLOGIES PVTLTD</t>
  </si>
  <si>
    <t>i10</t>
  </si>
  <si>
    <t>RANJIT BISWAS</t>
  </si>
  <si>
    <t>ESHA KHARBANDA</t>
  </si>
  <si>
    <t>AJEY KUMAR</t>
  </si>
  <si>
    <t>PRABHA SAKLANI</t>
  </si>
  <si>
    <t>NEHA SHARMA</t>
  </si>
  <si>
    <t>DEEPAK KUMAR DUBEY</t>
  </si>
  <si>
    <t>GAURAV GAUR</t>
  </si>
  <si>
    <t>PREM DATT TIWARI</t>
  </si>
  <si>
    <t>SHYAM LAL GOEL</t>
  </si>
  <si>
    <t>SAROJ KUMARI</t>
  </si>
  <si>
    <t>ATUL KUMAR TRIPATHI</t>
  </si>
  <si>
    <t>PRAWIN JHA</t>
  </si>
  <si>
    <t>HABIB KHAN</t>
  </si>
  <si>
    <t>SHILPA SAINI</t>
  </si>
  <si>
    <t>RAJAN KUMAR MISHRA</t>
  </si>
  <si>
    <t>SANDHYA SHARMA</t>
  </si>
  <si>
    <t>REKHA RUSTAGI</t>
  </si>
  <si>
    <t>RAKESH KR YADAV</t>
  </si>
  <si>
    <t>AMIT JAIN</t>
  </si>
  <si>
    <t>VIKRAM ANAND</t>
  </si>
  <si>
    <t>VIVEK ANAND</t>
  </si>
  <si>
    <t>GEETA KUMAR</t>
  </si>
  <si>
    <t>MEGHA JAIN</t>
  </si>
  <si>
    <t>SUPRATEEK CHOUDHARY</t>
  </si>
  <si>
    <t>USHA SEHGAL</t>
  </si>
  <si>
    <t>V.K NAYAR</t>
  </si>
  <si>
    <t>RAJESH KUMAR RAGHAV</t>
  </si>
  <si>
    <t>SAMEER GUPTA</t>
  </si>
  <si>
    <t>VISHAL RAI</t>
  </si>
  <si>
    <t>PALLAVI SAXENA</t>
  </si>
  <si>
    <t>RAJENDER SINGH KHICHI</t>
  </si>
  <si>
    <t>MOHD FURKHAN</t>
  </si>
  <si>
    <t>USHA SHRIRAM ENTERPRISES PVT. LTD.</t>
  </si>
  <si>
    <t>RANJIT KUMAR</t>
  </si>
  <si>
    <t>SACHIN TYAGI</t>
  </si>
  <si>
    <t>Chhajju Singh</t>
  </si>
  <si>
    <t>GANESH SINGH</t>
  </si>
  <si>
    <t>SANJAY SANADHAYA</t>
  </si>
  <si>
    <t>BIBHAS DEY</t>
  </si>
  <si>
    <t>SHALNI</t>
  </si>
  <si>
    <t>SARWAN KUMAR AGARWAL</t>
  </si>
  <si>
    <t>JASBIR</t>
  </si>
  <si>
    <t>JITENDRA CHHABRA SO CHARAN CHH</t>
  </si>
  <si>
    <t>RAHUL MEHRA</t>
  </si>
  <si>
    <t>ANIL BAHEL</t>
  </si>
  <si>
    <t>ARTI</t>
  </si>
  <si>
    <t>PANKAJ NIGAM</t>
  </si>
  <si>
    <t xml:space="preserve">RADHIKA ARORA COX </t>
  </si>
  <si>
    <t>CHAMAN LAL JAIN HUF</t>
  </si>
  <si>
    <t>SANTOSH KUMAR</t>
  </si>
  <si>
    <t>NIRMLA DEVI</t>
  </si>
  <si>
    <t>VINESH JAIN</t>
  </si>
  <si>
    <t>LG ELECTRONICS INDIA (P) LTD.</t>
  </si>
  <si>
    <t>SUNIL KUMAR SO SH RAMPHAL SING</t>
  </si>
  <si>
    <t>PAWAN BHARDWAJ</t>
  </si>
  <si>
    <t>NIZAMUDDIN</t>
  </si>
  <si>
    <t>KHUSHBOO GUPTA</t>
  </si>
  <si>
    <t>REENA CHOUDHARY</t>
  </si>
  <si>
    <t>RITA RANI</t>
  </si>
  <si>
    <t>PURAN CHAND</t>
  </si>
  <si>
    <t>DINESH PATNAIK</t>
  </si>
  <si>
    <t>DEVENDER CHAUHAN</t>
  </si>
  <si>
    <t>NAWAB KHAN</t>
  </si>
  <si>
    <t>CHANDER PRAKASH</t>
  </si>
  <si>
    <t>DAYANAND</t>
  </si>
  <si>
    <t>ASHOK KUMAR GUPTA</t>
  </si>
  <si>
    <t>B VENKATA NARAYANA</t>
  </si>
  <si>
    <t>VED PRAKASH NEEKHRA</t>
  </si>
  <si>
    <t>ASHOK KUMAR</t>
  </si>
  <si>
    <t>PRADEEP RASTOGI</t>
  </si>
  <si>
    <t>ASHOK KUMAR UPADHYAY S/O Dr SN</t>
  </si>
  <si>
    <t>SATAKSHI</t>
  </si>
  <si>
    <t>AMIT KAPOOR</t>
  </si>
  <si>
    <t>ABHIJIT</t>
  </si>
  <si>
    <t>GYASI RAM</t>
  </si>
  <si>
    <t>SHAILENDER KAPOOR</t>
  </si>
  <si>
    <t>BHUPENDRA SINGH</t>
  </si>
  <si>
    <t>SHAHNAWAZ</t>
  </si>
  <si>
    <t>GURVINDER SINGH PAHWA</t>
  </si>
  <si>
    <t>ICICI LOMBARD C/O RAVINDRA PAL SINGH</t>
  </si>
  <si>
    <t>ASMI KHAN</t>
  </si>
  <si>
    <t>SIMPY MAHINDROO</t>
  </si>
  <si>
    <t>YOGESH VIJAY</t>
  </si>
  <si>
    <t>AMIT TYAGI</t>
  </si>
  <si>
    <t>RAM CHANDER KHATRI</t>
  </si>
  <si>
    <t>DHARMENDER KUMAR</t>
  </si>
  <si>
    <t>CHANDER PAL SUKHRAMANI</t>
  </si>
  <si>
    <t>MANOJ BISHT</t>
  </si>
  <si>
    <t>UTTAM SINGH NEGI</t>
  </si>
  <si>
    <t>NAYYAR ALI SIDDIQUI</t>
  </si>
  <si>
    <t>VISHAL KHANDELWAL</t>
  </si>
  <si>
    <t>SHAYAM MOHAN SAREEN</t>
  </si>
  <si>
    <t>KRISHAN KAUSHIK</t>
  </si>
  <si>
    <t>SANJIB KUMAR GHOSH</t>
  </si>
  <si>
    <t>ANSHU</t>
  </si>
  <si>
    <t>RAVINDRA KUMAR</t>
  </si>
  <si>
    <t>TUSHAR GUPTA</t>
  </si>
  <si>
    <t>RAJ KUMAR GUPTA</t>
  </si>
  <si>
    <t>ASHUTOSH</t>
  </si>
  <si>
    <t>KSHITIZ GUPTA</t>
  </si>
  <si>
    <t>MADHURI SAXENA</t>
  </si>
  <si>
    <t>KAPIL KAKKAR</t>
  </si>
  <si>
    <t>UMESH KUMAR</t>
  </si>
  <si>
    <t>USHA CHAUDHARY</t>
  </si>
  <si>
    <t>SUBODH KUMAR JAIN</t>
  </si>
  <si>
    <t>PRATIBHA SHARMA</t>
  </si>
  <si>
    <t>PRAYRNA MISRI</t>
  </si>
  <si>
    <t>RAM BABU GUPTA</t>
  </si>
  <si>
    <t>ANAKSHI GHAI</t>
  </si>
  <si>
    <t>ABHISHEK KUMAR</t>
  </si>
  <si>
    <t>ROSY SINGH</t>
  </si>
  <si>
    <t>SONI</t>
  </si>
  <si>
    <t>MAHESH KUMAR</t>
  </si>
  <si>
    <t>SUGANDHA KAPOOR</t>
  </si>
  <si>
    <t>HARCHARAN SINGH</t>
  </si>
  <si>
    <t>RITU LEKHI</t>
  </si>
  <si>
    <t>HARI MOHAN</t>
  </si>
  <si>
    <t>DINESH KUMAR CHACHAN SO RADHEY</t>
  </si>
  <si>
    <t>RAHUL KUMAR GUPTA</t>
  </si>
  <si>
    <t>MANGESH WAISHAMPAYAN</t>
  </si>
  <si>
    <t>VISHAL KUMAR</t>
  </si>
  <si>
    <t>SANTOSH GAIND</t>
  </si>
  <si>
    <t>CHITRA LEKHA</t>
  </si>
  <si>
    <t>SAEED AHMED</t>
  </si>
  <si>
    <t>RAHUL SINGH</t>
  </si>
  <si>
    <t>VIJAY KUMAR GUPTA</t>
  </si>
  <si>
    <t>RAJESH SRIVASTAVA</t>
  </si>
  <si>
    <t>SUDHA SINGH</t>
  </si>
  <si>
    <t>KARAN DHUPAR</t>
  </si>
  <si>
    <t>SAFDAR</t>
  </si>
  <si>
    <t>MAROOF CHOUDHARY</t>
  </si>
  <si>
    <t>ANUJA GARG</t>
  </si>
  <si>
    <t>RASHMI GUPTA</t>
  </si>
  <si>
    <t>ARUN KUMAR SRIVASTAVA(DL8CAA-2</t>
  </si>
  <si>
    <t>RAJINDER SINGH SEHGAL</t>
  </si>
  <si>
    <t>NEERAJ MARWAH</t>
  </si>
  <si>
    <t>SANJAY JUNEJA</t>
  </si>
  <si>
    <t>ICICI C/O SUMIT SHARMA</t>
  </si>
  <si>
    <t>ICICI LOMBARD C/O ANURAG SHARM</t>
  </si>
  <si>
    <t>SANJEEV KUMAR</t>
  </si>
  <si>
    <t>ASHISH SHARMA</t>
  </si>
  <si>
    <t>AAKANKSHA SRIVASTAVA</t>
  </si>
  <si>
    <t>ANAND PRAKASH GUPTA</t>
  </si>
  <si>
    <t>SWEETY</t>
  </si>
  <si>
    <t>BHAGAT SINGH</t>
  </si>
  <si>
    <t>ALFA THERM LTD( SAWRAN SINGH)</t>
  </si>
  <si>
    <t>SHAILLY SINGH</t>
  </si>
  <si>
    <t>ANIL KUMAR BANSAL</t>
  </si>
  <si>
    <t>DINESH KUMAR GUPTA</t>
  </si>
  <si>
    <t>BRIJ MOHAN</t>
  </si>
  <si>
    <t>SUBHASH</t>
  </si>
  <si>
    <t>ANAND EQUIPMENTS</t>
  </si>
  <si>
    <t>MEENA PANDEY</t>
  </si>
  <si>
    <t>PANKAJ GUPTA</t>
  </si>
  <si>
    <t>PARAMVIR SINGH</t>
  </si>
  <si>
    <t>ANANT RAJ INDUSTRIES LTD.</t>
  </si>
  <si>
    <t>ANUJ GARG</t>
  </si>
  <si>
    <t>GAGAN POONIA</t>
  </si>
  <si>
    <t>TARUN GAUTAM</t>
  </si>
  <si>
    <t>SURESH GOEL</t>
  </si>
  <si>
    <t>DEEPAK KUMAR CHAUHAN</t>
  </si>
  <si>
    <t>RITU OHRI</t>
  </si>
  <si>
    <t>POONAM CHAUHAN</t>
  </si>
  <si>
    <t>AKAAL TRADING CO.</t>
  </si>
  <si>
    <t>DEEPAK GARG</t>
  </si>
  <si>
    <t>REENA</t>
  </si>
  <si>
    <t>RAKESH</t>
  </si>
  <si>
    <t>PRIYANKA</t>
  </si>
  <si>
    <t>DINESH AGARWAL</t>
  </si>
  <si>
    <t>ASHOK ANEJA</t>
  </si>
  <si>
    <t>SHAMA KALRA</t>
  </si>
  <si>
    <t>SANJAY KUMAR SINHA</t>
  </si>
  <si>
    <t>i20</t>
  </si>
  <si>
    <t>KAMAL &amp; ASSOCIATES PVT LTD</t>
  </si>
  <si>
    <t>POONAM KUMAR</t>
  </si>
  <si>
    <t>SHEENA SAGAR</t>
  </si>
  <si>
    <t>RAJ KUMAR AGGARWAL</t>
  </si>
  <si>
    <t>RANJEET SINGH</t>
  </si>
  <si>
    <t>HARGUN KAUR ANEJA</t>
  </si>
  <si>
    <t>SANDEEP NARULA</t>
  </si>
  <si>
    <t>PUNEET BANGA</t>
  </si>
  <si>
    <t>DALIP RAJ PURI</t>
  </si>
  <si>
    <t>POORNIMA MITAL</t>
  </si>
  <si>
    <t>MOOL CHAND MITTAL</t>
  </si>
  <si>
    <t>VINEET RANJAN PRASAD</t>
  </si>
  <si>
    <t>DEEPTI SHARMA</t>
  </si>
  <si>
    <t>DR KAMLESH SHARMA</t>
  </si>
  <si>
    <t>PARAS SHAIL</t>
  </si>
  <si>
    <t>ALKA AYURVEDIC PVT. LTD.</t>
  </si>
  <si>
    <t>ASHUTOSH KAUSHIK</t>
  </si>
  <si>
    <t>ANSHUL JAIN</t>
  </si>
  <si>
    <t>RUCHI AGARWAL</t>
  </si>
  <si>
    <t>S K RAHI</t>
  </si>
  <si>
    <t>GAGAN GUPTA</t>
  </si>
  <si>
    <t>VARUN AHUJA</t>
  </si>
  <si>
    <t>ICICI Mr.DIVINE ASHIYANA PVT LTD</t>
  </si>
  <si>
    <t>TEJ PAL SINGH</t>
  </si>
  <si>
    <t>RAJNI ARORA</t>
  </si>
  <si>
    <t>SUDISH JAIN</t>
  </si>
  <si>
    <t>AYUSH BANSAL</t>
  </si>
  <si>
    <t>V2 GLOBAL SERVICES (P) LTD.</t>
  </si>
  <si>
    <t>HINA SHUKLA</t>
  </si>
  <si>
    <t>DOLLY BAGAI</t>
  </si>
  <si>
    <t>HDFC ERGO  C/O FAIYAZ AZEEM KHAN</t>
  </si>
  <si>
    <t>KUNAL JHA</t>
  </si>
  <si>
    <t>VIRENDER PATHAK</t>
  </si>
  <si>
    <t>RAMESH CHAUDHARY</t>
  </si>
  <si>
    <t>DEEPTI HASIJA</t>
  </si>
  <si>
    <t>SANJAY SAXENA</t>
  </si>
  <si>
    <t>DEEPAK TANDON</t>
  </si>
  <si>
    <t>S.M.SUNDRAM</t>
  </si>
  <si>
    <t>ROMIT ACHARYA</t>
  </si>
  <si>
    <t>NEHA KHURANA</t>
  </si>
  <si>
    <t>DEEPAK WIRES</t>
  </si>
  <si>
    <t>GULAM HUSSAIN</t>
  </si>
  <si>
    <t>BABITA BANSAL</t>
  </si>
  <si>
    <t>AMAN NARANG</t>
  </si>
  <si>
    <t>SAURABH SRIVASTAVA S/O SURESH</t>
  </si>
  <si>
    <t>MADHUSDAN BG</t>
  </si>
  <si>
    <t>SHAFIK</t>
  </si>
  <si>
    <t>D.R MANI</t>
  </si>
  <si>
    <t>BHAWANI REALTECH PRIVATE LIMIT</t>
  </si>
  <si>
    <t>MANOJ TEEKLA</t>
  </si>
  <si>
    <t>JASVER SINGH SIRA</t>
  </si>
  <si>
    <t>KRISHAN KANT SHARMA</t>
  </si>
  <si>
    <t>PREET SINGH</t>
  </si>
  <si>
    <t>SUBHASH CHANDER</t>
  </si>
  <si>
    <t>VIJAY KUMAR KAILA</t>
  </si>
  <si>
    <t>BHUVNESH KASHYAP</t>
  </si>
  <si>
    <t>MRIDULA SINGH</t>
  </si>
  <si>
    <t>MOHD.MAHRAJUDDIN ABBASI</t>
  </si>
  <si>
    <t>VINOD KUMAR VERMA</t>
  </si>
  <si>
    <t>SANJAY KHURANA</t>
  </si>
  <si>
    <t>BGICL A/C RAJVANS KAUR</t>
  </si>
  <si>
    <t>RAJ KUMAR</t>
  </si>
  <si>
    <t>PANKAJ JAIN</t>
  </si>
  <si>
    <t>TRAFFIC MEDIA (INDIA) PVT LTD</t>
  </si>
  <si>
    <t>SATISH</t>
  </si>
  <si>
    <t>SALIL SINGH CHAUHAN</t>
  </si>
  <si>
    <t>RAJPURA STEEL WORKS</t>
  </si>
  <si>
    <t>V.P. SRIVASTAVA</t>
  </si>
  <si>
    <t>CHARMINDER KAUR</t>
  </si>
  <si>
    <t xml:space="preserve">BHARTI AXA A/C MOHIT MATERIAL </t>
  </si>
  <si>
    <t>HIMANSHU</t>
  </si>
  <si>
    <t>D. DEVENDRA BROS PVT.LTD</t>
  </si>
  <si>
    <t>NARESH VERMA</t>
  </si>
  <si>
    <t>RGICL C/O MOHIT GAURI</t>
  </si>
  <si>
    <t>ASHWANI KUMAR</t>
  </si>
  <si>
    <t>ANIL KUMAR GUPTA</t>
  </si>
  <si>
    <t>PAYAL BAWA</t>
  </si>
  <si>
    <t>NAEEM AKHTAR</t>
  </si>
  <si>
    <t>ASHOK  KUMAR MEHTA</t>
  </si>
  <si>
    <t>POOJA MEHTA</t>
  </si>
  <si>
    <t>MAHESH KUMAR JHA</t>
  </si>
  <si>
    <t>ABN TEXTILES (INDIA) PVT. LTD.</t>
  </si>
  <si>
    <t>RAJESH MAHAJAN</t>
  </si>
  <si>
    <t>KAVITA</t>
  </si>
  <si>
    <t>AMARPREET SINGH</t>
  </si>
  <si>
    <t>SARABJIT SINGH SURI</t>
  </si>
  <si>
    <t>BRIJ MOHAN VERMA</t>
  </si>
  <si>
    <t>SIDDHARTH DABAS</t>
  </si>
  <si>
    <t>RAJENDER KUMAR ARORA</t>
  </si>
  <si>
    <t>SUSHMA GOYAL</t>
  </si>
  <si>
    <t>VIVEK SINGH NEGI</t>
  </si>
  <si>
    <t>ANUJ ENTERPRISES</t>
  </si>
  <si>
    <t>JALJEET SINGH</t>
  </si>
  <si>
    <t>CHANCHAL MAGGO</t>
  </si>
  <si>
    <t>TATA-AIG C/O GAURAV</t>
  </si>
  <si>
    <t>MUKESH GOYAL</t>
  </si>
  <si>
    <t>SAURABH GOEL</t>
  </si>
  <si>
    <t>Ms. MIRA PRADEEP SINGH</t>
  </si>
  <si>
    <t>Jazz</t>
  </si>
  <si>
    <t>M/S CREATIVE &amp; CRAFT INDUSTRIES INDIA P.LTD.</t>
  </si>
  <si>
    <t>Mr. ARVIND KUMAR MEHRA</t>
  </si>
  <si>
    <t>M/S GALAXY MOTORS</t>
  </si>
  <si>
    <t>Mr. ARUN KUMAR GUPTA</t>
  </si>
  <si>
    <t>Mr. S C SHRIVASTAVA</t>
  </si>
  <si>
    <t>Mr. AMIT KHANDELWAL</t>
  </si>
  <si>
    <t>Mr. SARABJIT SINGH BUTALIA</t>
  </si>
  <si>
    <t>Mr. S.N. BHATTACHARJEE</t>
  </si>
  <si>
    <t>M/S ON DOT COURIERS &amp; CARGO LTD.</t>
  </si>
  <si>
    <t>Ms. Ranu Wadhwan</t>
  </si>
  <si>
    <t>M/S FORWARDERS INC</t>
  </si>
  <si>
    <t>Mr. PRADEEP KUMAR GUPTA</t>
  </si>
  <si>
    <t>M/S United India Insurance Co. Ltd</t>
  </si>
  <si>
    <t>Mr. NAVROSE GEHANEY</t>
  </si>
  <si>
    <t>M/S BVG INDIA LTD</t>
  </si>
  <si>
    <t>M/S KIRO CERAMICS PVT LTD</t>
  </si>
  <si>
    <t>Mr. SANGARANARAYANAN SIVAMANI</t>
  </si>
  <si>
    <t>M/S HELP CARE CHEMIST</t>
  </si>
  <si>
    <t>Mr. VINOD KAUL</t>
  </si>
  <si>
    <t>Mr. KAMLESH KOCHER</t>
  </si>
  <si>
    <t>Mr. GULSHAN DUREJA</t>
  </si>
  <si>
    <t>M/S AM TECH ENGINEERING CORPORATION</t>
  </si>
  <si>
    <t>Mr. S.P.GUPTA</t>
  </si>
  <si>
    <t>Ms. BENU BERRY</t>
  </si>
  <si>
    <t>Mrs. AMREETA BHATTACHARJEE</t>
  </si>
  <si>
    <t>Mr. SHIV KUMAR</t>
  </si>
  <si>
    <t>Ms. MANSI ABBI</t>
  </si>
  <si>
    <t>Mr. Siddharth Upreti</t>
  </si>
  <si>
    <t>Mr. RIYASAT KHAN</t>
  </si>
  <si>
    <t>Mr. AJAY BANSAL</t>
  </si>
  <si>
    <t>M/S AMAR NATH AND SONS</t>
  </si>
  <si>
    <t>Mr. ASANAND DHAWAN</t>
  </si>
  <si>
    <t>Mr. AKHIL KUMAR GUPTA</t>
  </si>
  <si>
    <t>Mr. RAJESH CHANDER ANAND</t>
  </si>
  <si>
    <t>Mr. R.K BHATIA</t>
  </si>
  <si>
    <t>Ms. EKTA GUPTA</t>
  </si>
  <si>
    <t>Mr. SANJAY BHASIN</t>
  </si>
  <si>
    <t>M/S L&amp;T FINANCE LTD.</t>
  </si>
  <si>
    <t>M/S Anil Chandha And Associates</t>
  </si>
  <si>
    <t>Ms. NEHA AGGARWAL</t>
  </si>
  <si>
    <t>M/S A. R. STEELS</t>
  </si>
  <si>
    <t>Mr. V J RAVISHANKAR</t>
  </si>
  <si>
    <t>M/S ASHWANI KR. MEHRA SONS JEWELLERS</t>
  </si>
  <si>
    <t>Mr. SURENDER KUMAR SHARMA</t>
  </si>
  <si>
    <t>M/S HEWLETT PACKARD INDIA SALES PVT LTD</t>
  </si>
  <si>
    <t>Mr. Prateek Singla</t>
  </si>
  <si>
    <t>M/S Sanjay Rfrigeration</t>
  </si>
  <si>
    <t>Mr. M L DHIMAN</t>
  </si>
  <si>
    <t>Mrs. RUCHI MALHOTRA</t>
  </si>
  <si>
    <t>Mr. HARVINDER PAL SINGH CHAWLA</t>
  </si>
  <si>
    <t>M/S Teknos India &amp; co pvt ltd</t>
  </si>
  <si>
    <t>Mr. RAVI SHANKAR</t>
  </si>
  <si>
    <t>Mr. SANDEEP MAKHNI</t>
  </si>
  <si>
    <t>Mr. Ashish joshi</t>
  </si>
  <si>
    <t>Mr. ANIL MALIK</t>
  </si>
  <si>
    <t>Mrs. NISHA KATARIA</t>
  </si>
  <si>
    <t>M/S STAR WIRE (INDIA)LTD</t>
  </si>
  <si>
    <t>M/S AKSHAY ALUMINIUM ALLOYS</t>
  </si>
  <si>
    <t>Mrs. MADHU AGARWAL</t>
  </si>
  <si>
    <t>M/S NEW LINE BUILDCAP PVT.LTD</t>
  </si>
  <si>
    <t>Mr. RUCHIRA TRIVEDI</t>
  </si>
  <si>
    <t>Mr. RISHAV JOSHI</t>
  </si>
  <si>
    <t>Mr. SUBHASH AGGARWAL</t>
  </si>
  <si>
    <t>Mrs. Kamlesh Jain</t>
  </si>
  <si>
    <t>Mr. YOGENDER SINGH SAROHA</t>
  </si>
  <si>
    <t>M/S RAM PLYBOARD INDUSTRIES PVT LTD</t>
  </si>
  <si>
    <t>Ms. BANDANA SINGH</t>
  </si>
  <si>
    <t>Mr. SOURAV MUKERJEE</t>
  </si>
  <si>
    <t>Mr. Anil kumar Sethi</t>
  </si>
  <si>
    <t>Mr. VIVEK SETH</t>
  </si>
  <si>
    <t>Mr. ANIL BATRA</t>
  </si>
  <si>
    <t>M/S MONO PLASTIC INDUSTRIES PVT. LTD</t>
  </si>
  <si>
    <t>Mr. HIMANSHU GAUR</t>
  </si>
  <si>
    <t>Mr. DEEPAK AGGARWAL</t>
  </si>
  <si>
    <t>M/S MISHIMA INFOTECH PVT LTD</t>
  </si>
  <si>
    <t>M/S GALAXY COMMERCIAL LTD</t>
  </si>
  <si>
    <t>Mr. RAVI BATRA</t>
  </si>
  <si>
    <t>Ms. AKRITI KHANNA</t>
  </si>
  <si>
    <t>Mr. SANJAY VERMA</t>
  </si>
  <si>
    <t>Ms. Divya Tandon</t>
  </si>
  <si>
    <t>Mr. VINOD KUMAR AGARWAL</t>
  </si>
  <si>
    <t>M/S SANGAM BUILDMARI PVT LTD</t>
  </si>
  <si>
    <t>M/S FANCY FASHIONS</t>
  </si>
  <si>
    <t>Ms. RITIKA PAL</t>
  </si>
  <si>
    <t>Mr. PRADEEP KHANNA</t>
  </si>
  <si>
    <t>Mr. TEJPAL JINDAL</t>
  </si>
  <si>
    <t>M/S NORTH DELHI POWER LTD</t>
  </si>
  <si>
    <t>Mr. AMIT</t>
  </si>
  <si>
    <t>Dr. SHIKHA SHARMA</t>
  </si>
  <si>
    <t>Mr. SANDEEP RANA</t>
  </si>
  <si>
    <t>Mr. NIKUNJ JAIN</t>
  </si>
  <si>
    <t>Mr. ROHIT PRAKASH SRIVASTAVA</t>
  </si>
  <si>
    <t>Mr. SULABH DHALL</t>
  </si>
  <si>
    <t>M/S LAMBA INTERNATIONAL</t>
  </si>
  <si>
    <t>Mr. RAJEEV CHOPRA</t>
  </si>
  <si>
    <t>Mrs. ACHAL KUMAR AGGARWAL</t>
  </si>
  <si>
    <t>Mr. ANIL MOHAN WIG</t>
  </si>
  <si>
    <t>Mr. AJAY KHANDELWAL</t>
  </si>
  <si>
    <t>Mr. HARJIT SINGH</t>
  </si>
  <si>
    <t>Mr. YUNUS PATEL</t>
  </si>
  <si>
    <t>Ms. RUCHI GOEL</t>
  </si>
  <si>
    <t>Mr. RAHUL GUPTA</t>
  </si>
  <si>
    <t>Mr. SHUVRA SAREEN</t>
  </si>
  <si>
    <t>Mr. RAJEEV KUMARTHUKRAL</t>
  </si>
  <si>
    <t>Ms. MEENAKSHI ANAND</t>
  </si>
  <si>
    <t>Mr. RAJENDRA GROVER</t>
  </si>
  <si>
    <t>Mr. SANJEEV KUMAR</t>
  </si>
  <si>
    <t>Mr. ANKIT VALECHA</t>
  </si>
  <si>
    <t>Mr. Randeb Roy</t>
  </si>
  <si>
    <t>AAKRITI</t>
  </si>
  <si>
    <t>Neo Elantra</t>
  </si>
  <si>
    <t>SUNIL SHARMA</t>
  </si>
  <si>
    <t>M/S GENIUS ELECTRICALS &amp; ELECTRONICS P LTD.</t>
  </si>
  <si>
    <t>New Accord</t>
  </si>
  <si>
    <t>M/S LAVANYA CEREMONIAL PVT LTD</t>
  </si>
  <si>
    <t>Mr. AJAY SHARMA</t>
  </si>
  <si>
    <t>M/S ARORA CONSTRUCTION P LTD.</t>
  </si>
  <si>
    <t>M/S THE EMBASSY OF RUSSIAN</t>
  </si>
  <si>
    <t>M/S ATE PROJECTS PVT LTD</t>
  </si>
  <si>
    <t>Mr. GURCHARAN SINGH</t>
  </si>
  <si>
    <t>M/S S.B EQUIPEMENTS</t>
  </si>
  <si>
    <t>Mr. SUMIT BAKSHI</t>
  </si>
  <si>
    <t>M/S BAJAJ ENGINEERS</t>
  </si>
  <si>
    <t>Mr. MANESH BATHLA</t>
  </si>
  <si>
    <t>Ms. AANCHAL RAIZADA</t>
  </si>
  <si>
    <t>M/S CNA ENTERPRISES PVT LTD</t>
  </si>
  <si>
    <t>M/S NALINI ORIGINALS</t>
  </si>
  <si>
    <t>M/S HONDA SIEL CARS INDIA LTD</t>
  </si>
  <si>
    <t>M/S PRICELESS OVERSEAS LTD</t>
  </si>
  <si>
    <t>M/S KOHLI REALTECH PVT LTD</t>
  </si>
  <si>
    <t>M/S Tushar Cables</t>
  </si>
  <si>
    <t>M/S GEO MILLER &amp; CO PVT LTD</t>
  </si>
  <si>
    <t>M/S SERCO GLOBAL SERVICES PVT. LTD</t>
  </si>
  <si>
    <t>M/S MAHAJAN IRON WORKS PVT LTD</t>
  </si>
  <si>
    <t>M/S RED FORT CAPITAL ADVISORS P LTD</t>
  </si>
  <si>
    <t>M/S END LOCOMOTIVE TECHNOLOGIES PVT LTD</t>
  </si>
  <si>
    <t>M/S PACIFIC MACHINERY &amp; EQUIPMENTS</t>
  </si>
  <si>
    <t>M/S PANICKER TRAVELS INDIA PVT. LTD.</t>
  </si>
  <si>
    <t>Mr. MAHESH CHANDER BAJPAI</t>
  </si>
  <si>
    <t>M/S RADIANT POLYCHEM PVT. LTD.</t>
  </si>
  <si>
    <t>Mr. Shuban Krishan Kaul</t>
  </si>
  <si>
    <t>M/S AVL INDIA SOFTWARE PVT. LTD.</t>
  </si>
  <si>
    <t>Mr. DARSHAN SINGH</t>
  </si>
  <si>
    <t>Mrs. NANDINI MALHOTRA</t>
  </si>
  <si>
    <t>M/S ASSAM COMPANY INDIA LTD</t>
  </si>
  <si>
    <t>M/S SUPERVISION ENGINEERING CO. (P) LTD</t>
  </si>
  <si>
    <t>M/S RESERVE BANK OF INDIA</t>
  </si>
  <si>
    <t>Ms. RINA RIJIJU</t>
  </si>
  <si>
    <t>Mrs. SONIA SYAL</t>
  </si>
  <si>
    <t>Mr. SUBHASH CHOUDHARY</t>
  </si>
  <si>
    <t>M/S SHAHI EXPORTS PVT. LTD</t>
  </si>
  <si>
    <t>M/S PITAMBRA PLANTATION PVT. LTD</t>
  </si>
  <si>
    <t>Mr. RAMESHWER SOLANKI</t>
  </si>
  <si>
    <t>M/S K.R. ASSOCIATES PVT.LTD</t>
  </si>
  <si>
    <t>M/S VOLTAS LTD</t>
  </si>
  <si>
    <t>M/S RAJDHANI REAL ESTATE PVT LTD.</t>
  </si>
  <si>
    <t>M/S SDL AUTO PVT LTD.</t>
  </si>
  <si>
    <t>M/S GALLERY ESPACE ART PVT LTD</t>
  </si>
  <si>
    <t>M/S M.G REFRACTORIES &amp; ENGINEERING PVT LTD</t>
  </si>
  <si>
    <t>M/S KSN IMPEX PVT LTD</t>
  </si>
  <si>
    <t>Ms. ANJU</t>
  </si>
  <si>
    <t>M/S BIG JOS INDIA LTD</t>
  </si>
  <si>
    <t>Mrs. SUJATA KAPOOR</t>
  </si>
  <si>
    <t>M/S ADITYA INFOTECH LTD</t>
  </si>
  <si>
    <t>Mr. ANAND EKAMBARAM</t>
  </si>
  <si>
    <t>M/S FAB CARS Pvt Ltd</t>
  </si>
  <si>
    <t>M/S PICKUP CARRIERS</t>
  </si>
  <si>
    <t>M/S TRANLEASE INDIA PVT LTD</t>
  </si>
  <si>
    <t>Mr. ROHIT GROVER</t>
  </si>
  <si>
    <t>Mr. HARSH KAPOOR</t>
  </si>
  <si>
    <t>Mr. VINOD KUMAR DAUR</t>
  </si>
  <si>
    <t>New CITY</t>
  </si>
  <si>
    <t>Ms. KANIKA GOMBER</t>
  </si>
  <si>
    <t>Mr. LALIT Kr. MISRI</t>
  </si>
  <si>
    <t>M/S PANKHURI ELECTRICA PVT. LTD.</t>
  </si>
  <si>
    <t>Mr. ONKAR NATH</t>
  </si>
  <si>
    <t>Mr. Rajiv Prabhakar</t>
  </si>
  <si>
    <t>Mr. RANBIR SINGH</t>
  </si>
  <si>
    <t>Dr. JATINDER KUMAR</t>
  </si>
  <si>
    <t>Mrs. SUNIL GUPTA</t>
  </si>
  <si>
    <t>Mr. ASHISH CHOUDHARY</t>
  </si>
  <si>
    <t>Ms. veena chhabra</t>
  </si>
  <si>
    <t>Mr. BISHWA MOHAN JHA</t>
  </si>
  <si>
    <t>Mr. AMULYA</t>
  </si>
  <si>
    <t>M/S CONTINENTAL CARRIERS PVT LTD</t>
  </si>
  <si>
    <t>Mr. SANJEEV CHUGH</t>
  </si>
  <si>
    <t>Mr. Davinder Dogra</t>
  </si>
  <si>
    <t>M/S BAJAJ CAPITAL LTD</t>
  </si>
  <si>
    <t>M/S M/S JINDAL IND.</t>
  </si>
  <si>
    <t>Mr. S R SUDHAKAR</t>
  </si>
  <si>
    <t>Mr. abhishek singhal</t>
  </si>
  <si>
    <t>Ms. SAVITA SURI</t>
  </si>
  <si>
    <t>Mr. HARJINDER SINGH</t>
  </si>
  <si>
    <t>M/S HCL TECHNOLOGIES LTD.</t>
  </si>
  <si>
    <t>M/S D.K. DISTILLERS PVT.LTD</t>
  </si>
  <si>
    <t>Mr. SANJAY TYAGI</t>
  </si>
  <si>
    <t>Mr. SUKARNA BHATNAGAR</t>
  </si>
  <si>
    <t>Mr. RAHUL BHAGAT</t>
  </si>
  <si>
    <t>Mr. PUNEET MADAN</t>
  </si>
  <si>
    <t>Mr. Sundereshan</t>
  </si>
  <si>
    <t>M/S AQUARIUSZ CRAFT (P) LTD</t>
  </si>
  <si>
    <t>Mr. MANNOJ MEHTA</t>
  </si>
  <si>
    <t>M/S SCHENCK PROCESS INDIA LTD</t>
  </si>
  <si>
    <t>M/S ORENGE REA LITY</t>
  </si>
  <si>
    <t>Ms. Ritika Sakhuja</t>
  </si>
  <si>
    <t>M/S CLASSIC FOOTWEAR</t>
  </si>
  <si>
    <t>M/S CHAMAN LAL &amp; SONS</t>
  </si>
  <si>
    <t>Mr. A.K MEHTA</t>
  </si>
  <si>
    <t>Mr. SANTOSH VATS</t>
  </si>
  <si>
    <t>M/S S W FOODS &amp; BEVERAGES PVT LTD</t>
  </si>
  <si>
    <t>Mr. I K Tolani</t>
  </si>
  <si>
    <t>Ms. VARSHA KHANDELWAL</t>
  </si>
  <si>
    <t>Mr. AMIT PRAKASH</t>
  </si>
  <si>
    <t>M/S GIRIA IMPEX</t>
  </si>
  <si>
    <t>M/S G.B.OVERSEAS PVT.LTD</t>
  </si>
  <si>
    <t>Mr. DEEPAK GUPTA</t>
  </si>
  <si>
    <t>Dr. SUNIL KUMAR SHARMA</t>
  </si>
  <si>
    <t>Mr. SANJAY JAIN</t>
  </si>
  <si>
    <t>M/S DELHI PUBLIC SCHOOL</t>
  </si>
  <si>
    <t>Mrs. MEENA SARIN</t>
  </si>
  <si>
    <t>M/S G SEVEN COMPUTER</t>
  </si>
  <si>
    <t>Mr. PRABHAT CHANDRA SINGH</t>
  </si>
  <si>
    <t>Mr. ROHIT KR. JAISWAL</t>
  </si>
  <si>
    <t>Mr. VIPON CHANDER</t>
  </si>
  <si>
    <t>Mrs. SANGEETA TRIPATHY</t>
  </si>
  <si>
    <t>M/S AMAN GARG</t>
  </si>
  <si>
    <t>Mr. VANDIT MALHOTRA</t>
  </si>
  <si>
    <t>Mr. LT. COL. NAVEEN MALHAN</t>
  </si>
  <si>
    <t>M/S BLN ASSOCIATES LTD</t>
  </si>
  <si>
    <t>Ms. SHAGUN SHARMA</t>
  </si>
  <si>
    <t>Mr. RETD COL B M BAWEJA</t>
  </si>
  <si>
    <t>Ms. NISHA</t>
  </si>
  <si>
    <t>Mr. ANURAG SHUKLA</t>
  </si>
  <si>
    <t>M/S MANGAT RAM RICE MILLS</t>
  </si>
  <si>
    <t>Mr. PRAVENDERA SINGH RANA</t>
  </si>
  <si>
    <t>Mr. ASHOK SHARMA</t>
  </si>
  <si>
    <t>Mr. VARUN SAREEN</t>
  </si>
  <si>
    <t>Mr. PRADEEP KR JAIN</t>
  </si>
  <si>
    <t>Mrs. KULDEEP SINGH</t>
  </si>
  <si>
    <t>M/S KOTAK MAHINDRA BANK LTD.</t>
  </si>
  <si>
    <t>M/S FREEDOM FOOTWEAR</t>
  </si>
  <si>
    <t>Mr. NITIN PAL</t>
  </si>
  <si>
    <t>Mr. SURESH KHANNA</t>
  </si>
  <si>
    <t>Mr. Vishal Bagaria</t>
  </si>
  <si>
    <t>Mrs. PRAKASH KIRPALANI</t>
  </si>
  <si>
    <t>M/S COLORMAGIX PRINTS P LTD</t>
  </si>
  <si>
    <t>Mr. ANIL KUMAR SIKRI</t>
  </si>
  <si>
    <t>Ms. Preeti Arora</t>
  </si>
  <si>
    <t>Mr. VED PRAKASH BANSAL</t>
  </si>
  <si>
    <t>Mr. VIVEK SARNA</t>
  </si>
  <si>
    <t>Mr. ANKUSH BHATNAGAR</t>
  </si>
  <si>
    <t>M/S DCM SHRIRAM INDUSTRIES LTD</t>
  </si>
  <si>
    <t>Mr. atul mittal</t>
  </si>
  <si>
    <t>Mr. MAHESH KUMAR</t>
  </si>
  <si>
    <t>Mr. SATYA PRAKASH</t>
  </si>
  <si>
    <t>M/S RAMA ROLLING SHUTTER WORKS</t>
  </si>
  <si>
    <t>Mr. Sikander Hayat Khan</t>
  </si>
  <si>
    <t>M/S YOGESH MARBLE &amp; GRANITES</t>
  </si>
  <si>
    <t>Mr. PRATIK GULATI</t>
  </si>
  <si>
    <t>Mr. SHAMSHRE HASAN KHAN</t>
  </si>
  <si>
    <t>Mr. ASHISH CHAKRAVARTY</t>
  </si>
  <si>
    <t>Mr. GOPAL BHATNAGAR</t>
  </si>
  <si>
    <t>Mr. RAJ KUMAR BANSAL</t>
  </si>
  <si>
    <t>Mr. JAGDISH KASHYAP</t>
  </si>
  <si>
    <t>Mr. ASHOK KUMAR BHARDWAJ</t>
  </si>
  <si>
    <t>M/S CHINA SOUTHERN AIRLINES CO.LTD</t>
  </si>
  <si>
    <t>Mr. UMANG PALTA</t>
  </si>
  <si>
    <t>Mr. VINOD KUMAR GUPTA</t>
  </si>
  <si>
    <t>Mr. P.S KHILLARE</t>
  </si>
  <si>
    <t>Mr. RAVI ARORA</t>
  </si>
  <si>
    <t>Mrs. MOSHIMA BEGUM</t>
  </si>
  <si>
    <t>Mr. VENKATANATHAN SUDERSHAN</t>
  </si>
  <si>
    <t>Mr. REHMAN DHURRANI</t>
  </si>
  <si>
    <t>Mr. SUNIL GOEL</t>
  </si>
  <si>
    <t>Mr. VISHAL MOHAN GARG</t>
  </si>
  <si>
    <t>M/S BLUEBELL BUYING SERVICES PVT LTD</t>
  </si>
  <si>
    <t>Mr. Peeyush Rastogi</t>
  </si>
  <si>
    <t>M/S GEM COLOUR SOLUTIONS</t>
  </si>
  <si>
    <t>Mr. AMRINDER SINGH</t>
  </si>
  <si>
    <t>M/S A&amp;V SUPPLIES PVT LTD</t>
  </si>
  <si>
    <t>Mr. AMARJEET SINGH</t>
  </si>
  <si>
    <t>Mr. SUMIT KUMAR</t>
  </si>
  <si>
    <t>Mr. SURAJ MAL</t>
  </si>
  <si>
    <t>Mr. Arun Satija</t>
  </si>
  <si>
    <t>M/S CHETNA SURGICAL</t>
  </si>
  <si>
    <t>Ms. PRERNA  SHARMA</t>
  </si>
  <si>
    <t>M/S IBM India Pvt Ltd</t>
  </si>
  <si>
    <t>Mr. YUVRAJ SIKRIWAL</t>
  </si>
  <si>
    <t>M/S UNITECH WIRELESS P LTD.</t>
  </si>
  <si>
    <t>Mr. NIRANKAR SINGH</t>
  </si>
  <si>
    <t>Mr. sudesh kumar</t>
  </si>
  <si>
    <t>M/S GLOW ADVERTISERS (INDIA)</t>
  </si>
  <si>
    <t>Ms. POOJA ENTERPRISES</t>
  </si>
  <si>
    <t>M/S ASSIGN INFOTECH PVT.LTD.</t>
  </si>
  <si>
    <t>Mrs. Seema Nair</t>
  </si>
  <si>
    <t>M/S JINDAL MECHNO BRICKS PVT LTD</t>
  </si>
  <si>
    <t>M/S PRIME DEVELOPERS</t>
  </si>
  <si>
    <t>M/S PRINITI FOODS PVT. LTD.</t>
  </si>
  <si>
    <t>Mr. SUNIL PAUL MASSEY</t>
  </si>
  <si>
    <t>Mr. PRAVEEN KUMAR</t>
  </si>
  <si>
    <t>Ms. PRATIMA MITRA</t>
  </si>
  <si>
    <t>Mr. GAURAV BHATIA</t>
  </si>
  <si>
    <t>Mr. ANKUR DHINGRA</t>
  </si>
  <si>
    <t>M/S LESSEE: JOHNSON &amp; JOHNSON LTD.</t>
  </si>
  <si>
    <t>Mr. MANILAL JANAKI DAS</t>
  </si>
  <si>
    <t>M/S AURA INTERNATIONAL</t>
  </si>
  <si>
    <t>Mr. AJAY KUMAR</t>
  </si>
  <si>
    <t>Mr. SANJAY CHHABRA</t>
  </si>
  <si>
    <t>Mr. VIKRAM BALI</t>
  </si>
  <si>
    <t>Mr. daya kishan goel</t>
  </si>
  <si>
    <t>M/S MADHORAM</t>
  </si>
  <si>
    <t>M/S LAXMI BUILDERS</t>
  </si>
  <si>
    <t>Ms. SURUCHI BHASIN</t>
  </si>
  <si>
    <t>Mr. ARSHIYA SINGH</t>
  </si>
  <si>
    <t>Mr. SATYAJIT KUMAR SINGH</t>
  </si>
  <si>
    <t>M/S MAJESTIC PROPRTIES P.LTD</t>
  </si>
  <si>
    <t>Mr. PARIMAL GUPTA</t>
  </si>
  <si>
    <t>Mr. RAJEEV GARG</t>
  </si>
  <si>
    <t>Mr. Niranjan Prasad Sinha</t>
  </si>
  <si>
    <t>Mr. AMIT PUSHKAR</t>
  </si>
  <si>
    <t>Mr. Mohan Khemani</t>
  </si>
  <si>
    <t>Mr. YOGESH BATRA</t>
  </si>
  <si>
    <t>M/S SMR AUTOMATIVESYSTEMS INDIA LTD.</t>
  </si>
  <si>
    <t>Mr. RAVINDRA KASID</t>
  </si>
  <si>
    <t>Mr. NARBIR SINGH</t>
  </si>
  <si>
    <t>M/S LIC OF INDIA</t>
  </si>
  <si>
    <t>Mr. Vikas Kumar Kanwar</t>
  </si>
  <si>
    <t>Mr. SATISH JAIN</t>
  </si>
  <si>
    <t>Mr. RAMESH MEHTA</t>
  </si>
  <si>
    <t>Mr. arun bansal</t>
  </si>
  <si>
    <t>Mr. RANJIT SINGH</t>
  </si>
  <si>
    <t>Ms. MS. POOJA RATRA</t>
  </si>
  <si>
    <t>Mr. DIWAN SINGH CHAUHAN</t>
  </si>
  <si>
    <t>Mr. ANIL KAPOOR</t>
  </si>
  <si>
    <t>Mrs. CHITRA SADHOO</t>
  </si>
  <si>
    <t>Mr. BIPUL KIRAN SINGH</t>
  </si>
  <si>
    <t>Mrs. RIMA KUNDU</t>
  </si>
  <si>
    <t>Mr. NARESH KUMAR</t>
  </si>
  <si>
    <t>Mrs. RAKHI SHARMA</t>
  </si>
  <si>
    <t>Mr. VINOD KUMAR BHATIA</t>
  </si>
  <si>
    <t>Mr. SUMIT KHANNA</t>
  </si>
  <si>
    <t>Mrs. POONAM KHURANA</t>
  </si>
  <si>
    <t>Mr. PARTH PARAG RAVAL</t>
  </si>
  <si>
    <t>Ms. INDU PURI</t>
  </si>
  <si>
    <t>Mrs. HARPREET KAUR</t>
  </si>
  <si>
    <t>Mr. ASHOK KUMAR GUPTA</t>
  </si>
  <si>
    <t>M/S SDH INDIA</t>
  </si>
  <si>
    <t>M/S BROADWAYS ESTATE &amp; CONS. CO. P. LTD</t>
  </si>
  <si>
    <t>M/S SHANKAR LAL &amp; SONS</t>
  </si>
  <si>
    <t>Mr. KHURAIJAM BEMBEM</t>
  </si>
  <si>
    <t>Mr. RISHI RAJ SHARMA</t>
  </si>
  <si>
    <t>Mr. SANJAY CHAUDHARY</t>
  </si>
  <si>
    <t>Mrs. shalu bijani</t>
  </si>
  <si>
    <t>Mr. VINAY MEDIRATTA</t>
  </si>
  <si>
    <t>Mr. RAMESH CHANDRA</t>
  </si>
  <si>
    <t>M/S HI MAC ENTERPRISES</t>
  </si>
  <si>
    <t>M/S INTERNATIONAL TRAVEL HOUSE LTD</t>
  </si>
  <si>
    <t>Mr. hari ram bhadana</t>
  </si>
  <si>
    <t>Mr. VIJAY KUMAR BAKSHI</t>
  </si>
  <si>
    <t>Mr. RAJESH MALIK</t>
  </si>
  <si>
    <t>Mr. ZILE SINGH SAGWAL</t>
  </si>
  <si>
    <t>Mr. ARVIND GUPTA</t>
  </si>
  <si>
    <t>Mr. Shavez Akhter</t>
  </si>
  <si>
    <t>Mr. YOGI SURI</t>
  </si>
  <si>
    <t>Mr. Shyamal Mahajan</t>
  </si>
  <si>
    <t>Mr. ATTAR SINGH</t>
  </si>
  <si>
    <t>Mr. DHARMENDER KALRA</t>
  </si>
  <si>
    <t>M/S MTL SHARE &amp; STOCK BROKERS LTD</t>
  </si>
  <si>
    <t>M/S Sud- Chemie India Pvt Ltd</t>
  </si>
  <si>
    <t>Mr. PRABHAT SINGH</t>
  </si>
  <si>
    <t>Ms. ISHA GARG</t>
  </si>
  <si>
    <t>M/S DELOITLE TOUCHE TOHMATS</t>
  </si>
  <si>
    <t>M/S GOPALJEE DAIRY FOODS P. LTD</t>
  </si>
  <si>
    <t>Mrs. PRATIBHA AGGARWAL</t>
  </si>
  <si>
    <t>M/S PRABHU PETRO SPECIALITIES LTD.</t>
  </si>
  <si>
    <t>M/S J V INDUSTRIES</t>
  </si>
  <si>
    <t>Mr. PARMINDER SINGH PURI</t>
  </si>
  <si>
    <t>Mr. M.K.MITTAL</t>
  </si>
  <si>
    <t>M/S TEX CRAFT</t>
  </si>
  <si>
    <t>Mr. Bhagwan Dass Sharma</t>
  </si>
  <si>
    <t>Ms. Shruti Paul</t>
  </si>
  <si>
    <t>Mr. SUDHIR KUMAR</t>
  </si>
  <si>
    <t>Mr. PRASHANT KUMAR SRIVASTAVA</t>
  </si>
  <si>
    <t>M/S STERIA INDIA LTD</t>
  </si>
  <si>
    <t>Mr. SUDHIR TANDON</t>
  </si>
  <si>
    <t>Mr. ANKIT SHARMA</t>
  </si>
  <si>
    <t>Mr. RAM BHUVNESH</t>
  </si>
  <si>
    <t>Mr. SUMIT SAMAIYAR</t>
  </si>
  <si>
    <t>Ms. KALPANA KANSAL</t>
  </si>
  <si>
    <t>Mr. ANURAG TREHAN</t>
  </si>
  <si>
    <t>Mr. AJIT KUMAR</t>
  </si>
  <si>
    <t>Mr. RAHUL RELHAN</t>
  </si>
  <si>
    <t>Mr. VIVEK MATHUR</t>
  </si>
  <si>
    <t>Mr. ANIL BANSAL</t>
  </si>
  <si>
    <t>Mrs. NEELAM  NAYYAR</t>
  </si>
  <si>
    <t>Mr. AJIT MANN</t>
  </si>
  <si>
    <t>Mr. HARSH RAJ SINGH</t>
  </si>
  <si>
    <t>M/S HCL TECNOLOGIES LTD</t>
  </si>
  <si>
    <t>M/S CAIRN ENERGY INDIA PTY. LTD.</t>
  </si>
  <si>
    <t>Mr. UMESH TULI</t>
  </si>
  <si>
    <t>Ms. NEHARIKA TEVATIA</t>
  </si>
  <si>
    <t>Mr. S KALYAN</t>
  </si>
  <si>
    <t>Mrs. Alka Saraya Dhawan</t>
  </si>
  <si>
    <t>Mr. SUDHIR MALIK</t>
  </si>
  <si>
    <t>Mr. kapil bhardwaj</t>
  </si>
  <si>
    <t>Mr. SURESH CHAND GUPTA</t>
  </si>
  <si>
    <t>Mr. ANOOP AGGARWAL</t>
  </si>
  <si>
    <t>M/S WALSONS SERVICES PVT LTD</t>
  </si>
  <si>
    <t>Ms. NEHA</t>
  </si>
  <si>
    <t>Mrs. RADHIKA AGASHE MATHUR</t>
  </si>
  <si>
    <t>Mr. SANJAY CHOPRA</t>
  </si>
  <si>
    <t>Mr. PAWAN SRIVASTAVA</t>
  </si>
  <si>
    <t>Mr. PARVEEN GANGWANI</t>
  </si>
  <si>
    <t>Mr. INDERJEET WADHWA</t>
  </si>
  <si>
    <t>M/S d.v associates</t>
  </si>
  <si>
    <t>Mr. KAHANCHAND SURINDER PAL</t>
  </si>
  <si>
    <t>Mrs. MAMTA NAYYAR</t>
  </si>
  <si>
    <t>M/S ADANI EXPORTS LTD</t>
  </si>
  <si>
    <t>M/S VIKAS STEEL</t>
  </si>
  <si>
    <t>Ms. VARSHA KAPOOR</t>
  </si>
  <si>
    <t>Mr. SATYA PAL GOGIA</t>
  </si>
  <si>
    <t>Mr. SAHIL JAIN</t>
  </si>
  <si>
    <t>M/S MACAWBER BEEKAY PVT LTD</t>
  </si>
  <si>
    <t>Mr. SANJAY DIWAKAR</t>
  </si>
  <si>
    <t>Mr. VIJAY DHINGRA</t>
  </si>
  <si>
    <t>Mr. Devin Sunpedia</t>
  </si>
  <si>
    <t>M/S INTEGRATED FINLEASE PVT LTD</t>
  </si>
  <si>
    <t>M/S TIKAM DASS &amp; SONS</t>
  </si>
  <si>
    <t>M/S paramount town planners pvt ltd</t>
  </si>
  <si>
    <t>Mr. Krishna Singh</t>
  </si>
  <si>
    <t>Mr. EX. WG. COMM. N.K. MENDIRATTA</t>
  </si>
  <si>
    <t>Ms. RICHA MAHESHWARI</t>
  </si>
  <si>
    <t>Mrs. MANPREET KAUR</t>
  </si>
  <si>
    <t>Mr. AMAN PANCHAL</t>
  </si>
  <si>
    <t>M/S KATARIA INTERNATIONAL</t>
  </si>
  <si>
    <t>M/S H.D.F.C BANK</t>
  </si>
  <si>
    <t>M/S BHARAT PRODUCTS LTD.</t>
  </si>
  <si>
    <t>M/S VISHAL STEELS</t>
  </si>
  <si>
    <t>Mr. RAJIV KUMAR WADHWA</t>
  </si>
  <si>
    <t>Mr. SANJEEV SHARMA</t>
  </si>
  <si>
    <t>Mr. MUKUL BHASKAR</t>
  </si>
  <si>
    <t>Mr. GURU DUTT PREMI</t>
  </si>
  <si>
    <t>M/S MEDICON</t>
  </si>
  <si>
    <t>Mr. HARISH CHAWLA</t>
  </si>
  <si>
    <t>Mr. K V L N MURTY</t>
  </si>
  <si>
    <t>Mr. DINESH MALHOTRA</t>
  </si>
  <si>
    <t>Mr. VINEET BABBAR</t>
  </si>
  <si>
    <t>Mr. VIJAY TIWEDI</t>
  </si>
  <si>
    <t>Mr. S K RAHEJA</t>
  </si>
  <si>
    <t>Mr. PARVEEN KUMAR</t>
  </si>
  <si>
    <t>Mr. ANIL ANAND</t>
  </si>
  <si>
    <t>Ms. ASHA TANWAR</t>
  </si>
  <si>
    <t>Mr. SANJEEV JAIN</t>
  </si>
  <si>
    <t>M/S General Paper Store</t>
  </si>
  <si>
    <t>Ms. HIMANI ARORA</t>
  </si>
  <si>
    <t>M/S NARESH Kumar &amp; CO.</t>
  </si>
  <si>
    <t>M/S KRISHNA SANITARY EMPORIUM</t>
  </si>
  <si>
    <t>Mr. ARUN KAPUR</t>
  </si>
  <si>
    <t>Mr. KAUSHIK SENGUPTA</t>
  </si>
  <si>
    <t>Mr. DEVENDER KR DHAMA</t>
  </si>
  <si>
    <t>Mr. amit jain</t>
  </si>
  <si>
    <t>Mr. AMITABH BANARJEE</t>
  </si>
  <si>
    <t>Mr. AJAY KUMAR PASRICHA</t>
  </si>
  <si>
    <t>Mr. GULSHAN KUMAR KAKKAR</t>
  </si>
  <si>
    <t>Mr. RAKESH KR GUPTA</t>
  </si>
  <si>
    <t>Mrs. PUJA NAYYAR</t>
  </si>
  <si>
    <t>Ms. ARYEDA TYAGI</t>
  </si>
  <si>
    <t>Mr. EX. COL. K. K. MANGLIK</t>
  </si>
  <si>
    <t>Mr. TULSI DASS</t>
  </si>
  <si>
    <t>Ms. ANJU GUPTA</t>
  </si>
  <si>
    <t>M/S VFS GLOBAL SERVICES PVT LTD</t>
  </si>
  <si>
    <t>Mr. YOGESH SHARMA</t>
  </si>
  <si>
    <t>Mr. SANDEEP KAPOOR</t>
  </si>
  <si>
    <t>Mr. DALJIT SINGH</t>
  </si>
  <si>
    <t>Ms. PRIYA KHEMKA</t>
  </si>
  <si>
    <t>M/S Eros Travels Pvt Ltd</t>
  </si>
  <si>
    <t>Dr. DINESH GUPTA</t>
  </si>
  <si>
    <t>M/S SHRI VENKATESHWAR INTERNATIONAL SCHOOL</t>
  </si>
  <si>
    <t>M/S Franchise India Holdings  Ltd.</t>
  </si>
  <si>
    <t>Mrs. JAI BALA</t>
  </si>
  <si>
    <t>M/S HANSALAYA PROPERTIES</t>
  </si>
  <si>
    <t>M/S J M HOUSING LTD</t>
  </si>
  <si>
    <t>Mr. I S AGARWAL</t>
  </si>
  <si>
    <t>M/S CREATIVE MEDIA SERVICE</t>
  </si>
  <si>
    <t>Mr. ANIL AHUJA</t>
  </si>
  <si>
    <t>Mr. Surabhi Singhi</t>
  </si>
  <si>
    <t>Mr. MOHD. NOUSHAD</t>
  </si>
  <si>
    <t>M/S GREEN VALLY AGRO MILLS LTD</t>
  </si>
  <si>
    <t>M/S NAVBHARAT TIMBER TRADERS</t>
  </si>
  <si>
    <t>Mr. VINEET BASANT KUMAR MOHOTA</t>
  </si>
  <si>
    <t>M/S JAIMURTY MINERALS &amp; CHEMICALS PVT.</t>
  </si>
  <si>
    <t>Mr. MOHD YUSUF</t>
  </si>
  <si>
    <t>M/S RELIANCE INFRASTRUCTURE LTD.</t>
  </si>
  <si>
    <t>Mr. Uma Shankar Shukla</t>
  </si>
  <si>
    <t>Mr. PRATAP SINGH / AMIT KUMAR</t>
  </si>
  <si>
    <t>M/S CAIRN ENERGY INDIA LTD.</t>
  </si>
  <si>
    <t>Mr. bhanu dutt</t>
  </si>
  <si>
    <t>M/S EVERSHINE PRINTERS&amp; STATIONERS</t>
  </si>
  <si>
    <t>Mr. JAYANT CHNDA</t>
  </si>
  <si>
    <t>Mr. VIJAY ARORA</t>
  </si>
  <si>
    <t>Ms. SUSHMA SHARMA</t>
  </si>
  <si>
    <t>Mr. SANJAY KAUL</t>
  </si>
  <si>
    <t>Mr. VIJAY KUMAR VERMA</t>
  </si>
  <si>
    <t>M/S RAJINDER SINGH &amp; COMPANY</t>
  </si>
  <si>
    <t>Mr. DINESH SHARMA</t>
  </si>
  <si>
    <t>M/S PEC Engineers Pvt Ltd</t>
  </si>
  <si>
    <t>Mr. ANKUR JAIN</t>
  </si>
  <si>
    <t>M/S ARUN MANUFACTURING SERVICE PVT. LTD</t>
  </si>
  <si>
    <t>Mrs. NISHA SHARMA</t>
  </si>
  <si>
    <t>Mr. anurag gupta</t>
  </si>
  <si>
    <t>M/S DISTINCT PLANNING &amp; DESIGN</t>
  </si>
  <si>
    <t>Mrs. PUSHPLATA SINGH</t>
  </si>
  <si>
    <t>Mr. KAMAL CHERWOO</t>
  </si>
  <si>
    <t>M/S K.S.APPARELS</t>
  </si>
  <si>
    <t>M/S GLOBAL SIGNAL CABLES (INDIA)P.LTD</t>
  </si>
  <si>
    <t>Mrs. ROMITA SONI</t>
  </si>
  <si>
    <t>Mr. SURESH GUPTA</t>
  </si>
  <si>
    <t>Mr. SHEKHAR TYAGI</t>
  </si>
  <si>
    <t>Mr. RADHEY SHYAM MAURYA</t>
  </si>
  <si>
    <t>Mr. SUNIL KHANNA</t>
  </si>
  <si>
    <t>M/S TOWERBASE SERVICES PVT. LTD.</t>
  </si>
  <si>
    <t>Dr. SUDHIR KUMAR</t>
  </si>
  <si>
    <t>Mrs. ROHINI GAUTHAMAN</t>
  </si>
  <si>
    <t>M/S R.K.INDUSTRIES</t>
  </si>
  <si>
    <t>Mr. Ajith Achunathan</t>
  </si>
  <si>
    <t>M/S JINDAL ARYA IMPEX  PVT. LTD.</t>
  </si>
  <si>
    <t>Mr. Amit Jain</t>
  </si>
  <si>
    <t>Mr. Gurbex Rai Khanna</t>
  </si>
  <si>
    <t>Mr. A S NANDA</t>
  </si>
  <si>
    <t>Mr. SUNDEEP JOLLY</t>
  </si>
  <si>
    <t>Mrs. NISHI SHARMA</t>
  </si>
  <si>
    <t>M/S LAXMI POLYCARE INDUSTRIES</t>
  </si>
  <si>
    <t>Mr. SANDEEP SHARMA</t>
  </si>
  <si>
    <t>M/S RMSI PVT.LTD.</t>
  </si>
  <si>
    <t>Mr. RAJAT MATHUR</t>
  </si>
  <si>
    <t>M/S IFCI LTD</t>
  </si>
  <si>
    <t>Mrs. RATIKA MEHTA</t>
  </si>
  <si>
    <t>Mr. NARESH SHARMA</t>
  </si>
  <si>
    <t>Ms. MEHAK GANDHI</t>
  </si>
  <si>
    <t>Mr. DEVENDER SINGH RAWAL</t>
  </si>
  <si>
    <t>Mr. SHIVDHAN GUPTA</t>
  </si>
  <si>
    <t>M/S PREMIER RADIO</t>
  </si>
  <si>
    <t>Mr. ARUN SHARMA</t>
  </si>
  <si>
    <t>Ms. ANJALI YADAV</t>
  </si>
  <si>
    <t>M/S INTERCOUNT CARGO</t>
  </si>
  <si>
    <t>Mr. ANIL MARCO RAO</t>
  </si>
  <si>
    <t>Mr. sanjeev vijay</t>
  </si>
  <si>
    <t>M/S THE SARASWATI INDL SYNDICATE  LTD</t>
  </si>
  <si>
    <t>Mr. ANUJ NIGAM</t>
  </si>
  <si>
    <t>M/S ENERGO ENGINEERING PROJECTS LTD</t>
  </si>
  <si>
    <t>Mrs. NEELAM WASON</t>
  </si>
  <si>
    <t>Mr. RAJENDER KUMAR GUPTA</t>
  </si>
  <si>
    <t>Ms. RENU CHAUDHARY</t>
  </si>
  <si>
    <t>Ms. JASMINE NARANG</t>
  </si>
  <si>
    <t>Ms. TANVI CHOPRA</t>
  </si>
  <si>
    <t>Ms. Neeru Sadana</t>
  </si>
  <si>
    <t>Dr. MONIKA</t>
  </si>
  <si>
    <t>M/S JINDAL OLYTUBES PVT LTD</t>
  </si>
  <si>
    <t>Mr. SUMAN PURI</t>
  </si>
  <si>
    <t>Mr. GURPREET KAUR</t>
  </si>
  <si>
    <t>Mr. Prakash Singh Khatana</t>
  </si>
  <si>
    <t>M/S R.K.METALS</t>
  </si>
  <si>
    <t>Mr. PREM SINGH</t>
  </si>
  <si>
    <t>M/S RELIANCE INFRASTRUCTURE LTD</t>
  </si>
  <si>
    <t>Ms. TANU ARORA</t>
  </si>
  <si>
    <t>Mr. Ankit Bhatia</t>
  </si>
  <si>
    <t>Mrs. OMVATI BISLA</t>
  </si>
  <si>
    <t>Mr. JOGINDER SINGH NAGPAL</t>
  </si>
  <si>
    <t>Mr. PANKAJ MOTWANI</t>
  </si>
  <si>
    <t>M/S COMPUTER SCIENCE CORPORATION PVT.LTD.</t>
  </si>
  <si>
    <t>M/S J K PAPER LIMITED</t>
  </si>
  <si>
    <t>Mr. RAHUL SOGANI</t>
  </si>
  <si>
    <t>Mr. ANIL CHAUDHARY</t>
  </si>
  <si>
    <t>Mr. RAM DUTT MADAN</t>
  </si>
  <si>
    <t>Mr. HARVINDER SINGH</t>
  </si>
  <si>
    <t>Mr. RAJAT KANWAR</t>
  </si>
  <si>
    <t>Mrs. VINITA BIMBHET</t>
  </si>
  <si>
    <t>Dr. VANDANA  BHATIA</t>
  </si>
  <si>
    <t>M/S HIGHRISE OVERSEAS</t>
  </si>
  <si>
    <t>M/S GS &amp; CO PVT LTD</t>
  </si>
  <si>
    <t>Mr. KARTAR SINGH</t>
  </si>
  <si>
    <t>Mr. ADHIR KUMAR GARG</t>
  </si>
  <si>
    <t>Mr. B.B KHURANA</t>
  </si>
  <si>
    <t>M/S VARAHI PVT LTD</t>
  </si>
  <si>
    <t>Ms. BALWINDER KAUR</t>
  </si>
  <si>
    <t>Mrs. INKIT RATHNASWAMY</t>
  </si>
  <si>
    <t>Mr. RAJENDER KR GOEL</t>
  </si>
  <si>
    <t>Mr. GAURAV VIG</t>
  </si>
  <si>
    <t>Mr. SACHIN NAGWAN</t>
  </si>
  <si>
    <t>Mr. RAJIV KUMAR</t>
  </si>
  <si>
    <t>Mr. Ameer Haleem</t>
  </si>
  <si>
    <t>Mr. SHAMEEM UR RAHMAAN</t>
  </si>
  <si>
    <t>M/S S.K.ELECTRONICS SERVICES</t>
  </si>
  <si>
    <t>M/S AMIT SALES CORPORATION</t>
  </si>
  <si>
    <t>Mr. DINESH BHATIA</t>
  </si>
  <si>
    <t>Mr. KEWAL SINGH</t>
  </si>
  <si>
    <t>Mr. Sanjiv Malik</t>
  </si>
  <si>
    <t>M/S NANO BILLS ONLINE SERVICES PVT.</t>
  </si>
  <si>
    <t>Ms. Asha Singh</t>
  </si>
  <si>
    <t>Mr. ANAND GUPTA</t>
  </si>
  <si>
    <t>M/S OM CARGO LOGISTICS</t>
  </si>
  <si>
    <t>Mr. RAM KISHOR CHAUHAN</t>
  </si>
  <si>
    <t>Ms. SHIKHA GUPTA</t>
  </si>
  <si>
    <t>Mr. SHANKAR PRASAD</t>
  </si>
  <si>
    <t>Mr. ALOK KUMAR</t>
  </si>
  <si>
    <t>Mr. SUSHEN SURI</t>
  </si>
  <si>
    <t>Mr. NIKHIL RAI</t>
  </si>
  <si>
    <t>M/S AMERICAN EXPRESS INDIA PVT LTD</t>
  </si>
  <si>
    <t>Ms. LEENA AHUJA</t>
  </si>
  <si>
    <t>Mr. Ayush Gupta</t>
  </si>
  <si>
    <t>Mr. VIPUL MARWAH</t>
  </si>
  <si>
    <t>Mr. RAJESH NARANG</t>
  </si>
  <si>
    <t>Mr. RAJINDER CHHABRA</t>
  </si>
  <si>
    <t>M/S ERA INFRA ENGINEERING LTD.</t>
  </si>
  <si>
    <t>Mr. ARJUN KUMAR MANSHARAMANI</t>
  </si>
  <si>
    <t>M/S BHASIN BUILDWELL PVT LTD</t>
  </si>
  <si>
    <t>Mr. Anil kumar gupta</t>
  </si>
  <si>
    <t>M/S TASHA FURNITURES PVT LTD</t>
  </si>
  <si>
    <t>Mr. KULBHUSHAN GUPTA</t>
  </si>
  <si>
    <t>Mrs. NIRMLA KHATRI</t>
  </si>
  <si>
    <t>M/S LESSEE: NEW HOLLAND FIAT PVT. LTD.</t>
  </si>
  <si>
    <t>M/S PETALS CHILDREN WEAR</t>
  </si>
  <si>
    <t>M/S AGGARWAL TRADERS</t>
  </si>
  <si>
    <t>Ms. SUSHILA TEJRANA</t>
  </si>
  <si>
    <t>Mr. RAJAT BINDU AGGARWAL</t>
  </si>
  <si>
    <t>Mrs. ARCHANA VERMA</t>
  </si>
  <si>
    <t>Mr. TARUN GUPTA</t>
  </si>
  <si>
    <t>Mr. RAKESH THAKUR</t>
  </si>
  <si>
    <t>M/S GANGA PLOYESTER LTD.</t>
  </si>
  <si>
    <t>M/S S.KUMAR &amp; CO.</t>
  </si>
  <si>
    <t>Mr. Harender Kumar Singh</t>
  </si>
  <si>
    <t>Mr. SATINDER KUMAR UPPAL</t>
  </si>
  <si>
    <t>Mrs. VEENA SHARMA</t>
  </si>
  <si>
    <t>Mr. NEERAJ SHARMA</t>
  </si>
  <si>
    <t>Mr. KAPIL GOYAL</t>
  </si>
  <si>
    <t>Mr. YOGESH</t>
  </si>
  <si>
    <t>M/S BHAVAN ENTERPRISES</t>
  </si>
  <si>
    <t>Ms. DIVYA MITTAL</t>
  </si>
  <si>
    <t>Mr. AMANDEEP SAXENA</t>
  </si>
  <si>
    <t>Mr. SUMIT PASRICHA</t>
  </si>
  <si>
    <t>M/S NKS MINING LTD</t>
  </si>
  <si>
    <t>Mr. purshotam gohlyan</t>
  </si>
  <si>
    <t>Ms. ANITA KULSHRESTHA</t>
  </si>
  <si>
    <t>Mr. VINOD KUMAR TYAGI</t>
  </si>
  <si>
    <t>Mr. ASHIT KUMAR GUPTA</t>
  </si>
  <si>
    <t>Dr. ANJALI GERA</t>
  </si>
  <si>
    <t>Mr. SAYED KAMRUZZAMAN</t>
  </si>
  <si>
    <t>M/S SURAJ CINEMA</t>
  </si>
  <si>
    <t>Mr. HITESH KUMAR</t>
  </si>
  <si>
    <t>Mr. AMRENDRA KUMAR SINGH</t>
  </si>
  <si>
    <t>Mr. SANJEEV KUMAR MALIK</t>
  </si>
  <si>
    <t>M/S HARPA RETAIL PVT. LTD</t>
  </si>
  <si>
    <t>M/S SURAJ TRANSPORT ROADWAYS</t>
  </si>
  <si>
    <t>M/S VELOCITY TRANSMISSION PVT LTD</t>
  </si>
  <si>
    <t>Mr. NARENDER SINGH RAWAT</t>
  </si>
  <si>
    <t>Mr. PANKAJ KISHORE SAHAY</t>
  </si>
  <si>
    <t>Mr. RAHUL CHAWLA</t>
  </si>
  <si>
    <t>Mrs. bala devi</t>
  </si>
  <si>
    <t>M/S SAPIENT CORPORATION PVT.LTD</t>
  </si>
  <si>
    <t>M/S R.S EXPORTS (INDIA)</t>
  </si>
  <si>
    <t>Mr. SURENDER KUMAR GUPTA</t>
  </si>
  <si>
    <t>M/S S.K. TRADING CO.</t>
  </si>
  <si>
    <t>Mr. Swaminathan Rajagopal</t>
  </si>
  <si>
    <t>M/S COMPAGINE INDO FRANCAISE DE COMMERCE</t>
  </si>
  <si>
    <t>Dr. SUNIL KUMAR KHARE</t>
  </si>
  <si>
    <t>Mr. manish verma</t>
  </si>
  <si>
    <t>Mr. MAHESH KUMAR SHARMA</t>
  </si>
  <si>
    <t>Mr. ASHISH SHARMA</t>
  </si>
  <si>
    <t>Mr. SACHIN BANSAL</t>
  </si>
  <si>
    <t>Mr. LAL CHAND KAPOOR</t>
  </si>
  <si>
    <t>M/S GOVIND SONS</t>
  </si>
  <si>
    <t>Mr. VIKRAM RANA</t>
  </si>
  <si>
    <t>Mr. ANIL KUMAR MITRA</t>
  </si>
  <si>
    <t>Mr. ARUN KUMAR GOYAL</t>
  </si>
  <si>
    <t>Ms. AYUSHI GARG</t>
  </si>
  <si>
    <t>Mr. VIKRANT DALAL</t>
  </si>
  <si>
    <t>Mr. SURJIT SINGH</t>
  </si>
  <si>
    <t>Mr. RAJNEESH WADHAWAN</t>
  </si>
  <si>
    <t>Dr. MADHU GAUTAM</t>
  </si>
  <si>
    <t>Ms. HARJIT SINGH</t>
  </si>
  <si>
    <t>Dr. ANITA NANGIA</t>
  </si>
  <si>
    <t>Mr. SHIMANTI BASU</t>
  </si>
  <si>
    <t>Mr. RAKESH CHANDRA JHA</t>
  </si>
  <si>
    <t>Mr. JAVED KHAN</t>
  </si>
  <si>
    <t>M/S CIS-TECH DEVELOPMENTS ADVISORS PVT. LTD</t>
  </si>
  <si>
    <t>Mr. SUBHASH SHARMA</t>
  </si>
  <si>
    <t>Mr. SANDEEP ARORA</t>
  </si>
  <si>
    <t>Ms. LODHI AIR &amp; TRAVELS PVT LTD</t>
  </si>
  <si>
    <t>Dr. PARAMJEET SINGH KUMAR</t>
  </si>
  <si>
    <t>M/S NOKIA INDIA PVT LTD</t>
  </si>
  <si>
    <t>Ms. SUSHILA DEVI</t>
  </si>
  <si>
    <t>Mr. Pawan Kumar</t>
  </si>
  <si>
    <t>Mrs. RUCHI BANERJEE</t>
  </si>
  <si>
    <t>Mr. NITIN SETIA</t>
  </si>
  <si>
    <t>M/S RELIANCE INDUSTRIES LTD</t>
  </si>
  <si>
    <t>Mr. SANGRAM DAHIYA</t>
  </si>
  <si>
    <t>Mr. Abhishek Kohli</t>
  </si>
  <si>
    <t>Mr. VIKRAM MALHOTRA</t>
  </si>
  <si>
    <t>Mr. SHARVAN KUMAR MALHOTRA</t>
  </si>
  <si>
    <t>Mr. KARAN DHAR</t>
  </si>
  <si>
    <t>Mrs. MALA RANI GUPTA</t>
  </si>
  <si>
    <t>Mr. KENNETH GEORGE</t>
  </si>
  <si>
    <t>Mr. KUNAL KESWANI</t>
  </si>
  <si>
    <t>Mr. AKASH SINGHAL</t>
  </si>
  <si>
    <t>M/S DELHI CONTROL DEVICES PVT. LTD</t>
  </si>
  <si>
    <t>M/S BHILWARA ENERGY LIMITED</t>
  </si>
  <si>
    <t>Mr. PANKAJ SARKAR</t>
  </si>
  <si>
    <t>M/S RAJYA REKHA TRADE PVT.LTD.</t>
  </si>
  <si>
    <t>Mr. ABHISHEK GOEL</t>
  </si>
  <si>
    <t>M/S AMERCIAN EXPRESS INDIA PVT. LTD.</t>
  </si>
  <si>
    <t>Mr. HARSHAD HAMEED</t>
  </si>
  <si>
    <t>Mr. PUNEET KOTRA</t>
  </si>
  <si>
    <t>M/S ACE POLYCHEM PVT LTD</t>
  </si>
  <si>
    <t>M/S BONJOUR INTERNATIONAL</t>
  </si>
  <si>
    <t>Mrs. BHAWNA CHUG</t>
  </si>
  <si>
    <t>Ms. KAILSH MADAN</t>
  </si>
  <si>
    <t>M/S EIH LIMITED</t>
  </si>
  <si>
    <t>Ms. VANDANA</t>
  </si>
  <si>
    <t>Mr. DHARAMVIR AWANA</t>
  </si>
  <si>
    <t>Mr. GAGANDEEP SINGH</t>
  </si>
  <si>
    <t>M/S SEVEN SEAZ VACATIONS PVT LTD</t>
  </si>
  <si>
    <t>M/S LBS TOOLS P LTD</t>
  </si>
  <si>
    <t>Mr. KASHMIR SINGH AZAD</t>
  </si>
  <si>
    <t>Mr. SANDEEP AGARWAL</t>
  </si>
  <si>
    <t>M/S KAMAL PACKERS</t>
  </si>
  <si>
    <t>M/S BUSY INFOTECH PVT.LTD.</t>
  </si>
  <si>
    <t>Mr. Sanjay Chandok</t>
  </si>
  <si>
    <t>M/S THAPAR AUTO TRADING WORKS</t>
  </si>
  <si>
    <t>Mr. RADHEY SHYAM TAYAL</t>
  </si>
  <si>
    <t>Mrs. RAJESH KUMARI</t>
  </si>
  <si>
    <t>Mrs. POOJA GUPTA</t>
  </si>
  <si>
    <t>M/S KARORI ENGG WORKS</t>
  </si>
  <si>
    <t>Mrs. suman yadav</t>
  </si>
  <si>
    <t>M/S WIPRO LTD</t>
  </si>
  <si>
    <t>M/S CHAMPION COMPONENTS PVT LTD.</t>
  </si>
  <si>
    <t>Mr. RAJESH KUMAR DUSHAD</t>
  </si>
  <si>
    <t>Mrs. TINA MAHAJAN</t>
  </si>
  <si>
    <t>Ms. MANSI UPPERS</t>
  </si>
  <si>
    <t>M/S Samsung Engineering India Ltd</t>
  </si>
  <si>
    <t>Mr. INDERJEET SINGH CHADHA</t>
  </si>
  <si>
    <t>M/S CITI GRADE FINANCE LTD</t>
  </si>
  <si>
    <t>Mr. PRAMOD KUMAR VOHRA</t>
  </si>
  <si>
    <t>Mr. ALOK GUPTA</t>
  </si>
  <si>
    <t>Mr. NARENDRA BHALLA.</t>
  </si>
  <si>
    <t>Mr. ANUJ TYAGI</t>
  </si>
  <si>
    <t>M/S TECHNOVISION</t>
  </si>
  <si>
    <t>Mr. KAILASH CHANDER BHASIN</t>
  </si>
  <si>
    <t>Mr. SOHAN LAL AGARWAL</t>
  </si>
  <si>
    <t>M/S AMAR INN</t>
  </si>
  <si>
    <t>Ms. MANISHA SHARMA</t>
  </si>
  <si>
    <t>Mr. MANOJ KUMAR JAIN</t>
  </si>
  <si>
    <t>Mr. SUDARSHAN KUMAR BANSAL</t>
  </si>
  <si>
    <t>Mrs. RANI  BHATNAGER</t>
  </si>
  <si>
    <t>Mrs. SUNITA DEVI</t>
  </si>
  <si>
    <t>Mr. CHANDER PRAKASH</t>
  </si>
  <si>
    <t>Mr. RAJINDER SAMTANI</t>
  </si>
  <si>
    <t>Mr. rajan george</t>
  </si>
  <si>
    <t>Mr. MUKTA DATTA MAZUMDER</t>
  </si>
  <si>
    <t>M/S SINTEX INDUSTRIES LTD</t>
  </si>
  <si>
    <t>Mr. JOY KAILWOO</t>
  </si>
  <si>
    <t>Mr. SAIKAT SEN</t>
  </si>
  <si>
    <t>M/S G P PRODUCTS PVT LTD</t>
  </si>
  <si>
    <t>Mr. RAM KUMAR</t>
  </si>
  <si>
    <t>M/S GLOW GREEN ENERGY LTD</t>
  </si>
  <si>
    <t>Ms. TANI SETHI</t>
  </si>
  <si>
    <t>Mr. MANU GARG</t>
  </si>
  <si>
    <t>Mr. anuj bansal</t>
  </si>
  <si>
    <t>Mr. sudeshan goel</t>
  </si>
  <si>
    <t>M/S H.C.L TECH.</t>
  </si>
  <si>
    <t>Mrs. MOHINI SETHI</t>
  </si>
  <si>
    <t>Ms. Vasundhara Aggarwal</t>
  </si>
  <si>
    <t>Mr. DHEERAJ CHADHA</t>
  </si>
  <si>
    <t>M/S A.K.STEEL TRADERS</t>
  </si>
  <si>
    <t>M/S GNOSIS PHARMACEUTICALS P. LTD.</t>
  </si>
  <si>
    <t>Mr. PRAVEER KUMAR AGARWAL</t>
  </si>
  <si>
    <t>Mr. ANUKUL RAJ</t>
  </si>
  <si>
    <t>Mr. H.G.S. PAHWA</t>
  </si>
  <si>
    <t>Mr. SAMEER MEHTA</t>
  </si>
  <si>
    <t>Mr. DEEP GUPTA</t>
  </si>
  <si>
    <t>M/S BONIA INDUSTRIES LTD.</t>
  </si>
  <si>
    <t>Ms. SANGEETA SAVANT D/O SANTOSH SAVANT</t>
  </si>
  <si>
    <t>Mr. N K JINDAL</t>
  </si>
  <si>
    <t>M/S RAINBOW DIAMONDS PVT LTD</t>
  </si>
  <si>
    <t>Mr. VIKAS KHURANA</t>
  </si>
  <si>
    <t>Mr. VIJAY ANAND</t>
  </si>
  <si>
    <t>M/S ELKON PVT LTD.</t>
  </si>
  <si>
    <t>Mr. ABHISHEK SINGH</t>
  </si>
  <si>
    <t>Mrs. POOJA KAPOOR</t>
  </si>
  <si>
    <t>Mr. M T George</t>
  </si>
  <si>
    <t>Dr. ATULA GUPTA</t>
  </si>
  <si>
    <t>Mr. MONJIT DEORI</t>
  </si>
  <si>
    <t>Mrs. SHEETAL AGGARWAL</t>
  </si>
  <si>
    <t>Mr. VIVEK BATRA</t>
  </si>
  <si>
    <t>M/S The Oriental Insurance Co. Ltd</t>
  </si>
  <si>
    <t>M/S Kutch Railway</t>
  </si>
  <si>
    <t>M/S ACRONOV TECHNOLOGIES</t>
  </si>
  <si>
    <t>M/S STAR WIRE INDIA LTD.</t>
  </si>
  <si>
    <t>Mr. Bheema Bhat</t>
  </si>
  <si>
    <t>Mr. Rajdeep Chaudhary</t>
  </si>
  <si>
    <t>Mr. RITESH VIJ</t>
  </si>
  <si>
    <t>Ms. Manish Kumar</t>
  </si>
  <si>
    <t>Mr. ROHIT BERIWAL</t>
  </si>
  <si>
    <t>Mr. MAHAVIR SINGH SIKERWAL</t>
  </si>
  <si>
    <t>Dr. Aseem Babbar</t>
  </si>
  <si>
    <t>M/S NEW GREEN FIELD SCHOOL</t>
  </si>
  <si>
    <t>Mr. LOKAPRIYA JENA</t>
  </si>
  <si>
    <t>Mr. ARVIND KUMAR</t>
  </si>
  <si>
    <t>Mr. D.V.SUBBA RAO</t>
  </si>
  <si>
    <t>M/S DMV  ENTERPRISES</t>
  </si>
  <si>
    <t>Mr. rajeev dua</t>
  </si>
  <si>
    <t>M/S MICRODENT INSTRUMENT PVT. LTD.</t>
  </si>
  <si>
    <t>Mr. SUDHAKAR YERNENI</t>
  </si>
  <si>
    <t>Mr. PREM SHANKAR PATHAK</t>
  </si>
  <si>
    <t>Mr. TAKAM SANJOY</t>
  </si>
  <si>
    <t>Mr. RAJESH KUMAR</t>
  </si>
  <si>
    <t>M/S SYNOKEM PHARMACEUTICALS LTD.</t>
  </si>
  <si>
    <t>Mr. RAJENDER KR. SINGHAL</t>
  </si>
  <si>
    <t>M/S KEIHIN FIE PVT. LTD.</t>
  </si>
  <si>
    <t>Mr. PAWAN JOT SINGH</t>
  </si>
  <si>
    <t>Mr. ANAND KUMAR</t>
  </si>
  <si>
    <t>Mr. ANURAG DIMRI</t>
  </si>
  <si>
    <t>Mr. SANTOSH KUMAR SHARMA</t>
  </si>
  <si>
    <t>Mr. BABU LAL GUPTA</t>
  </si>
  <si>
    <t>M/S S.N.VERMA &amp; CO.</t>
  </si>
  <si>
    <t>Mr. VIJAY KUMAR</t>
  </si>
  <si>
    <t>M/S HPCL MITTAL ENERGY LTD</t>
  </si>
  <si>
    <t>Mr. DINESH CHANDRA</t>
  </si>
  <si>
    <t>Mr. Satinder Paul Singh Chawla</t>
  </si>
  <si>
    <t>M/S APOLLO TYRES LTD</t>
  </si>
  <si>
    <t>Mr. MANISH TYAGI</t>
  </si>
  <si>
    <t>Mr. Shakti Nanda</t>
  </si>
  <si>
    <t>Mr. SANJEEV KUMAR GUPTA</t>
  </si>
  <si>
    <t>Ms. RITU JAJU</t>
  </si>
  <si>
    <t>Mr. EX. MAJ. ANIL KUMAR MITTAL</t>
  </si>
  <si>
    <t>Mr. CAPT GIRISH K GARG</t>
  </si>
  <si>
    <t>Mr. TILES &amp; SANITARY EMPORIUM</t>
  </si>
  <si>
    <t>Mr. TITU SETHI</t>
  </si>
  <si>
    <t>Mr. ARUNA AGARWAL</t>
  </si>
  <si>
    <t>Ms. SHAIL BALA</t>
  </si>
  <si>
    <t>Mr. Prabir Chanda</t>
  </si>
  <si>
    <t>Ms. VEENU PHADKE</t>
  </si>
  <si>
    <t>Mr. RAHUL VOHRA</t>
  </si>
  <si>
    <t>Mr. VIVEK SHANKAR</t>
  </si>
  <si>
    <t>Mr. VINOD GUPTA</t>
  </si>
  <si>
    <t>M/S AASHWAT FURNITURE PVT.LTD</t>
  </si>
  <si>
    <t>Mr. RAKESH TANEJA</t>
  </si>
  <si>
    <t>M/S HDFC BANK LTD.</t>
  </si>
  <si>
    <t>Mr. WG.CDR.BRIJESH KUMAR BHARGAVA</t>
  </si>
  <si>
    <t>Mr. SAHIL SAPRA</t>
  </si>
  <si>
    <t>M/S M R Electronics Ltd</t>
  </si>
  <si>
    <t>Mr. SANJEEV MALIK</t>
  </si>
  <si>
    <t>Mr. VIPAN KUMAR KAILA</t>
  </si>
  <si>
    <t>Mrs. POORNIMA YADAV</t>
  </si>
  <si>
    <t>Mrs. SANTOSH DEVI</t>
  </si>
  <si>
    <t>Mr. Gautam Sarkar</t>
  </si>
  <si>
    <t>Mr. NARENDRA SINGH</t>
  </si>
  <si>
    <t>Mr. PRABIR KR GANGOPADHYAY</t>
  </si>
  <si>
    <t>M/S AHLUWALIA CONTRACTS (INDIA) LIMITED</t>
  </si>
  <si>
    <t>Mr. SURENDER SINGH</t>
  </si>
  <si>
    <t>Mr. JAY TALWAR</t>
  </si>
  <si>
    <t>Ms. IPSITA KUMAR</t>
  </si>
  <si>
    <t>M/S LIME INDIA PVT.LTD.</t>
  </si>
  <si>
    <t>Ms. DEEPA SHARMA</t>
  </si>
  <si>
    <t>M/S YANTRIKA INSTRUMENTS P LTD</t>
  </si>
  <si>
    <t>M/S fortune garments ltd.</t>
  </si>
  <si>
    <t>M/S AYMAN OVERSEAS PVT. LTD.</t>
  </si>
  <si>
    <t>M/S BUT INTERNATIONAL INS.BROKER P.LTD.</t>
  </si>
  <si>
    <t>Dr. SATISH KUMAR SETHI</t>
  </si>
  <si>
    <t>Mr. ATUL SHANKER</t>
  </si>
  <si>
    <t>Mrs. MANJU CHAND</t>
  </si>
  <si>
    <t>Mr. SANJEEV MALHOTRA</t>
  </si>
  <si>
    <t>Ms. Nidhi Verma</t>
  </si>
  <si>
    <t>Mr. JATANN VIJ</t>
  </si>
  <si>
    <t>Mr. WG. CDR.A K BOTRE</t>
  </si>
  <si>
    <t>Mr. CHARAN DAS KHANNA</t>
  </si>
  <si>
    <t>Mr. ANIL KUMAR J</t>
  </si>
  <si>
    <t>Ms. SANGEETA GABA</t>
  </si>
  <si>
    <t>Mr. SANJEEV SAWHNEY</t>
  </si>
  <si>
    <t>Mr. ASHOK KUMAR GARG</t>
  </si>
  <si>
    <t>Mr. BHARAT PANWAR</t>
  </si>
  <si>
    <t>Mrs. RITU BAJAJ</t>
  </si>
  <si>
    <t>Mr. RAJINDER KUMAR</t>
  </si>
  <si>
    <t>M/S SHREE BALAJI MARBLE</t>
  </si>
  <si>
    <t>Mrs. NITIKA AGGARWAL</t>
  </si>
  <si>
    <t>M/S A.K.TRAVELS</t>
  </si>
  <si>
    <t>Mr. SATISH CHANDRA SHARMA</t>
  </si>
  <si>
    <t>Mr. DEEP SHARMA</t>
  </si>
  <si>
    <t>Ms. SARIKA GOEL</t>
  </si>
  <si>
    <t>Mr. DEEPAK KATARIA</t>
  </si>
  <si>
    <t>Ms. RAJNI</t>
  </si>
  <si>
    <t>M/S M/S SUDARSHAN TRADERS</t>
  </si>
  <si>
    <t>Mr. PANKAJ SRIVASTAVA</t>
  </si>
  <si>
    <t>Ms. POOJA CHUDHARY</t>
  </si>
  <si>
    <t>Mr. BHARAT SINGH CHAUHAN</t>
  </si>
  <si>
    <t>Mr. AMIT AGRAWAL</t>
  </si>
  <si>
    <t>Ms. RANI KAMLESH GUPTA</t>
  </si>
  <si>
    <t>Mr. DALIP KUMAR NAGDEV</t>
  </si>
  <si>
    <t>Ms. SHAKUNTLA GAHLAUT</t>
  </si>
  <si>
    <t>Mr. DILIP BHARGAV</t>
  </si>
  <si>
    <t>Mr. ANKUR MITTAL</t>
  </si>
  <si>
    <t>M/S LARS MARKETING</t>
  </si>
  <si>
    <t>Mr. GAGAN GUPTA</t>
  </si>
  <si>
    <t>Mr. SANJAY SACHDEVA</t>
  </si>
  <si>
    <t>M/S SSR METALS PVT LTD</t>
  </si>
  <si>
    <t>M/S HOUSING DEVELOPMENT FINANCE CORP</t>
  </si>
  <si>
    <t>Mr. TARUN NAYAR</t>
  </si>
  <si>
    <t>Mr. TOSHAR RASTOGI</t>
  </si>
  <si>
    <t>Mrs. ARPITA SINGH</t>
  </si>
  <si>
    <t>Ms. URMILA YADAV</t>
  </si>
  <si>
    <t>Mr. ALOK HINGORANI</t>
  </si>
  <si>
    <t>Mr. AJMER SINGH</t>
  </si>
  <si>
    <t>Mr. ROHIT KHANDELWAL</t>
  </si>
  <si>
    <t>Ms. PRIYANKA</t>
  </si>
  <si>
    <t>Mr. MOHD. ZAFRUDDIN</t>
  </si>
  <si>
    <t>Mr. MUNESH KUMAR JAIN</t>
  </si>
  <si>
    <t>Mrs. KUSUM LATA JAIN</t>
  </si>
  <si>
    <t>M/S spar tectonic pvt ltd</t>
  </si>
  <si>
    <t>M/S international food co. ltd</t>
  </si>
  <si>
    <t>M/S SHANKAR SANITARY STORE</t>
  </si>
  <si>
    <t>Mr. Rajnesh Patney</t>
  </si>
  <si>
    <t>M/S K S CONSUPRO PVT. LTD.</t>
  </si>
  <si>
    <t>Mr. NARESH BHATIA</t>
  </si>
  <si>
    <t>Mr. prakash chandra</t>
  </si>
  <si>
    <t>M/S APOLO SYSTEM &amp; SERVICES P LTD</t>
  </si>
  <si>
    <t>M/S DHARAMPAL SATYAPAL LTD</t>
  </si>
  <si>
    <t>Mr. SUNIL KUMAR</t>
  </si>
  <si>
    <t>M/S KSR CONSULTANCY SERVICES P LTD</t>
  </si>
  <si>
    <t>Dr. MANISH DHAWAN</t>
  </si>
  <si>
    <t>Mr. AJAY CHOUDHARY</t>
  </si>
  <si>
    <t>Mr. SHASHI RAO</t>
  </si>
  <si>
    <t>Mr. AKSHAY BINDRA</t>
  </si>
  <si>
    <t>Ms. NEERA SACHDEV</t>
  </si>
  <si>
    <t>Mr. SATISH KR. PUNDHIR</t>
  </si>
  <si>
    <t>Mr. ANIL GUPTA</t>
  </si>
  <si>
    <t>Mr. HIMAL AKHTAR</t>
  </si>
  <si>
    <t>Dr. RITU JAIN</t>
  </si>
  <si>
    <t>Mrs. RADHIKA MATTA</t>
  </si>
  <si>
    <t>Mr. Ajit Singh Bhasin</t>
  </si>
  <si>
    <t>Mr. PRADEEP SHARMA</t>
  </si>
  <si>
    <t>Mr. PRAMOD KUMAR AGARWAL</t>
  </si>
  <si>
    <t>Mr. MANOJ KUMAR</t>
  </si>
  <si>
    <t>M/S SUKH DHAM GAS SERVICE</t>
  </si>
  <si>
    <t>Mr. LT. COL. RANJEET SINGH</t>
  </si>
  <si>
    <t>Ms. SEEMA AGARWAL</t>
  </si>
  <si>
    <t>M/S SHILPA STORE</t>
  </si>
  <si>
    <t>Mr. AKASH KAPOOR</t>
  </si>
  <si>
    <t>Mr. RAMINDER SINGH</t>
  </si>
  <si>
    <t>M/S HADID INDIA SERVICES PRIVATE LTD</t>
  </si>
  <si>
    <t>Mr. GAURAV SAHI</t>
  </si>
  <si>
    <t>Mrs. USHA SWARUP</t>
  </si>
  <si>
    <t>Ms. SMITA SINGH</t>
  </si>
  <si>
    <t>Mr. P.K.GUPTA</t>
  </si>
  <si>
    <t>M/S RMH HOSIERY PVT LTD</t>
  </si>
  <si>
    <t>Mr. RAJEEV GOPAL MATHUR</t>
  </si>
  <si>
    <t>Mr. ARUN AGGARWAL</t>
  </si>
  <si>
    <t>M/S LUNA CHEMICAL IND PVT LTD</t>
  </si>
  <si>
    <t>M/S KHAIRA TOURIST TAXI SERVICE</t>
  </si>
  <si>
    <t>M/S UNITED INDIA INS.</t>
  </si>
  <si>
    <t>Ms. ARCHANA SINGH</t>
  </si>
  <si>
    <t>Mr. ROOPAK ARORA</t>
  </si>
  <si>
    <t>Mr. ROOPAK TYAGI</t>
  </si>
  <si>
    <t>Mrs. SANDHYA SHARMA</t>
  </si>
  <si>
    <t>Ms. MANISH SINGH</t>
  </si>
  <si>
    <t>M/S LOYAL SCAFFOLDINGS PVT LTD</t>
  </si>
  <si>
    <t>M/S LESSEE:INDIAN OIL CORP.LTD.</t>
  </si>
  <si>
    <t>Mr. Vinod Chaudhry</t>
  </si>
  <si>
    <t>Mr. ANURAG SEHGAL</t>
  </si>
  <si>
    <t>Mrs. RANJANA WADHWA</t>
  </si>
  <si>
    <t>Mr. VINOD TYAGI</t>
  </si>
  <si>
    <t>M/S NAVEEN PRAKASH VERMA</t>
  </si>
  <si>
    <t>Mr. PRAFULL KR AGARWAL</t>
  </si>
  <si>
    <t>Mr. Vibhor Gupta</t>
  </si>
  <si>
    <t>M/S EASTERN FASHIONS INTERNATIONAL</t>
  </si>
  <si>
    <t>Mr. RAVINDER BAJAJ</t>
  </si>
  <si>
    <t>M/S LE PASSAGE TO INDIA TOURS TRAVELS PVT LTD</t>
  </si>
  <si>
    <t>M/S NAVYUG MERCHANDISING, EXIM PVT. LTD</t>
  </si>
  <si>
    <t>Dr. BIPIN KUMAR VERMA</t>
  </si>
  <si>
    <t>Mrs. ARVINDER KAUR SETHI</t>
  </si>
  <si>
    <t>Mr. ABHISHEK DHAWAN</t>
  </si>
  <si>
    <t>M/S S D COMPUTERS LTD.</t>
  </si>
  <si>
    <t>Mr. RAKESH JAIN</t>
  </si>
  <si>
    <t>M/S INDUSTRIAL DEVICES (INDIA) PVT LTD</t>
  </si>
  <si>
    <t>Mr. RITESH BHARGAVA</t>
  </si>
  <si>
    <t>Mr. GAGAN JOSHI</t>
  </si>
  <si>
    <t>Mr. Taranjeet Singh</t>
  </si>
  <si>
    <t>Mr. subhash chand</t>
  </si>
  <si>
    <t>Mr. NEERAJ SINGH</t>
  </si>
  <si>
    <t>Mr. DEEPAK VIJ</t>
  </si>
  <si>
    <t>Mrs. SNEH ABROL</t>
  </si>
  <si>
    <t>Mr. VIPIN KUMAR MALIK</t>
  </si>
  <si>
    <t>Mr. SATYA PRAKASH RATHI</t>
  </si>
  <si>
    <t>Dr. SHASHI PRABHA</t>
  </si>
  <si>
    <t>Mr. Vinod Kumar Tomar</t>
  </si>
  <si>
    <t>Ms. SANGMITRA SINGH</t>
  </si>
  <si>
    <t>M/S SkyVision Welfare Soceity</t>
  </si>
  <si>
    <t>M/S NAV SHAKTI TRADERS.</t>
  </si>
  <si>
    <t>Mr. SHAM SUNDER CHAWLA</t>
  </si>
  <si>
    <t>M/S APOTHECHARIES SUNDRIES</t>
  </si>
  <si>
    <t>Mr. GAURAV KHANNA</t>
  </si>
  <si>
    <t>Mr. SANJIV SINGH RAJVANSHI</t>
  </si>
  <si>
    <t>Mr. NARENDER KUMAR</t>
  </si>
  <si>
    <t>Mrs. Manpreet Kaur</t>
  </si>
  <si>
    <t>M/S csc india pvt ltd</t>
  </si>
  <si>
    <t>M/S MANSAROVER MEDICAL PVT. LTD.</t>
  </si>
  <si>
    <t>Mr. harshit singhal</t>
  </si>
  <si>
    <t>Mr. OM PRAKASH ARORA</t>
  </si>
  <si>
    <t>M/S GANPATI ASSOCIATES</t>
  </si>
  <si>
    <t>Mr. RAMAN KUMAR KHURANA</t>
  </si>
  <si>
    <t>Mr. ANIL KUMAR MITTAL</t>
  </si>
  <si>
    <t>Mr. S.R CHITNIS</t>
  </si>
  <si>
    <t>Mr. RAMESH KUMAR</t>
  </si>
  <si>
    <t>Mr. K GEORGE THOMAS</t>
  </si>
  <si>
    <t>Mr. PRADEEP SINGH</t>
  </si>
  <si>
    <t>Mr. PRASHANT MADAN</t>
  </si>
  <si>
    <t>Ms. KAVITA</t>
  </si>
  <si>
    <t>Mr. COMD RETD RAVINDER PAL SINGH JOSEN</t>
  </si>
  <si>
    <t>Mr. KAPIL SONI</t>
  </si>
  <si>
    <t>M/S AIREF ENGINEERS PVT. LTD.</t>
  </si>
  <si>
    <t>Mr. ANKIT  SHARMA</t>
  </si>
  <si>
    <t>Mr. RUPJYOTI DUTTA</t>
  </si>
  <si>
    <t>Mr. AMIT AGGARWAL</t>
  </si>
  <si>
    <t>M/S CSC INDIA PVT. LTD.</t>
  </si>
  <si>
    <t>Mr. RAM NATH</t>
  </si>
  <si>
    <t>Mr. ravi chandra arya</t>
  </si>
  <si>
    <t>Mrs. MANJU JAIN</t>
  </si>
  <si>
    <t>M/S AMERIPRISE INDIA P.LTD.</t>
  </si>
  <si>
    <t>Mr. SANDEEP VERMA</t>
  </si>
  <si>
    <t>M/S A S I ndusteries</t>
  </si>
  <si>
    <t>Mr. INDERJEET</t>
  </si>
  <si>
    <t>Mr. MOHIT GUPTA PROP WHITE ROSE HOLIDAYS</t>
  </si>
  <si>
    <t>Ms. BHAWANA</t>
  </si>
  <si>
    <t>M/S M/S MAJESTIC HANDICRAFTS PVT LTD</t>
  </si>
  <si>
    <t>Dr. UDAYA SHANKAR SHARMA</t>
  </si>
  <si>
    <t>Dr. RAJA LAXMI RATH</t>
  </si>
  <si>
    <t>Mr. RAMESH CHAND</t>
  </si>
  <si>
    <t>Mr. MANDITRI DAS</t>
  </si>
  <si>
    <t>Mr. SWARAN GUPTA</t>
  </si>
  <si>
    <t>Ms. LAXMI LAWANIA</t>
  </si>
  <si>
    <t>Mr. SUSHIL GAUR</t>
  </si>
  <si>
    <t>Mr. SUSHMA SETHI</t>
  </si>
  <si>
    <t>Mr. HAR PRASAD GUPTA</t>
  </si>
  <si>
    <t>Mr. PRASANNA MENON</t>
  </si>
  <si>
    <t>Mr. UDIT JAIN</t>
  </si>
  <si>
    <t>M/S JAKSON ENGINEERS LTD</t>
  </si>
  <si>
    <t>Mr. ROMA DVIBEDY</t>
  </si>
  <si>
    <t>Mrs. RUPA KOSHAL</t>
  </si>
  <si>
    <t>M/S MKG JEWELLERS</t>
  </si>
  <si>
    <t>Mr. SUNIL DUTT</t>
  </si>
  <si>
    <t>Ms. ANITA DUGGAL</t>
  </si>
  <si>
    <t>Mr. BHAGWAN DAS</t>
  </si>
  <si>
    <t>Mr. BIJAN MUKHERJEE</t>
  </si>
  <si>
    <t>Mr. SANJEEV KUMAR SINGH</t>
  </si>
  <si>
    <t>Mr. M TAHIR</t>
  </si>
  <si>
    <t>Ms. KIRAN SAPRA</t>
  </si>
  <si>
    <t>Mr. NARESH CHOPRA</t>
  </si>
  <si>
    <t>Mr. NIKHIL AGGARWAL</t>
  </si>
  <si>
    <t>Mr. MANISH CHOPRA</t>
  </si>
  <si>
    <t>Mr. MUNEER AHMEAD BUTT</t>
  </si>
  <si>
    <t>M/S INDIA COLLECTIONS</t>
  </si>
  <si>
    <t>Mr. SANJEEV VIJ</t>
  </si>
  <si>
    <t>Mr. DEVENDER GUPTA</t>
  </si>
  <si>
    <t>M/S RADHA KRISHNA STORE</t>
  </si>
  <si>
    <t>Mr. RAHUL GULATI</t>
  </si>
  <si>
    <t>Mr. RAM YADAV</t>
  </si>
  <si>
    <t>Mr. MANISH JAIN</t>
  </si>
  <si>
    <t>Ms. GEETANJALI JETLEY</t>
  </si>
  <si>
    <t>Mr. SUDESH KUMAR</t>
  </si>
  <si>
    <t>Mr. GP. CAPT. N G SAHU</t>
  </si>
  <si>
    <t>Mr. VIKASH VOHARE</t>
  </si>
  <si>
    <t>Mr. ROSY BHASIN</t>
  </si>
  <si>
    <t>Mr. VINAY KUMAR</t>
  </si>
  <si>
    <t>Mr. EX. LT. COL. BADAN SINGH</t>
  </si>
  <si>
    <t>Mr. UMAKANT SHARMA</t>
  </si>
  <si>
    <t>M/S ARROW INFRA LTD.</t>
  </si>
  <si>
    <t>Mr. Sooraj Prakash</t>
  </si>
  <si>
    <t>Mr. SATVIR SINGH CHAHAR</t>
  </si>
  <si>
    <t>M/S SUNTEC WEB SERVICES PVT.LTD.</t>
  </si>
  <si>
    <t>Ms. YASHI AGARWAL</t>
  </si>
  <si>
    <t>Ms. SUN POWER ELECTRONICS PVT LTD</t>
  </si>
  <si>
    <t>Mrs. SNEH LATA GULATI</t>
  </si>
  <si>
    <t>Mr. DINESH KAPOOR</t>
  </si>
  <si>
    <t>M/S KUNTONS METALS</t>
  </si>
  <si>
    <t>Mr. SUNIL KR. AGGARWAL</t>
  </si>
  <si>
    <t>Mr. G.R. AMBWANI</t>
  </si>
  <si>
    <t>Mr. LOKENDRA KUMAR</t>
  </si>
  <si>
    <t>Mr. ANANT RAM HARI RAM AGGARWAL</t>
  </si>
  <si>
    <t>Mr. YOGESH KUMAR</t>
  </si>
  <si>
    <t>Mr. Deepak Gangwal</t>
  </si>
  <si>
    <t>Mrs. DIPIKA MALHOTRA</t>
  </si>
  <si>
    <t>Mr. PRAMOD KUMAR</t>
  </si>
  <si>
    <t>Mr. SAURABH JAIN</t>
  </si>
  <si>
    <t>M/S SOMANY CERAMICS LTD</t>
  </si>
  <si>
    <t>M/S A.S.K INTERNATIONAL</t>
  </si>
  <si>
    <t>M/S JOY PACK INDIA</t>
  </si>
  <si>
    <t>Mr. HARMINDER SINGH</t>
  </si>
  <si>
    <t>Mr. GURBACHAN SINGH MARWAH</t>
  </si>
  <si>
    <t>Mrs. SAPNA SHARMA</t>
  </si>
  <si>
    <t>Mr. MANISH</t>
  </si>
  <si>
    <t>Mr. K VAMSHIKRISHAN VARMA</t>
  </si>
  <si>
    <t>Ms. CHEENA MALHOTRA</t>
  </si>
  <si>
    <t>Mr. VINAYAK NARAYAN GHATATE</t>
  </si>
  <si>
    <t>Mr. MANISH KAPOOR</t>
  </si>
  <si>
    <t>Mr. ALOK SHANKAR</t>
  </si>
  <si>
    <t>Mr. MUKESH KHANTWAL</t>
  </si>
  <si>
    <t>Mrs. SEEMA RAY</t>
  </si>
  <si>
    <t>Mr. SIDDHARTH PRABHUDAS</t>
  </si>
  <si>
    <t>Mrs. SATINDER KAUR</t>
  </si>
  <si>
    <t>Mr. VIKAS</t>
  </si>
  <si>
    <t>Ms. POOJA SINGH</t>
  </si>
  <si>
    <t>Ms. SUNITA MATHUR</t>
  </si>
  <si>
    <t>Mr. VIKRANT MALIK</t>
  </si>
  <si>
    <t>M/S HARYANA TRADERS</t>
  </si>
  <si>
    <t>Mr. VIRENDER TANWAR</t>
  </si>
  <si>
    <t>M/S WEBUNIVINFOTECH LTD</t>
  </si>
  <si>
    <t>Mr. RIPU DAMAN CHANAN</t>
  </si>
  <si>
    <t>M/S SILVER FASHION</t>
  </si>
  <si>
    <t>M/S OVERSEAS MARKETING CORPORATION PVT LTD</t>
  </si>
  <si>
    <t>Mr. sandeep bawa</t>
  </si>
  <si>
    <t>M/S N.K.BANSAL &amp; CO.</t>
  </si>
  <si>
    <t>Mr. ABHISHEK AGARWAL</t>
  </si>
  <si>
    <t>Mr. RAHUL DHAWAN</t>
  </si>
  <si>
    <t>Ms. NILANJANA KAHRI</t>
  </si>
  <si>
    <t>Mr. KAMAL AGGARWAL</t>
  </si>
  <si>
    <t>Ms. POORNIMA GUPTA</t>
  </si>
  <si>
    <t>M/S LESSEE: SBI CARDS PAYMENT SER. P. LTD.</t>
  </si>
  <si>
    <t>Mr. V.S CHOUHAN</t>
  </si>
  <si>
    <t>Mrs. SUREKHA GUPTA</t>
  </si>
  <si>
    <t>Mr. GAJU TOPPO</t>
  </si>
  <si>
    <t>M/S SURYA KIRAN METAL PVT</t>
  </si>
  <si>
    <t>Mr. VIVEK AGGARWAL</t>
  </si>
  <si>
    <t>Mr. SUSHIL KUMAR JAIN</t>
  </si>
  <si>
    <t>Mrs. PRIYA BAKSHI</t>
  </si>
  <si>
    <t>Mr. GOPAL MOHAN LUTHRA</t>
  </si>
  <si>
    <t>Mr. SUKARMA ANAND</t>
  </si>
  <si>
    <t>Mrs. SURAKSHA TANDON</t>
  </si>
  <si>
    <t>Mr. KANTI MOHAN RUSTAGI</t>
  </si>
  <si>
    <t>Mr. Ankur Kataria</t>
  </si>
  <si>
    <t>Mr. GP CAPT RAJEEV KAPUR</t>
  </si>
  <si>
    <t>Mr. Jatinder Kumar Sharma</t>
  </si>
  <si>
    <t>Mr. ARINDAM MUKHERJI</t>
  </si>
  <si>
    <t>Mr. RAJAT SHARMA</t>
  </si>
  <si>
    <t>Mr. VED PRAKASH  ARORA</t>
  </si>
  <si>
    <t>M/S 3M INDIA LTD</t>
  </si>
  <si>
    <t>Ms. MINI MOL KEVIAN</t>
  </si>
  <si>
    <t>Mr. Vindesh Pandita</t>
  </si>
  <si>
    <t>M/S KWALITY DAIRY INDIA LTD.</t>
  </si>
  <si>
    <t>Mr. Chandra Prakash Tyagi</t>
  </si>
  <si>
    <t>M/S JADE GARDEN RESTAURANT &amp; RESORT PVT LTD</t>
  </si>
  <si>
    <t>Mr. KAMAL KISHORE KAYAL</t>
  </si>
  <si>
    <t>M/S NAVEEN PAPER CO</t>
  </si>
  <si>
    <t>Mr. ANIL KUMAR</t>
  </si>
  <si>
    <t>Mr. PARMOD KUMAR</t>
  </si>
  <si>
    <t>Mr. ROOPWANT SINGH</t>
  </si>
  <si>
    <t>Mr. PRABHU NATH SINGH</t>
  </si>
  <si>
    <t>Mr. RAM UTTAM CHANDANI</t>
  </si>
  <si>
    <t>Mr. RATIKA BHATNAGAR</t>
  </si>
  <si>
    <t>Mr. EX. COMD. RAKESH KR. AHLUWALIA</t>
  </si>
  <si>
    <t>Mr. DIPAK KUMAR</t>
  </si>
  <si>
    <t>Mr. baban</t>
  </si>
  <si>
    <t>M/S TELE CRAFT SOLOUTIONS PVT LTD</t>
  </si>
  <si>
    <t>M/S MADAN FASHION SAREES (PVT) LTD.</t>
  </si>
  <si>
    <t>Mr. INDERJEET SINGH BEHL</t>
  </si>
  <si>
    <t>Mr. JAGDISH PRASAD</t>
  </si>
  <si>
    <t>Mr. rajeev gupta</t>
  </si>
  <si>
    <t>Mr. NAVIN KUMAR PATHAK</t>
  </si>
  <si>
    <t>Mr. NITIN GROVER</t>
  </si>
  <si>
    <t>Mr. FLT. LT. U.C. GUPTA</t>
  </si>
  <si>
    <t>Mr. SUSHIL DATTA</t>
  </si>
  <si>
    <t>M/S HII TECH ELECTRICALS PRODUCTS</t>
  </si>
  <si>
    <t>Mr. LAXMAN DASS</t>
  </si>
  <si>
    <t>Mr. WG CDR AJAY ARORA</t>
  </si>
  <si>
    <t>M/S EEZPACK PVT LTD.</t>
  </si>
  <si>
    <t>Mr. SUKANT SAHOO</t>
  </si>
  <si>
    <t>M/S R. R. AUTOTECH P. LTD.</t>
  </si>
  <si>
    <t>Ms. POONAM NAGPAL</t>
  </si>
  <si>
    <t>Mr. SAURABH</t>
  </si>
  <si>
    <t>M/S SUPERFINE RELATORS PVT. LTD.</t>
  </si>
  <si>
    <t>M/S NIIT SMARTSERVE LIMITED</t>
  </si>
  <si>
    <t>Mrs. SATMOHINI ISHA SRIVASTAVA</t>
  </si>
  <si>
    <t>Mr. BARUNDEB CHATTERJEE</t>
  </si>
  <si>
    <t>Mrs. GAYATRI AHUJA</t>
  </si>
  <si>
    <t>Mr. Majesh Raj</t>
  </si>
  <si>
    <t>M/S BRAIN TECHNOSYS PVT LTD</t>
  </si>
  <si>
    <t>Mr. SURENDER PAL BAGARIA</t>
  </si>
  <si>
    <t>Mr. AVINASH BANSAL</t>
  </si>
  <si>
    <t>Mr. ASHISH BHATNAGAR</t>
  </si>
  <si>
    <t>M/S HPL INFRASTRUCTURE PRIVATE LTD. PATHAK</t>
  </si>
  <si>
    <t>Mr. ATUL MITTAL</t>
  </si>
  <si>
    <t>Mr. GAURAV KEJBIWAL</t>
  </si>
  <si>
    <t>Mr. RAJENDRA MATHUR</t>
  </si>
  <si>
    <t>Mr. Kunal Lakhina</t>
  </si>
  <si>
    <t>Mr. ANKIT TYAGI</t>
  </si>
  <si>
    <t>Mr. ABHISHEK NIRJAR</t>
  </si>
  <si>
    <t>Mr. RAJESH KUMAR VASHISHTHA</t>
  </si>
  <si>
    <t>Mrs. VIBHA THUKRAL</t>
  </si>
  <si>
    <t>M/S LIAISON CONSULTANCY</t>
  </si>
  <si>
    <t>Mr. B C AWASTHI</t>
  </si>
  <si>
    <t>Ms. JASBIR KAUR</t>
  </si>
  <si>
    <t>Mr. SATPRIT CHAWLA</t>
  </si>
  <si>
    <t>M/S SPP FOOD PRODUCTS PVT LTD</t>
  </si>
  <si>
    <t>Mr. SULTAN SNGH JAIN</t>
  </si>
  <si>
    <t>Mr. MUKUL ROHATGI</t>
  </si>
  <si>
    <t>Mr. ANANG PAL</t>
  </si>
  <si>
    <t>Mr. DEEPAK GOEL</t>
  </si>
  <si>
    <t>M/S RADHIKA FASHIONS</t>
  </si>
  <si>
    <t>Mr. PHOOL CHANDRA SUMAN</t>
  </si>
  <si>
    <t>Mr. KISHAN  LAL NARULA</t>
  </si>
  <si>
    <t>Ms. MONA ARORA</t>
  </si>
  <si>
    <t>M/S S.B.CABLES (INDIA)</t>
  </si>
  <si>
    <t>M/S VISHAL CERAMICS</t>
  </si>
  <si>
    <t>Mr. Sanjeev Kumar</t>
  </si>
  <si>
    <t>Mr. BALRAJ SINGH</t>
  </si>
  <si>
    <t>M/S HASS MANAGEMENT SERVICES PVT LTD</t>
  </si>
  <si>
    <t>Mrs. SANGEETA BAGAI</t>
  </si>
  <si>
    <t>Mr. parveen jhanglani</t>
  </si>
  <si>
    <t>Ms. SAVITRI DEVI SHARMA</t>
  </si>
  <si>
    <t>Mr. manohar lal goyal</t>
  </si>
  <si>
    <t>Ms. CHARU LAL</t>
  </si>
  <si>
    <t>Ms. SAPNA BHASIN</t>
  </si>
  <si>
    <t>M/S PANKAJ POWER SOLUTIONS PVT LTD</t>
  </si>
  <si>
    <t>Ms. ANANYA DATTA MAJUMDAR</t>
  </si>
  <si>
    <t>Mr. RAJESH KUMAR .JAISWAL</t>
  </si>
  <si>
    <t>Mr. VINOD J. KAUL</t>
  </si>
  <si>
    <t>Mr. RAMESH KUMAR PURI</t>
  </si>
  <si>
    <t>Mr. CDR DEEPAK JOSEPH</t>
  </si>
  <si>
    <t>Ms. VANDANA JAIN</t>
  </si>
  <si>
    <t>Mr. Dharmendra Singh</t>
  </si>
  <si>
    <t>M/S SWASTIKA MOTORS</t>
  </si>
  <si>
    <t>Mr. MUNESH BHARDWAJ</t>
  </si>
  <si>
    <t>Mrs. TARA SACHDEV</t>
  </si>
  <si>
    <t>M/S SUPEREME ELECTRICALS</t>
  </si>
  <si>
    <t>M/S DEVESH FOODS &amp; AGRO PRODUCT PVT LTD</t>
  </si>
  <si>
    <t>Mr. PRAVEEN KR JAIN</t>
  </si>
  <si>
    <t>Mr. AJAY SAHAJPAL</t>
  </si>
  <si>
    <t>Mr. VIPIN PRAKASH</t>
  </si>
  <si>
    <t>Mr. SAHIL KAPUR</t>
  </si>
  <si>
    <t>Mr. aditya vuchi</t>
  </si>
  <si>
    <t>Mr. ANURAG NIHAL CHANDANI</t>
  </si>
  <si>
    <t>Mr. AMARDEEP SINGH BAWA</t>
  </si>
  <si>
    <t>Mr. PADAM PARKASH BHOJ</t>
  </si>
  <si>
    <t>Mr. ASHOK KR JAIN</t>
  </si>
  <si>
    <t>Mr. suresh kumar jain</t>
  </si>
  <si>
    <t>Mr. DEEPAK MALHOTRA</t>
  </si>
  <si>
    <t>Mr. S C JAISIMHA</t>
  </si>
  <si>
    <t>Mr. ajay mittal</t>
  </si>
  <si>
    <t>Mr. S.K Loriya</t>
  </si>
  <si>
    <t>Mr. RAM AVTAR AGARWAL</t>
  </si>
  <si>
    <t>Mr. JOGINDER PAL CHANANA</t>
  </si>
  <si>
    <t>Mrs. RANJITHA KHANNA</t>
  </si>
  <si>
    <t>Mr. Manik Lal Jain</t>
  </si>
  <si>
    <t>Mr. ALOK SHARMA</t>
  </si>
  <si>
    <t>M/S BIRAJ KUMAR SARKAR</t>
  </si>
  <si>
    <t>M/S PACK SUN TOOLS PVT. LTD.</t>
  </si>
  <si>
    <t>Mr. DALEEP KUMAR ANAND</t>
  </si>
  <si>
    <t>Mr. vijay sharma</t>
  </si>
  <si>
    <t>M/S IMPEL ELECTRONICS</t>
  </si>
  <si>
    <t>Mr. SANJAY ARORA</t>
  </si>
  <si>
    <t>ICICI C/O VIRENDER SINGH CHAUHAN</t>
  </si>
  <si>
    <t>NEW VERNA</t>
  </si>
  <si>
    <t>ANJANA KANODIA</t>
  </si>
  <si>
    <t>New Verna</t>
  </si>
  <si>
    <t>NEERAJ MAHAJAN</t>
  </si>
  <si>
    <t>BAJAJ C/O SUNITA GOYAL</t>
  </si>
  <si>
    <t>MADHU GOSWAMI</t>
  </si>
  <si>
    <t>JAGDISH CHANDER BAJAJ</t>
  </si>
  <si>
    <t>Roman Networks PVT. LTD.</t>
  </si>
  <si>
    <t>C W T INDIA PVT LTD</t>
  </si>
  <si>
    <t>MINAL BAJAJ WO SH SURENDER BAJ</t>
  </si>
  <si>
    <t>VIKAS KAPOOR</t>
  </si>
  <si>
    <t>RAKESH SHARMA SO BANARSI DASS</t>
  </si>
  <si>
    <t>SHARDA CHAWLA</t>
  </si>
  <si>
    <t>SHIPRA SHARMA</t>
  </si>
  <si>
    <t>AK INTERNATIONAL</t>
  </si>
  <si>
    <t xml:space="preserve">GULF HAJ </t>
  </si>
  <si>
    <t>HARMINDER SINGH</t>
  </si>
  <si>
    <t>POLY EVA PRODUCTS</t>
  </si>
  <si>
    <t>BRIG UPINDER SINGH KLAIR</t>
  </si>
  <si>
    <t>RISHI KUMAR AGGARWAL</t>
  </si>
  <si>
    <t>SATISH KUMAR DHINGRA</t>
  </si>
  <si>
    <t>KULDEEP BABBAR</t>
  </si>
  <si>
    <t>SUSHMA KUMARI</t>
  </si>
  <si>
    <t>VIKAS KUMAR GOYAL</t>
  </si>
  <si>
    <t>SHASHI BALA</t>
  </si>
  <si>
    <t>TRILOK CHAND RAVINDRA KUMAR</t>
  </si>
  <si>
    <t>SIMRANJOT SINGH</t>
  </si>
  <si>
    <t>BHARTI AXA C/o. RAJESH KUMAR GUPTA</t>
  </si>
  <si>
    <t>AJIT KUMAR</t>
  </si>
  <si>
    <t>VIJAY KUMAR SO SH RAMESH CHAND</t>
  </si>
  <si>
    <t>ICICI C/OSANJAY DHAWAN</t>
  </si>
  <si>
    <t>AS TYRE MACHINES PVT. LTD.</t>
  </si>
  <si>
    <t>MANISH KUMAR GUPTA</t>
  </si>
  <si>
    <t>ALOK RASTOGI</t>
  </si>
  <si>
    <t>SURESH GUPTA</t>
  </si>
  <si>
    <t>RAM PRASAD</t>
  </si>
  <si>
    <t>RAVINDER JAIN</t>
  </si>
  <si>
    <t>NAVIN CHANDRA BHATT</t>
  </si>
  <si>
    <t>SURESH KUMAR KHER</t>
  </si>
  <si>
    <t>RAM LAL KUNDAN LAL ( JEWELLERS) CHARITABLE SOCIETY</t>
  </si>
  <si>
    <t>HITESH CHAUHAN SO BRAHM PRAKAS</t>
  </si>
  <si>
    <t>ABHISHEK PATIL</t>
  </si>
  <si>
    <t>BALWANT SINGH</t>
  </si>
  <si>
    <t>PRACHI JAIN</t>
  </si>
  <si>
    <t>PANKAJ CHOPRA</t>
  </si>
  <si>
    <t>VINAY KUMAR JAIN</t>
  </si>
  <si>
    <t>MANDEEP</t>
  </si>
  <si>
    <t>SHEKHAR VARSHNEY</t>
  </si>
  <si>
    <t>VARDHMAN AGENCIES</t>
  </si>
  <si>
    <t>ANUJ AGGARWAL</t>
  </si>
  <si>
    <t>SHREE BIHARIJI STEELS</t>
  </si>
  <si>
    <t>KATHANA JEWELS (P) LTD.</t>
  </si>
  <si>
    <t>SANJAY GARG</t>
  </si>
  <si>
    <t>NEERAJ BHALLA</t>
  </si>
  <si>
    <t>VINEET SAXENA</t>
  </si>
  <si>
    <t>POPULAR METAL WORKS</t>
  </si>
  <si>
    <t>SHOBHIT SONI</t>
  </si>
  <si>
    <t>B.R INDUSTRIES</t>
  </si>
  <si>
    <t>STEPPING STONE CONVENT SCHOOL</t>
  </si>
  <si>
    <t>BHOOP SINGH S/O SH. PARAS  RAM</t>
  </si>
  <si>
    <t>MUKESH NIRULA</t>
  </si>
  <si>
    <t>TATA AIG C/O DILBAGH</t>
  </si>
  <si>
    <t>SUNIL NAGPAL</t>
  </si>
  <si>
    <t>KARAN DEEP SINGH</t>
  </si>
  <si>
    <t>FGIICL C/O VANDANA INTERNATION</t>
  </si>
  <si>
    <t>JOGINDER PAL</t>
  </si>
  <si>
    <t>BHARTI AXA C/O SARBJEET SINGH</t>
  </si>
  <si>
    <t>ARTI KHURANA</t>
  </si>
  <si>
    <t>RAJ KUMAR CHUGH S/O SH. LT. MO</t>
  </si>
  <si>
    <t>NITIN PAHUJA</t>
  </si>
  <si>
    <t>ANJIT KUMAR</t>
  </si>
  <si>
    <t>AJAY KHATTAR (DL7CN1030)</t>
  </si>
  <si>
    <t>SANTA FE</t>
  </si>
  <si>
    <t>WASIM</t>
  </si>
  <si>
    <t>SANTRO</t>
  </si>
  <si>
    <t>MANOJ KUMAR</t>
  </si>
  <si>
    <t>SANJU PRABHA</t>
  </si>
  <si>
    <t>AMITABH MOHAN</t>
  </si>
  <si>
    <t>NEHA CHAUDHARY</t>
  </si>
  <si>
    <t>KULDEEP SINGH</t>
  </si>
  <si>
    <t>Santro</t>
  </si>
  <si>
    <t>KRISHNA DEVI</t>
  </si>
  <si>
    <t>SHREEPAL</t>
  </si>
  <si>
    <t>SHIV BALAK RAM</t>
  </si>
  <si>
    <t>MANOJ SHARMA</t>
  </si>
  <si>
    <t>SOVINDER SINGH</t>
  </si>
  <si>
    <t>SHRI CHAND</t>
  </si>
  <si>
    <t>G A I IRUDAYARAJ</t>
  </si>
  <si>
    <t>MANISH</t>
  </si>
  <si>
    <t>PREETI TALWAR</t>
  </si>
  <si>
    <t>AVTAR SINGH RAWAT</t>
  </si>
  <si>
    <t>RAJENDRA SINGH</t>
  </si>
  <si>
    <t>ARUN KUMAR BANSAL</t>
  </si>
  <si>
    <t>SUMESH KUMAR</t>
  </si>
  <si>
    <t>ATTAR SINGH</t>
  </si>
  <si>
    <t>KANDADAI VASUDEVAN</t>
  </si>
  <si>
    <t>ANJU SHARMA</t>
  </si>
  <si>
    <t>HARI NARAYAN</t>
  </si>
  <si>
    <t>SHIV KUMAR YADAV</t>
  </si>
  <si>
    <t>SULEMAN KHAN</t>
  </si>
  <si>
    <t>DHARMENDRA</t>
  </si>
  <si>
    <t>ATIT BINDAL</t>
  </si>
  <si>
    <t>SOMDUTT</t>
  </si>
  <si>
    <t>INDER JEET</t>
  </si>
  <si>
    <t>RAJAN SHARMA</t>
  </si>
  <si>
    <t>KULDEEP ANAND</t>
  </si>
  <si>
    <t>SHIKHA BANSAL D/O DEVI SINGH</t>
  </si>
  <si>
    <t>ANIL KUMAR SAXENA</t>
  </si>
  <si>
    <t>DAVID KUMAR</t>
  </si>
  <si>
    <t>NEETU RANI</t>
  </si>
  <si>
    <t>PREM KUMAR</t>
  </si>
  <si>
    <t>SATYA NARAYAN</t>
  </si>
  <si>
    <t>SANJAY SHARMA S/O SH BABU RAM</t>
  </si>
  <si>
    <t>MOHD SAHZAD</t>
  </si>
  <si>
    <t>MADAN LAL</t>
  </si>
  <si>
    <t>RAJBIR TYAGI</t>
  </si>
  <si>
    <t>AMIT KUMAR</t>
  </si>
  <si>
    <t>SATYA PRAKASH</t>
  </si>
  <si>
    <t>GEETA RANI</t>
  </si>
  <si>
    <t>Bharti AXA,Mr.KAILASH CHANDER</t>
  </si>
  <si>
    <t>oriental c/o KIRAN PAL</t>
  </si>
  <si>
    <t>PREETI</t>
  </si>
  <si>
    <t>RAMESH GARG</t>
  </si>
  <si>
    <t>PAWAN KUMAR JAIN</t>
  </si>
  <si>
    <t>LAXMI</t>
  </si>
  <si>
    <t>PAWNESH KUMAR</t>
  </si>
  <si>
    <t>YOGENDRA PRASAD SHARMA (DL7CP0152)</t>
  </si>
  <si>
    <t>SAVITA GOEL</t>
  </si>
  <si>
    <t>DEVENDER SINGH</t>
  </si>
  <si>
    <t>RAJENDRA KUMAR</t>
  </si>
  <si>
    <t>SHASHI BHUSHAN RAWAT</t>
  </si>
  <si>
    <t>SAPNA SHARMA</t>
  </si>
  <si>
    <t>KRISHAN PAL</t>
  </si>
  <si>
    <t>RAJNI DHAWAN</t>
  </si>
  <si>
    <t>BABITA</t>
  </si>
  <si>
    <t>SHIV KUMAR PANDEY</t>
  </si>
  <si>
    <t>SANT RAM</t>
  </si>
  <si>
    <t>RADHA</t>
  </si>
  <si>
    <t>ARUN KUMAR GUPTA</t>
  </si>
  <si>
    <t>DPL INFRASTRUCTURES PVT LTD</t>
  </si>
  <si>
    <t>PARDEEP KUMAR</t>
  </si>
  <si>
    <t>AMIT YADAV</t>
  </si>
  <si>
    <t>RAJENDER SINGH RAWAT</t>
  </si>
  <si>
    <t>SUDHA</t>
  </si>
  <si>
    <t>HEENA</t>
  </si>
  <si>
    <t>HARISH MALHOTRA</t>
  </si>
  <si>
    <t>JALESH CHANDRA SUDHANSHU</t>
  </si>
  <si>
    <t>SUMIT KHANNA</t>
  </si>
  <si>
    <t>PRAKASH CHANDRA KHULBE</t>
  </si>
  <si>
    <t>RANDHIR DABAS</t>
  </si>
  <si>
    <t>RAVI TICKOO</t>
  </si>
  <si>
    <t>RAMA NAND YADAV SO SH SUMER SI</t>
  </si>
  <si>
    <t>KAPIL KUMAR</t>
  </si>
  <si>
    <t>ANIL KUMAR</t>
  </si>
  <si>
    <t>BABY TOMAR</t>
  </si>
  <si>
    <t>SUNITA</t>
  </si>
  <si>
    <t>JEETENDER CHITKARA</t>
  </si>
  <si>
    <t>MANISH KUMAR</t>
  </si>
  <si>
    <t>FGIICL C/O CHAND VIR SINGH</t>
  </si>
  <si>
    <t>JAVED KHAN</t>
  </si>
  <si>
    <t>VARUN KUMAR GOUR</t>
  </si>
  <si>
    <t>POOJA SHARMA</t>
  </si>
  <si>
    <t>AJAY KANT PALIWAL</t>
  </si>
  <si>
    <t>MANISH GOYAL</t>
  </si>
  <si>
    <t>DHARAMBIR SINGH</t>
  </si>
  <si>
    <t>JAI BHAGWAN</t>
  </si>
  <si>
    <t>NEERAJ NAYAR</t>
  </si>
  <si>
    <t>AMAR KUMAR</t>
  </si>
  <si>
    <t>VIKAS ARORA</t>
  </si>
  <si>
    <t>RAHUL SHARMA</t>
  </si>
  <si>
    <t>BEENA SHARMA</t>
  </si>
  <si>
    <t>MUGISA KHATOON</t>
  </si>
  <si>
    <t>SHIVA ENTERPRISES</t>
  </si>
  <si>
    <t>RAHUL JAIN SO PAWAN KUMAR JAIN</t>
  </si>
  <si>
    <t>MANJU DEVI</t>
  </si>
  <si>
    <t>ISHWAR CHAND BAJAJ</t>
  </si>
  <si>
    <t>JAI KUMAR</t>
  </si>
  <si>
    <t>RAVI DUTT</t>
  </si>
  <si>
    <t>RC PANDEY S/O LATE SH LD PANDE</t>
  </si>
  <si>
    <t>SATISH AGGARWAL</t>
  </si>
  <si>
    <t>A L-Nafees Frozen Food Exports Limited</t>
  </si>
  <si>
    <t>NIRANJAN SINGH</t>
  </si>
  <si>
    <t>MINAL DHAWAN</t>
  </si>
  <si>
    <t>BHARDWAJ INDUSTRIES</t>
  </si>
  <si>
    <t>MANISH BANSAL</t>
  </si>
  <si>
    <t>VIVEK CHAUDHARY</t>
  </si>
  <si>
    <t>PARVESH KUMARI ( DL10CD-0533 )</t>
  </si>
  <si>
    <t>AMARJEET KAUR</t>
  </si>
  <si>
    <t>RAJ KAMAL SHARMA</t>
  </si>
  <si>
    <t>AMIT</t>
  </si>
  <si>
    <t>KARAN LUTHRA</t>
  </si>
  <si>
    <t>AJAY KUMAR JAIN</t>
  </si>
  <si>
    <t>RGICL C/O MANOJ KUMAR</t>
  </si>
  <si>
    <t>RAVINDER PAL SINGH</t>
  </si>
  <si>
    <t>ICICI C/O SHAHID HASAN</t>
  </si>
  <si>
    <t>MANBIR SINGH</t>
  </si>
  <si>
    <t>RUPRANI</t>
  </si>
  <si>
    <t>TEJ PAL RATHOR</t>
  </si>
  <si>
    <t>SANJAY KUMAR</t>
  </si>
  <si>
    <t>ROBIN</t>
  </si>
  <si>
    <t>TATA C/O AMRIT KAUSHIK</t>
  </si>
  <si>
    <t>SANDEEP SHARMA</t>
  </si>
  <si>
    <t>DAYA VERMA</t>
  </si>
  <si>
    <t>AASHU JAIN</t>
  </si>
  <si>
    <t>MOHD IQBAL</t>
  </si>
  <si>
    <t>ARUN KUMAR</t>
  </si>
  <si>
    <t>RISHIPAL</t>
  </si>
  <si>
    <t>Mr. MAJ CH.R SEKHRA SRINIVAS</t>
  </si>
  <si>
    <t>Mr. JENNY R DONADIO</t>
  </si>
  <si>
    <t>M/S OBGENIX SOFTWARE PVT LTD</t>
  </si>
  <si>
    <t>M/S PUNJ LLOD LTD.</t>
  </si>
  <si>
    <t>M/S SHIKHA PAPERS PVT. LTD.</t>
  </si>
  <si>
    <t>Mrs. RUCHI BHUTANI</t>
  </si>
  <si>
    <t>Mr. ARUN KUMAR KHARI</t>
  </si>
  <si>
    <t>M/S LESSEE:GAIL (INDIA) LTD.</t>
  </si>
  <si>
    <t>M/S EXPRESS CARGO CONTAINER</t>
  </si>
  <si>
    <t>Ms. Garima Sharma</t>
  </si>
  <si>
    <t>Mr. ALOK CHANDRA JOHARI</t>
  </si>
  <si>
    <t>Ms. MANJU SHARMA</t>
  </si>
  <si>
    <t>M/S FORTIS HEAL THCARE LTD</t>
  </si>
  <si>
    <t>Mr. DEEPAK PANWAR</t>
  </si>
  <si>
    <t>Mrs. M.C.JEWELS</t>
  </si>
  <si>
    <t>M/S BOXTRANS LOGISTICS (I) SERVICES PVT. LTD.</t>
  </si>
  <si>
    <t>M/S TRANSPOLE LOGISTIC P LTD</t>
  </si>
  <si>
    <t>M/S VIKAS PUBLISHING HOUSE P. LTD</t>
  </si>
  <si>
    <t>Mr. SHARAD JAIN</t>
  </si>
  <si>
    <t>M/S BALLARPUR INDUSTRIES LTD.</t>
  </si>
  <si>
    <t>Mr. PATRICK RONALD TOBIN</t>
  </si>
  <si>
    <t>Mr. AMIT KHURANA</t>
  </si>
  <si>
    <t>M/S CISCO SYSTEMS I PVT LTD</t>
  </si>
  <si>
    <t>M/S AMITY UNIVERSITY</t>
  </si>
  <si>
    <t>M/S UNI AGENCIES</t>
  </si>
  <si>
    <t>Mr. SARDAR SINGH</t>
  </si>
  <si>
    <t>M/S BMD PVT. LTD</t>
  </si>
  <si>
    <t>M/S JASCO ELECTRICAL TRADERS</t>
  </si>
  <si>
    <t>Mr. KARUNESH BHALLA</t>
  </si>
  <si>
    <t>M/S SENATOR COMMODITIES P LTD</t>
  </si>
  <si>
    <t>M/S PUNEET INDIA PVT. LTD</t>
  </si>
  <si>
    <t>M/S BISHAN DAS BAL KISHAN &amp; CO.</t>
  </si>
  <si>
    <t>M/S SHRIRAM GLOBEL ENTERPRISES LTD.</t>
  </si>
  <si>
    <t>M/S LESSOR - SABIC INDIA PVT LTD</t>
  </si>
  <si>
    <t>Mr. VIDHU JAIN</t>
  </si>
  <si>
    <t>M/S SHIVA ENTERPRISES</t>
  </si>
  <si>
    <t>Mr. SANJAJ SHARMA</t>
  </si>
  <si>
    <t>Mr. ARUN DUTTA</t>
  </si>
  <si>
    <t>FIND TOP 3 SALARIES USING INDEX + MATCH</t>
  </si>
  <si>
    <t>TOP 3 SALRIES</t>
  </si>
  <si>
    <t>Delhi, Delhi/NCR, Gurgaon</t>
  </si>
  <si>
    <t>Noida</t>
  </si>
  <si>
    <t>A. Nigam</t>
  </si>
  <si>
    <t>Gurgaon</t>
  </si>
  <si>
    <t>aakanksha saxena</t>
  </si>
  <si>
    <t>Viatrix India Enterprises Pvt. Ltd.</t>
  </si>
  <si>
    <t>Delhi/NCR</t>
  </si>
  <si>
    <t>Delhi</t>
  </si>
  <si>
    <t>Aakanksha Sharma</t>
  </si>
  <si>
    <t>Ameriprise Financial</t>
  </si>
  <si>
    <t>Delhi/NCR, Gurgaon, Noida</t>
  </si>
  <si>
    <t>Aanchal</t>
  </si>
  <si>
    <t>KAEFER Engineering India Private Limited</t>
  </si>
  <si>
    <t>Aarti</t>
  </si>
  <si>
    <t>VISTAS HR Group</t>
  </si>
  <si>
    <t>Aayushi Gupta</t>
  </si>
  <si>
    <t>Abhiti Sapru</t>
  </si>
  <si>
    <t>collective Growth</t>
  </si>
  <si>
    <t>adi</t>
  </si>
  <si>
    <t>Aegis Limited(Essar group)</t>
  </si>
  <si>
    <t>Aditi Sen</t>
  </si>
  <si>
    <t>Freelancer</t>
  </si>
  <si>
    <t>Confidencial</t>
  </si>
  <si>
    <t>Delhi, Faridabad</t>
  </si>
  <si>
    <t>Faridabad</t>
  </si>
  <si>
    <t>Adreeja</t>
  </si>
  <si>
    <t>Akanksha Bhardwaj</t>
  </si>
  <si>
    <t>Property guru india Pvt Ltd</t>
  </si>
  <si>
    <t>Bangalore, Delhi/NCR</t>
  </si>
  <si>
    <t>akanksha tripathi</t>
  </si>
  <si>
    <t>RightWave</t>
  </si>
  <si>
    <t>Delhi/NCR, Noida</t>
  </si>
  <si>
    <t>akansha</t>
  </si>
  <si>
    <t>HCL Technologies</t>
  </si>
  <si>
    <t>Delhi/NCR, Anywhere in Northern India</t>
  </si>
  <si>
    <t>Akansha Tripathi</t>
  </si>
  <si>
    <t>School of Inspired Leadership</t>
  </si>
  <si>
    <t>INDIA</t>
  </si>
  <si>
    <t>akshi gakhar</t>
  </si>
  <si>
    <t>alisha</t>
  </si>
  <si>
    <t>Alka Dahiya</t>
  </si>
  <si>
    <t>Earth Water Group</t>
  </si>
  <si>
    <t>Alka Ranjana</t>
  </si>
  <si>
    <t>Delhi/NCR, Anywhere in South India</t>
  </si>
  <si>
    <t>Ghaziabad</t>
  </si>
  <si>
    <t>Alopi Chaturvedi</t>
  </si>
  <si>
    <t>Noida, Ghaziabad</t>
  </si>
  <si>
    <t>Amarjeet Kaur</t>
  </si>
  <si>
    <t>BSES Rajdhani Power Limited</t>
  </si>
  <si>
    <t>animakumari</t>
  </si>
  <si>
    <t>Cerebrus Consultants</t>
  </si>
  <si>
    <t>Anywhere in Northern India</t>
  </si>
  <si>
    <t>Anisha Datta</t>
  </si>
  <si>
    <t>Legero Lighting Pvt. Ltd</t>
  </si>
  <si>
    <t>Anywhere in South India</t>
  </si>
  <si>
    <t>Anita Bhatia</t>
  </si>
  <si>
    <t>UN WOMEN</t>
  </si>
  <si>
    <t>Anjali Sinha</t>
  </si>
  <si>
    <t>Bajaj Allianz Life Insurance Company Limited</t>
  </si>
  <si>
    <t>ANJU SEHGAL</t>
  </si>
  <si>
    <t>Anju Sheoran</t>
  </si>
  <si>
    <t>Sinclair Knight Merz (An Australian MNC)</t>
  </si>
  <si>
    <t>Delhi/NCR, Gurgaon</t>
  </si>
  <si>
    <t>Ankita Bhatnagar</t>
  </si>
  <si>
    <t>FairDeal Cars Pvt. Ltd.</t>
  </si>
  <si>
    <t>Ankita Kohli</t>
  </si>
  <si>
    <t>Accenture Services Private Limited</t>
  </si>
  <si>
    <t>Ankita Saxena Raj</t>
  </si>
  <si>
    <t>vantage Consultancy</t>
  </si>
  <si>
    <t>Annapurna Singh</t>
  </si>
  <si>
    <t>Amtek Auto Limited</t>
  </si>
  <si>
    <t>annu malik</t>
  </si>
  <si>
    <t>Anshika Agarwal</t>
  </si>
  <si>
    <t>na</t>
  </si>
  <si>
    <t>n.a.</t>
  </si>
  <si>
    <t>anshu</t>
  </si>
  <si>
    <t>Devyani International Private Limited</t>
  </si>
  <si>
    <t>Chandigarh, Delhi/NCR, Mumbai</t>
  </si>
  <si>
    <t>Anshu Mahajan</t>
  </si>
  <si>
    <t>Anshu Sharma</t>
  </si>
  <si>
    <t>Delhi/NCR, Kanpur, Lucknow</t>
  </si>
  <si>
    <t>Anubha Dikshit</t>
  </si>
  <si>
    <t>dimension group</t>
  </si>
  <si>
    <t>ANURADHA</t>
  </si>
  <si>
    <t>Delhi, Gurgaon</t>
  </si>
  <si>
    <t>Anuradha Singh</t>
  </si>
  <si>
    <t>APOORVA ARORA</t>
  </si>
  <si>
    <t>Elcomponics Sales Pvt. Ltd.</t>
  </si>
  <si>
    <t>Aradhana Tripathi</t>
  </si>
  <si>
    <t>Archana Khanduri</t>
  </si>
  <si>
    <t>Archana prasad</t>
  </si>
  <si>
    <t>Archana Verma</t>
  </si>
  <si>
    <t>Ashish Aggarwal &amp; associates</t>
  </si>
  <si>
    <t>Kolkata</t>
  </si>
  <si>
    <t>Arpita Bhattacharyya</t>
  </si>
  <si>
    <t>Delhi, Noida</t>
  </si>
  <si>
    <t>Arpita Chauhan</t>
  </si>
  <si>
    <t>ARSHI KHAN</t>
  </si>
  <si>
    <t>GIT Geeks</t>
  </si>
  <si>
    <t>arti</t>
  </si>
  <si>
    <t>GRAS EDUCATION AND TRAINING SERVICES</t>
  </si>
  <si>
    <t>arti giri</t>
  </si>
  <si>
    <t>Delhi/NCR, Allahabad</t>
  </si>
  <si>
    <t>Arti Kumari Singh</t>
  </si>
  <si>
    <t>Bangalore, Delhi, Gurgaon</t>
  </si>
  <si>
    <t>Arunaa Ramakrishnan</t>
  </si>
  <si>
    <t>Job Seeker</t>
  </si>
  <si>
    <t>Delhi, Delhi/NCR</t>
  </si>
  <si>
    <t>Ashi</t>
  </si>
  <si>
    <t>Mumbai</t>
  </si>
  <si>
    <t>astha chopra</t>
  </si>
  <si>
    <t>Chandigarh</t>
  </si>
  <si>
    <t>Babeeta Kanyal</t>
  </si>
  <si>
    <t>Tata Teleservices Limited</t>
  </si>
  <si>
    <t>Delhi/NCR, Mumbai, Pune</t>
  </si>
  <si>
    <t>Balpreet Kaur</t>
  </si>
  <si>
    <t>Futureon BPO solutions pvt.ltd.</t>
  </si>
  <si>
    <t>Barkha Bhartiya</t>
  </si>
  <si>
    <t>Bangalore</t>
  </si>
  <si>
    <t>Bhavna Gakhar</t>
  </si>
  <si>
    <t>Sanguine Technology Private Limited</t>
  </si>
  <si>
    <t>Delhi/NCR, Gurgaon, Rohtak</t>
  </si>
  <si>
    <t>bindu joon</t>
  </si>
  <si>
    <t>bindya bhat</t>
  </si>
  <si>
    <t>Bineeta Singh</t>
  </si>
  <si>
    <t>CHANDNI SHARMA</t>
  </si>
  <si>
    <t>chandni sharma</t>
  </si>
  <si>
    <t>chandramala kumari</t>
  </si>
  <si>
    <t>Monal Resort</t>
  </si>
  <si>
    <t>Cheena Bhandari</t>
  </si>
  <si>
    <t>Mind and Stars Pvt Ltd</t>
  </si>
  <si>
    <t>Chetna Khare</t>
  </si>
  <si>
    <t>chhabil dhurve</t>
  </si>
  <si>
    <t>Networkers Guru</t>
  </si>
  <si>
    <t>Chinki Wadhwa</t>
  </si>
  <si>
    <t>SRL Limited (Super Religare Labs Limited)</t>
  </si>
  <si>
    <t>Deepa Rani</t>
  </si>
  <si>
    <t>KR mangalam world school</t>
  </si>
  <si>
    <t>deepali</t>
  </si>
  <si>
    <t>Deepika</t>
  </si>
  <si>
    <t>Wipro Ltd</t>
  </si>
  <si>
    <t>Deepsha Jain</t>
  </si>
  <si>
    <t>family business</t>
  </si>
  <si>
    <t>Deepti</t>
  </si>
  <si>
    <t>Barclays</t>
  </si>
  <si>
    <t>Bangalore, Delhi/NCR, Mumbai</t>
  </si>
  <si>
    <t>Florence Fennel Informatica Pvt ltd (A US Tech solution Group)</t>
  </si>
  <si>
    <t>Deepti Mehta</t>
  </si>
  <si>
    <t>Fortis C DOC Healthcare Limited</t>
  </si>
  <si>
    <t>Deepti Nair</t>
  </si>
  <si>
    <t>Deepti Narwaria</t>
  </si>
  <si>
    <t>Dhanya Prasanth</t>
  </si>
  <si>
    <t>Dimpy</t>
  </si>
  <si>
    <t>Dimpy Mittal</t>
  </si>
  <si>
    <t>divya</t>
  </si>
  <si>
    <t>Chhattisgarh- Other</t>
  </si>
  <si>
    <t>divya pandey</t>
  </si>
  <si>
    <t>Logistic Linkage(i) Pvt Ltd</t>
  </si>
  <si>
    <t>Dolly Jakhar</t>
  </si>
  <si>
    <t>Indiabulls Power Ltd.</t>
  </si>
  <si>
    <t>Dr.Manisha Bhatnagar</t>
  </si>
  <si>
    <t>Durgesh Nandini</t>
  </si>
  <si>
    <t>EERA JOHRI</t>
  </si>
  <si>
    <t>Teamlease Services Pvt Ltd</t>
  </si>
  <si>
    <t>Esha</t>
  </si>
  <si>
    <t>Mabionics Solution</t>
  </si>
  <si>
    <t>Farah Ahmed</t>
  </si>
  <si>
    <t>NA</t>
  </si>
  <si>
    <t>Gargi Agrawal</t>
  </si>
  <si>
    <t>garima</t>
  </si>
  <si>
    <t>Aspiring Minds, Gurgaon</t>
  </si>
  <si>
    <t>Garima Maheshwari</t>
  </si>
  <si>
    <t>Knight Frank India Private Limited</t>
  </si>
  <si>
    <t>Gauri</t>
  </si>
  <si>
    <t>Aptara Corporation</t>
  </si>
  <si>
    <t>Delhi/NCR, Mumbai</t>
  </si>
  <si>
    <t>Gauri Chutani</t>
  </si>
  <si>
    <t>Gauri Mathur</t>
  </si>
  <si>
    <t>InTarvo Technologies Ltd.</t>
  </si>
  <si>
    <t>Geeta Bisht</t>
  </si>
  <si>
    <t>BEST INFOSYSTEMMS LTD</t>
  </si>
  <si>
    <t>GEETA JAIN</t>
  </si>
  <si>
    <t>Unison International Pvt Ltd.</t>
  </si>
  <si>
    <t>Geetika</t>
  </si>
  <si>
    <t>Open Media Network Private Limited</t>
  </si>
  <si>
    <t>Geetika Verma</t>
  </si>
  <si>
    <t>Japan International Cooperation Agency (JICA)</t>
  </si>
  <si>
    <t>Gita Shah</t>
  </si>
  <si>
    <t>Guneet Oberoi</t>
  </si>
  <si>
    <t>Gunjan Arora</t>
  </si>
  <si>
    <t>Mount Talent Consulting</t>
  </si>
  <si>
    <t>Delhi, Delhi/NCR, Noida</t>
  </si>
  <si>
    <t>Gunjan Khurana</t>
  </si>
  <si>
    <t>Koinage HR Solutions</t>
  </si>
  <si>
    <t>Gunjan Mathur</t>
  </si>
  <si>
    <t>hanisha arora</t>
  </si>
  <si>
    <t>Delhi/NCR, Gurgaon, Mumbai</t>
  </si>
  <si>
    <t>Harsh Arora</t>
  </si>
  <si>
    <t>HARSHITA SRIVASTAVA</t>
  </si>
  <si>
    <t>TOTAL SOURCING SOLUTIONS</t>
  </si>
  <si>
    <t>Heena Sehgal</t>
  </si>
  <si>
    <t>IDS Infotech Limited</t>
  </si>
  <si>
    <t>Indu Bhatnagar</t>
  </si>
  <si>
    <t>Indu Sharma</t>
  </si>
  <si>
    <t>Deep Gandhi</t>
  </si>
  <si>
    <t>INDU SINGH</t>
  </si>
  <si>
    <t>Ira Chawla</t>
  </si>
  <si>
    <t>Vario Infotech Pvt. Ltd.</t>
  </si>
  <si>
    <t>Iram Khan</t>
  </si>
  <si>
    <t>Iram Talib</t>
  </si>
  <si>
    <t>Right Step Consulting Pvt Ltd</t>
  </si>
  <si>
    <t>Isha Goyal</t>
  </si>
  <si>
    <t>HDFC Bank</t>
  </si>
  <si>
    <t>Isha Kakkar</t>
  </si>
  <si>
    <t>Ernst &amp; Young Private Limited</t>
  </si>
  <si>
    <t>Itika Sharma Kapoor</t>
  </si>
  <si>
    <t>Jaanvi Saxena</t>
  </si>
  <si>
    <t>JobsMetier</t>
  </si>
  <si>
    <t>Jasbir</t>
  </si>
  <si>
    <t>Mastech Staffing Services Private Ltd.</t>
  </si>
  <si>
    <t>Anywhere in Northern India, Anywhere in East India</t>
  </si>
  <si>
    <t>Jaya Jaswal</t>
  </si>
  <si>
    <t>Bain Capability Centre - Bain &amp; Co.</t>
  </si>
  <si>
    <t>Jayshree</t>
  </si>
  <si>
    <t>Max Healthcare</t>
  </si>
  <si>
    <t>Jeenu Valecha</t>
  </si>
  <si>
    <t>Jigyasa Sharma</t>
  </si>
  <si>
    <t>Joyshri Deka Raj</t>
  </si>
  <si>
    <t>Reachoutlife</t>
  </si>
  <si>
    <t>Juhi Sharma</t>
  </si>
  <si>
    <t>Jyoti</t>
  </si>
  <si>
    <t>Anywhere in Northern India, Anywhere in South India, Anywhere in West India</t>
  </si>
  <si>
    <t>Jyoti Kaushik</t>
  </si>
  <si>
    <t>jyoti nehra</t>
  </si>
  <si>
    <t>Gurgaon, Delhi, Noida</t>
  </si>
  <si>
    <t>JYOTI SINGH</t>
  </si>
  <si>
    <t>Pratibha Industries Ltd.</t>
  </si>
  <si>
    <t>Jyoti Srivastava</t>
  </si>
  <si>
    <t>Delhi/NCR, Noida, Noida</t>
  </si>
  <si>
    <t>Jyotsna Kapoor</t>
  </si>
  <si>
    <t>Symmetrical Management Consulting</t>
  </si>
  <si>
    <t>kajal gupt</t>
  </si>
  <si>
    <t>Iquest Consultancy</t>
  </si>
  <si>
    <t>Jaipur</t>
  </si>
  <si>
    <t>KALPANA</t>
  </si>
  <si>
    <t>Guwahati</t>
  </si>
  <si>
    <t>kalpana chhetri</t>
  </si>
  <si>
    <t>Kalpana Kuashik</t>
  </si>
  <si>
    <t>kamalpreet kaur</t>
  </si>
  <si>
    <t>GE Capital</t>
  </si>
  <si>
    <t>kanika</t>
  </si>
  <si>
    <t>Genpact(GECIS)</t>
  </si>
  <si>
    <t>kanika dhingra</t>
  </si>
  <si>
    <t>KEIHIN FIE PVT LTD</t>
  </si>
  <si>
    <t>KANIKA SHARMA</t>
  </si>
  <si>
    <t>Walkway Communications Private Limited (indianXchange)</t>
  </si>
  <si>
    <t>Kanika Tyagi</t>
  </si>
  <si>
    <t>Karishma</t>
  </si>
  <si>
    <t>Delhi/NCR, Gurgaon, Haryana - Other</t>
  </si>
  <si>
    <t>Kaveri</t>
  </si>
  <si>
    <t>time equipment pvt. ltd.</t>
  </si>
  <si>
    <t>kavita</t>
  </si>
  <si>
    <t>Sapient Corporation</t>
  </si>
  <si>
    <t>Kavita Jain</t>
  </si>
  <si>
    <t>IGATE</t>
  </si>
  <si>
    <t>Anywhere in Northern India, Delhi/NCR, Ambala</t>
  </si>
  <si>
    <t>khushbu</t>
  </si>
  <si>
    <t>Aon Hewitt</t>
  </si>
  <si>
    <t>Delhi/NCR, Hyderabad</t>
  </si>
  <si>
    <t>Kirandeep Chawla</t>
  </si>
  <si>
    <t>Agrim Solutions Pvt. Ltd.</t>
  </si>
  <si>
    <t>KIRTI MIGLANI</t>
  </si>
  <si>
    <t>Kirti Mittal</t>
  </si>
  <si>
    <t>Kirti Singh</t>
  </si>
  <si>
    <t>Indusind Bank Limited</t>
  </si>
  <si>
    <t>KISHU ARORA</t>
  </si>
  <si>
    <t>Religare Corporate Services</t>
  </si>
  <si>
    <t>krati</t>
  </si>
  <si>
    <t>Kratika Khanna</t>
  </si>
  <si>
    <t>kulmeet kaur</t>
  </si>
  <si>
    <t>Kusum Choudhary</t>
  </si>
  <si>
    <t>EPS INSTRUMENTATION (P) LTD.</t>
  </si>
  <si>
    <t>Kusum Yadav</t>
  </si>
  <si>
    <t>EARTH INFRASTRUCTURES LTD.</t>
  </si>
  <si>
    <t>Chandigarh, Delhi/NCR, Pune</t>
  </si>
  <si>
    <t>Lata Verma</t>
  </si>
  <si>
    <t>Strategic Resources</t>
  </si>
  <si>
    <t>Chandigarh, Delhi, Delhi/NCR</t>
  </si>
  <si>
    <t>Laveena Taneja</t>
  </si>
  <si>
    <t>Luxottica India Pvt. Ltd.</t>
  </si>
  <si>
    <t>Maani Dutt</t>
  </si>
  <si>
    <t>Alliance Infotech Pvt Ltd</t>
  </si>
  <si>
    <t>Madhavi Pandey</t>
  </si>
  <si>
    <t>malvika shah</t>
  </si>
  <si>
    <t>Malvika Tripathi</t>
  </si>
  <si>
    <t>malvika.sweety</t>
  </si>
  <si>
    <t>CSC India Pvt ltd</t>
  </si>
  <si>
    <t>Mamta</t>
  </si>
  <si>
    <t>mamta sharma</t>
  </si>
  <si>
    <t>RBS India developmemt centre</t>
  </si>
  <si>
    <t>Mamta Sinha</t>
  </si>
  <si>
    <t>Mani Saxena</t>
  </si>
  <si>
    <t>New Era India Consultancy Pvt Ltd</t>
  </si>
  <si>
    <t>Club Mahindra Travel</t>
  </si>
  <si>
    <t>manisha gupta</t>
  </si>
  <si>
    <t>GSS Partners</t>
  </si>
  <si>
    <t>Manisha Nagar</t>
  </si>
  <si>
    <t>MANISHA PATHAK</t>
  </si>
  <si>
    <t>Manisha Singh Prakash</t>
  </si>
  <si>
    <t>HCL Infosystems Ltd</t>
  </si>
  <si>
    <t>Manisha Thakur</t>
  </si>
  <si>
    <t>Tata Consultancy services</t>
  </si>
  <si>
    <t>Manjari Gupta</t>
  </si>
  <si>
    <t>Globaleyeglasses.com</t>
  </si>
  <si>
    <t>manjari manisha</t>
  </si>
  <si>
    <t>T2S Inc.</t>
  </si>
  <si>
    <t>Manpreet</t>
  </si>
  <si>
    <t>NetAmbit InfoSource &amp; e-Services Private Limited</t>
  </si>
  <si>
    <t>Chandigarh, Delhi/NCR, Jaipur</t>
  </si>
  <si>
    <t>Manu</t>
  </si>
  <si>
    <t>meenakshi aggarwal</t>
  </si>
  <si>
    <t>Scholastic India Pvt. Ltd.</t>
  </si>
  <si>
    <t>Meenakshi Kapoor</t>
  </si>
  <si>
    <t>meenakshi tikania</t>
  </si>
  <si>
    <t>Meenu Sharma</t>
  </si>
  <si>
    <t>megha</t>
  </si>
  <si>
    <t>Megha Agarwal</t>
  </si>
  <si>
    <t>ByCell Telecommunications India Pvt. Ltd.</t>
  </si>
  <si>
    <t>Megha Gahlot</t>
  </si>
  <si>
    <t>Digitoonz Multimedia Studios Pvt Ltd</t>
  </si>
  <si>
    <t>Megha Garg</t>
  </si>
  <si>
    <t>Corporation bank of India</t>
  </si>
  <si>
    <t>Megha Kahnani</t>
  </si>
  <si>
    <t>Velsons Printographic Ltd.</t>
  </si>
  <si>
    <t>MEGHA SHARMA</t>
  </si>
  <si>
    <t>Meghana</t>
  </si>
  <si>
    <t>Soft Trans International</t>
  </si>
  <si>
    <t>Ahmedabad, Chennai, Delhi/NCR</t>
  </si>
  <si>
    <t>Meghna Jugran</t>
  </si>
  <si>
    <t>Umano HealthCare -United Biotech</t>
  </si>
  <si>
    <t>Chandigarh, Noida</t>
  </si>
  <si>
    <t>MEHAK SATHYA SHARMA</t>
  </si>
  <si>
    <t>El Dorado Academy</t>
  </si>
  <si>
    <t>Miss Neeraj Verma</t>
  </si>
  <si>
    <t>Mitakshara Sharma</t>
  </si>
  <si>
    <t>CPA GLOBAL</t>
  </si>
  <si>
    <t>Mohita</t>
  </si>
  <si>
    <t>Chandigarh, Delhi/NCR, Gurgaon</t>
  </si>
  <si>
    <t>mona</t>
  </si>
  <si>
    <t>Accenture Services Pvt. Ltd.</t>
  </si>
  <si>
    <t>monika</t>
  </si>
  <si>
    <t>MONIKA GAUR</t>
  </si>
  <si>
    <t>Kelly Services India Private Limited</t>
  </si>
  <si>
    <t>Monika N.Poswal</t>
  </si>
  <si>
    <t>Commdel Consulting services (P) Ltd.</t>
  </si>
  <si>
    <t>Monu Pandey</t>
  </si>
  <si>
    <t>Indian Petro Group</t>
  </si>
  <si>
    <t>naveena joy</t>
  </si>
  <si>
    <t>HCL Comnet</t>
  </si>
  <si>
    <t>Navi Mahajan</t>
  </si>
  <si>
    <t>needhi lazara</t>
  </si>
  <si>
    <t>EDYGEAR PVT LTD</t>
  </si>
  <si>
    <t>Neelam singh</t>
  </si>
  <si>
    <t>Neetu Yadav</t>
  </si>
  <si>
    <t>Corporate</t>
  </si>
  <si>
    <t>Neha</t>
  </si>
  <si>
    <t>Maven Workforce</t>
  </si>
  <si>
    <t>Neha Aggarwal</t>
  </si>
  <si>
    <t>Bank of America</t>
  </si>
  <si>
    <t>Neha Anand Sonkar</t>
  </si>
  <si>
    <t>Neha Guleria</t>
  </si>
  <si>
    <t>grace toyota cosmic motors india pvt ltd</t>
  </si>
  <si>
    <t>neha gupta</t>
  </si>
  <si>
    <t>Wealth Resource Services India Pvt Ltd</t>
  </si>
  <si>
    <t>NEHA GUPTA</t>
  </si>
  <si>
    <t>TDI International India P Ltd</t>
  </si>
  <si>
    <t>Neha Jain</t>
  </si>
  <si>
    <t>Exxon Mobil India Limited</t>
  </si>
  <si>
    <t>Net Connect Pvt. Ltd.,Noida</t>
  </si>
  <si>
    <t>Neha Jaiswal</t>
  </si>
  <si>
    <t>Neha Kaushik</t>
  </si>
  <si>
    <t>Innobuzz Knowledge Solutions Pvt. Ltd.</t>
  </si>
  <si>
    <t>neha manchanda</t>
  </si>
  <si>
    <t>Neha Mishra</t>
  </si>
  <si>
    <t>Neha Sehgal</t>
  </si>
  <si>
    <t>Neha Shukla</t>
  </si>
  <si>
    <t>Neha Singh</t>
  </si>
  <si>
    <t>neha singh</t>
  </si>
  <si>
    <t>NEHA THAKUR</t>
  </si>
  <si>
    <t>Machwan Communication &amp; Research</t>
  </si>
  <si>
    <t>Neha Tiwary</t>
  </si>
  <si>
    <t>MCIPL</t>
  </si>
  <si>
    <t>Nibedita Bagchi</t>
  </si>
  <si>
    <t>Infosys Technologies Ltd</t>
  </si>
  <si>
    <t>Nidhi Garg</t>
  </si>
  <si>
    <t>Nidhi Mishra</t>
  </si>
  <si>
    <t>Connectpro Management Consultants pvt ltd.</t>
  </si>
  <si>
    <t>Oxfam India</t>
  </si>
  <si>
    <t>Nidhi Sharma</t>
  </si>
  <si>
    <t>Best RPO</t>
  </si>
  <si>
    <t>Nikita Banerji</t>
  </si>
  <si>
    <t>HCL Infosystems Limited</t>
  </si>
  <si>
    <t>NIKITA SANGAL</t>
  </si>
  <si>
    <t>RSB Group</t>
  </si>
  <si>
    <t>Nirupama Gupta</t>
  </si>
  <si>
    <t>Nisha</t>
  </si>
  <si>
    <t>Jain Consultancy</t>
  </si>
  <si>
    <t>Nisha Khandelwal</t>
  </si>
  <si>
    <t>jain consultancy</t>
  </si>
  <si>
    <t>nisha khandelwal</t>
  </si>
  <si>
    <t>not working</t>
  </si>
  <si>
    <t>nishi gahlaut</t>
  </si>
  <si>
    <t>Channelplay Ltd</t>
  </si>
  <si>
    <t>NISHTHA</t>
  </si>
  <si>
    <t>Raunaq Automotive component Ltd</t>
  </si>
  <si>
    <t>NISHTHA SAXENA</t>
  </si>
  <si>
    <t>Nitika Chandra</t>
  </si>
  <si>
    <t>NIIT-IFBI</t>
  </si>
  <si>
    <t>Nitika Duggal</t>
  </si>
  <si>
    <t>Noopur raghav</t>
  </si>
  <si>
    <t>Noor Afshan</t>
  </si>
  <si>
    <t>EXL Service.com (I) Pvt Ltd</t>
  </si>
  <si>
    <t>Nupur Sood</t>
  </si>
  <si>
    <t>The Placers</t>
  </si>
  <si>
    <t>Delhi/NCR, Mumbai, Indore</t>
  </si>
  <si>
    <t>Pallavi Suratkar</t>
  </si>
  <si>
    <t>Pankhuri Jain</t>
  </si>
  <si>
    <t>artech information systems</t>
  </si>
  <si>
    <t>papri</t>
  </si>
  <si>
    <t>Paramjeet Kaur</t>
  </si>
  <si>
    <t>Parminder Kaur</t>
  </si>
  <si>
    <t>Paromita Chatterjee</t>
  </si>
  <si>
    <t>Signature staff pvt. ltd.</t>
  </si>
  <si>
    <t>PARUL AGARWAL</t>
  </si>
  <si>
    <t>PARUL TOMER</t>
  </si>
  <si>
    <t>Pawit</t>
  </si>
  <si>
    <t>Pawitar Goel</t>
  </si>
  <si>
    <t>JNC Constructions Pvt Ltd</t>
  </si>
  <si>
    <t>payal bishnoi</t>
  </si>
  <si>
    <t>First advantage Pvt Ltd(Deployed at Birlasoft India Ltd</t>
  </si>
  <si>
    <t>Payal Sinha</t>
  </si>
  <si>
    <t>Genpact</t>
  </si>
  <si>
    <t>Delhi/NCR, Gurgaon, Guwahati</t>
  </si>
  <si>
    <t>Pinka Khuvung</t>
  </si>
  <si>
    <t>Presentation Society Of India</t>
  </si>
  <si>
    <t>Pinki</t>
  </si>
  <si>
    <t>Verve Talent-Executive Search</t>
  </si>
  <si>
    <t>Pooja</t>
  </si>
  <si>
    <t>Pooja Chaudhary</t>
  </si>
  <si>
    <t>ALSTRONG PVT LTD</t>
  </si>
  <si>
    <t>Pooja Ghansela</t>
  </si>
  <si>
    <t>Openmind Services LTD.</t>
  </si>
  <si>
    <t>Pooja Kuril</t>
  </si>
  <si>
    <t>Pooja rajput</t>
  </si>
  <si>
    <t>Ingenium Managment</t>
  </si>
  <si>
    <t>POOJA RAO</t>
  </si>
  <si>
    <t>Art-n-Glass Inc.</t>
  </si>
  <si>
    <t>POOJA SAXENA</t>
  </si>
  <si>
    <t>NIIT LTD</t>
  </si>
  <si>
    <t>Shivani Realtors</t>
  </si>
  <si>
    <t>Pooja Singh</t>
  </si>
  <si>
    <t>Source One Management Pvt. Ltd., New Delhi</t>
  </si>
  <si>
    <t>Pooja Verma</t>
  </si>
  <si>
    <t>WSP, Delhi</t>
  </si>
  <si>
    <t>Delhi/NCR, Gurgaon, United Arab Emirates</t>
  </si>
  <si>
    <t>POONAM BAKSHI</t>
  </si>
  <si>
    <t>SG Estates Limited</t>
  </si>
  <si>
    <t>Poonam Bisht</t>
  </si>
  <si>
    <t>poonam sharma</t>
  </si>
  <si>
    <t>Mangalmay Institute of Management &amp; Technology</t>
  </si>
  <si>
    <t>Poornima Sehrawat</t>
  </si>
  <si>
    <t>prachi singh</t>
  </si>
  <si>
    <t>Wakoku Consulting Group</t>
  </si>
  <si>
    <t>Prakriti Dutta</t>
  </si>
  <si>
    <t>Nagarro Software</t>
  </si>
  <si>
    <t>Pune</t>
  </si>
  <si>
    <t>prarina raina</t>
  </si>
  <si>
    <t>Pratibha kaushik</t>
  </si>
  <si>
    <t>Hema Engineering Industries Limited</t>
  </si>
  <si>
    <t>Pratima</t>
  </si>
  <si>
    <t>Maruti Udyog Limited</t>
  </si>
  <si>
    <t>preeti negi</t>
  </si>
  <si>
    <t>Tower Vision India Private Limited</t>
  </si>
  <si>
    <t>PREETI YADAV</t>
  </si>
  <si>
    <t>Prerana Dubey Raina</t>
  </si>
  <si>
    <t>Prerena Rastogi</t>
  </si>
  <si>
    <t>Timpac Healthcare Pvt. Ltd.</t>
  </si>
  <si>
    <t>Prerna Sindhi</t>
  </si>
  <si>
    <t>priti pandey</t>
  </si>
  <si>
    <t>gLAZE TRADING INDIA PVT. LTD</t>
  </si>
  <si>
    <t>PRITIKA</t>
  </si>
  <si>
    <t>Delhi/NCR, Gurgaon, Bangalore</t>
  </si>
  <si>
    <t>Priya</t>
  </si>
  <si>
    <t>naukri.com</t>
  </si>
  <si>
    <t>priya</t>
  </si>
  <si>
    <t>Confidential</t>
  </si>
  <si>
    <t>priya kapoor</t>
  </si>
  <si>
    <t>E.R.CONSULTANTS</t>
  </si>
  <si>
    <t>PRIYA MASAND</t>
  </si>
  <si>
    <t>Shahi Group of Companies</t>
  </si>
  <si>
    <t>priya Mathur</t>
  </si>
  <si>
    <t>Apollo Hospitals Enterprises Ltd</t>
  </si>
  <si>
    <t>PRIYA MISHRA</t>
  </si>
  <si>
    <t>Priya Ravikumar</t>
  </si>
  <si>
    <t>Investers Clinic</t>
  </si>
  <si>
    <t>priya sharma</t>
  </si>
  <si>
    <t>Institute of Professional Education &amp; ManagementGhaziabad</t>
  </si>
  <si>
    <t>Delhi/NCR, Noida, Ghaziabad</t>
  </si>
  <si>
    <t>Priya Singh</t>
  </si>
  <si>
    <t>Priya singh</t>
  </si>
  <si>
    <t>Aditac Solutions</t>
  </si>
  <si>
    <t>Priyanka</t>
  </si>
  <si>
    <t>Auctus Consulting</t>
  </si>
  <si>
    <t>Priyanka Gupta</t>
  </si>
  <si>
    <t>priyanka kumari</t>
  </si>
  <si>
    <t>Vivaki - Solutions Digitas</t>
  </si>
  <si>
    <t>Priyanka Mahar</t>
  </si>
  <si>
    <t>Gurgaon, Delhi</t>
  </si>
  <si>
    <t>Priyanka Nanda</t>
  </si>
  <si>
    <t>Priyanka Srivastava</t>
  </si>
  <si>
    <t>Archelons consulting pvt. ltd.</t>
  </si>
  <si>
    <t>priyanka srivastava</t>
  </si>
  <si>
    <t>VIDYA</t>
  </si>
  <si>
    <t>Promila Adhana</t>
  </si>
  <si>
    <t>Purnima Dhingra</t>
  </si>
  <si>
    <t>FCM Travel Solutions (India) Pvt Ltd</t>
  </si>
  <si>
    <t>Puspashree Mohanty</t>
  </si>
  <si>
    <t>Sanjay Gupta &amp; Associates</t>
  </si>
  <si>
    <t>Rachna Pahuja Yadav</t>
  </si>
  <si>
    <t>RADHA KUSUMWAL</t>
  </si>
  <si>
    <t>ACE Group</t>
  </si>
  <si>
    <t>Radhika Gupta</t>
  </si>
  <si>
    <t>Serco BPO</t>
  </si>
  <si>
    <t>Delhi/NCR, Gurgaon, Pune</t>
  </si>
  <si>
    <t>Radhika Pant</t>
  </si>
  <si>
    <t>Rahi Malhotra</t>
  </si>
  <si>
    <t>Aakash Institute</t>
  </si>
  <si>
    <t>Delhi, Gurgaon, Noida</t>
  </si>
  <si>
    <t>Rajni Wadhwa</t>
  </si>
  <si>
    <t>Rakhi</t>
  </si>
  <si>
    <t>American Express India Private Limited</t>
  </si>
  <si>
    <t>Ramneek Sahmbi</t>
  </si>
  <si>
    <t>MARGDARSHAN management &amp; Measurement Pvt. Ltd.</t>
  </si>
  <si>
    <t>Ranjana</t>
  </si>
  <si>
    <t>Ranjeeta Chaliha</t>
  </si>
  <si>
    <t>Rashmi</t>
  </si>
  <si>
    <t>GCPL Technologies</t>
  </si>
  <si>
    <t>Rashmi Saxena</t>
  </si>
  <si>
    <t>Earth Infrastructures Ltd.</t>
  </si>
  <si>
    <t>ratika ganjoo</t>
  </si>
  <si>
    <t>Balaji Technology (www.balajishoppe.in)</t>
  </si>
  <si>
    <t>raysham</t>
  </si>
  <si>
    <t>Fair Deal Group (Authorized Dealership of Maruti Suzuki)</t>
  </si>
  <si>
    <t>Reena</t>
  </si>
  <si>
    <t>kritika infotech</t>
  </si>
  <si>
    <t>Reenu</t>
  </si>
  <si>
    <t>Hindustan Engineering College</t>
  </si>
  <si>
    <t>Reetika Vyas</t>
  </si>
  <si>
    <t>Himalayan Institute of Management &amp; Technology</t>
  </si>
  <si>
    <t>rekha</t>
  </si>
  <si>
    <t>Rekha Singh</t>
  </si>
  <si>
    <t>Renu Nag</t>
  </si>
  <si>
    <t>Dell Services</t>
  </si>
  <si>
    <t>Bangalore, Gurgaon, Noida</t>
  </si>
  <si>
    <t>Renu Singh</t>
  </si>
  <si>
    <t>Reshma Tigga</t>
  </si>
  <si>
    <t>Richa</t>
  </si>
  <si>
    <t>League finencial servicess pvt. ltd.</t>
  </si>
  <si>
    <t>Richa Asthana</t>
  </si>
  <si>
    <t>FINO PayTech Ltd</t>
  </si>
  <si>
    <t>Richa Bassi</t>
  </si>
  <si>
    <t>Richa Chhabra</t>
  </si>
  <si>
    <t>Richa Kapoor</t>
  </si>
  <si>
    <t>Bareilly</t>
  </si>
  <si>
    <t>Richa Kuchhal</t>
  </si>
  <si>
    <t>Salora International Limited</t>
  </si>
  <si>
    <t>richa mehndiratta</t>
  </si>
  <si>
    <t>Richa Sharma</t>
  </si>
  <si>
    <t>Motherson Sumi Systems Limited</t>
  </si>
  <si>
    <t>Click jobs.com</t>
  </si>
  <si>
    <t>Richa Shukla</t>
  </si>
  <si>
    <t>riddhi jain</t>
  </si>
  <si>
    <t>N.A.</t>
  </si>
  <si>
    <t>rinki singh</t>
  </si>
  <si>
    <t>revolution forever mkt.ltd.</t>
  </si>
  <si>
    <t>Rishika Jain</t>
  </si>
  <si>
    <t>Rishu Chauhan</t>
  </si>
  <si>
    <t>Pegasus International</t>
  </si>
  <si>
    <t>Ritambhara</t>
  </si>
  <si>
    <t>Lifecell International Pvt. Ltd.</t>
  </si>
  <si>
    <t>ritu</t>
  </si>
  <si>
    <t>Educomp Solutions Limited</t>
  </si>
  <si>
    <t>Ritu Sharma</t>
  </si>
  <si>
    <t>Nokia Siemens Networks India Private Limited</t>
  </si>
  <si>
    <t>Ritu Singh</t>
  </si>
  <si>
    <t>Roopa Soni</t>
  </si>
  <si>
    <t>RUBI SAIKIA</t>
  </si>
  <si>
    <t>Tech-pro</t>
  </si>
  <si>
    <t>Delhi/NCR, Gurgaon, Dehradun</t>
  </si>
  <si>
    <t>Ruchi Kumari</t>
  </si>
  <si>
    <t>GANESH DIAGNOSTIC &amp; IMAGING CENTRE PVT LTD</t>
  </si>
  <si>
    <t>RUCHI SHARMA</t>
  </si>
  <si>
    <t>Delhi/NCR, Lucknow, Meerut</t>
  </si>
  <si>
    <t>Ruchi Shrivastava</t>
  </si>
  <si>
    <t>Usha International Limited</t>
  </si>
  <si>
    <t>Ruchi Vijay Bansal</t>
  </si>
  <si>
    <t>Mahan Computer Services(I) Limited</t>
  </si>
  <si>
    <t>Ruchika Chandna</t>
  </si>
  <si>
    <t>G D Goenka World Institute</t>
  </si>
  <si>
    <t>Rupinder Kaur</t>
  </si>
  <si>
    <t>S.Mahalakshmi</t>
  </si>
  <si>
    <t>Saakshi Datt</t>
  </si>
  <si>
    <t>Dimension India Pvt Ltd</t>
  </si>
  <si>
    <t>Sabiha Islam</t>
  </si>
  <si>
    <t>not employed due to personal reasons</t>
  </si>
  <si>
    <t>sachna</t>
  </si>
  <si>
    <t>Bangalore, Delhi/NCR, Anywhere in Northern India</t>
  </si>
  <si>
    <t>Sachu Bishnoi</t>
  </si>
  <si>
    <t>Smartbrains Engineers &amp; Technologist Pvt. Ltd.</t>
  </si>
  <si>
    <t>sadhna dinkar</t>
  </si>
  <si>
    <t>Gurgaon, Chandigarh, Delhi</t>
  </si>
  <si>
    <t>Sahiba Juneja</t>
  </si>
  <si>
    <t>sakshi</t>
  </si>
  <si>
    <t>IndiaMART.com</t>
  </si>
  <si>
    <t>Sakshi</t>
  </si>
  <si>
    <t>VIVADI MANAGEMENT SERVICES PVT.LTD.</t>
  </si>
  <si>
    <t>Sakshi Rampal</t>
  </si>
  <si>
    <t>Saleha Ali</t>
  </si>
  <si>
    <t>Saloni Mishra</t>
  </si>
  <si>
    <t>Rubiks Cube Consultants, New Delhi (India)</t>
  </si>
  <si>
    <t>Delhi, Delhi/NCR, Bareilly</t>
  </si>
  <si>
    <t>Samra</t>
  </si>
  <si>
    <t>Sana Hasan</t>
  </si>
  <si>
    <t>Delhi/NCR, Mumbai, M.P.- Other</t>
  </si>
  <si>
    <t>Sandhya Mishra</t>
  </si>
  <si>
    <t>Eni middle east B.V. ,india branch</t>
  </si>
  <si>
    <t>sandhya sharma</t>
  </si>
  <si>
    <t>Delhi/NCR, Gurgaon, Hyderabad</t>
  </si>
  <si>
    <t>Sanghamitra Dev Roy</t>
  </si>
  <si>
    <t>Rays A Hope (NGO)</t>
  </si>
  <si>
    <t>sangitaa guptaa</t>
  </si>
  <si>
    <t>Delhi/NCR, Faridabad, Gurgaon</t>
  </si>
  <si>
    <t>sanyukta</t>
  </si>
  <si>
    <t>Sapana Israni</t>
  </si>
  <si>
    <t>Deloitte</t>
  </si>
  <si>
    <t>Delhi/NCR, Canada, United States</t>
  </si>
  <si>
    <t>Sarika</t>
  </si>
  <si>
    <t>Jaipuria Institute of Management, Ghaziabad</t>
  </si>
  <si>
    <t>Sarika Bhardwaj</t>
  </si>
  <si>
    <t>Sarika Srivastava</t>
  </si>
  <si>
    <t>sarika tripathi</t>
  </si>
  <si>
    <t>Traqr Techonology Pvt Ltd</t>
  </si>
  <si>
    <t>sarita bhagat</t>
  </si>
  <si>
    <t>Sarita Bhagat</t>
  </si>
  <si>
    <t>Religare Technova IT Services Limited</t>
  </si>
  <si>
    <t>satarupa chakraborty</t>
  </si>
  <si>
    <t>The Oberoi Group</t>
  </si>
  <si>
    <t>Savita Shukla</t>
  </si>
  <si>
    <t>Sayantanee Das</t>
  </si>
  <si>
    <t>Sapient Consulting</t>
  </si>
  <si>
    <t>United States</t>
  </si>
  <si>
    <t>seema dutta</t>
  </si>
  <si>
    <t>SEFPL</t>
  </si>
  <si>
    <t>seema malik</t>
  </si>
  <si>
    <t>Advance Surfactants India Ltd.</t>
  </si>
  <si>
    <t>Seema Oberoi</t>
  </si>
  <si>
    <t>Arriys Infosoft Pvt Ltd.</t>
  </si>
  <si>
    <t>Seema Singh</t>
  </si>
  <si>
    <t>IIFT</t>
  </si>
  <si>
    <t>shabnam</t>
  </si>
  <si>
    <t>shaifally BHARDWAJ</t>
  </si>
  <si>
    <t>I-energizer</t>
  </si>
  <si>
    <t>Shailja Awasthi</t>
  </si>
  <si>
    <t>JBM INDUSTRIES</t>
  </si>
  <si>
    <t>Shaily Chaudhary</t>
  </si>
  <si>
    <t>shakti sinha</t>
  </si>
  <si>
    <t>Bennett Coleman &amp; Company Limited</t>
  </si>
  <si>
    <t>Shalini Bernadette Aind</t>
  </si>
  <si>
    <t>Shalini srivastava</t>
  </si>
  <si>
    <t>Shalu Haritish</t>
  </si>
  <si>
    <t>MESSUNG SYSTEMS PVT. LTD.</t>
  </si>
  <si>
    <t>Sharda Rani</t>
  </si>
  <si>
    <t>SHARMISHTHA CHOUDHARY</t>
  </si>
  <si>
    <t>YEBHI.COM</t>
  </si>
  <si>
    <t>Sheetal Basnal</t>
  </si>
  <si>
    <t>Shefali Bhagat</t>
  </si>
  <si>
    <t>SGC Services</t>
  </si>
  <si>
    <t>shikha</t>
  </si>
  <si>
    <t>Infosys Technologies Limited</t>
  </si>
  <si>
    <t>Shikha Goyal</t>
  </si>
  <si>
    <t>GMR Energy Limited</t>
  </si>
  <si>
    <t>Shikha Gupta</t>
  </si>
  <si>
    <t>Artech Infosystems Private Limited</t>
  </si>
  <si>
    <t>Shikha Rawat</t>
  </si>
  <si>
    <t>shikha tanwar</t>
  </si>
  <si>
    <t>Bertelsmann Marketing services (Arvato Services)</t>
  </si>
  <si>
    <t>Shikha Walia</t>
  </si>
  <si>
    <t>Nueva Solutions Inc</t>
  </si>
  <si>
    <t>Shiksha Mishra</t>
  </si>
  <si>
    <t>IFB Industries Limited</t>
  </si>
  <si>
    <t>SHILPA</t>
  </si>
  <si>
    <t>Shilpa Ohri</t>
  </si>
  <si>
    <t>Bangalore, Delhi/NCR, Gurgaon</t>
  </si>
  <si>
    <t>shilpa pannu</t>
  </si>
  <si>
    <t>Shilpa Taunk</t>
  </si>
  <si>
    <t>SHILPAA</t>
  </si>
  <si>
    <t>Spadeworkz Consultants</t>
  </si>
  <si>
    <t>Navi Mumbai</t>
  </si>
  <si>
    <t>shilpi</t>
  </si>
  <si>
    <t>Maruti Dealership (Rana Motors)</t>
  </si>
  <si>
    <t>Shilpi tayal</t>
  </si>
  <si>
    <t>Shipra Gupta</t>
  </si>
  <si>
    <t>Snappers Advertising and marketing private limited</t>
  </si>
  <si>
    <t>Shivangi Pathak</t>
  </si>
  <si>
    <t>SHIVANI</t>
  </si>
  <si>
    <t>Dharamshila Hospital And Research Centre</t>
  </si>
  <si>
    <t>Shivani Arya</t>
  </si>
  <si>
    <t>Shobha Singh</t>
  </si>
  <si>
    <t>Shobhna Gupta</t>
  </si>
  <si>
    <t>Vodafone Mobile Services Limited</t>
  </si>
  <si>
    <t>Shraddha Chandel</t>
  </si>
  <si>
    <t>Honeywell Technology Solutions Lab</t>
  </si>
  <si>
    <t>Dubai, Singapore, United Kingdom</t>
  </si>
  <si>
    <t>Shradha Sadalge</t>
  </si>
  <si>
    <t>Shreya Sinha</t>
  </si>
  <si>
    <t>Jammu</t>
  </si>
  <si>
    <t>Shriya Dhar</t>
  </si>
  <si>
    <t>pgl india</t>
  </si>
  <si>
    <t>shriya goel</t>
  </si>
  <si>
    <t>SHRUTI</t>
  </si>
  <si>
    <t>Shruti Miglani</t>
  </si>
  <si>
    <t>Delhi consultancy services</t>
  </si>
  <si>
    <t>shweta</t>
  </si>
  <si>
    <t>Shweta Arora Chadha</t>
  </si>
  <si>
    <t>Shweta Goel</t>
  </si>
  <si>
    <t>Honda R&amp;D (India) Pvt. Ltd., New Delhi</t>
  </si>
  <si>
    <t>Shweta Gupta</t>
  </si>
  <si>
    <t>Mercer</t>
  </si>
  <si>
    <t>Shweta Shrivastava</t>
  </si>
  <si>
    <t>Shweta singh</t>
  </si>
  <si>
    <t>Shweta Srivastava</t>
  </si>
  <si>
    <t>SBI Life Insurance Co. Ltd.</t>
  </si>
  <si>
    <t>Simmi Kapoor</t>
  </si>
  <si>
    <t>Centre For Civil Society</t>
  </si>
  <si>
    <t>Sindhu Verma</t>
  </si>
  <si>
    <t>MaFoi Randstad</t>
  </si>
  <si>
    <t>Smita Sainani</t>
  </si>
  <si>
    <t>Vision Corporate Management Services</t>
  </si>
  <si>
    <t>Delhi/NCR, Gurgaon, Lucknow</t>
  </si>
  <si>
    <t>Smriti Srivastava</t>
  </si>
  <si>
    <t>Sneha</t>
  </si>
  <si>
    <t>komal</t>
  </si>
  <si>
    <t>New Delhi institute of management ,Delhi</t>
  </si>
  <si>
    <t>sonam dwivedi</t>
  </si>
  <si>
    <t>Sonam Khan</t>
  </si>
  <si>
    <t>Sonia Bhardwaj</t>
  </si>
  <si>
    <t>Kingston Trading Co. Pvt Ltd</t>
  </si>
  <si>
    <t>Sonia Gaur</t>
  </si>
  <si>
    <t>Delhi Integrated Multi Modal Transit System Ltd.</t>
  </si>
  <si>
    <t>Sonia Kaashyap</t>
  </si>
  <si>
    <t>Johnson Controls India private Limited</t>
  </si>
  <si>
    <t>Sonia Sarihan</t>
  </si>
  <si>
    <t>Delhi, Delhi/NCR, Dehradun</t>
  </si>
  <si>
    <t>sristi sri</t>
  </si>
  <si>
    <t>Shubham Sharma</t>
  </si>
  <si>
    <t>Sudeshna Bose</t>
  </si>
  <si>
    <t>Emami Ltd</t>
  </si>
  <si>
    <t>brajesh</t>
  </si>
  <si>
    <t>Canas Hospitality Services Pvt Ltd</t>
  </si>
  <si>
    <t>Suhasini Sinha</t>
  </si>
  <si>
    <t>Aeri Infotech Pvt. Ltd.</t>
  </si>
  <si>
    <t>SUKANYA PANT</t>
  </si>
  <si>
    <t>sumit kaur sahni</t>
  </si>
  <si>
    <t>Sunaina</t>
  </si>
  <si>
    <t>r2solutionsindia pvt. ltd</t>
  </si>
  <si>
    <t>Delhi/NCR, Pune</t>
  </si>
  <si>
    <t>Surabhi Agarwal</t>
  </si>
  <si>
    <t>Global Hunt India Pvt Ltd</t>
  </si>
  <si>
    <t>surbhi</t>
  </si>
  <si>
    <t>Suruchi bajaj</t>
  </si>
  <si>
    <t>sushmita pandey</t>
  </si>
  <si>
    <t>Manik IT and Infrastructure Pvt. Ltd</t>
  </si>
  <si>
    <t>Sushree Sovana Nayak</t>
  </si>
  <si>
    <t>Swapna</t>
  </si>
  <si>
    <t>Swapnali Hazarika</t>
  </si>
  <si>
    <t>Swati bansal</t>
  </si>
  <si>
    <t>Noida,</t>
  </si>
  <si>
    <t>Swati Bhati</t>
  </si>
  <si>
    <t>Ericsson India Private Limited</t>
  </si>
  <si>
    <t>Swati Chahar</t>
  </si>
  <si>
    <t>swati goyal</t>
  </si>
  <si>
    <t>Gurgaon, Dubai, Other International Location</t>
  </si>
  <si>
    <t>Swati Gulati</t>
  </si>
  <si>
    <t>Confidencial International BPO</t>
  </si>
  <si>
    <t>Swati Gupta</t>
  </si>
  <si>
    <t>Rural Management Consultancy</t>
  </si>
  <si>
    <t>Swati Jain</t>
  </si>
  <si>
    <t>Wipro BPO</t>
  </si>
  <si>
    <t>Swati Mudgal</t>
  </si>
  <si>
    <t>Infocom Network Limited</t>
  </si>
  <si>
    <t>Swati Pasricha</t>
  </si>
  <si>
    <t>Rajesh Motors Pvt. Ltd.</t>
  </si>
  <si>
    <t>Swati Sharma</t>
  </si>
  <si>
    <t>ABC CONSULTANTS</t>
  </si>
  <si>
    <t>SWEENE</t>
  </si>
  <si>
    <t>SWETA ANAND</t>
  </si>
  <si>
    <t>Sweta Katiyar</t>
  </si>
  <si>
    <t>Imphal</t>
  </si>
  <si>
    <t>Takhelmayum Sanjeeta Devi</t>
  </si>
  <si>
    <t>Resource Angle ( Mirus Solutions Pvt. Ltd.)</t>
  </si>
  <si>
    <t>Tanaya Gupta</t>
  </si>
  <si>
    <t>GENSULT India Pvt. Ltd</t>
  </si>
  <si>
    <t>TANISHA PRIYA</t>
  </si>
  <si>
    <t>Tanu Kapoor</t>
  </si>
  <si>
    <t>Bangalore, Delhi/NCR, Noida</t>
  </si>
  <si>
    <t>Tanushri Sircar</t>
  </si>
  <si>
    <t>The Indian Institute of Planning and Management</t>
  </si>
  <si>
    <t>Tanvee Agarwal</t>
  </si>
  <si>
    <t>Larsen &amp; Toubro Limited(L&amp;T) ECC, B&amp;F IC</t>
  </si>
  <si>
    <t>Tanvi Pande</t>
  </si>
  <si>
    <t>the indian institute of management science</t>
  </si>
  <si>
    <t>Taran Preet Kaur</t>
  </si>
  <si>
    <t>Homeshop-18</t>
  </si>
  <si>
    <t>Tarundeep kaur</t>
  </si>
  <si>
    <t>IBM Global Services India Private Limited</t>
  </si>
  <si>
    <t>Tina Nair</t>
  </si>
  <si>
    <t>Pegasus International- Executive Search Firm</t>
  </si>
  <si>
    <t>toshima bhatnagar</t>
  </si>
  <si>
    <t>Trisha Singh</t>
  </si>
  <si>
    <t>SZI Outsourcing Pvt. Ltd</t>
  </si>
  <si>
    <t>Udita Singha</t>
  </si>
  <si>
    <t>Leading Consulting Services</t>
  </si>
  <si>
    <t>Upasana Khanna</t>
  </si>
  <si>
    <t>Nimrod Internationals</t>
  </si>
  <si>
    <t>Upasana Yadav</t>
  </si>
  <si>
    <t>metastrides</t>
  </si>
  <si>
    <t>urvashee kansal</t>
  </si>
  <si>
    <t>Vaishali</t>
  </si>
  <si>
    <t>Anywhere in Northern India, Delhi, Jaipur</t>
  </si>
  <si>
    <t>Vani</t>
  </si>
  <si>
    <t>Impetus HR Consultants Pvt. Ltd.</t>
  </si>
  <si>
    <t>Vanita Duggal</t>
  </si>
  <si>
    <t>RMJ Institute Of Capital Market</t>
  </si>
  <si>
    <t>Varsha Singh</t>
  </si>
  <si>
    <t>Vartika Raj</t>
  </si>
  <si>
    <t>veronica robinson</t>
  </si>
  <si>
    <t>PepsiCo India Holdings Pvt. Ltd.</t>
  </si>
  <si>
    <t>Anywhere in Northern India, Anywhere in East India, Anywhere in West India</t>
  </si>
  <si>
    <t>Vidhu Arora</t>
  </si>
  <si>
    <t>Anywhere in Northern India, Anywhere in South India, Anywhere in East India</t>
  </si>
  <si>
    <t>Vidhu Singh</t>
  </si>
  <si>
    <t>Pyramid I.T Consulting Pvt. Ltd.</t>
  </si>
  <si>
    <t>Vijaita Chaudhary</t>
  </si>
  <si>
    <t>Newtech Medical Devices</t>
  </si>
  <si>
    <t>vijaylaxmi</t>
  </si>
  <si>
    <t>Glodyne Technoserve Ltd</t>
  </si>
  <si>
    <t>Vineeta</t>
  </si>
  <si>
    <t>M.J GROUP PVT.LTD</t>
  </si>
  <si>
    <t>vinitha nair</t>
  </si>
  <si>
    <t>PL Engineering</t>
  </si>
  <si>
    <t>vreeti sareen</t>
  </si>
  <si>
    <t xml:space="preserve">Current Location </t>
  </si>
  <si>
    <t>Name of the Candidate</t>
  </si>
  <si>
    <t xml:space="preserve">Current Employer </t>
  </si>
  <si>
    <t xml:space="preserve">Preferred Location </t>
  </si>
  <si>
    <t>Suhani Guha</t>
  </si>
  <si>
    <t>Find the Current Location of the Employee AND Current Employer</t>
  </si>
  <si>
    <t xml:space="preserve"> =VLOOKUP(F$1,CHOOSE({1,2,3,4},$A:$A,$B:$B,$D:$D,$C:$C),MATCH($E2,$A$1:$D$1,0),0)</t>
  </si>
  <si>
    <t xml:space="preserve"> =INDEX(LARGE(salarydata,ROW(D1)),MATCH($D$1,salarydata,0),1)</t>
  </si>
  <si>
    <t>Eco</t>
  </si>
  <si>
    <t>His.</t>
  </si>
  <si>
    <t>Commerce</t>
  </si>
  <si>
    <t>Music</t>
  </si>
  <si>
    <t>Sports</t>
  </si>
  <si>
    <t>Total Score</t>
  </si>
  <si>
    <t>Total Marking</t>
  </si>
  <si>
    <t>Marks%</t>
  </si>
  <si>
    <t>RANK</t>
  </si>
  <si>
    <t>Letter Grade</t>
  </si>
  <si>
    <t>Rank</t>
  </si>
  <si>
    <t>F</t>
  </si>
  <si>
    <t>E</t>
  </si>
  <si>
    <t>D</t>
  </si>
  <si>
    <t>C</t>
  </si>
  <si>
    <t>Ms Neha Joshi</t>
  </si>
  <si>
    <t>B</t>
  </si>
  <si>
    <t>A</t>
  </si>
  <si>
    <t>Use Vlookup formula put the near of Rank as per given in column L:M</t>
  </si>
  <si>
    <t xml:space="preserve"> =VLOOKUP(I7,$L$6:$M$12,2,1)</t>
  </si>
  <si>
    <t>%Makrs</t>
  </si>
  <si>
    <t>Product</t>
  </si>
  <si>
    <t>Amit</t>
  </si>
  <si>
    <t>patna</t>
  </si>
  <si>
    <t>Lg</t>
  </si>
  <si>
    <t>Sanjana</t>
  </si>
  <si>
    <t>Nirupma</t>
  </si>
  <si>
    <t>delhi</t>
  </si>
  <si>
    <t>Bajaj</t>
  </si>
  <si>
    <t>Prathna</t>
  </si>
  <si>
    <t>noida</t>
  </si>
  <si>
    <t>Surya</t>
  </si>
  <si>
    <t>Jordan</t>
  </si>
  <si>
    <t>chennai</t>
  </si>
  <si>
    <t>Vivo</t>
  </si>
  <si>
    <t>Ravi</t>
  </si>
  <si>
    <t>Mikki</t>
  </si>
  <si>
    <t>Motorola</t>
  </si>
  <si>
    <t>Zeeshan</t>
  </si>
  <si>
    <t>Anand</t>
  </si>
  <si>
    <t xml:space="preserve">
Find out the product, city and %marks by using vlookup, choose and column function.</t>
  </si>
  <si>
    <t xml:space="preserve"> =VLOOKUP($F2,CHOOSE({1,2,3,4},$B$1:$B$11,$D$1:$D$11,$C$1:$C$11,$A$1:$A$11),COLUMN(B1),0)</t>
  </si>
  <si>
    <t>age</t>
  </si>
  <si>
    <t>Cost</t>
  </si>
  <si>
    <t xml:space="preserve">M/S ADREM </t>
  </si>
  <si>
    <t>Haridwar</t>
  </si>
  <si>
    <t>M/S SANSKA</t>
  </si>
  <si>
    <t>Dehradoon</t>
  </si>
  <si>
    <t xml:space="preserve">Mr. SUSHL </t>
  </si>
  <si>
    <t>Patna</t>
  </si>
  <si>
    <t xml:space="preserve">Mr. VIJAY </t>
  </si>
  <si>
    <t>M/S WIG AI</t>
  </si>
  <si>
    <t>M/S Alstom</t>
  </si>
  <si>
    <t>M/S SUNRIS</t>
  </si>
  <si>
    <t>Chennai</t>
  </si>
  <si>
    <t>Mr. ATUL K</t>
  </si>
  <si>
    <t>M/S SHANTI</t>
  </si>
  <si>
    <t>M/S NEW DE</t>
  </si>
  <si>
    <t>Ms. SHRUTI</t>
  </si>
  <si>
    <t>M/S G.S.HO</t>
  </si>
  <si>
    <t>Mr. SATIND</t>
  </si>
  <si>
    <t xml:space="preserve">Mr. VIPIN </t>
  </si>
  <si>
    <t>M/S TRA IN</t>
  </si>
  <si>
    <t>Ms. SHWETA</t>
  </si>
  <si>
    <t>Mr. S.K.AH</t>
  </si>
  <si>
    <t>M/S RELEVA</t>
  </si>
  <si>
    <t>Find the name of the person name of given mobile number by using vlookup function.</t>
  </si>
  <si>
    <t>Mob</t>
  </si>
  <si>
    <t xml:space="preserve"> =IFERROR(IFERROR(VLOOKUP($O9,$C$1:$E$11,3,0),VLOOKUP($O9,$K$1:$M$4,3,0)),VLOOKUP(O9,$K$7:$M$12,3,0))</t>
  </si>
  <si>
    <t>Age</t>
  </si>
  <si>
    <t>Designation</t>
  </si>
  <si>
    <t>CP</t>
  </si>
  <si>
    <t>SP</t>
  </si>
  <si>
    <t>Assistant Manager</t>
  </si>
  <si>
    <t>Pushpendra Kumar Mishra</t>
  </si>
  <si>
    <t>Business Analyst</t>
  </si>
  <si>
    <t>Vipin Mittal</t>
  </si>
  <si>
    <t>Deputy General Manager</t>
  </si>
  <si>
    <t>Smriti Arora</t>
  </si>
  <si>
    <t>Executive</t>
  </si>
  <si>
    <t>Pooja Saxena</t>
  </si>
  <si>
    <t>Anurag</t>
  </si>
  <si>
    <t>Rajeev Nandan Mishra</t>
  </si>
  <si>
    <t>Functional Analyst</t>
  </si>
  <si>
    <t>Saravanan Krishnamoorthy</t>
  </si>
  <si>
    <t>Manager</t>
  </si>
  <si>
    <t>Radhika Madaan</t>
  </si>
  <si>
    <t>Brijender Pratap Singh</t>
  </si>
  <si>
    <t>Module Leader</t>
  </si>
  <si>
    <t>Surabhi Agrawal</t>
  </si>
  <si>
    <t>Kaushal Kumar</t>
  </si>
  <si>
    <t>Pankaj Kumar Lakhchaura</t>
  </si>
  <si>
    <t>Shailendra Singh Tomar</t>
  </si>
  <si>
    <t>Program Manager</t>
  </si>
  <si>
    <t>Anurag Aggarwal</t>
  </si>
  <si>
    <t>Project Leader</t>
  </si>
  <si>
    <t>Sameer Srivastava</t>
  </si>
  <si>
    <t>Kiran Bhatnagar</t>
  </si>
  <si>
    <t>Vinod Kumar Bajaj</t>
  </si>
  <si>
    <t>Tarun Kumar Garg</t>
  </si>
  <si>
    <t>Project Manager</t>
  </si>
  <si>
    <t>Senior Manager</t>
  </si>
  <si>
    <t>Ashwini Garg</t>
  </si>
  <si>
    <t>Please find designation of each emp with the help of vlookup using any other function.</t>
  </si>
  <si>
    <t xml:space="preserve"> =VLOOKUP($E2,CHOOSE({1,2},$E:$E,$B:$B),2,0)</t>
  </si>
  <si>
    <t>id no</t>
  </si>
  <si>
    <t>salary</t>
  </si>
  <si>
    <t xml:space="preserve">Name/Id </t>
  </si>
  <si>
    <t>SONU</t>
  </si>
  <si>
    <t>rihan</t>
  </si>
  <si>
    <t>amit</t>
  </si>
  <si>
    <t>deepak1</t>
  </si>
  <si>
    <t>deepak</t>
  </si>
  <si>
    <t>faiz</t>
  </si>
  <si>
    <t>Put a formula in F2, if any body can enter Name or Id no they can see their Salary</t>
  </si>
  <si>
    <t xml:space="preserve"> =IF(ISNUMBER(E2),VLOOKUP($E$2,CHOOSE({1,2},$A:$A,$C:$C),2,0),VLOOKUP($E$2,$B:$C,2,0))</t>
  </si>
  <si>
    <t xml:space="preserve"> Put a formula in F2, if any body can enter Name or Id no they can see their Salary</t>
  </si>
  <si>
    <t>Name of The Sales Person</t>
  </si>
  <si>
    <t>EMP Code</t>
  </si>
  <si>
    <t>Brajesh</t>
  </si>
  <si>
    <t>Computer</t>
  </si>
  <si>
    <t>Ashwani</t>
  </si>
  <si>
    <t>Mouse</t>
  </si>
  <si>
    <t>Anil Kumar Rawat</t>
  </si>
  <si>
    <t>Keyboard</t>
  </si>
  <si>
    <t>Anil Sethi</t>
  </si>
  <si>
    <t>Mobile</t>
  </si>
  <si>
    <t>Arun Kumar Gangal</t>
  </si>
  <si>
    <t>TV</t>
  </si>
  <si>
    <t>Dheeraj Indra Prakash</t>
  </si>
  <si>
    <t>Fridge</t>
  </si>
  <si>
    <t>Gaurav Kumar</t>
  </si>
  <si>
    <t>Laptop</t>
  </si>
  <si>
    <t>Madhav Mukund</t>
  </si>
  <si>
    <t>Phone</t>
  </si>
  <si>
    <t>Emp Code</t>
  </si>
  <si>
    <t>Rakesh Sharma</t>
  </si>
  <si>
    <t>Watch</t>
  </si>
  <si>
    <t>Sanjay Arora</t>
  </si>
  <si>
    <t>Som Dutt Mehta</t>
  </si>
  <si>
    <t>Sudhir Arora</t>
  </si>
  <si>
    <t>Vandana Avantsa</t>
  </si>
  <si>
    <t>Fan</t>
  </si>
  <si>
    <t>Vimal Manchanda</t>
  </si>
  <si>
    <t>Notebook</t>
  </si>
  <si>
    <t>Vineet Dadheech</t>
  </si>
  <si>
    <t>Pen</t>
  </si>
  <si>
    <t>Pencil</t>
  </si>
  <si>
    <t>pen</t>
  </si>
  <si>
    <t>pencil</t>
  </si>
  <si>
    <t>computer</t>
  </si>
  <si>
    <t>mouse</t>
  </si>
  <si>
    <t>keyboard</t>
  </si>
  <si>
    <t>mobile</t>
  </si>
  <si>
    <t>tv</t>
  </si>
  <si>
    <t>fridge</t>
  </si>
  <si>
    <t>laptop</t>
  </si>
  <si>
    <t>phone</t>
  </si>
  <si>
    <t>watch</t>
  </si>
  <si>
    <t>fan</t>
  </si>
  <si>
    <t>Please import the name of the product in the given database. Without Vlookup</t>
  </si>
  <si>
    <t xml:space="preserve"> =INDEX($B:$B,MATCH($I10,$E:$E,0),1)</t>
  </si>
  <si>
    <t>Location</t>
  </si>
  <si>
    <t>Shruti</t>
  </si>
  <si>
    <t>Niharika</t>
  </si>
  <si>
    <t>punjab</t>
  </si>
  <si>
    <t>Nutan</t>
  </si>
  <si>
    <t>kolkata</t>
  </si>
  <si>
    <t>saket</t>
  </si>
  <si>
    <t>Janta</t>
  </si>
  <si>
    <t>Anadn</t>
  </si>
  <si>
    <t>Babita</t>
  </si>
  <si>
    <t>Barkha</t>
  </si>
  <si>
    <t>Savita</t>
  </si>
  <si>
    <t>Find out the salary by using hlookup</t>
  </si>
  <si>
    <t xml:space="preserve"> =HLOOKUP($F4,TRANSPOSE($A$1:$D$30),3,0)</t>
  </si>
  <si>
    <t>Ramanand</t>
  </si>
  <si>
    <t>Parmanamd</t>
  </si>
  <si>
    <t>Rajeev</t>
  </si>
  <si>
    <t>Naveen</t>
  </si>
  <si>
    <t>Raj</t>
  </si>
  <si>
    <t>Sanjay</t>
  </si>
  <si>
    <t>Marks</t>
  </si>
  <si>
    <t>jaipur</t>
  </si>
  <si>
    <t>uttarakhan</t>
  </si>
  <si>
    <t>madhubani</t>
  </si>
  <si>
    <t>Soni</t>
  </si>
  <si>
    <t>Apple</t>
  </si>
  <si>
    <t>Haier</t>
  </si>
  <si>
    <t>Lenevo</t>
  </si>
  <si>
    <t>Samsung</t>
  </si>
  <si>
    <t>Oppo</t>
  </si>
  <si>
    <t>Gio</t>
  </si>
  <si>
    <t>Mi</t>
  </si>
  <si>
    <t>Pull the city from the data with the help of vloolkup without transpose question data</t>
  </si>
  <si>
    <t>uttarakhand</t>
  </si>
  <si>
    <t xml:space="preserve"> =VLOOKUP($C9,TRANSPOSE($A$1:$L$4),MATCH($D$8,$A$1:$A$4,0),0)</t>
  </si>
  <si>
    <t>M/S Alstom Projects India Ltd</t>
  </si>
  <si>
    <t>Find Model &amp; Name by using SINGLE Formula</t>
  </si>
  <si>
    <t xml:space="preserve"> =INDEX($A$1:$D$2028,MATCH($F2,$B$1:$B$2028,0),MATCH(G$1,$A$1:$D$1,0))</t>
  </si>
  <si>
    <t>data1</t>
  </si>
  <si>
    <t>data2</t>
  </si>
  <si>
    <t>ZAN TRADERS PVT LTD</t>
  </si>
  <si>
    <t>VRINDAVAN HORTICULTURE</t>
  </si>
  <si>
    <t>VINAYAKA INDUSTRIES</t>
  </si>
  <si>
    <t>VIJAYADURGA FOOD GRAIN</t>
  </si>
  <si>
    <t>TIRUMALA</t>
  </si>
  <si>
    <t>VENKYS SPICE HOUSE EXI</t>
  </si>
  <si>
    <t>TRK EXPORTS PRIVATE LI</t>
  </si>
  <si>
    <t>VENKATALAXMI INDUSTRIE</t>
  </si>
  <si>
    <t>UMA SANKARA ENTERPRISE</t>
  </si>
  <si>
    <t>VASAVI KANYAKA PARAMES</t>
  </si>
  <si>
    <t>UPADRASTA DAIRY SPECIA</t>
  </si>
  <si>
    <t>VARALAXMI INDUSTRIES</t>
  </si>
  <si>
    <t>V.GAVARRAJU, V.NARASIM</t>
  </si>
  <si>
    <t>VAISHNAVI FOOD PRODUCT</t>
  </si>
  <si>
    <t>TERRA FIRMA PROJECTS P</t>
  </si>
  <si>
    <t>T V LINES</t>
  </si>
  <si>
    <t>SWARNA AGRO TECH LIMIT</t>
  </si>
  <si>
    <t xml:space="preserve">SUPRIYA CORN PRODUCTS </t>
  </si>
  <si>
    <t>SUNEETHA ENTERPRISES</t>
  </si>
  <si>
    <t>SUDHA VENTURES</t>
  </si>
  <si>
    <t>SRM ENTERPRISES</t>
  </si>
  <si>
    <t>SRINIVASA ORGANICS</t>
  </si>
  <si>
    <t>SRIKANTH INTERNATIONAL</t>
  </si>
  <si>
    <t>SRI VIJAYA LAKSHMI AGE</t>
  </si>
  <si>
    <t xml:space="preserve">SRI VENKATESWARA RICE </t>
  </si>
  <si>
    <t>SRI VENKATESHWARA INDU</t>
  </si>
  <si>
    <t>SRI VENKATA SURYA SUBB</t>
  </si>
  <si>
    <t>SRI VENKATA SAI AGRO I</t>
  </si>
  <si>
    <t>SRI VENKATA PADMA TRAD</t>
  </si>
  <si>
    <t>SRI VEERA RAGHAVULU EX</t>
  </si>
  <si>
    <t>SRI THARAKA RAMA EXPOR</t>
  </si>
  <si>
    <t>SRI SURYA AGRO EXPORTE</t>
  </si>
  <si>
    <t>SRI SRINIVASA MODERN R</t>
  </si>
  <si>
    <t>SRI SREENIVASA NURSERY</t>
  </si>
  <si>
    <t>SRI SATYA MODERN RAW &amp;</t>
  </si>
  <si>
    <t>SRI SAI TEJA AGRO INDU</t>
  </si>
  <si>
    <t>SRI SAI LAXMI RICE IND</t>
  </si>
  <si>
    <t>SRI RAMANJANEYA INDUST</t>
  </si>
  <si>
    <t xml:space="preserve">SRI RAMAKRISHNA RAW &amp; </t>
  </si>
  <si>
    <t>SRI LAXMI SRINIVASA RO</t>
  </si>
  <si>
    <t>SRI PANDURANGA RICE MI</t>
  </si>
  <si>
    <t>SRI LALITHA IMPEX</t>
  </si>
  <si>
    <t xml:space="preserve">SRI LAKSHMI NARASIMHA </t>
  </si>
  <si>
    <t>SRI LAKSHMI DIVYA CHAN</t>
  </si>
  <si>
    <t xml:space="preserve">SRI JISHNU PRIYA RICE </t>
  </si>
  <si>
    <t>SRI GOWTHAMI TRADERS</t>
  </si>
  <si>
    <t>SRI BHAVANI EXPORTS</t>
  </si>
  <si>
    <t>SRI BALAJI RICE INDUST</t>
  </si>
  <si>
    <t>SRI DHANA LAKSHMI EXIM</t>
  </si>
  <si>
    <t>SRI ALAMELUMANGA SAMET</t>
  </si>
  <si>
    <t>SREEMAN TRADERS</t>
  </si>
  <si>
    <t>SREE VAISHNAVI IMPEX</t>
  </si>
  <si>
    <t xml:space="preserve">SREE MANJUNATHA FRUIT </t>
  </si>
  <si>
    <t>SPOORTHI EXPORTS AND I</t>
  </si>
  <si>
    <t>SIVA SRINIVASA TRADERS</t>
  </si>
  <si>
    <t>SIRI DAVI SURYA</t>
  </si>
  <si>
    <t>SHIVA RAMAKRISHNA RICE</t>
  </si>
  <si>
    <t>SESHSAYI FOODS PVT LTD</t>
  </si>
  <si>
    <t>SEA SHORE EXIMS PVT. L</t>
  </si>
  <si>
    <t>SATYA ENTERPRISES,</t>
  </si>
  <si>
    <t>SARAIWWALAA AGRR REFIN</t>
  </si>
  <si>
    <t>SANJANA FOODS PVT LTD</t>
  </si>
  <si>
    <t>SAMEERA AGRO INDUSTRIE</t>
  </si>
  <si>
    <t>SAI NIKITA OVERSEAS ME</t>
  </si>
  <si>
    <t>S.B. IMPEX</t>
  </si>
  <si>
    <t>MAYUR AGRI BROKERS</t>
  </si>
  <si>
    <t>LORDS ENGINEERING GROU</t>
  </si>
  <si>
    <t>LESA SRI LAKSHMI NARAS</t>
  </si>
  <si>
    <t>LAXMI BALAJI INDUSTRIE</t>
  </si>
  <si>
    <t>LAKSHMI DURGA TRADERS</t>
  </si>
  <si>
    <t>CHANDRIKA RICE MILL</t>
  </si>
  <si>
    <t>CHANDRA ENTERPRISES</t>
  </si>
  <si>
    <t xml:space="preserve">CHAITANYA MODERN RICE </t>
  </si>
  <si>
    <t>CFI EXIM PRIVATE LIMIT</t>
  </si>
  <si>
    <t>CAL-LITE FOODS (INDIA)</t>
  </si>
  <si>
    <t>CHAND HYBRID SEEDS COM</t>
  </si>
  <si>
    <t>C.C.EXIM TRADING OF MI</t>
  </si>
  <si>
    <t>C. CZARNIKOW SUGAR (IN</t>
  </si>
  <si>
    <t>CHAITANYA AGRO INDUSTR</t>
  </si>
  <si>
    <t>C P AQUACULTURE (INDIA</t>
  </si>
  <si>
    <t>C &amp; A FARM FRESH PRIVA</t>
  </si>
  <si>
    <t>BUNTY PRODUCTS PVT. LT</t>
  </si>
  <si>
    <t>BOB TRADING PRIVATE LI</t>
  </si>
  <si>
    <t>BLUE SKY TRADE TECH</t>
  </si>
  <si>
    <t xml:space="preserve">BLUE MULTI STAR IMPEX </t>
  </si>
  <si>
    <t>BLESSING EXPORTS &amp; IMP</t>
  </si>
  <si>
    <t>BIORIGINE LIFE SCIENCE</t>
  </si>
  <si>
    <t>BIO RESOURCES</t>
  </si>
  <si>
    <t>BIO FRESH EXIM (INDIA)</t>
  </si>
  <si>
    <t>BIKING FOOD PRODUCTS P</t>
  </si>
  <si>
    <t>BLUE JAY EXPORTS &amp; IMP</t>
  </si>
  <si>
    <t>BHASKARA PADMA RICE IN</t>
  </si>
  <si>
    <t>BHASKARA EXIMS</t>
  </si>
  <si>
    <t>BHARGAVI RICE INDUSTRY</t>
  </si>
  <si>
    <t>BHARATHI SEEDS PRIVATE</t>
  </si>
  <si>
    <t>BHARATHI BRAHMA SEEDS</t>
  </si>
  <si>
    <t>BHARAT PAINT &amp; CHEMICA</t>
  </si>
  <si>
    <t>BHARANI COMMODITIES</t>
  </si>
  <si>
    <t>BHAGYANAGAR FOODS</t>
  </si>
  <si>
    <t>BHAGYALAXMI AGRO INDUS</t>
  </si>
  <si>
    <t>BHABOO ENTERPRISES</t>
  </si>
  <si>
    <t>BETHLEHEM FOODS PRIVAT</t>
  </si>
  <si>
    <t>BBL FOODS P LTD</t>
  </si>
  <si>
    <t>BALARAM ENTERPRISES</t>
  </si>
  <si>
    <t>BALAJI STAKE RICE INDU</t>
  </si>
  <si>
    <t>BALAJI RICE INDUSTRIES</t>
  </si>
  <si>
    <t>BALAJI IMPEX</t>
  </si>
  <si>
    <t>B.VIJAYA SANKAR</t>
  </si>
  <si>
    <t>AVAIRA INTERNATIONAL</t>
  </si>
  <si>
    <t>ASR AGRI EXPORTS PVT L</t>
  </si>
  <si>
    <t>ASA BHANU TECHNICAL SE</t>
  </si>
  <si>
    <t>ARIES EXPORTT</t>
  </si>
  <si>
    <t>APARNA OVERSEAS (INDIA</t>
  </si>
  <si>
    <t>AMBICA AGARBATHIES ARO</t>
  </si>
  <si>
    <t>ALAA FOODS</t>
  </si>
  <si>
    <t>AL MUQEEM &amp; BROTHERS</t>
  </si>
  <si>
    <t>AGRO RESEARCH PRODUCTS</t>
  </si>
  <si>
    <t>AG BIOTECK LABORATORIE</t>
  </si>
  <si>
    <t>ADITYA AGRO FOODS</t>
  </si>
  <si>
    <t>ANDHRA EXPORTS</t>
  </si>
  <si>
    <t>ABINAY FOODS</t>
  </si>
  <si>
    <t>AAMISHA FOODS PVT LTD</t>
  </si>
  <si>
    <t>A.K.S.V. NURSERY</t>
  </si>
  <si>
    <t xml:space="preserve">
Find the list of companies in data 1, which does not exist in data 2 by using VL</t>
  </si>
  <si>
    <t xml:space="preserve"> =IFERROR(INDEX($A$1:$C$124,MATCH($A2,$C:$C,0),1),"not found")</t>
  </si>
  <si>
    <t xml:space="preserve">
Find the list of companies in data 1, which does not exist in data 2 </t>
  </si>
  <si>
    <t xml:space="preserve"> =VLOOKUP(MIN(D:D),CHOOSE({1,2},D:D,A:A),2,0)</t>
  </si>
  <si>
    <t>Find Lowest Salary Holder Name</t>
  </si>
  <si>
    <t>G</t>
  </si>
  <si>
    <t>H</t>
  </si>
  <si>
    <t>LAST MONTH{AUGUST 2024}</t>
  </si>
  <si>
    <t>DESIGNATION</t>
  </si>
  <si>
    <t xml:space="preserve">SALARY </t>
  </si>
  <si>
    <t>DATE OF SC</t>
  </si>
  <si>
    <t>DEEPANSHI</t>
  </si>
  <si>
    <t>VANSH</t>
  </si>
  <si>
    <t>sales</t>
  </si>
  <si>
    <t>MAYANK</t>
  </si>
  <si>
    <t>postman</t>
  </si>
  <si>
    <t>MITALI</t>
  </si>
  <si>
    <t>HOD</t>
  </si>
  <si>
    <t>ISHIKA</t>
  </si>
  <si>
    <t>INTERN</t>
  </si>
  <si>
    <t>DAKSHITA</t>
  </si>
  <si>
    <t>PRIYA</t>
  </si>
  <si>
    <t>MANAGER</t>
  </si>
  <si>
    <t>LOVISH</t>
  </si>
  <si>
    <t>PAYAL</t>
  </si>
  <si>
    <t>manager</t>
  </si>
  <si>
    <t>KHUSI</t>
  </si>
  <si>
    <t>AMOUNT</t>
  </si>
  <si>
    <t>CALCULATE ON WHICH DATE SALARY IS CREDIT TO EMPLOYEE ACCOUNT on the basis of which if salary is credited after 20th of month then give 5%  otherwise show 0.</t>
  </si>
  <si>
    <t xml:space="preserve"> =IF(EDATE(D3,1)&gt;DATE(2024,9,20),C3+C3*5%,0)</t>
  </si>
  <si>
    <t>DATE 1</t>
  </si>
  <si>
    <t>DATE 2</t>
  </si>
  <si>
    <t>ANSWER</t>
  </si>
  <si>
    <t>CALCULATE THE TOTAL NUMBER OF MONDAYS BETWEEN TWO DATES.</t>
  </si>
  <si>
    <t xml:space="preserve"> =DAYS(C3,C2)-NETWORKDAYS.INTL(C2,C3,12)</t>
  </si>
  <si>
    <t>NUMBER</t>
  </si>
  <si>
    <t>CUBE ROOT</t>
  </si>
  <si>
    <t>FIND CUBE ROOT OF FOLLOWING NO.</t>
  </si>
  <si>
    <t xml:space="preserve"> =SQRT(POWER(A2,2/3))</t>
  </si>
  <si>
    <t>DATA :</t>
  </si>
  <si>
    <t>PAYMENT OPTIONS MONTHLY  : 5000,6000,7000</t>
  </si>
  <si>
    <t>FORMULA</t>
  </si>
  <si>
    <t>NO. OF PERIODS: 24</t>
  </si>
  <si>
    <t>CALCULATE THE PRESENT VALUE OF A AN ANNUITY WHERE THE MONTHLY PAYMENT DEPENDS ON THE LARGEST SECOND OF THREE POSSIBLE PAYMENT OPTIONS</t>
  </si>
  <si>
    <t>RATE: 8% ANNUALY</t>
  </si>
  <si>
    <t xml:space="preserve"> =PV(8%/12,24,-LARGE({5000,6000,7000},2))</t>
  </si>
  <si>
    <t>FIND SMALLEST  3 THREE VALUES FROM DATA THEN MULTIPLY</t>
  </si>
  <si>
    <t xml:space="preserve"> =PRODUCT(SMALL(A1:E10,1),SMALL(A1:E10,2),SMALL(A1:E10,3))</t>
  </si>
  <si>
    <t>CURRENT MONTH</t>
  </si>
  <si>
    <t>CURRENT DATE</t>
  </si>
  <si>
    <t xml:space="preserve"> HOW MANY DAYS ARE LEFT THROUGH  CURRENT MONTH</t>
  </si>
  <si>
    <t>NO. OF DAYS LEFT</t>
  </si>
  <si>
    <t xml:space="preserve"> =DAY(EOMONTH(TODAY(),0))-DAY(TODAY())</t>
  </si>
  <si>
    <t>CREATE RANDOM DATA A TO Z</t>
  </si>
  <si>
    <t>X</t>
  </si>
  <si>
    <t>O</t>
  </si>
  <si>
    <t>I</t>
  </si>
  <si>
    <t>M</t>
  </si>
  <si>
    <t>T</t>
  </si>
  <si>
    <t>P</t>
  </si>
  <si>
    <t>S</t>
  </si>
  <si>
    <t>V</t>
  </si>
  <si>
    <t>R</t>
  </si>
  <si>
    <t>J</t>
  </si>
  <si>
    <t>N</t>
  </si>
  <si>
    <t>K</t>
  </si>
  <si>
    <t>U</t>
  </si>
  <si>
    <t>Q</t>
  </si>
  <si>
    <t>W</t>
  </si>
  <si>
    <t>L</t>
  </si>
  <si>
    <t>Z</t>
  </si>
  <si>
    <t xml:space="preserve"> =CHAR(RANDBETWEEN(65,90))</t>
  </si>
  <si>
    <t xml:space="preserve">FIND DOMAIN NAME FROM EMAIL ID </t>
  </si>
  <si>
    <t>SNO</t>
  </si>
  <si>
    <t>EMAILID</t>
  </si>
  <si>
    <t>Deepanshichhabra102@gmail.com</t>
  </si>
  <si>
    <t>vanshrathi1517@gmail.com</t>
  </si>
  <si>
    <t xml:space="preserve">mitalisharma21@gmail.com </t>
  </si>
  <si>
    <t>deep23@gmail.com</t>
  </si>
  <si>
    <t>mahi89@gmail.com</t>
  </si>
  <si>
    <t>pooja21@gmail.com</t>
  </si>
  <si>
    <t>mayank@gmail.com</t>
  </si>
  <si>
    <t>ajay5@gmail.com</t>
  </si>
  <si>
    <t>vijay3@gmail.com</t>
  </si>
  <si>
    <t>komal9@gmail.com</t>
  </si>
  <si>
    <t>Domain Name</t>
  </si>
  <si>
    <t xml:space="preserve"> =LEFT(D6,FIND("@",D6,1)-1)</t>
  </si>
  <si>
    <t>SUBTRACT 2% IF THE INCENTIVE IS ABOVE 800</t>
  </si>
  <si>
    <t xml:space="preserve">SNO </t>
  </si>
  <si>
    <t>PLACE</t>
  </si>
  <si>
    <t xml:space="preserve">INCENTIVES </t>
  </si>
  <si>
    <t>HYDERABAD</t>
  </si>
  <si>
    <t>GOA</t>
  </si>
  <si>
    <t>GGN</t>
  </si>
  <si>
    <t>KANPUR</t>
  </si>
  <si>
    <t>Vijay</t>
  </si>
  <si>
    <t>Ajay</t>
  </si>
  <si>
    <t>Komal</t>
  </si>
  <si>
    <t>Akshay</t>
  </si>
  <si>
    <t>Neeraj</t>
  </si>
  <si>
    <t>Abhinav</t>
  </si>
  <si>
    <t>Vikram</t>
  </si>
  <si>
    <t xml:space="preserve">Deepanshi </t>
  </si>
  <si>
    <t xml:space="preserve"> =IF(H6&gt;800,G6-G6*2%,"-")</t>
  </si>
  <si>
    <t xml:space="preserve">FRUIT SELLER ACCOUNT </t>
  </si>
  <si>
    <t xml:space="preserve">apple </t>
  </si>
  <si>
    <t>orange</t>
  </si>
  <si>
    <t>kiwi</t>
  </si>
  <si>
    <t>banana</t>
  </si>
  <si>
    <t>pear</t>
  </si>
  <si>
    <t>mango</t>
  </si>
  <si>
    <t>cherry</t>
  </si>
  <si>
    <t>pineapple</t>
  </si>
  <si>
    <t>grapes</t>
  </si>
  <si>
    <t xml:space="preserve">gauva </t>
  </si>
  <si>
    <t>S.NO.</t>
  </si>
  <si>
    <t xml:space="preserve">Product </t>
  </si>
  <si>
    <t>Price</t>
  </si>
  <si>
    <t xml:space="preserve">Price </t>
  </si>
  <si>
    <t>If price of product is same in year 2022 and 2023 then show "no change" otherwise" change"</t>
  </si>
  <si>
    <t xml:space="preserve"> =IF(EXACT(C4,E4),"NO CHANGE","CHANGE")</t>
  </si>
  <si>
    <t xml:space="preserve">CODE </t>
  </si>
  <si>
    <t>STATE</t>
  </si>
  <si>
    <t>UK</t>
  </si>
  <si>
    <t>UP</t>
  </si>
  <si>
    <t>DL</t>
  </si>
  <si>
    <t>MP</t>
  </si>
  <si>
    <t>PB</t>
  </si>
  <si>
    <t>AP</t>
  </si>
  <si>
    <t>HP</t>
  </si>
  <si>
    <t>BR</t>
  </si>
  <si>
    <t>UTTARAKHAND</t>
  </si>
  <si>
    <t>BIHAR</t>
  </si>
  <si>
    <t>ARUNACHAL PRADESH</t>
  </si>
  <si>
    <t>MADHYA PRADESH</t>
  </si>
  <si>
    <t>HIMACHAL PRADESH</t>
  </si>
  <si>
    <t>FIND THE FULL NAME OF STATE USING CODE BUT CELL IS BLANK THEN CONTINUE PREVIOUS STATE NAME UPTO NEXT CODE WILL NOT COME</t>
  </si>
  <si>
    <t xml:space="preserve"> =IF(ISBLANK(A2),B1,VLOOKUP(A2,$F$1:$G$9,2,0))</t>
  </si>
  <si>
    <t>MONDAY</t>
  </si>
  <si>
    <t>TUESDAY</t>
  </si>
  <si>
    <t>WEDNESDAY</t>
  </si>
  <si>
    <t>THURSDAY</t>
  </si>
  <si>
    <t>FRIDAY</t>
  </si>
  <si>
    <t>SATURDAY</t>
  </si>
  <si>
    <t>SUNDAY</t>
  </si>
  <si>
    <t xml:space="preserve">SUM </t>
  </si>
  <si>
    <t>IF WE ENTER ANY NAME IN THE COLOUMN IT WILL SHOW THERE SUM OF ALL.</t>
  </si>
  <si>
    <t>RAHUL</t>
  </si>
  <si>
    <t xml:space="preserve"> =SUM(OFFSET($A$1,MATCH(J4,$A$2:$A$13,0),1,1,7))</t>
  </si>
  <si>
    <t>IF WE ENTER ANY NAME IN THE COLOUMN IT WILL SHOW THERE AVERAGE OF ALL.</t>
  </si>
  <si>
    <t>IF WE ENTER ANY NAME IN THE COLOUMN IT WILL SHOW THERE PRODUCT OF ALL.</t>
  </si>
  <si>
    <t xml:space="preserve">  =PRODUCT(OFFSET($A$1,MATCH(J4,$A$2:$A$13,0),1,1,7))</t>
  </si>
  <si>
    <t xml:space="preserve">  =AVERAGE(OFFSET($A$1,MATCH(J4,$A$2:$A$13,0),1,1,7))</t>
  </si>
  <si>
    <t>IF WE ENTER ANY NAME IN THE COLOUMN IT WILL SHOW THERE MINIMUM VALUE AMONG ALL.</t>
  </si>
  <si>
    <t xml:space="preserve"> IF WE ENTER ANY NAME IN THE COLOUMN IT WILL SHOW THERE MINIMUM VALUE AMONG ALL.</t>
  </si>
  <si>
    <t xml:space="preserve">  =MIN(OFFSET($A$1,MATCH(J4,$A$2:$A$13,0),1,1,7))</t>
  </si>
  <si>
    <t xml:space="preserve">  =MAX(OFFSET($A$1,MATCH(J4,$A$2:$A$13,0),1,1,7))</t>
  </si>
  <si>
    <t xml:space="preserve"> IF WE ENTER ANY NAME IN THE COLOUMN IT WILL SHOW THERE MAXIMUM VALUE AMONG ALL.</t>
  </si>
  <si>
    <t>IF WE ENTER ANY NAME IN THE COLOUMN IT WILL SHOW THERE MAXIMUM VALUE AMONG ALL.</t>
  </si>
  <si>
    <t>IF WE ENTER ANY NAME IT WILL SHOW THEIR SUM USING INDIRECT.</t>
  </si>
  <si>
    <t>PRODUCT</t>
  </si>
  <si>
    <t>IF WE ENTER ANY NAME IT WILL SHOW THEIR PRODUCT USING INDIRECT.</t>
  </si>
  <si>
    <t>MINIMUM VALUE</t>
  </si>
  <si>
    <t>IF WE ENTER ANY NAME IT WILL SHOW THEIR MIN VALUE USING INDIRECT.</t>
  </si>
  <si>
    <t>IF WE ENTER ANY NAME IT WILL SHOW THEIR MAX VALUE USING INDIRECT.</t>
  </si>
  <si>
    <t>MAXIMUM VALUE</t>
  </si>
  <si>
    <t>IF WE ENTER ANY NAME IT WILL SHOW THEIR AVERAGE USING INDIRECT.</t>
  </si>
  <si>
    <t>AVERAGE</t>
  </si>
  <si>
    <t xml:space="preserve">DESIGNATION </t>
  </si>
  <si>
    <t>SD WD</t>
  </si>
  <si>
    <t xml:space="preserve">ED </t>
  </si>
  <si>
    <t xml:space="preserve">RETAIL </t>
  </si>
  <si>
    <t>IT</t>
  </si>
  <si>
    <t>BANKING</t>
  </si>
  <si>
    <t>ASSISTANT</t>
  </si>
  <si>
    <t xml:space="preserve">IF WORKING DAYS OF A PERSON IS LESS THAN 100 DAYS THEN 500 LESS FROM SALARY </t>
  </si>
  <si>
    <t xml:space="preserve"> =IF(AND(D2&gt;=1/9/2024,NETWORKDAYS.INTL(D2,E2,1)&lt;100),C2-500,"NO")</t>
  </si>
  <si>
    <t xml:space="preserve"> =SUM(INDIRECT(L8))</t>
  </si>
  <si>
    <t xml:space="preserve"> =PRODUCT(INDIRECT(L8))</t>
  </si>
  <si>
    <t xml:space="preserve"> =MIN(INDIRECT(L8))</t>
  </si>
  <si>
    <t xml:space="preserve"> =MAX(INDIRECT(L8))</t>
  </si>
  <si>
    <t xml:space="preserve"> =AVERAGE(INDIRECT(L8))</t>
  </si>
  <si>
    <t>DATE</t>
  </si>
  <si>
    <t>PAST/PRESENT/FUTURE</t>
  </si>
  <si>
    <t>REFERRING TO THE DATE TELL IT IS FUTURE,PAST,PRESENT</t>
  </si>
  <si>
    <t xml:space="preserve"> =IF(A3&gt;TODAY(),"FUTURE",IF(A3&lt;TODAY(),"PAST",IF(A3=TODAY(),"PRSENT","")))</t>
  </si>
  <si>
    <t>JANUARY</t>
  </si>
  <si>
    <t>FEBRUARY</t>
  </si>
  <si>
    <t>MARCH</t>
  </si>
  <si>
    <t>APRIL</t>
  </si>
  <si>
    <t>JUNE</t>
  </si>
  <si>
    <t>JULY</t>
  </si>
  <si>
    <t>AUGUST</t>
  </si>
  <si>
    <t>SEPTEMBER</t>
  </si>
  <si>
    <t>OCTOBER</t>
  </si>
  <si>
    <t>NOVEMBER</t>
  </si>
  <si>
    <t>DECEMBER</t>
  </si>
  <si>
    <t>WHEN ANYONE ENTER MONTH NAME IT WILL COUNT NO. OF WHOLE MONTH</t>
  </si>
  <si>
    <t xml:space="preserve">MONTH </t>
  </si>
  <si>
    <t>COUNT</t>
  </si>
  <si>
    <t xml:space="preserve"> =COUNT(INDIRECT(F18))</t>
  </si>
  <si>
    <t>VERSION</t>
  </si>
  <si>
    <t>STORAGE</t>
  </si>
  <si>
    <t>AVAILABLE QTY</t>
  </si>
  <si>
    <t>AVERAGE COST</t>
  </si>
  <si>
    <t>CONCATENATE</t>
  </si>
  <si>
    <t>I-PHONE</t>
  </si>
  <si>
    <t>16GB</t>
  </si>
  <si>
    <t>FIND THE QUANTITY OF MODEL PHONE USING INDEX MATCH BASED ON MULTIPLE CRITERIA</t>
  </si>
  <si>
    <t>32GB</t>
  </si>
  <si>
    <t>64GB</t>
  </si>
  <si>
    <t>128GB</t>
  </si>
  <si>
    <t>XR</t>
  </si>
  <si>
    <t>256GB</t>
  </si>
  <si>
    <t>GALAXY</t>
  </si>
  <si>
    <t>500GB</t>
  </si>
  <si>
    <t>QTY</t>
  </si>
  <si>
    <t>COST</t>
  </si>
  <si>
    <t xml:space="preserve"> =INDEX($D$1:$D$11,MATCH(I4&amp;I5&amp;I6,$F$1:$F$11,0))</t>
  </si>
  <si>
    <t>PRESENT VALUE:(MONTHLY)</t>
  </si>
  <si>
    <t>RATE OF INTEREST:</t>
  </si>
  <si>
    <t>TIME PERIOD:(YAERS)</t>
  </si>
  <si>
    <t xml:space="preserve">POLICY IS RECURRING  DEPOSIT </t>
  </si>
  <si>
    <t>CALCULATE FUTURE VALUE MEANS HOW MUCH AMOUNT IS INVESTED OR WE WILL GET AFTER 10 YEARS.</t>
  </si>
  <si>
    <t>ANSWER:</t>
  </si>
  <si>
    <t xml:space="preserve"> CALCULATE FUTURE VALUE MEANS HOW MUCH AMOUNT IS INVESTED OR WE WILL GET AFTER 10 YEARS.</t>
  </si>
  <si>
    <t xml:space="preserve"> =ABS(FV(8%/12,10*12,B1,B1))</t>
  </si>
  <si>
    <t xml:space="preserve">GST </t>
  </si>
  <si>
    <t>FRIDGE</t>
  </si>
  <si>
    <t>LAPTOP</t>
  </si>
  <si>
    <t>BED</t>
  </si>
  <si>
    <t>ALMIRAH</t>
  </si>
  <si>
    <t xml:space="preserve">DINING </t>
  </si>
  <si>
    <t>PILLOW</t>
  </si>
  <si>
    <t>AC</t>
  </si>
  <si>
    <t>ACTIVA</t>
  </si>
  <si>
    <t>KEY HOLDER</t>
  </si>
  <si>
    <t>MIRROR</t>
  </si>
  <si>
    <t>DOOR</t>
  </si>
  <si>
    <t>LIST A</t>
  </si>
  <si>
    <t>IF PRODUCT NAME EXIST IN LIST A THEN GST IS APPLIED 8% IF NOT THEN 2%</t>
  </si>
  <si>
    <t xml:space="preserve"> =IF(ISERROR(VLOOKUP($A2,$F$3:$F$8,1,0)),B2+B2*8%,B2+B2*2%)</t>
  </si>
  <si>
    <t>SPECIAL C</t>
  </si>
  <si>
    <t>EMP_ID</t>
  </si>
  <si>
    <t>SBI_1001</t>
  </si>
  <si>
    <t>SBI_1002</t>
  </si>
  <si>
    <t>SBI_1003</t>
  </si>
  <si>
    <t>SBI_1004</t>
  </si>
  <si>
    <t>SBI_1005</t>
  </si>
  <si>
    <t>SBI_1006</t>
  </si>
  <si>
    <t>MANAGEMNT</t>
  </si>
  <si>
    <t>SBI_1007</t>
  </si>
  <si>
    <t xml:space="preserve">LEAD </t>
  </si>
  <si>
    <t>SBI_1008</t>
  </si>
  <si>
    <t>SBI_1009</t>
  </si>
  <si>
    <t>SBI_1010</t>
  </si>
  <si>
    <t>SBI_1011</t>
  </si>
  <si>
    <t>SBI_1012</t>
  </si>
  <si>
    <t>KRITIKA</t>
  </si>
  <si>
    <t>SBI_1013</t>
  </si>
  <si>
    <t>CHHABRA</t>
  </si>
  <si>
    <t>SBI_1014</t>
  </si>
  <si>
    <t>LEAD</t>
  </si>
  <si>
    <t>GUNJAN</t>
  </si>
  <si>
    <t>SBI_1015</t>
  </si>
  <si>
    <t>SBI_1016</t>
  </si>
  <si>
    <t>SBI_1017</t>
  </si>
  <si>
    <t>SBI_1018</t>
  </si>
  <si>
    <t>SBI_1019</t>
  </si>
  <si>
    <t>SBI_1020</t>
  </si>
  <si>
    <t>SBI_1021</t>
  </si>
  <si>
    <t>SBI_1022</t>
  </si>
  <si>
    <t>SBI_1023</t>
  </si>
  <si>
    <t>SBI_1024</t>
  </si>
  <si>
    <t>SBI_1025</t>
  </si>
  <si>
    <t>SBI_1026</t>
  </si>
  <si>
    <t>SBI_1027</t>
  </si>
  <si>
    <t>SBI_1028</t>
  </si>
  <si>
    <t>SBI_1029</t>
  </si>
  <si>
    <t>SBI_1030</t>
  </si>
  <si>
    <t>SBI_1031</t>
  </si>
  <si>
    <t>SBI_1032</t>
  </si>
  <si>
    <t>SBI_1033</t>
  </si>
  <si>
    <t>SBI_1034</t>
  </si>
  <si>
    <t>SBI_1035</t>
  </si>
  <si>
    <t>SBI_1036</t>
  </si>
  <si>
    <t>SBI_1037</t>
  </si>
  <si>
    <t>SBI_1038</t>
  </si>
  <si>
    <t>SBI_1039</t>
  </si>
  <si>
    <t>SBI_1040</t>
  </si>
  <si>
    <t>SBI_1041</t>
  </si>
  <si>
    <t>SBI_1042</t>
  </si>
  <si>
    <t>SBI_1043</t>
  </si>
  <si>
    <t>SBI_1044</t>
  </si>
  <si>
    <t>SBI_1045</t>
  </si>
  <si>
    <t>SBI_1046</t>
  </si>
  <si>
    <t>SBI_1047</t>
  </si>
  <si>
    <t>SBI_1048</t>
  </si>
  <si>
    <t>SBI_1049</t>
  </si>
  <si>
    <t>SBI_1050</t>
  </si>
  <si>
    <t>SBI_1051</t>
  </si>
  <si>
    <t>SBI_1052</t>
  </si>
  <si>
    <t>SBI_1053</t>
  </si>
  <si>
    <t>SBI_1054</t>
  </si>
  <si>
    <t>SBI_1055</t>
  </si>
  <si>
    <t>SBI_1056</t>
  </si>
  <si>
    <t>SBI_1057</t>
  </si>
  <si>
    <t>SBI_1058</t>
  </si>
  <si>
    <t>SBI_1059</t>
  </si>
  <si>
    <t>SBI_1060</t>
  </si>
  <si>
    <t>SBI_1061</t>
  </si>
  <si>
    <t>SBI_1062</t>
  </si>
  <si>
    <t>IF WE ENTER ANY NAME IT WILL SHOW THERE DATA BUT THERE IS DUPLICATE DATA</t>
  </si>
  <si>
    <t xml:space="preserve"> =IFERROR(VLOOKUP($K3&amp;ROW(A1),$A:$F,COLUMN(C2),0),"")</t>
  </si>
  <si>
    <t xml:space="preserve">NAME </t>
  </si>
  <si>
    <t>EMPY_ID</t>
  </si>
  <si>
    <t>SHIPPED DATE</t>
  </si>
  <si>
    <t xml:space="preserve">STATUS OF PARCEL </t>
  </si>
  <si>
    <t xml:space="preserve">GUJRAT </t>
  </si>
  <si>
    <t>JAMMU</t>
  </si>
  <si>
    <t>NOT RECEIVED</t>
  </si>
  <si>
    <t>&gt;</t>
  </si>
  <si>
    <t xml:space="preserve">  RECEIVED </t>
  </si>
  <si>
    <t xml:space="preserve">JAMMU </t>
  </si>
  <si>
    <t xml:space="preserve">OTHER STATE </t>
  </si>
  <si>
    <t>WE WANT TO STATUS OF PARCEL OF THE GIVEN DATA</t>
  </si>
  <si>
    <t>EMPLOYEE</t>
  </si>
  <si>
    <t>EXEMPT</t>
  </si>
  <si>
    <t>TAX RATE</t>
  </si>
  <si>
    <t>POONAM</t>
  </si>
  <si>
    <t>YES</t>
  </si>
  <si>
    <t>RAMU</t>
  </si>
  <si>
    <t>AARVI</t>
  </si>
  <si>
    <t>RONAK</t>
  </si>
  <si>
    <t>NO</t>
  </si>
  <si>
    <t>LAVANYA</t>
  </si>
  <si>
    <t>INCOME</t>
  </si>
  <si>
    <t>EXEMPT RATE</t>
  </si>
  <si>
    <t>NORMAL RATE</t>
  </si>
  <si>
    <t>NAGESH</t>
  </si>
  <si>
    <t>RAM</t>
  </si>
  <si>
    <t>SHYAM</t>
  </si>
  <si>
    <t>GOLU</t>
  </si>
  <si>
    <t>SWATI</t>
  </si>
  <si>
    <t>KIRAN</t>
  </si>
  <si>
    <t>FIND THE TAX RATE ACCORDING TO GIVEN TABLE  IF EXEMPT = YES THEN TAKE TAX FROM 2 COLUMN OF TABLE ELSE 3</t>
  </si>
  <si>
    <t xml:space="preserve"> =VLOOKUP(B2,$G$7:$I$13,IF(C2="YES",2,3),1)</t>
  </si>
  <si>
    <t xml:space="preserve"> WE WANT TO STATUS OF PARCEL OF THE GIVEN DATA</t>
  </si>
  <si>
    <t xml:space="preserve"> =IF(D2+E2&lt;=TODAY(),"RECEIVED","NOT RECEIVED")</t>
  </si>
  <si>
    <t>EMPLOYEE NAME</t>
  </si>
  <si>
    <t>JOB ROLE CODE</t>
  </si>
  <si>
    <t>TRAINING STATUS</t>
  </si>
  <si>
    <t>JOHN SMITH</t>
  </si>
  <si>
    <t>KATTY</t>
  </si>
  <si>
    <t>JADEN</t>
  </si>
  <si>
    <t>ERIC THOMAS</t>
  </si>
  <si>
    <t xml:space="preserve">JOB ROLE CODE </t>
  </si>
  <si>
    <t xml:space="preserve">TRAINING REQUIRED </t>
  </si>
  <si>
    <t>IF EMPLOYEE HAS A JOB ROLE CODE HE DOES NOT REQUIRED TRAINING ELSE REQUIRED . DO THIS WITH THE HELP OF VLOOKUP AND IF</t>
  </si>
  <si>
    <t xml:space="preserve"> IF EMPLOYEE HAS A JOB ROLE CODE HE DOES NOT REQUIRED TRAINING ELSE REQUIRED . DO THIS WITH THE HELP OF VLOOKUP AND IF</t>
  </si>
  <si>
    <t xml:space="preserve"> =IF(VLOOKUP(C2,$A$7:$B$10,2,0)="YES","REQUIRED","NOT")</t>
  </si>
  <si>
    <t>ROLL NO.</t>
  </si>
  <si>
    <t>HINDI</t>
  </si>
  <si>
    <t>MATHS</t>
  </si>
  <si>
    <t>YOU HAVE FIND TOTAL NO. OF ANY EMPLOYEE BY JUST WRITING THEIR ROLL NO. USE VLOOKUP AND SUM TO DI THIS</t>
  </si>
  <si>
    <t xml:space="preserve">ROLL NO </t>
  </si>
  <si>
    <t xml:space="preserve">TOTAL </t>
  </si>
  <si>
    <t xml:space="preserve"> =SUM(VLOOKUP($C$11,$A$5:$D$9,3,0),VLOOKUP($C$11,$A$5:$D$9,4,0))</t>
  </si>
  <si>
    <t>YOU HAVE FIND TOTAL NO. OF ANY EMPLOYEE BY JUST WRITING THEIR ROLL NO. USE VLOOKUP AND SUM TO DO THIS</t>
  </si>
  <si>
    <t>SULTANPUR</t>
  </si>
  <si>
    <t>CHENNAI</t>
  </si>
  <si>
    <t>AYODHYA</t>
  </si>
  <si>
    <t>AHMADABAD</t>
  </si>
  <si>
    <t>ANIRUDDHA SHARMA</t>
  </si>
  <si>
    <t>HDFC_1001</t>
  </si>
  <si>
    <t>SURAJ KUMAR</t>
  </si>
  <si>
    <t>HDFC_1002</t>
  </si>
  <si>
    <t>VIMAL MAURYA</t>
  </si>
  <si>
    <t>HDFC_1003</t>
  </si>
  <si>
    <t>SHRIYANSH</t>
  </si>
  <si>
    <t>HDFC_1004</t>
  </si>
  <si>
    <t>ADARSH</t>
  </si>
  <si>
    <t>HDFC_1005</t>
  </si>
  <si>
    <t>HDFC_1006</t>
  </si>
  <si>
    <t>HDFC_1007</t>
  </si>
  <si>
    <t>HDFC_1008</t>
  </si>
  <si>
    <t>HDFC_1009</t>
  </si>
  <si>
    <t>BANGLORE</t>
  </si>
  <si>
    <t>HDFC_1010</t>
  </si>
  <si>
    <t>BHOPAL</t>
  </si>
  <si>
    <t>HDFC_1011</t>
  </si>
  <si>
    <t>LUCKNOW</t>
  </si>
  <si>
    <t>JAN</t>
  </si>
  <si>
    <t>SUNDAR</t>
  </si>
  <si>
    <t>GEETA</t>
  </si>
  <si>
    <t>SEETA</t>
  </si>
  <si>
    <t>REETA</t>
  </si>
  <si>
    <t>MONU</t>
  </si>
  <si>
    <t>YOU HAVE FIND TOTAL SALE OF ANY EMPLOYEE BY JUST WRITING THEIR NAME USE VLOOKUP AND SUM TO DI THIS</t>
  </si>
  <si>
    <t xml:space="preserve"> =SUM(VLOOKUP(B14,A1:D10,{2,3,4},0))</t>
  </si>
  <si>
    <t>HC</t>
  </si>
  <si>
    <t>`</t>
  </si>
  <si>
    <t>HDFC_1012</t>
  </si>
  <si>
    <t>HDFC_1013</t>
  </si>
  <si>
    <t>KOCHI</t>
  </si>
  <si>
    <t>HDFC_1014</t>
  </si>
  <si>
    <t>FARIDABAD</t>
  </si>
  <si>
    <t>FIND THE SALARY EMP_ID DESIGNATION CITY OF GIVEN NAME BUT THERE ARE DUPLICATE DATA</t>
  </si>
  <si>
    <t>HDFC_1015</t>
  </si>
  <si>
    <t>HDFC_1016</t>
  </si>
  <si>
    <t>HYDRABAD</t>
  </si>
  <si>
    <t>HDFC_1017</t>
  </si>
  <si>
    <t>INDORE</t>
  </si>
  <si>
    <t>HDFC_1018</t>
  </si>
  <si>
    <t>JAIPUR</t>
  </si>
  <si>
    <t>HDFC_1019</t>
  </si>
  <si>
    <t>SURAT</t>
  </si>
  <si>
    <t>HDFC_1020</t>
  </si>
  <si>
    <t>HDFC_1021</t>
  </si>
  <si>
    <t>HDFC_1022</t>
  </si>
  <si>
    <t>HDFC_1023</t>
  </si>
  <si>
    <t>HDFC_1024</t>
  </si>
  <si>
    <t>HDFC_1025</t>
  </si>
  <si>
    <t>HDFC_1026</t>
  </si>
  <si>
    <t>HDFC_1027</t>
  </si>
  <si>
    <t>HDFC_1028</t>
  </si>
  <si>
    <t>HDFC_1029</t>
  </si>
  <si>
    <t>HDFC_1030</t>
  </si>
  <si>
    <t>HDFC_1031</t>
  </si>
  <si>
    <t>HDFC_1032</t>
  </si>
  <si>
    <t>HDFC_1033</t>
  </si>
  <si>
    <t>HDFC_1034</t>
  </si>
  <si>
    <t>HDFC_1035</t>
  </si>
  <si>
    <t>HDFC_1036</t>
  </si>
  <si>
    <t>HDFC_1037</t>
  </si>
  <si>
    <t>HDFC_1038</t>
  </si>
  <si>
    <t>HDFC_1039</t>
  </si>
  <si>
    <t>HDFC_1040</t>
  </si>
  <si>
    <t>HDFC_1041</t>
  </si>
  <si>
    <t>HDFC_1042</t>
  </si>
  <si>
    <t>HDFC_1043</t>
  </si>
  <si>
    <t>HDFC_1044</t>
  </si>
  <si>
    <t>HDFC_1045</t>
  </si>
  <si>
    <t>HDFC_1046</t>
  </si>
  <si>
    <t>HDFC_1047</t>
  </si>
  <si>
    <t>HDFC_1048</t>
  </si>
  <si>
    <t>HDFC_1049</t>
  </si>
  <si>
    <t>HDFC_1050</t>
  </si>
  <si>
    <t>HDFC_1051</t>
  </si>
  <si>
    <t>HDFC_1052</t>
  </si>
  <si>
    <t xml:space="preserve"> =IFERROR(VLOOKUP($H$4&amp;ROW(A1),$A$1:$F$53,COLUMN(C1),0),"")</t>
  </si>
  <si>
    <t>FIND THE AVERAGE COST  OF MODEL PHONE USING INDEX MATCH BASED ON MULTIPLE CRITERIA</t>
  </si>
  <si>
    <t xml:space="preserve"> =INDEX($E$1:$E$11,MATCH(I4&amp;I5&amp;I6,$F$1:$F$11,0))</t>
  </si>
  <si>
    <t>Name of the Student</t>
  </si>
  <si>
    <t>Phy</t>
  </si>
  <si>
    <t>Che</t>
  </si>
  <si>
    <t>math</t>
  </si>
  <si>
    <t>Lowest Containing Subject</t>
  </si>
  <si>
    <t>Shagun</t>
  </si>
  <si>
    <t>Nidhi</t>
  </si>
  <si>
    <t>Hemgiri</t>
  </si>
  <si>
    <t>Shushi</t>
  </si>
  <si>
    <t>Shahil</t>
  </si>
  <si>
    <t>Narendra</t>
  </si>
  <si>
    <t>Mital</t>
  </si>
  <si>
    <t>pawan</t>
  </si>
  <si>
    <t>Eshant</t>
  </si>
  <si>
    <t>We need subject of each student which containing lowest marks.. (by using index and match) 
Example: shagun containing 12 in che ( you have to print che in lowest containing subject column)</t>
  </si>
  <si>
    <t>We need subject of each student which containing lowest marks..</t>
  </si>
  <si>
    <t xml:space="preserve"> =INDEX($B$1:$D$1,MATCH(MIN(B2:D2),B2:D2,0))</t>
  </si>
  <si>
    <t>Chem</t>
  </si>
  <si>
    <t>Math</t>
  </si>
  <si>
    <t>%</t>
  </si>
  <si>
    <t>Result</t>
  </si>
  <si>
    <t>Actual Result</t>
  </si>
  <si>
    <t>Criteria</t>
  </si>
  <si>
    <t>Fail</t>
  </si>
  <si>
    <t>pass</t>
  </si>
  <si>
    <t>second</t>
  </si>
  <si>
    <t>first</t>
  </si>
  <si>
    <r>
      <t>Find out the Result of the Student according to condition given in the right side of the question. (INDEX MATCH</t>
    </r>
    <r>
      <rPr>
        <sz val="16"/>
        <color rgb="FFFF0000"/>
        <rFont val="Adobe Garamond Pro Bold"/>
      </rPr>
      <t>)</t>
    </r>
  </si>
  <si>
    <t xml:space="preserve"> Find out the Result of the Student according to condition given in the right side of the question. (INDEX MATCH)</t>
  </si>
  <si>
    <t xml:space="preserve"> =INDEX($K$3:$K$6,MATCH(E2,$J$3:$J$6,1))</t>
  </si>
  <si>
    <t xml:space="preserve">IF SUM OF A AND B IS EQUAL TO TOTAL THEN YES OTHERWISE NO AND IF A AND B ARE 0 AND TOTAL IS NEGATIVE VALUE THEN ALSO YES OTHERWISE NO </t>
  </si>
  <si>
    <t xml:space="preserve"> =IF(A2+B2=C2,"YES",IF(OR(A3,B3)=0,"YES",IF(C2&lt;0,"YES","NO")))</t>
  </si>
  <si>
    <t>POLICY_ID</t>
  </si>
  <si>
    <t xml:space="preserve">MATURITY TIME  </t>
  </si>
  <si>
    <t xml:space="preserve">FORMULA </t>
  </si>
  <si>
    <t xml:space="preserve">IF POLICY MARTUTY DATE HAS PASSED SHOW CLEAR  IF NOT THEN SHOW PENDING </t>
  </si>
  <si>
    <t xml:space="preserve"> IF POLICY MARTUTY DATE HAS PASSED SHOW CLEAR  IF NOT THEN SHOW PENDING </t>
  </si>
  <si>
    <t xml:space="preserve"> =IF(D2&gt;TODAY(),"PENDING","CLEAR")</t>
  </si>
  <si>
    <t>Bounus</t>
  </si>
  <si>
    <t>List A</t>
  </si>
  <si>
    <t>Ms Ashu Bhapkar</t>
  </si>
  <si>
    <t>If name exist in "List A"  then bonus should be 10% of sales, otherwise 5%</t>
  </si>
  <si>
    <t xml:space="preserve"> =IF(ISERROR(VLOOKUP(A2,$D$4:$D$9,1,0))=FALSE,B2*10%,B2*5%)</t>
  </si>
  <si>
    <t xml:space="preserve">DATA </t>
  </si>
  <si>
    <t>POWER</t>
  </si>
  <si>
    <t>CALCULATE THE POWER OF  THE FOLLOWING NUMBER AFTER TAKING ITS ABSOLUTE VALUE FROM A DATASET CONTAINING NEGATIVE VALUE</t>
  </si>
  <si>
    <t xml:space="preserve"> =POWER(ABS(A2),3)</t>
  </si>
  <si>
    <t>EMP CODE</t>
  </si>
  <si>
    <t>EMP NAME</t>
  </si>
  <si>
    <t>DEPARTMENT</t>
  </si>
  <si>
    <t>TARGET</t>
  </si>
  <si>
    <t>COMMISSION</t>
  </si>
  <si>
    <t>CALCULATE THE COMMISSION FOR THOSE EMPLOYES WHO HAS MET THE TARGET</t>
  </si>
  <si>
    <t>MARKETING</t>
  </si>
  <si>
    <t>OPERATIONS</t>
  </si>
  <si>
    <t>PURCHASE</t>
  </si>
  <si>
    <t>HRA</t>
  </si>
  <si>
    <t>R&amp;D</t>
  </si>
  <si>
    <t>ANALYTICS</t>
  </si>
  <si>
    <t xml:space="preserve"> =IF(D2&gt;=E2,VLOOKUP(C2,$I$6:$J$15,2,0),0)</t>
  </si>
  <si>
    <t>FIND 3 LARGEST VALUES IN THIS DATA AND GIVE AVERAGE VALUE OF THEM.</t>
  </si>
  <si>
    <t xml:space="preserve">AVERAGE </t>
  </si>
  <si>
    <t xml:space="preserve"> =AVERAGE(LARGE(A1:H14,1),LARGE(A1:H14,2),LARGE(A1:H14,3))</t>
  </si>
  <si>
    <t>FIND 3 LARGEST VALUES IN THIS DATA AND GIVE SUM VALUE OF THEM.</t>
  </si>
  <si>
    <t xml:space="preserve"> =SUM(LARGE(A1:H14,1),LARGE(A1:H14,2),LARGE(A1:H14,3))</t>
  </si>
  <si>
    <t>DATA</t>
  </si>
  <si>
    <t>ERROR/NO</t>
  </si>
  <si>
    <t>IF ERROR THEN PRINT ERROR ELSE PRINT NO ERROR</t>
  </si>
  <si>
    <t xml:space="preserve"> IF ERROR THEN PRINT ERROR ELSE PRINT NO ERROR</t>
  </si>
  <si>
    <t xml:space="preserve"> =IF(ISERROR(A2),"ERROR","NO ERROR")</t>
  </si>
  <si>
    <t>NUMBER OF DAYS IN MONTH OF FOLLOWING DATE</t>
  </si>
  <si>
    <t xml:space="preserve"> =DAY(EOMONTH(A2,0))</t>
  </si>
  <si>
    <t>FIND NUMBER OF DAYS IN MONTH OF FOLLOWING DATE</t>
  </si>
  <si>
    <t>IF NO. OF WORKING DAYS ARE LESS THAN 200 THEN SHOW "POOR" OTHERWISE SHOW "GOOD".</t>
  </si>
  <si>
    <t>DATE OF JOINING</t>
  </si>
  <si>
    <t>TODAY</t>
  </si>
  <si>
    <t xml:space="preserve">NO OF WORKING DAYS </t>
  </si>
  <si>
    <t xml:space="preserve">female </t>
  </si>
  <si>
    <t>Vansh</t>
  </si>
  <si>
    <t xml:space="preserve">male </t>
  </si>
  <si>
    <t>Mitali</t>
  </si>
  <si>
    <t>Ishika</t>
  </si>
  <si>
    <t>Dakshita</t>
  </si>
  <si>
    <t>Lovish</t>
  </si>
  <si>
    <t>Payal</t>
  </si>
  <si>
    <t>Khusi</t>
  </si>
  <si>
    <t xml:space="preserve"> =IF(NETWORKDAYS(G7,H7)&lt;200,"poor","good")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</si>
</sst>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 #,##0.00;[Red]&quot;₹&quot;\ \-#,##0.00"/>
    <numFmt numFmtId="44" formatCode="_ &quot;₹&quot;\ * #,##0.00_ ;_ &quot;₹&quot;\ * \-#,##0.00_ ;_ &quot;₹&quot;\ * &quot;-&quot;??_ ;_ @_ "/>
    <numFmt numFmtId="164" formatCode="&quot;OMNI&quot;000000"/>
  </numFmts>
  <fonts count="53">
    <font>
      <sz val="11"/>
      <color theme="1"/>
      <name val="Calibri"/>
      <family val="2"/>
      <scheme val="minor"/>
    </font>
    <font>
      <b/>
      <sz val="11"/>
      <color theme="1"/>
      <name val="Calibri"/>
      <family val="2"/>
      <scheme val="minor"/>
    </font>
    <font>
      <sz val="14"/>
      <color theme="1"/>
      <name val="Calibri"/>
      <family val="2"/>
      <scheme val="minor"/>
    </font>
    <font>
      <b/>
      <sz val="14"/>
      <color theme="1"/>
      <name val="Calibri"/>
      <family val="2"/>
      <scheme val="minor"/>
    </font>
    <font>
      <b/>
      <sz val="16"/>
      <color theme="1"/>
      <name val="Calibri"/>
      <family val="2"/>
      <scheme val="minor"/>
    </font>
    <font>
      <b/>
      <sz val="18"/>
      <color theme="1"/>
      <name val="Calibri"/>
      <family val="2"/>
      <scheme val="minor"/>
    </font>
    <font>
      <u/>
      <sz val="11"/>
      <color theme="10"/>
      <name val="Calibri"/>
      <family val="2"/>
      <scheme val="minor"/>
    </font>
    <font>
      <b/>
      <sz val="14"/>
      <name val="Calibri"/>
      <family val="2"/>
      <scheme val="minor"/>
    </font>
    <font>
      <sz val="8"/>
      <name val="Calibri"/>
      <family val="2"/>
      <scheme val="minor"/>
    </font>
    <font>
      <b/>
      <sz val="11"/>
      <color theme="0"/>
      <name val="Calibri"/>
      <family val="2"/>
      <scheme val="minor"/>
    </font>
    <font>
      <b/>
      <sz val="14"/>
      <color theme="0"/>
      <name val="Calibri"/>
      <family val="2"/>
      <scheme val="minor"/>
    </font>
    <font>
      <b/>
      <sz val="11"/>
      <name val="Calibri"/>
      <family val="2"/>
      <scheme val="minor"/>
    </font>
    <font>
      <sz val="11"/>
      <color theme="0"/>
      <name val="Arial Black"/>
      <family val="2"/>
    </font>
    <font>
      <sz val="14"/>
      <color theme="0"/>
      <name val="Calibri"/>
      <family val="2"/>
      <scheme val="minor"/>
    </font>
    <font>
      <b/>
      <sz val="16"/>
      <color theme="0"/>
      <name val="Calibri"/>
      <family val="2"/>
      <scheme val="minor"/>
    </font>
    <font>
      <sz val="11"/>
      <color theme="1"/>
      <name val="Calibri"/>
      <family val="2"/>
      <scheme val="minor"/>
    </font>
    <font>
      <b/>
      <sz val="12"/>
      <color theme="1"/>
      <name val="Calibri"/>
      <family val="2"/>
      <scheme val="minor"/>
    </font>
    <font>
      <b/>
      <sz val="11"/>
      <color theme="1"/>
      <name val="Calibri"/>
      <family val="2"/>
    </font>
    <font>
      <sz val="10"/>
      <color theme="1"/>
      <name val="Arial"/>
      <family val="2"/>
    </font>
    <font>
      <sz val="11"/>
      <color theme="1"/>
      <name val="Calibri"/>
      <family val="2"/>
    </font>
    <font>
      <b/>
      <sz val="14"/>
      <color rgb="FFFFFFFF"/>
      <name val="Calibri"/>
      <family val="2"/>
    </font>
    <font>
      <b/>
      <sz val="14"/>
      <color theme="1"/>
      <name val="Arial"/>
      <family val="2"/>
    </font>
    <font>
      <b/>
      <sz val="14"/>
      <color theme="1"/>
      <name val="Calibri"/>
      <family val="2"/>
    </font>
    <font>
      <sz val="20"/>
      <color rgb="FF0070C0"/>
      <name val="Calibri"/>
      <family val="2"/>
      <scheme val="minor"/>
    </font>
    <font>
      <sz val="20"/>
      <color theme="1"/>
      <name val="Calibri"/>
      <family val="2"/>
      <scheme val="minor"/>
    </font>
    <font>
      <sz val="11"/>
      <color rgb="FFFFFF00"/>
      <name val="Calibri"/>
      <family val="2"/>
      <scheme val="minor"/>
    </font>
    <font>
      <b/>
      <sz val="11"/>
      <color rgb="FFFFFF00"/>
      <name val="Calibri"/>
      <family val="2"/>
      <scheme val="minor"/>
    </font>
    <font>
      <b/>
      <sz val="14"/>
      <color rgb="FFFFFF00"/>
      <name val="Calibri"/>
      <family val="2"/>
      <scheme val="minor"/>
    </font>
    <font>
      <b/>
      <sz val="11"/>
      <color indexed="8"/>
      <name val="Calibri"/>
      <family val="2"/>
    </font>
    <font>
      <sz val="16"/>
      <color theme="1"/>
      <name val="Calibri"/>
      <family val="2"/>
      <scheme val="minor"/>
    </font>
    <font>
      <sz val="22"/>
      <color theme="0"/>
      <name val="Calibri"/>
      <family val="2"/>
      <scheme val="minor"/>
    </font>
    <font>
      <sz val="11"/>
      <name val="Calibri"/>
      <family val="2"/>
      <scheme val="minor"/>
    </font>
    <font>
      <sz val="12"/>
      <color theme="1"/>
      <name val="Calibri"/>
      <family val="2"/>
      <scheme val="minor"/>
    </font>
    <font>
      <b/>
      <sz val="11"/>
      <color theme="0"/>
      <name val="Tahoma"/>
      <family val="2"/>
    </font>
    <font>
      <sz val="10"/>
      <color theme="1"/>
      <name val="Tahoma"/>
      <family val="2"/>
    </font>
    <font>
      <sz val="18"/>
      <color theme="0"/>
      <name val="Calibri"/>
      <family val="2"/>
      <scheme val="minor"/>
    </font>
    <font>
      <sz val="18"/>
      <color theme="1"/>
      <name val="Calibri"/>
      <family val="2"/>
      <scheme val="minor"/>
    </font>
    <font>
      <b/>
      <sz val="12"/>
      <color theme="0"/>
      <name val="Calibri"/>
      <family val="2"/>
      <scheme val="minor"/>
    </font>
    <font>
      <sz val="12"/>
      <color theme="0"/>
      <name val="Calibri"/>
      <family val="2"/>
      <scheme val="minor"/>
    </font>
    <font>
      <sz val="20"/>
      <color theme="0" tint="-4.9989318521683403E-2"/>
      <name val="Calibri"/>
      <family val="2"/>
      <scheme val="minor"/>
    </font>
    <font>
      <b/>
      <sz val="20"/>
      <name val="Calibri"/>
      <family val="2"/>
      <scheme val="minor"/>
    </font>
    <font>
      <sz val="24"/>
      <color theme="1"/>
      <name val="Calibri"/>
      <family val="2"/>
    </font>
    <font>
      <b/>
      <sz val="11"/>
      <color theme="0"/>
      <name val="Calibri"/>
      <family val="2"/>
    </font>
    <font>
      <sz val="10"/>
      <color theme="1"/>
      <name val="Calibri"/>
      <family val="2"/>
      <scheme val="minor"/>
    </font>
    <font>
      <sz val="10"/>
      <color theme="1"/>
      <name val="Calibri"/>
      <family val="2"/>
    </font>
    <font>
      <sz val="20"/>
      <color theme="0"/>
      <name val="Calibri"/>
      <family val="2"/>
      <scheme val="minor"/>
    </font>
    <font>
      <sz val="10"/>
      <color theme="0"/>
      <name val="Arial Black"/>
      <family val="2"/>
    </font>
    <font>
      <b/>
      <u/>
      <sz val="11"/>
      <color theme="10"/>
      <name val="Calibri"/>
      <family val="2"/>
      <scheme val="minor"/>
    </font>
    <font>
      <sz val="11"/>
      <color theme="0"/>
      <name val="Calibri"/>
      <family val="2"/>
      <scheme val="minor"/>
    </font>
    <font>
      <b/>
      <sz val="18"/>
      <color theme="1"/>
      <name val="Arial"/>
      <family val="2"/>
    </font>
    <font>
      <sz val="16"/>
      <color theme="1"/>
      <name val="Adobe Garamond Pro Bold"/>
    </font>
    <font>
      <sz val="16"/>
      <color rgb="FFFF0000"/>
      <name val="Adobe Garamond Pro Bold"/>
    </font>
    <font>
      <sz val="12"/>
      <color theme="0"/>
      <name val="Arial Black"/>
      <family val="2"/>
    </font>
  </fonts>
  <fills count="59">
    <fill>
      <patternFill patternType="none"/>
    </fill>
    <fill>
      <patternFill patternType="gray125"/>
    </fill>
    <fill>
      <patternFill patternType="solid">
        <fgColor rgb="FF92D050"/>
        <bgColor indexed="64"/>
      </patternFill>
    </fill>
    <fill>
      <patternFill patternType="solid">
        <fgColor rgb="FFFFC000"/>
        <bgColor indexed="64"/>
      </patternFill>
    </fill>
    <fill>
      <patternFill patternType="solid">
        <fgColor theme="7" tint="0.59999389629810485"/>
        <bgColor indexed="64"/>
      </patternFill>
    </fill>
    <fill>
      <patternFill patternType="solid">
        <fgColor rgb="FFFFFF00"/>
        <bgColor indexed="64"/>
      </patternFill>
    </fill>
    <fill>
      <patternFill patternType="solid">
        <fgColor rgb="FFFF0000"/>
        <bgColor indexed="64"/>
      </patternFill>
    </fill>
    <fill>
      <patternFill patternType="solid">
        <fgColor theme="5" tint="0.59999389629810485"/>
        <bgColor indexed="64"/>
      </patternFill>
    </fill>
    <fill>
      <patternFill patternType="solid">
        <fgColor theme="9" tint="-0.499984740745262"/>
        <bgColor indexed="64"/>
      </patternFill>
    </fill>
    <fill>
      <patternFill patternType="solid">
        <fgColor theme="0" tint="-0.34998626667073579"/>
        <bgColor indexed="64"/>
      </patternFill>
    </fill>
    <fill>
      <patternFill patternType="solid">
        <fgColor theme="4" tint="0.59999389629810485"/>
        <bgColor indexed="64"/>
      </patternFill>
    </fill>
    <fill>
      <patternFill patternType="solid">
        <fgColor theme="2" tint="-0.89999084444715716"/>
        <bgColor indexed="64"/>
      </patternFill>
    </fill>
    <fill>
      <patternFill patternType="solid">
        <fgColor theme="8" tint="-0.249977111117893"/>
        <bgColor indexed="64"/>
      </patternFill>
    </fill>
    <fill>
      <patternFill patternType="solid">
        <fgColor theme="9" tint="-0.249977111117893"/>
        <bgColor indexed="64"/>
      </patternFill>
    </fill>
    <fill>
      <patternFill patternType="solid">
        <fgColor theme="7" tint="-0.249977111117893"/>
        <bgColor indexed="64"/>
      </patternFill>
    </fill>
    <fill>
      <patternFill patternType="solid">
        <fgColor theme="5" tint="0.39997558519241921"/>
        <bgColor indexed="64"/>
      </patternFill>
    </fill>
    <fill>
      <patternFill patternType="solid">
        <fgColor theme="3" tint="0.59999389629810485"/>
        <bgColor indexed="64"/>
      </patternFill>
    </fill>
    <fill>
      <patternFill patternType="solid">
        <fgColor theme="1" tint="0.499984740745262"/>
        <bgColor indexed="64"/>
      </patternFill>
    </fill>
    <fill>
      <patternFill patternType="solid">
        <fgColor theme="7" tint="0.79998168889431442"/>
        <bgColor indexed="64"/>
      </patternFill>
    </fill>
    <fill>
      <patternFill patternType="solid">
        <fgColor theme="3" tint="-0.249977111117893"/>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0" tint="-0.499984740745262"/>
        <bgColor indexed="64"/>
      </patternFill>
    </fill>
    <fill>
      <patternFill patternType="solid">
        <fgColor rgb="FF0070C0"/>
        <bgColor indexed="64"/>
      </patternFill>
    </fill>
    <fill>
      <patternFill patternType="solid">
        <fgColor theme="5" tint="-0.249977111117893"/>
        <bgColor indexed="64"/>
      </patternFill>
    </fill>
    <fill>
      <patternFill patternType="solid">
        <fgColor theme="7" tint="0.39997558519241921"/>
        <bgColor indexed="64"/>
      </patternFill>
    </fill>
    <fill>
      <patternFill patternType="solid">
        <fgColor theme="6" tint="0.39997558519241921"/>
        <bgColor indexed="64"/>
      </patternFill>
    </fill>
    <fill>
      <patternFill patternType="solid">
        <fgColor theme="1" tint="4.9989318521683403E-2"/>
        <bgColor indexed="64"/>
      </patternFill>
    </fill>
    <fill>
      <patternFill patternType="solid">
        <fgColor rgb="FFFF9933"/>
        <bgColor indexed="64"/>
      </patternFill>
    </fill>
    <fill>
      <patternFill patternType="solid">
        <fgColor theme="4" tint="0.39997558519241921"/>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theme="1"/>
        <bgColor indexed="64"/>
      </patternFill>
    </fill>
    <fill>
      <patternFill patternType="solid">
        <fgColor theme="7" tint="-0.499984740745262"/>
        <bgColor indexed="64"/>
      </patternFill>
    </fill>
    <fill>
      <patternFill patternType="solid">
        <fgColor theme="8" tint="-0.499984740745262"/>
        <bgColor indexed="64"/>
      </patternFill>
    </fill>
    <fill>
      <patternFill patternType="solid">
        <fgColor theme="5" tint="-0.499984740745262"/>
        <bgColor indexed="64"/>
      </patternFill>
    </fill>
    <fill>
      <patternFill patternType="solid">
        <fgColor theme="3" tint="0.39997558519241921"/>
        <bgColor indexed="64"/>
      </patternFill>
    </fill>
    <fill>
      <patternFill patternType="solid">
        <fgColor theme="4" tint="-0.249977111117893"/>
        <bgColor indexed="64"/>
      </patternFill>
    </fill>
    <fill>
      <patternFill patternType="solid">
        <fgColor theme="8" tint="0.59999389629810485"/>
        <bgColor indexed="64"/>
      </patternFill>
    </fill>
    <fill>
      <patternFill patternType="solid">
        <fgColor theme="8" tint="0.39997558519241921"/>
        <bgColor indexed="64"/>
      </patternFill>
    </fill>
    <fill>
      <patternFill patternType="solid">
        <fgColor theme="6" tint="-0.249977111117893"/>
        <bgColor indexed="64"/>
      </patternFill>
    </fill>
    <fill>
      <patternFill patternType="solid">
        <fgColor rgb="FF000000"/>
        <bgColor indexed="64"/>
      </patternFill>
    </fill>
    <fill>
      <patternFill patternType="solid">
        <fgColor rgb="FF7030A0"/>
        <bgColor indexed="64"/>
      </patternFill>
    </fill>
    <fill>
      <patternFill patternType="solid">
        <fgColor rgb="FF002060"/>
        <bgColor indexed="64"/>
      </patternFill>
    </fill>
    <fill>
      <patternFill patternType="solid">
        <fgColor rgb="FF00B0F0"/>
        <bgColor indexed="64"/>
      </patternFill>
    </fill>
    <fill>
      <patternFill patternType="solid">
        <fgColor rgb="FF00B050"/>
        <bgColor indexed="64"/>
      </patternFill>
    </fill>
    <fill>
      <patternFill patternType="solid">
        <fgColor theme="0" tint="-0.14999847407452621"/>
        <bgColor indexed="64"/>
      </patternFill>
    </fill>
    <fill>
      <patternFill patternType="solid">
        <fgColor rgb="FF0000FF"/>
        <bgColor indexed="64"/>
      </patternFill>
    </fill>
    <fill>
      <patternFill patternType="solid">
        <fgColor rgb="FFFFFF99"/>
        <bgColor indexed="64"/>
      </patternFill>
    </fill>
    <fill>
      <patternFill patternType="solid">
        <fgColor theme="5"/>
        <bgColor indexed="64"/>
      </patternFill>
    </fill>
    <fill>
      <patternFill patternType="solid">
        <fgColor rgb="FFC00000"/>
        <bgColor indexed="64"/>
      </patternFill>
    </fill>
    <fill>
      <patternFill patternType="solid">
        <fgColor theme="4" tint="0.79998168889431442"/>
        <bgColor indexed="64"/>
      </patternFill>
    </fill>
    <fill>
      <patternFill patternType="solid">
        <fgColor theme="6"/>
        <bgColor indexed="64"/>
      </patternFill>
    </fill>
    <fill>
      <patternFill patternType="solid">
        <fgColor rgb="FF00FFFF"/>
        <bgColor indexed="64"/>
      </patternFill>
    </fill>
    <fill>
      <patternFill patternType="solid">
        <fgColor theme="2" tint="-0.749992370372631"/>
        <bgColor indexed="64"/>
      </patternFill>
    </fill>
    <fill>
      <patternFill patternType="solid">
        <fgColor theme="3" tint="0.79998168889431442"/>
        <bgColor indexed="64"/>
      </patternFill>
    </fill>
    <fill>
      <patternFill patternType="solid">
        <fgColor theme="4"/>
        <bgColor theme="4"/>
      </patternFill>
    </fill>
    <fill>
      <patternFill patternType="solid">
        <fgColor theme="4" tint="0.59999389629810485"/>
        <bgColor theme="4" tint="0.59999389629810485"/>
      </patternFill>
    </fill>
    <fill>
      <patternFill patternType="solid">
        <fgColor theme="4" tint="0.79998168889431442"/>
        <bgColor theme="4" tint="0.79998168889431442"/>
      </patternFill>
    </fill>
  </fills>
  <borders count="7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thin">
        <color indexed="64"/>
      </top>
      <bottom style="thin">
        <color indexed="64"/>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style="medium">
        <color indexed="64"/>
      </right>
      <top style="medium">
        <color indexed="64"/>
      </top>
      <bottom style="medium">
        <color indexed="64"/>
      </bottom>
      <diagonal/>
    </border>
    <border>
      <left style="thin">
        <color rgb="FFFF0000"/>
      </left>
      <right/>
      <top style="thin">
        <color rgb="FFFF0000"/>
      </top>
      <bottom/>
      <diagonal/>
    </border>
    <border>
      <left/>
      <right/>
      <top style="thin">
        <color rgb="FFFF0000"/>
      </top>
      <bottom/>
      <diagonal/>
    </border>
    <border>
      <left/>
      <right style="thin">
        <color rgb="FFFF0000"/>
      </right>
      <top style="thin">
        <color rgb="FFFF0000"/>
      </top>
      <bottom/>
      <diagonal/>
    </border>
    <border>
      <left style="thin">
        <color rgb="FFFF0000"/>
      </left>
      <right/>
      <top/>
      <bottom/>
      <diagonal/>
    </border>
    <border>
      <left/>
      <right style="thin">
        <color rgb="FFFF0000"/>
      </right>
      <top/>
      <bottom/>
      <diagonal/>
    </border>
    <border>
      <left style="thin">
        <color rgb="FFFF0000"/>
      </left>
      <right/>
      <top/>
      <bottom style="thin">
        <color rgb="FFFF0000"/>
      </bottom>
      <diagonal/>
    </border>
    <border>
      <left/>
      <right/>
      <top/>
      <bottom style="thin">
        <color rgb="FFFF0000"/>
      </bottom>
      <diagonal/>
    </border>
    <border>
      <left/>
      <right style="thin">
        <color rgb="FFFF0000"/>
      </right>
      <top/>
      <bottom style="thin">
        <color rgb="FFFF0000"/>
      </bottom>
      <diagonal/>
    </border>
    <border>
      <left style="thin">
        <color theme="1"/>
      </left>
      <right style="thin">
        <color indexed="64"/>
      </right>
      <top style="thin">
        <color theme="1"/>
      </top>
      <bottom/>
      <diagonal/>
    </border>
    <border>
      <left style="thin">
        <color indexed="64"/>
      </left>
      <right style="thin">
        <color theme="1"/>
      </right>
      <top style="thin">
        <color theme="1"/>
      </top>
      <bottom/>
      <diagonal/>
    </border>
    <border>
      <left style="thin">
        <color theme="1"/>
      </left>
      <right style="thin">
        <color theme="1"/>
      </right>
      <top style="thin">
        <color theme="1"/>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theme="0"/>
      </right>
      <top/>
      <bottom style="dashed">
        <color theme="9" tint="-0.499984740745262"/>
      </bottom>
      <diagonal/>
    </border>
    <border>
      <left/>
      <right/>
      <top/>
      <bottom style="dashed">
        <color theme="9" tint="-0.499984740745262"/>
      </bottom>
      <diagonal/>
    </border>
    <border>
      <left style="thin">
        <color theme="0"/>
      </left>
      <right style="thin">
        <color theme="0"/>
      </right>
      <top/>
      <bottom style="dashed">
        <color theme="9" tint="-0.499984740745262"/>
      </bottom>
      <diagonal/>
    </border>
    <border>
      <left/>
      <right style="thin">
        <color theme="0"/>
      </right>
      <top style="dashed">
        <color theme="9" tint="-0.499984740745262"/>
      </top>
      <bottom style="dashed">
        <color theme="9" tint="-0.499984740745262"/>
      </bottom>
      <diagonal/>
    </border>
    <border>
      <left/>
      <right/>
      <top style="dashed">
        <color theme="9" tint="-0.499984740745262"/>
      </top>
      <bottom style="dashed">
        <color theme="9" tint="-0.499984740745262"/>
      </bottom>
      <diagonal/>
    </border>
    <border>
      <left style="thin">
        <color theme="0"/>
      </left>
      <right style="thin">
        <color theme="0"/>
      </right>
      <top style="dashed">
        <color theme="9" tint="-0.499984740745262"/>
      </top>
      <bottom style="dashed">
        <color theme="9" tint="-0.499984740745262"/>
      </bottom>
      <diagonal/>
    </border>
    <border>
      <left style="thin">
        <color theme="0"/>
      </left>
      <right/>
      <top style="dashed">
        <color theme="9" tint="-0.499984740745262"/>
      </top>
      <bottom style="dashed">
        <color theme="9" tint="-0.499984740745262"/>
      </bottom>
      <diagonal/>
    </border>
    <border>
      <left style="hair">
        <color indexed="64"/>
      </left>
      <right style="hair">
        <color indexed="64"/>
      </right>
      <top style="hair">
        <color indexed="64"/>
      </top>
      <bottom style="hair">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theme="0"/>
      </right>
      <top/>
      <bottom style="thick">
        <color theme="0"/>
      </bottom>
      <diagonal/>
    </border>
    <border>
      <left/>
      <right/>
      <top/>
      <bottom style="thick">
        <color theme="0"/>
      </bottom>
      <diagonal/>
    </border>
    <border>
      <left/>
      <right style="thin">
        <color theme="0"/>
      </right>
      <top/>
      <bottom style="thin">
        <color theme="0"/>
      </bottom>
      <diagonal/>
    </border>
    <border>
      <left/>
      <right/>
      <top/>
      <bottom style="thin">
        <color theme="0"/>
      </bottom>
      <diagonal/>
    </border>
    <border>
      <left/>
      <right style="thin">
        <color theme="0"/>
      </right>
      <top/>
      <bottom/>
      <diagonal/>
    </border>
  </borders>
  <cellStyleXfs count="6">
    <xf numFmtId="0" fontId="0" fillId="0" borderId="0"/>
    <xf numFmtId="0" fontId="6" fillId="0" borderId="0" applyNumberFormat="0" applyFill="0" applyBorder="0" applyAlignment="0" applyProtection="0"/>
    <xf numFmtId="9" fontId="15" fillId="0" borderId="0" applyFont="0" applyFill="0" applyBorder="0" applyAlignment="0" applyProtection="0"/>
    <xf numFmtId="0" fontId="29" fillId="0" borderId="0"/>
    <xf numFmtId="0" fontId="41" fillId="0" borderId="0"/>
    <xf numFmtId="0" fontId="15" fillId="0" borderId="0"/>
  </cellStyleXfs>
  <cellXfs count="913">
    <xf numFmtId="0" fontId="0" fillId="0" borderId="0" xfId="0"/>
    <xf numFmtId="0" fontId="3" fillId="0" borderId="0" xfId="0" applyFont="1" applyAlignment="1">
      <alignment horizontal="center" vertical="center"/>
    </xf>
    <xf numFmtId="0" fontId="4" fillId="3" borderId="9" xfId="0" applyFont="1" applyFill="1" applyBorder="1" applyAlignment="1">
      <alignment horizontal="center"/>
    </xf>
    <xf numFmtId="1" fontId="4" fillId="3" borderId="9" xfId="0" applyNumberFormat="1" applyFont="1" applyFill="1" applyBorder="1" applyAlignment="1">
      <alignment horizontal="center"/>
    </xf>
    <xf numFmtId="1" fontId="0" fillId="0" borderId="0" xfId="0" applyNumberFormat="1"/>
    <xf numFmtId="0" fontId="0" fillId="0" borderId="0" xfId="0" applyAlignment="1">
      <alignment horizontal="center" vertical="center"/>
    </xf>
    <xf numFmtId="0" fontId="0" fillId="0" borderId="0" xfId="0" applyAlignment="1">
      <alignment vertical="center"/>
    </xf>
    <xf numFmtId="0" fontId="4" fillId="3" borderId="10" xfId="0" applyFont="1" applyFill="1" applyBorder="1" applyAlignment="1">
      <alignment horizont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0" fillId="0" borderId="1" xfId="0" applyBorder="1" applyAlignment="1">
      <alignment horizontal="center" vertical="center"/>
    </xf>
    <xf numFmtId="0" fontId="1" fillId="7" borderId="19" xfId="0" applyFont="1" applyFill="1" applyBorder="1" applyAlignment="1">
      <alignment horizontal="center" vertical="center" wrapText="1"/>
    </xf>
    <xf numFmtId="0" fontId="1" fillId="5" borderId="5" xfId="0" applyFont="1" applyFill="1" applyBorder="1" applyAlignment="1">
      <alignment horizontal="center" vertical="center"/>
    </xf>
    <xf numFmtId="0" fontId="1" fillId="7" borderId="5" xfId="0" applyFont="1" applyFill="1" applyBorder="1" applyAlignment="1">
      <alignment horizontal="center" vertical="center" wrapText="1"/>
    </xf>
    <xf numFmtId="2" fontId="0" fillId="0" borderId="1" xfId="0" applyNumberFormat="1" applyBorder="1" applyAlignment="1">
      <alignment horizontal="center" vertical="center"/>
    </xf>
    <xf numFmtId="0" fontId="1" fillId="10" borderId="19" xfId="0" applyFont="1" applyFill="1" applyBorder="1" applyAlignment="1">
      <alignment horizontal="center" vertical="center" wrapText="1"/>
    </xf>
    <xf numFmtId="0" fontId="1" fillId="10" borderId="5" xfId="0" applyFont="1" applyFill="1" applyBorder="1" applyAlignment="1">
      <alignment horizontal="center" vertical="center"/>
    </xf>
    <xf numFmtId="0" fontId="4" fillId="3" borderId="9" xfId="0" applyFont="1" applyFill="1" applyBorder="1" applyAlignment="1">
      <alignment horizontal="center" vertical="center"/>
    </xf>
    <xf numFmtId="1" fontId="4" fillId="3" borderId="9" xfId="0" applyNumberFormat="1" applyFont="1" applyFill="1" applyBorder="1" applyAlignment="1">
      <alignment horizontal="center" vertical="center"/>
    </xf>
    <xf numFmtId="0" fontId="4" fillId="3" borderId="10" xfId="0" applyFont="1" applyFill="1" applyBorder="1" applyAlignment="1">
      <alignment horizontal="center" vertical="center"/>
    </xf>
    <xf numFmtId="1" fontId="0" fillId="0" borderId="1" xfId="0" applyNumberFormat="1" applyBorder="1" applyAlignment="1">
      <alignment horizontal="center" vertical="center"/>
    </xf>
    <xf numFmtId="0" fontId="0" fillId="4" borderId="1" xfId="0" applyFill="1" applyBorder="1" applyAlignment="1">
      <alignment horizontal="center" vertical="center"/>
    </xf>
    <xf numFmtId="0" fontId="1" fillId="4" borderId="32" xfId="0" applyFont="1" applyFill="1" applyBorder="1" applyAlignment="1">
      <alignment horizontal="center" vertical="center"/>
    </xf>
    <xf numFmtId="0" fontId="1" fillId="4" borderId="33" xfId="0" applyFont="1" applyFill="1" applyBorder="1" applyAlignment="1">
      <alignment horizontal="center" vertical="center"/>
    </xf>
    <xf numFmtId="0" fontId="0" fillId="0" borderId="34" xfId="0" applyBorder="1" applyAlignment="1">
      <alignment horizontal="center" vertical="center"/>
    </xf>
    <xf numFmtId="14" fontId="0" fillId="0" borderId="0" xfId="0" applyNumberFormat="1"/>
    <xf numFmtId="2" fontId="0" fillId="0" borderId="0" xfId="0" applyNumberFormat="1"/>
    <xf numFmtId="0" fontId="4" fillId="5" borderId="1" xfId="0" applyFont="1" applyFill="1" applyBorder="1" applyAlignment="1">
      <alignment horizontal="center" vertical="center"/>
    </xf>
    <xf numFmtId="14" fontId="0" fillId="0" borderId="1" xfId="0" applyNumberFormat="1" applyBorder="1" applyAlignment="1">
      <alignment horizontal="center" vertical="center"/>
    </xf>
    <xf numFmtId="0" fontId="4" fillId="5" borderId="10" xfId="0" applyFont="1" applyFill="1" applyBorder="1" applyAlignment="1">
      <alignment horizontal="center" vertical="center"/>
    </xf>
    <xf numFmtId="0" fontId="1" fillId="16" borderId="19" xfId="0" applyFont="1" applyFill="1" applyBorder="1" applyAlignment="1">
      <alignment horizontal="center" vertical="center" wrapText="1"/>
    </xf>
    <xf numFmtId="0" fontId="1" fillId="16" borderId="5" xfId="0" applyFont="1" applyFill="1" applyBorder="1" applyAlignment="1">
      <alignment horizontal="center" vertical="center" wrapText="1"/>
    </xf>
    <xf numFmtId="0" fontId="11" fillId="6" borderId="19" xfId="0" applyFont="1" applyFill="1" applyBorder="1" applyAlignment="1">
      <alignment horizontal="center" vertical="center" wrapText="1"/>
    </xf>
    <xf numFmtId="0" fontId="11" fillId="6" borderId="5" xfId="0" applyFont="1" applyFill="1" applyBorder="1" applyAlignment="1">
      <alignment horizontal="center" vertical="center" wrapText="1"/>
    </xf>
    <xf numFmtId="0" fontId="1" fillId="13" borderId="19" xfId="0" applyFont="1" applyFill="1" applyBorder="1" applyAlignment="1">
      <alignment horizontal="center" vertical="center"/>
    </xf>
    <xf numFmtId="0" fontId="1" fillId="13" borderId="5" xfId="0" applyFont="1" applyFill="1" applyBorder="1" applyAlignment="1">
      <alignment horizontal="center" vertical="center"/>
    </xf>
    <xf numFmtId="0" fontId="1" fillId="17" borderId="5" xfId="0" applyFont="1" applyFill="1" applyBorder="1" applyAlignment="1">
      <alignment horizontal="center" vertical="center" wrapText="1"/>
    </xf>
    <xf numFmtId="0" fontId="1" fillId="18" borderId="19" xfId="0" applyFont="1" applyFill="1" applyBorder="1" applyAlignment="1">
      <alignment horizontal="center" vertical="center" wrapText="1"/>
    </xf>
    <xf numFmtId="0" fontId="1" fillId="18" borderId="5" xfId="0" applyFont="1" applyFill="1" applyBorder="1" applyAlignment="1">
      <alignment horizontal="center" vertical="center" wrapText="1"/>
    </xf>
    <xf numFmtId="0" fontId="9" fillId="19" borderId="19" xfId="0" applyFont="1" applyFill="1" applyBorder="1" applyAlignment="1">
      <alignment horizontal="center" vertical="center" wrapText="1"/>
    </xf>
    <xf numFmtId="0" fontId="9" fillId="19" borderId="5" xfId="0" applyFont="1" applyFill="1" applyBorder="1" applyAlignment="1">
      <alignment horizontal="center" vertical="center" wrapText="1"/>
    </xf>
    <xf numFmtId="0" fontId="1" fillId="20" borderId="1" xfId="0" applyFont="1" applyFill="1" applyBorder="1" applyAlignment="1">
      <alignment horizontal="center" vertical="center"/>
    </xf>
    <xf numFmtId="0" fontId="11" fillId="21" borderId="19" xfId="0" applyFont="1" applyFill="1" applyBorder="1" applyAlignment="1">
      <alignment horizontal="center" vertical="center" wrapText="1"/>
    </xf>
    <xf numFmtId="0" fontId="11" fillId="21" borderId="5" xfId="0" applyFont="1" applyFill="1" applyBorder="1" applyAlignment="1">
      <alignment horizontal="center" vertical="center"/>
    </xf>
    <xf numFmtId="0" fontId="1" fillId="22" borderId="19" xfId="0" applyFont="1" applyFill="1" applyBorder="1" applyAlignment="1">
      <alignment horizontal="center" vertical="center" wrapText="1"/>
    </xf>
    <xf numFmtId="0" fontId="12" fillId="23" borderId="23" xfId="1" applyFont="1" applyFill="1" applyBorder="1" applyAlignment="1">
      <alignment horizontal="center" vertical="center"/>
    </xf>
    <xf numFmtId="0" fontId="1" fillId="6" borderId="1" xfId="0" applyFont="1" applyFill="1" applyBorder="1" applyAlignment="1">
      <alignment horizontal="center" vertical="center"/>
    </xf>
    <xf numFmtId="0" fontId="0" fillId="0" borderId="1" xfId="0" applyBorder="1"/>
    <xf numFmtId="0" fontId="1" fillId="7" borderId="1" xfId="0" applyFont="1" applyFill="1" applyBorder="1" applyAlignment="1">
      <alignment horizontal="center" vertical="center" wrapText="1"/>
    </xf>
    <xf numFmtId="0" fontId="1" fillId="7" borderId="5" xfId="0" applyFont="1" applyFill="1" applyBorder="1" applyAlignment="1">
      <alignment horizontal="center" vertical="center"/>
    </xf>
    <xf numFmtId="0" fontId="0" fillId="24" borderId="1" xfId="0" applyFill="1" applyBorder="1" applyAlignment="1">
      <alignment horizontal="center" vertical="center"/>
    </xf>
    <xf numFmtId="0" fontId="3" fillId="24" borderId="1" xfId="0" applyFont="1" applyFill="1" applyBorder="1" applyAlignment="1">
      <alignment horizontal="center" vertical="center"/>
    </xf>
    <xf numFmtId="0" fontId="0" fillId="0" borderId="40" xfId="0" applyBorder="1" applyAlignment="1">
      <alignment horizontal="center" vertical="center"/>
    </xf>
    <xf numFmtId="0" fontId="1" fillId="26" borderId="1" xfId="0" applyFont="1" applyFill="1" applyBorder="1" applyAlignment="1">
      <alignment horizontal="center" vertical="center"/>
    </xf>
    <xf numFmtId="0" fontId="1" fillId="26" borderId="5" xfId="0" applyFont="1" applyFill="1" applyBorder="1" applyAlignment="1">
      <alignment horizontal="center" vertical="center"/>
    </xf>
    <xf numFmtId="0" fontId="1" fillId="9" borderId="9" xfId="0" applyFont="1" applyFill="1" applyBorder="1" applyAlignment="1">
      <alignment horizontal="center" vertical="center"/>
    </xf>
    <xf numFmtId="0" fontId="2" fillId="0" borderId="0" xfId="0" applyFont="1" applyAlignment="1">
      <alignment vertical="center"/>
    </xf>
    <xf numFmtId="0" fontId="0" fillId="0" borderId="41" xfId="0" applyBorder="1" applyAlignment="1">
      <alignment horizontal="center" vertical="center"/>
    </xf>
    <xf numFmtId="0" fontId="1" fillId="5" borderId="23" xfId="0" applyFont="1" applyFill="1" applyBorder="1" applyAlignment="1">
      <alignment horizontal="center" vertical="center"/>
    </xf>
    <xf numFmtId="0" fontId="1" fillId="5" borderId="42" xfId="0" applyFont="1" applyFill="1" applyBorder="1" applyAlignment="1">
      <alignment horizontal="center" vertical="center"/>
    </xf>
    <xf numFmtId="0" fontId="1" fillId="0" borderId="22" xfId="0" applyFont="1" applyBorder="1" applyAlignment="1">
      <alignment horizontal="center" vertical="center"/>
    </xf>
    <xf numFmtId="0" fontId="1" fillId="0" borderId="43" xfId="0" applyFont="1" applyBorder="1" applyAlignment="1">
      <alignment horizontal="center" vertical="center"/>
    </xf>
    <xf numFmtId="0" fontId="1" fillId="0" borderId="44" xfId="0" applyFont="1" applyBorder="1" applyAlignment="1">
      <alignment horizontal="center" vertical="center"/>
    </xf>
    <xf numFmtId="0" fontId="0" fillId="0" borderId="23" xfId="0" applyBorder="1" applyAlignment="1">
      <alignment horizontal="center" vertical="center"/>
    </xf>
    <xf numFmtId="0" fontId="1" fillId="2" borderId="1"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8" borderId="1" xfId="0" applyFont="1" applyFill="1" applyBorder="1" applyAlignment="1">
      <alignment horizontal="center" vertical="center" wrapText="1"/>
    </xf>
    <xf numFmtId="0" fontId="1" fillId="28" borderId="5" xfId="0" applyFont="1" applyFill="1" applyBorder="1" applyAlignment="1">
      <alignment horizontal="center" vertical="center" wrapText="1"/>
    </xf>
    <xf numFmtId="0" fontId="1" fillId="29" borderId="1" xfId="0" applyFont="1" applyFill="1" applyBorder="1" applyAlignment="1">
      <alignment horizontal="center" vertical="center"/>
    </xf>
    <xf numFmtId="0" fontId="1" fillId="22" borderId="1" xfId="0" applyFont="1" applyFill="1" applyBorder="1" applyAlignment="1">
      <alignment horizontal="center" vertical="center"/>
    </xf>
    <xf numFmtId="0" fontId="1" fillId="0" borderId="23" xfId="0" applyFont="1" applyBorder="1" applyAlignment="1">
      <alignment horizontal="center" vertical="center"/>
    </xf>
    <xf numFmtId="0" fontId="1" fillId="13" borderId="1" xfId="0" applyFont="1" applyFill="1" applyBorder="1" applyAlignment="1">
      <alignment horizontal="center" vertical="center"/>
    </xf>
    <xf numFmtId="0" fontId="1" fillId="12" borderId="1" xfId="0" applyFont="1" applyFill="1" applyBorder="1" applyAlignment="1">
      <alignment horizontal="center" vertical="center"/>
    </xf>
    <xf numFmtId="0" fontId="11" fillId="13" borderId="4" xfId="1" applyFont="1" applyFill="1" applyBorder="1" applyAlignment="1">
      <alignment horizontal="center" vertical="center"/>
    </xf>
    <xf numFmtId="0" fontId="1" fillId="25" borderId="1" xfId="0" applyFont="1" applyFill="1" applyBorder="1" applyAlignment="1">
      <alignment horizontal="center" vertical="center"/>
    </xf>
    <xf numFmtId="0" fontId="1" fillId="15" borderId="1" xfId="0" applyFont="1" applyFill="1" applyBorder="1" applyAlignment="1">
      <alignment horizontal="center" vertical="center"/>
    </xf>
    <xf numFmtId="0" fontId="11" fillId="5" borderId="1" xfId="1" applyFont="1" applyFill="1" applyBorder="1" applyAlignment="1">
      <alignment horizontal="center" vertical="center"/>
    </xf>
    <xf numFmtId="0" fontId="11" fillId="7" borderId="1" xfId="1" applyFont="1" applyFill="1" applyBorder="1" applyAlignment="1">
      <alignment horizontal="center" vertical="center"/>
    </xf>
    <xf numFmtId="0" fontId="11" fillId="10" borderId="1" xfId="1" applyFont="1" applyFill="1" applyBorder="1" applyAlignment="1">
      <alignment horizontal="center" vertical="center"/>
    </xf>
    <xf numFmtId="0" fontId="11" fillId="16" borderId="1" xfId="1" applyFont="1" applyFill="1" applyBorder="1" applyAlignment="1">
      <alignment horizontal="center" vertical="center"/>
    </xf>
    <xf numFmtId="0" fontId="11" fillId="6" borderId="1" xfId="1" applyFont="1" applyFill="1" applyBorder="1" applyAlignment="1">
      <alignment horizontal="center" vertical="center"/>
    </xf>
    <xf numFmtId="0" fontId="11" fillId="13" borderId="1" xfId="1" applyFont="1" applyFill="1" applyBorder="1" applyAlignment="1">
      <alignment horizontal="center" vertical="center"/>
    </xf>
    <xf numFmtId="0" fontId="11" fillId="22" borderId="1" xfId="1" applyFont="1" applyFill="1" applyBorder="1" applyAlignment="1">
      <alignment horizontal="center" vertical="center"/>
    </xf>
    <xf numFmtId="0" fontId="11" fillId="18" borderId="1" xfId="1" applyFont="1" applyFill="1" applyBorder="1" applyAlignment="1">
      <alignment horizontal="center" vertical="center"/>
    </xf>
    <xf numFmtId="0" fontId="9" fillId="19" borderId="1" xfId="1" applyFont="1" applyFill="1" applyBorder="1" applyAlignment="1">
      <alignment horizontal="center" vertical="center"/>
    </xf>
    <xf numFmtId="0" fontId="11" fillId="21" borderId="1" xfId="1" applyFont="1" applyFill="1" applyBorder="1" applyAlignment="1">
      <alignment horizontal="center" vertical="center"/>
    </xf>
    <xf numFmtId="0" fontId="1" fillId="26" borderId="1" xfId="0" applyFont="1" applyFill="1" applyBorder="1" applyAlignment="1">
      <alignment horizontal="center" vertical="center" wrapText="1"/>
    </xf>
    <xf numFmtId="0" fontId="1" fillId="29" borderId="1" xfId="0" applyFont="1" applyFill="1" applyBorder="1" applyAlignment="1">
      <alignment horizontal="center" vertical="center" wrapText="1"/>
    </xf>
    <xf numFmtId="0" fontId="1" fillId="29" borderId="5" xfId="0" applyFont="1" applyFill="1" applyBorder="1" applyAlignment="1">
      <alignment horizontal="center" vertical="center"/>
    </xf>
    <xf numFmtId="0" fontId="1" fillId="22" borderId="1" xfId="0" applyFont="1" applyFill="1" applyBorder="1" applyAlignment="1">
      <alignment horizontal="center" vertical="center" wrapText="1"/>
    </xf>
    <xf numFmtId="0" fontId="1" fillId="22" borderId="5" xfId="0" applyFont="1" applyFill="1" applyBorder="1" applyAlignment="1">
      <alignment horizontal="center" vertical="center"/>
    </xf>
    <xf numFmtId="0" fontId="11" fillId="12" borderId="4" xfId="1" applyFont="1" applyFill="1" applyBorder="1" applyAlignment="1">
      <alignment horizontal="center" vertical="center"/>
    </xf>
    <xf numFmtId="0" fontId="1" fillId="12" borderId="5" xfId="0" applyFont="1" applyFill="1" applyBorder="1" applyAlignment="1">
      <alignment horizontal="center" vertical="center"/>
    </xf>
    <xf numFmtId="0" fontId="1" fillId="25" borderId="5" xfId="0" applyFont="1" applyFill="1" applyBorder="1" applyAlignment="1">
      <alignment horizontal="center" vertical="center"/>
    </xf>
    <xf numFmtId="0" fontId="1" fillId="15" borderId="5" xfId="0" applyFont="1" applyFill="1" applyBorder="1" applyAlignment="1">
      <alignment horizontal="center" vertical="center"/>
    </xf>
    <xf numFmtId="2" fontId="0" fillId="0" borderId="9" xfId="0" applyNumberFormat="1" applyBorder="1" applyAlignment="1">
      <alignment horizontal="center" vertical="center"/>
    </xf>
    <xf numFmtId="2" fontId="0" fillId="0" borderId="40" xfId="0" applyNumberFormat="1" applyBorder="1" applyAlignment="1">
      <alignment horizontal="center" vertical="center"/>
    </xf>
    <xf numFmtId="0" fontId="0" fillId="0" borderId="1" xfId="0" applyBorder="1" applyAlignment="1">
      <alignment horizontal="center"/>
    </xf>
    <xf numFmtId="0" fontId="1" fillId="4" borderId="23" xfId="0" applyFont="1" applyFill="1" applyBorder="1" applyAlignment="1">
      <alignment horizontal="center" vertical="center"/>
    </xf>
    <xf numFmtId="2" fontId="0" fillId="0" borderId="40" xfId="0" applyNumberFormat="1" applyBorder="1" applyAlignment="1">
      <alignment horizontal="center"/>
    </xf>
    <xf numFmtId="2" fontId="0" fillId="0" borderId="1" xfId="0" applyNumberFormat="1" applyBorder="1" applyAlignment="1">
      <alignment horizontal="center"/>
    </xf>
    <xf numFmtId="0" fontId="1" fillId="21" borderId="1" xfId="0" applyFont="1" applyFill="1" applyBorder="1" applyAlignment="1">
      <alignment horizontal="center" vertical="center"/>
    </xf>
    <xf numFmtId="0" fontId="1" fillId="21" borderId="5" xfId="0" applyFont="1" applyFill="1" applyBorder="1" applyAlignment="1">
      <alignment horizontal="center" vertical="center"/>
    </xf>
    <xf numFmtId="0" fontId="0" fillId="36" borderId="1" xfId="0" applyFill="1" applyBorder="1" applyAlignment="1">
      <alignment horizontal="center"/>
    </xf>
    <xf numFmtId="0" fontId="9" fillId="37" borderId="1" xfId="0" applyFont="1" applyFill="1" applyBorder="1" applyAlignment="1">
      <alignment horizontal="center" vertical="center"/>
    </xf>
    <xf numFmtId="0" fontId="9" fillId="33" borderId="1" xfId="0" applyFont="1" applyFill="1" applyBorder="1" applyAlignment="1">
      <alignment horizontal="center" vertical="center"/>
    </xf>
    <xf numFmtId="0" fontId="9" fillId="33" borderId="5" xfId="0" applyFont="1" applyFill="1" applyBorder="1" applyAlignment="1">
      <alignment horizontal="center" vertical="center"/>
    </xf>
    <xf numFmtId="0" fontId="9" fillId="34" borderId="1" xfId="0" applyFont="1" applyFill="1" applyBorder="1" applyAlignment="1">
      <alignment horizontal="center" vertical="center"/>
    </xf>
    <xf numFmtId="0" fontId="9" fillId="34" borderId="5" xfId="0" applyFont="1" applyFill="1" applyBorder="1" applyAlignment="1">
      <alignment horizontal="center" vertical="center"/>
    </xf>
    <xf numFmtId="0" fontId="9" fillId="35" borderId="1" xfId="0" applyFont="1" applyFill="1" applyBorder="1" applyAlignment="1">
      <alignment horizontal="center" vertical="center"/>
    </xf>
    <xf numFmtId="0" fontId="9" fillId="35" borderId="5" xfId="0" applyFont="1" applyFill="1" applyBorder="1" applyAlignment="1">
      <alignment horizontal="center" vertical="center"/>
    </xf>
    <xf numFmtId="0" fontId="0" fillId="36" borderId="1" xfId="0" applyFill="1" applyBorder="1" applyAlignment="1">
      <alignment horizontal="center" vertical="center"/>
    </xf>
    <xf numFmtId="0" fontId="11" fillId="14" borderId="1" xfId="0" applyFont="1" applyFill="1" applyBorder="1" applyAlignment="1">
      <alignment horizontal="center" vertical="center"/>
    </xf>
    <xf numFmtId="0" fontId="0" fillId="0" borderId="46" xfId="0" applyBorder="1" applyAlignment="1">
      <alignment horizontal="center" vertical="center"/>
    </xf>
    <xf numFmtId="0" fontId="0" fillId="0" borderId="16" xfId="0" applyBorder="1" applyAlignment="1">
      <alignment horizontal="center" vertical="center"/>
    </xf>
    <xf numFmtId="0" fontId="1" fillId="38" borderId="1" xfId="0" applyFont="1" applyFill="1" applyBorder="1" applyAlignment="1">
      <alignment horizontal="center" vertical="center"/>
    </xf>
    <xf numFmtId="0" fontId="1" fillId="40" borderId="1" xfId="0" applyFont="1" applyFill="1" applyBorder="1" applyAlignment="1">
      <alignment horizontal="center" vertical="center"/>
    </xf>
    <xf numFmtId="0" fontId="11" fillId="40" borderId="1" xfId="0" applyFont="1" applyFill="1" applyBorder="1" applyAlignment="1">
      <alignment horizontal="center" vertical="center"/>
    </xf>
    <xf numFmtId="0" fontId="11" fillId="4" borderId="1" xfId="0" applyFont="1" applyFill="1" applyBorder="1" applyAlignment="1">
      <alignment horizontal="center" vertical="center"/>
    </xf>
    <xf numFmtId="0" fontId="11" fillId="38" borderId="1" xfId="0" applyFont="1" applyFill="1" applyBorder="1" applyAlignment="1">
      <alignment horizontal="center" vertical="center"/>
    </xf>
    <xf numFmtId="0" fontId="11" fillId="20" borderId="1" xfId="0" applyFont="1" applyFill="1" applyBorder="1" applyAlignment="1">
      <alignment horizontal="center" vertical="center"/>
    </xf>
    <xf numFmtId="0" fontId="11" fillId="0" borderId="1" xfId="0" applyFont="1" applyBorder="1" applyAlignment="1">
      <alignment horizontal="center" vertical="center"/>
    </xf>
    <xf numFmtId="0" fontId="1" fillId="0" borderId="1" xfId="0" applyFont="1" applyBorder="1" applyAlignment="1">
      <alignment horizontal="center" vertical="center"/>
    </xf>
    <xf numFmtId="0" fontId="11" fillId="14" borderId="5" xfId="0" applyFont="1" applyFill="1" applyBorder="1" applyAlignment="1">
      <alignment horizontal="center" vertical="center"/>
    </xf>
    <xf numFmtId="0" fontId="1" fillId="0" borderId="5" xfId="0" applyFont="1" applyBorder="1" applyAlignment="1">
      <alignment horizontal="center" vertical="center"/>
    </xf>
    <xf numFmtId="0" fontId="1" fillId="40" borderId="5" xfId="0" applyFont="1" applyFill="1" applyBorder="1" applyAlignment="1">
      <alignment horizontal="center" vertical="center"/>
    </xf>
    <xf numFmtId="0" fontId="1" fillId="4" borderId="5" xfId="0" applyFont="1" applyFill="1" applyBorder="1" applyAlignment="1">
      <alignment horizontal="center" vertical="center"/>
    </xf>
    <xf numFmtId="0" fontId="1" fillId="38" borderId="5" xfId="0" applyFont="1" applyFill="1" applyBorder="1" applyAlignment="1">
      <alignment horizontal="center" vertical="center"/>
    </xf>
    <xf numFmtId="0" fontId="1" fillId="20" borderId="0" xfId="0" applyFont="1" applyFill="1" applyAlignment="1">
      <alignment horizontal="center" vertical="center"/>
    </xf>
    <xf numFmtId="0" fontId="1" fillId="20" borderId="5"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9" fillId="37" borderId="5" xfId="0" applyFont="1" applyFill="1" applyBorder="1" applyAlignment="1">
      <alignment horizontal="center" vertical="center"/>
    </xf>
    <xf numFmtId="0" fontId="0" fillId="0" borderId="42" xfId="0" applyBorder="1" applyAlignment="1">
      <alignment horizontal="center" vertical="center"/>
    </xf>
    <xf numFmtId="0" fontId="18" fillId="0" borderId="0" xfId="0" applyFont="1" applyAlignment="1">
      <alignment wrapText="1"/>
    </xf>
    <xf numFmtId="0" fontId="18" fillId="0" borderId="0" xfId="0" applyFont="1" applyAlignment="1">
      <alignment vertical="center" wrapText="1"/>
    </xf>
    <xf numFmtId="0" fontId="19" fillId="0" borderId="1" xfId="0" applyFont="1" applyBorder="1" applyAlignment="1">
      <alignment horizontal="center" vertical="center" wrapText="1"/>
    </xf>
    <xf numFmtId="0" fontId="19" fillId="0" borderId="4" xfId="0" applyFont="1" applyBorder="1" applyAlignment="1">
      <alignment horizontal="center" vertical="center" wrapText="1"/>
    </xf>
    <xf numFmtId="0" fontId="19" fillId="0" borderId="5" xfId="0" applyFont="1" applyBorder="1" applyAlignment="1">
      <alignment horizontal="center" vertical="center" wrapText="1"/>
    </xf>
    <xf numFmtId="0" fontId="19" fillId="0" borderId="6" xfId="0" applyFont="1" applyBorder="1" applyAlignment="1">
      <alignment horizontal="center" vertical="center" wrapText="1"/>
    </xf>
    <xf numFmtId="0" fontId="19" fillId="0" borderId="7" xfId="0" applyFont="1" applyBorder="1" applyAlignment="1">
      <alignment horizontal="center" vertical="center" wrapText="1"/>
    </xf>
    <xf numFmtId="0" fontId="19" fillId="0" borderId="8" xfId="0" applyFont="1" applyBorder="1" applyAlignment="1">
      <alignment horizontal="center" vertical="center" wrapText="1"/>
    </xf>
    <xf numFmtId="0" fontId="17" fillId="5" borderId="23" xfId="0" applyFont="1" applyFill="1" applyBorder="1" applyAlignment="1">
      <alignment horizontal="center" vertical="center" wrapText="1"/>
    </xf>
    <xf numFmtId="0" fontId="19" fillId="0" borderId="52" xfId="0" applyFont="1" applyBorder="1" applyAlignment="1">
      <alignment horizontal="center" vertical="center" wrapText="1"/>
    </xf>
    <xf numFmtId="0" fontId="19" fillId="0" borderId="1" xfId="0" applyFont="1" applyBorder="1" applyAlignment="1">
      <alignment horizontal="center" wrapText="1"/>
    </xf>
    <xf numFmtId="0" fontId="19" fillId="0" borderId="0" xfId="0" applyFont="1" applyAlignment="1">
      <alignment horizontal="right" wrapText="1"/>
    </xf>
    <xf numFmtId="0" fontId="19" fillId="0" borderId="40" xfId="0" applyFont="1" applyBorder="1" applyAlignment="1">
      <alignment horizontal="center" wrapText="1"/>
    </xf>
    <xf numFmtId="0" fontId="17" fillId="4" borderId="47" xfId="0" applyFont="1" applyFill="1" applyBorder="1" applyAlignment="1">
      <alignment horizontal="center" wrapText="1"/>
    </xf>
    <xf numFmtId="0" fontId="17" fillId="4" borderId="48" xfId="0" applyFont="1" applyFill="1" applyBorder="1" applyAlignment="1">
      <alignment horizontal="center" wrapText="1"/>
    </xf>
    <xf numFmtId="0" fontId="17" fillId="4" borderId="49" xfId="0" applyFont="1" applyFill="1" applyBorder="1" applyAlignment="1">
      <alignment horizontal="center" wrapText="1"/>
    </xf>
    <xf numFmtId="0" fontId="1" fillId="42" borderId="1" xfId="0" applyFont="1" applyFill="1" applyBorder="1" applyAlignment="1">
      <alignment horizontal="center" vertical="center"/>
    </xf>
    <xf numFmtId="0" fontId="1" fillId="42" borderId="5" xfId="0" applyFont="1" applyFill="1" applyBorder="1" applyAlignment="1">
      <alignment horizontal="center" vertical="center"/>
    </xf>
    <xf numFmtId="0" fontId="9" fillId="43" borderId="1" xfId="0" applyFont="1" applyFill="1" applyBorder="1" applyAlignment="1">
      <alignment horizontal="center" vertical="center"/>
    </xf>
    <xf numFmtId="0" fontId="9" fillId="43" borderId="5" xfId="0" applyFont="1" applyFill="1" applyBorder="1" applyAlignment="1">
      <alignment horizontal="center" vertical="center"/>
    </xf>
    <xf numFmtId="0" fontId="1" fillId="23" borderId="1" xfId="0" applyFont="1" applyFill="1" applyBorder="1" applyAlignment="1">
      <alignment horizontal="center" vertical="center"/>
    </xf>
    <xf numFmtId="0" fontId="1" fillId="23" borderId="5" xfId="0" applyFont="1" applyFill="1" applyBorder="1" applyAlignment="1">
      <alignment horizontal="center" vertical="center"/>
    </xf>
    <xf numFmtId="0" fontId="1" fillId="44" borderId="1" xfId="0" applyFont="1" applyFill="1" applyBorder="1" applyAlignment="1">
      <alignment horizontal="center" vertical="center"/>
    </xf>
    <xf numFmtId="0" fontId="1" fillId="44" borderId="5" xfId="0" applyFont="1" applyFill="1" applyBorder="1" applyAlignment="1">
      <alignment horizontal="center" vertical="center"/>
    </xf>
    <xf numFmtId="0" fontId="1" fillId="45" borderId="1" xfId="0" applyFont="1" applyFill="1" applyBorder="1" applyAlignment="1">
      <alignment horizontal="center" vertical="center"/>
    </xf>
    <xf numFmtId="0" fontId="1" fillId="45" borderId="5" xfId="0" applyFont="1" applyFill="1" applyBorder="1" applyAlignment="1">
      <alignment horizontal="center" vertical="center"/>
    </xf>
    <xf numFmtId="0" fontId="1" fillId="2" borderId="5" xfId="0" applyFont="1" applyFill="1" applyBorder="1" applyAlignment="1">
      <alignment horizontal="center" vertical="center"/>
    </xf>
    <xf numFmtId="0" fontId="1" fillId="3" borderId="1" xfId="0" applyFont="1" applyFill="1" applyBorder="1" applyAlignment="1">
      <alignment horizontal="center" vertical="center"/>
    </xf>
    <xf numFmtId="0" fontId="1" fillId="3" borderId="5" xfId="0" applyFont="1" applyFill="1" applyBorder="1" applyAlignment="1">
      <alignment horizontal="center" vertical="center"/>
    </xf>
    <xf numFmtId="0" fontId="1" fillId="6" borderId="5" xfId="0" applyFont="1" applyFill="1" applyBorder="1" applyAlignment="1">
      <alignment horizontal="center" vertical="center"/>
    </xf>
    <xf numFmtId="0" fontId="11" fillId="42" borderId="1" xfId="0" applyFont="1" applyFill="1" applyBorder="1" applyAlignment="1">
      <alignment horizontal="center" vertical="center"/>
    </xf>
    <xf numFmtId="0" fontId="11" fillId="23" borderId="1" xfId="0" applyFont="1" applyFill="1" applyBorder="1" applyAlignment="1">
      <alignment horizontal="center" vertical="center"/>
    </xf>
    <xf numFmtId="0" fontId="11" fillId="45" borderId="1" xfId="0" applyFont="1" applyFill="1" applyBorder="1" applyAlignment="1">
      <alignment horizontal="center" vertical="center"/>
    </xf>
    <xf numFmtId="0" fontId="11" fillId="44" borderId="1" xfId="0" applyFont="1" applyFill="1" applyBorder="1" applyAlignment="1">
      <alignment horizontal="center" vertical="center"/>
    </xf>
    <xf numFmtId="0" fontId="11" fillId="2" borderId="1" xfId="0" applyFont="1" applyFill="1" applyBorder="1" applyAlignment="1">
      <alignment horizontal="center" vertical="center"/>
    </xf>
    <xf numFmtId="0" fontId="11" fillId="5" borderId="1" xfId="0" applyFont="1" applyFill="1" applyBorder="1" applyAlignment="1">
      <alignment horizontal="center" vertical="center"/>
    </xf>
    <xf numFmtId="0" fontId="11" fillId="3" borderId="1" xfId="0" applyFont="1" applyFill="1" applyBorder="1" applyAlignment="1">
      <alignment horizontal="center" vertical="center"/>
    </xf>
    <xf numFmtId="0" fontId="11" fillId="6" borderId="1" xfId="0" applyFont="1" applyFill="1" applyBorder="1" applyAlignment="1">
      <alignment horizontal="center" vertical="center"/>
    </xf>
    <xf numFmtId="0" fontId="1" fillId="2" borderId="49" xfId="0" applyFont="1" applyFill="1" applyBorder="1" applyAlignment="1">
      <alignment horizontal="center" vertical="center" wrapText="1"/>
    </xf>
    <xf numFmtId="0" fontId="0" fillId="0" borderId="0" xfId="0" applyAlignment="1">
      <alignment horizontal="center" vertical="center" wrapText="1"/>
    </xf>
    <xf numFmtId="0" fontId="23" fillId="0" borderId="0" xfId="0" applyFont="1" applyAlignment="1">
      <alignment vertical="center" wrapText="1"/>
    </xf>
    <xf numFmtId="0" fontId="3" fillId="14" borderId="42" xfId="0" applyFont="1" applyFill="1" applyBorder="1" applyAlignment="1">
      <alignment horizontal="center" vertical="center"/>
    </xf>
    <xf numFmtId="0" fontId="0" fillId="0" borderId="1"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xf>
    <xf numFmtId="0" fontId="0" fillId="0" borderId="52" xfId="0" applyBorder="1" applyAlignment="1">
      <alignment horizontal="center" vertical="center" wrapText="1"/>
    </xf>
    <xf numFmtId="0" fontId="0" fillId="0" borderId="40" xfId="0" applyBorder="1" applyAlignment="1">
      <alignment horizontal="center" vertical="center" wrapText="1"/>
    </xf>
    <xf numFmtId="0" fontId="0" fillId="0" borderId="53" xfId="0" applyBorder="1" applyAlignment="1">
      <alignment horizontal="center" vertical="center"/>
    </xf>
    <xf numFmtId="0" fontId="1" fillId="2" borderId="23" xfId="0" applyFont="1" applyFill="1" applyBorder="1" applyAlignment="1">
      <alignment horizontal="center" vertical="center" wrapText="1"/>
    </xf>
    <xf numFmtId="0" fontId="26" fillId="47" borderId="54" xfId="0" applyFont="1" applyFill="1" applyBorder="1" applyAlignment="1">
      <alignment horizontal="left" wrapText="1"/>
    </xf>
    <xf numFmtId="0" fontId="26" fillId="47" borderId="54" xfId="0" applyFont="1" applyFill="1" applyBorder="1" applyAlignment="1">
      <alignment horizontal="center" vertical="center" wrapText="1"/>
    </xf>
    <xf numFmtId="0" fontId="25" fillId="0" borderId="0" xfId="0" applyFont="1" applyAlignment="1">
      <alignment horizontal="center" vertical="center"/>
    </xf>
    <xf numFmtId="0" fontId="15" fillId="0" borderId="54" xfId="0" applyFont="1" applyBorder="1" applyAlignment="1">
      <alignment horizontal="center" vertical="center" wrapText="1"/>
    </xf>
    <xf numFmtId="0" fontId="15" fillId="0" borderId="0" xfId="0" applyFont="1" applyAlignment="1">
      <alignment horizontal="center" vertical="center"/>
    </xf>
    <xf numFmtId="0" fontId="27" fillId="47" borderId="55" xfId="0" applyFont="1" applyFill="1" applyBorder="1" applyAlignment="1">
      <alignment horizontal="left" wrapText="1"/>
    </xf>
    <xf numFmtId="0" fontId="0" fillId="0" borderId="54" xfId="0" applyBorder="1" applyAlignment="1">
      <alignment horizontal="left" wrapText="1"/>
    </xf>
    <xf numFmtId="0" fontId="0" fillId="0" borderId="0" xfId="0" applyAlignment="1">
      <alignment vertical="center" wrapText="1"/>
    </xf>
    <xf numFmtId="0" fontId="28" fillId="0" borderId="1" xfId="0" applyFont="1" applyBorder="1" applyAlignment="1">
      <alignment horizontal="center"/>
    </xf>
    <xf numFmtId="0" fontId="0" fillId="0" borderId="1" xfId="0" applyBorder="1" applyAlignment="1">
      <alignment horizontal="left"/>
    </xf>
    <xf numFmtId="10" fontId="15" fillId="0" borderId="1" xfId="2" applyNumberFormat="1" applyFont="1" applyBorder="1" applyAlignment="1">
      <alignment horizontal="center"/>
    </xf>
    <xf numFmtId="10" fontId="0" fillId="48" borderId="1" xfId="2" applyNumberFormat="1" applyFont="1" applyFill="1" applyBorder="1" applyAlignment="1">
      <alignment horizontal="center"/>
    </xf>
    <xf numFmtId="10" fontId="0" fillId="0" borderId="1" xfId="0" applyNumberFormat="1" applyBorder="1" applyAlignment="1">
      <alignment horizontal="center"/>
    </xf>
    <xf numFmtId="0" fontId="1" fillId="0" borderId="0" xfId="0" applyFont="1"/>
    <xf numFmtId="0" fontId="28" fillId="14" borderId="1" xfId="0" applyFont="1" applyFill="1" applyBorder="1" applyAlignment="1">
      <alignment horizontal="left"/>
    </xf>
    <xf numFmtId="0" fontId="28" fillId="14" borderId="1" xfId="0" applyFont="1" applyFill="1" applyBorder="1" applyAlignment="1">
      <alignment horizontal="center"/>
    </xf>
    <xf numFmtId="0" fontId="29" fillId="0" borderId="0" xfId="3"/>
    <xf numFmtId="0" fontId="14" fillId="8" borderId="1" xfId="3" applyFont="1" applyFill="1" applyBorder="1" applyAlignment="1">
      <alignment horizontal="center"/>
    </xf>
    <xf numFmtId="0" fontId="29" fillId="0" borderId="1" xfId="3" applyBorder="1" applyAlignment="1">
      <alignment horizontal="center"/>
    </xf>
    <xf numFmtId="0" fontId="29" fillId="0" borderId="0" xfId="0" applyFont="1" applyAlignment="1">
      <alignment vertical="center" wrapText="1"/>
    </xf>
    <xf numFmtId="0" fontId="14" fillId="24" borderId="1" xfId="0" applyFont="1" applyFill="1" applyBorder="1" applyAlignment="1">
      <alignment horizontal="center" vertical="center"/>
    </xf>
    <xf numFmtId="0" fontId="31" fillId="0" borderId="1" xfId="0" applyFont="1" applyBorder="1" applyAlignment="1">
      <alignment horizontal="center" vertical="center" wrapText="1"/>
    </xf>
    <xf numFmtId="0" fontId="29" fillId="0" borderId="0" xfId="0" applyFont="1" applyAlignment="1">
      <alignment horizontal="center" vertical="center" wrapText="1"/>
    </xf>
    <xf numFmtId="0" fontId="0" fillId="0" borderId="0" xfId="0" applyAlignment="1">
      <alignment horizontal="center"/>
    </xf>
    <xf numFmtId="0" fontId="33" fillId="50" borderId="56" xfId="0" applyFont="1" applyFill="1" applyBorder="1" applyAlignment="1">
      <alignment horizontal="center" vertical="center"/>
    </xf>
    <xf numFmtId="0" fontId="33" fillId="50" borderId="56" xfId="0" applyFont="1" applyFill="1" applyBorder="1" applyAlignment="1">
      <alignment vertical="center"/>
    </xf>
    <xf numFmtId="0" fontId="33" fillId="50" borderId="57" xfId="0" applyFont="1" applyFill="1" applyBorder="1" applyAlignment="1">
      <alignment horizontal="center" vertical="center"/>
    </xf>
    <xf numFmtId="0" fontId="33" fillId="50" borderId="58" xfId="0" applyFont="1" applyFill="1" applyBorder="1" applyAlignment="1">
      <alignment vertical="center"/>
    </xf>
    <xf numFmtId="0" fontId="34" fillId="21" borderId="59" xfId="0" applyFont="1" applyFill="1" applyBorder="1" applyAlignment="1">
      <alignment horizontal="center" vertical="center"/>
    </xf>
    <xf numFmtId="0" fontId="34" fillId="21" borderId="59" xfId="0" applyFont="1" applyFill="1" applyBorder="1" applyAlignment="1">
      <alignment vertical="center"/>
    </xf>
    <xf numFmtId="0" fontId="34" fillId="21" borderId="60" xfId="0" applyFont="1" applyFill="1" applyBorder="1" applyAlignment="1">
      <alignment horizontal="center" vertical="center"/>
    </xf>
    <xf numFmtId="0" fontId="34" fillId="21" borderId="61" xfId="0" applyFont="1" applyFill="1" applyBorder="1" applyAlignment="1">
      <alignment vertical="center"/>
    </xf>
    <xf numFmtId="0" fontId="34" fillId="21" borderId="62" xfId="0" applyFont="1" applyFill="1" applyBorder="1" applyAlignment="1">
      <alignment vertical="center"/>
    </xf>
    <xf numFmtId="0" fontId="0" fillId="5" borderId="1" xfId="0" applyFill="1" applyBorder="1" applyAlignment="1">
      <alignment horizontal="center" vertical="center"/>
    </xf>
    <xf numFmtId="0" fontId="37" fillId="50" borderId="1" xfId="0" applyFont="1" applyFill="1" applyBorder="1" applyAlignment="1">
      <alignment horizontal="center" vertical="center" wrapText="1"/>
    </xf>
    <xf numFmtId="0" fontId="32" fillId="0" borderId="0" xfId="0" applyFont="1" applyAlignment="1">
      <alignment horizontal="center" vertical="center"/>
    </xf>
    <xf numFmtId="0" fontId="32" fillId="21" borderId="1" xfId="0" applyFont="1" applyFill="1" applyBorder="1" applyAlignment="1">
      <alignment horizontal="center" vertical="center" wrapText="1"/>
    </xf>
    <xf numFmtId="0" fontId="32" fillId="5" borderId="1" xfId="0" applyFont="1" applyFill="1" applyBorder="1" applyAlignment="1">
      <alignment horizontal="center" vertical="center"/>
    </xf>
    <xf numFmtId="0" fontId="38" fillId="0" borderId="0" xfId="0" applyFont="1" applyAlignment="1">
      <alignment horizontal="center" vertical="center"/>
    </xf>
    <xf numFmtId="0" fontId="10" fillId="6" borderId="0" xfId="0" applyFont="1" applyFill="1" applyAlignment="1">
      <alignment horizontal="center" vertical="center"/>
    </xf>
    <xf numFmtId="164" fontId="0" fillId="0" borderId="0" xfId="0" applyNumberFormat="1" applyAlignment="1">
      <alignment horizontal="center" vertical="center"/>
    </xf>
    <xf numFmtId="164" fontId="0" fillId="0" borderId="1" xfId="0" applyNumberFormat="1" applyBorder="1" applyAlignment="1">
      <alignment horizontal="center" vertical="center"/>
    </xf>
    <xf numFmtId="0" fontId="7" fillId="6" borderId="1" xfId="0" applyFont="1" applyFill="1" applyBorder="1" applyAlignment="1">
      <alignment horizontal="center" vertical="center"/>
    </xf>
    <xf numFmtId="0" fontId="0" fillId="5" borderId="1" xfId="0" applyFill="1" applyBorder="1" applyAlignment="1">
      <alignment horizontal="center"/>
    </xf>
    <xf numFmtId="0" fontId="0" fillId="5" borderId="1" xfId="0" applyFill="1" applyBorder="1" applyAlignment="1" applyProtection="1">
      <alignment horizontal="center" vertical="center"/>
      <protection locked="0"/>
    </xf>
    <xf numFmtId="0" fontId="0" fillId="0" borderId="1" xfId="0" applyBorder="1" applyAlignment="1" applyProtection="1">
      <alignment horizontal="center" vertical="center"/>
      <protection locked="0"/>
    </xf>
    <xf numFmtId="0" fontId="23" fillId="0" borderId="0" xfId="0" applyFont="1" applyAlignment="1">
      <alignment vertical="center"/>
    </xf>
    <xf numFmtId="0" fontId="41" fillId="0" borderId="0" xfId="4"/>
    <xf numFmtId="0" fontId="42" fillId="50" borderId="1" xfId="4" applyFont="1" applyFill="1" applyBorder="1" applyAlignment="1">
      <alignment horizontal="center"/>
    </xf>
    <xf numFmtId="0" fontId="43" fillId="5" borderId="1" xfId="4" applyFont="1" applyFill="1" applyBorder="1"/>
    <xf numFmtId="0" fontId="44" fillId="0" borderId="1" xfId="4" applyFont="1" applyBorder="1"/>
    <xf numFmtId="0" fontId="43" fillId="0" borderId="1" xfId="4" applyFont="1" applyBorder="1"/>
    <xf numFmtId="0" fontId="43" fillId="6" borderId="1" xfId="4" applyFont="1" applyFill="1" applyBorder="1"/>
    <xf numFmtId="0" fontId="0" fillId="0" borderId="63" xfId="0" applyBorder="1" applyAlignment="1">
      <alignment horizontal="center"/>
    </xf>
    <xf numFmtId="0" fontId="1" fillId="2" borderId="1" xfId="0" applyFont="1" applyFill="1" applyBorder="1" applyAlignment="1">
      <alignment horizontal="center"/>
    </xf>
    <xf numFmtId="17" fontId="0" fillId="0" borderId="0" xfId="0" applyNumberFormat="1"/>
    <xf numFmtId="0" fontId="0" fillId="5" borderId="1" xfId="0" applyFill="1" applyBorder="1"/>
    <xf numFmtId="14" fontId="0" fillId="0" borderId="1" xfId="0" applyNumberFormat="1" applyBorder="1"/>
    <xf numFmtId="0" fontId="5" fillId="0" borderId="1" xfId="0" applyFont="1" applyBorder="1"/>
    <xf numFmtId="14" fontId="5" fillId="0" borderId="1" xfId="0" applyNumberFormat="1" applyFont="1" applyBorder="1"/>
    <xf numFmtId="0" fontId="4" fillId="29" borderId="50" xfId="0" applyFont="1" applyFill="1" applyBorder="1"/>
    <xf numFmtId="0" fontId="4" fillId="29" borderId="23" xfId="0" applyFont="1" applyFill="1" applyBorder="1"/>
    <xf numFmtId="0" fontId="1" fillId="0" borderId="1" xfId="0" applyFont="1" applyBorder="1"/>
    <xf numFmtId="0" fontId="1" fillId="5" borderId="1" xfId="0" applyFont="1" applyFill="1" applyBorder="1"/>
    <xf numFmtId="0" fontId="32" fillId="0" borderId="0" xfId="0" applyFont="1"/>
    <xf numFmtId="0" fontId="16" fillId="20" borderId="64" xfId="0" applyFont="1" applyFill="1" applyBorder="1"/>
    <xf numFmtId="0" fontId="16" fillId="20" borderId="65" xfId="0" applyFont="1" applyFill="1" applyBorder="1"/>
    <xf numFmtId="0" fontId="16" fillId="20" borderId="66" xfId="0" applyFont="1" applyFill="1" applyBorder="1"/>
    <xf numFmtId="0" fontId="1" fillId="53" borderId="23" xfId="0" applyFont="1" applyFill="1" applyBorder="1" applyAlignment="1">
      <alignment horizontal="center" vertical="center"/>
    </xf>
    <xf numFmtId="8" fontId="1" fillId="53" borderId="23" xfId="0" applyNumberFormat="1" applyFont="1" applyFill="1" applyBorder="1" applyAlignment="1">
      <alignment horizontal="center" vertical="center"/>
    </xf>
    <xf numFmtId="14" fontId="0" fillId="0" borderId="23" xfId="0" applyNumberFormat="1" applyBorder="1" applyAlignment="1">
      <alignment horizontal="center" vertical="center"/>
    </xf>
    <xf numFmtId="0" fontId="0" fillId="49" borderId="11" xfId="0" applyFill="1" applyBorder="1" applyAlignment="1">
      <alignment horizontal="center" vertical="center"/>
    </xf>
    <xf numFmtId="0" fontId="0" fillId="49" borderId="23" xfId="0" applyFill="1" applyBorder="1" applyAlignment="1">
      <alignment horizontal="center" vertical="center"/>
    </xf>
    <xf numFmtId="0" fontId="0" fillId="7" borderId="50" xfId="0" applyFill="1" applyBorder="1" applyAlignment="1">
      <alignment horizontal="center" vertical="center"/>
    </xf>
    <xf numFmtId="0" fontId="3" fillId="2" borderId="23" xfId="0" applyFont="1" applyFill="1" applyBorder="1" applyAlignment="1">
      <alignment horizontal="center" vertical="center"/>
    </xf>
    <xf numFmtId="0" fontId="47" fillId="0" borderId="1" xfId="1" applyFont="1" applyBorder="1" applyAlignment="1">
      <alignment horizontal="center" vertical="center"/>
    </xf>
    <xf numFmtId="0" fontId="4" fillId="0" borderId="0" xfId="0" applyFont="1"/>
    <xf numFmtId="0" fontId="9" fillId="54" borderId="1" xfId="0" applyFont="1" applyFill="1" applyBorder="1"/>
    <xf numFmtId="0" fontId="4" fillId="0" borderId="0" xfId="0" applyFont="1" applyAlignment="1">
      <alignment horizontal="center" vertical="center"/>
    </xf>
    <xf numFmtId="0" fontId="5" fillId="4" borderId="11" xfId="0" applyFont="1" applyFill="1" applyBorder="1" applyAlignment="1">
      <alignment horizontal="center" vertical="center" wrapText="1"/>
    </xf>
    <xf numFmtId="0" fontId="5" fillId="4" borderId="12" xfId="0" applyFont="1" applyFill="1" applyBorder="1" applyAlignment="1">
      <alignment horizontal="center" vertical="center" wrapText="1"/>
    </xf>
    <xf numFmtId="0" fontId="5" fillId="4" borderId="13" xfId="0" applyFont="1" applyFill="1" applyBorder="1" applyAlignment="1">
      <alignment horizontal="center" vertical="center" wrapText="1"/>
    </xf>
    <xf numFmtId="0" fontId="5" fillId="4" borderId="14" xfId="0" applyFont="1" applyFill="1" applyBorder="1" applyAlignment="1">
      <alignment horizontal="center" vertical="center" wrapText="1"/>
    </xf>
    <xf numFmtId="0" fontId="5" fillId="4" borderId="0" xfId="0" applyFont="1" applyFill="1" applyAlignment="1">
      <alignment horizontal="center" vertical="center" wrapText="1"/>
    </xf>
    <xf numFmtId="0" fontId="5" fillId="4" borderId="15" xfId="0" applyFont="1" applyFill="1" applyBorder="1" applyAlignment="1">
      <alignment horizontal="center" vertical="center" wrapText="1"/>
    </xf>
    <xf numFmtId="0" fontId="5" fillId="4" borderId="16" xfId="0" applyFont="1" applyFill="1" applyBorder="1" applyAlignment="1">
      <alignment horizontal="center" vertical="center" wrapText="1"/>
    </xf>
    <xf numFmtId="0" fontId="5" fillId="4" borderId="17" xfId="0" applyFont="1" applyFill="1" applyBorder="1" applyAlignment="1">
      <alignment horizontal="center" vertical="center" wrapText="1"/>
    </xf>
    <xf numFmtId="0" fontId="5" fillId="4" borderId="18" xfId="0" applyFont="1" applyFill="1" applyBorder="1" applyAlignment="1">
      <alignment horizontal="center" vertical="center" wrapText="1"/>
    </xf>
    <xf numFmtId="0" fontId="3" fillId="9" borderId="11" xfId="0" applyFont="1" applyFill="1" applyBorder="1" applyAlignment="1">
      <alignment horizontal="center" vertical="center" wrapText="1"/>
    </xf>
    <xf numFmtId="0" fontId="3" fillId="9" borderId="12" xfId="0" applyFont="1" applyFill="1" applyBorder="1" applyAlignment="1">
      <alignment horizontal="center" vertical="center" wrapText="1"/>
    </xf>
    <xf numFmtId="0" fontId="3" fillId="9" borderId="13" xfId="0" applyFont="1" applyFill="1" applyBorder="1" applyAlignment="1">
      <alignment horizontal="center" vertical="center" wrapText="1"/>
    </xf>
    <xf numFmtId="0" fontId="3" fillId="9" borderId="14" xfId="0" applyFont="1" applyFill="1" applyBorder="1" applyAlignment="1">
      <alignment horizontal="center" vertical="center" wrapText="1"/>
    </xf>
    <xf numFmtId="0" fontId="3" fillId="9" borderId="0" xfId="0" applyFont="1" applyFill="1" applyAlignment="1">
      <alignment horizontal="center" vertical="center" wrapText="1"/>
    </xf>
    <xf numFmtId="0" fontId="3" fillId="9" borderId="15" xfId="0" applyFont="1" applyFill="1" applyBorder="1" applyAlignment="1">
      <alignment horizontal="center" vertical="center" wrapText="1"/>
    </xf>
    <xf numFmtId="0" fontId="3" fillId="9" borderId="20" xfId="0" applyFont="1" applyFill="1" applyBorder="1" applyAlignment="1">
      <alignment horizontal="center" vertical="center" wrapText="1"/>
    </xf>
    <xf numFmtId="0" fontId="3" fillId="9" borderId="21" xfId="0" applyFont="1" applyFill="1" applyBorder="1" applyAlignment="1">
      <alignment horizontal="center" vertical="center" wrapText="1"/>
    </xf>
    <xf numFmtId="0" fontId="3" fillId="9"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10" fillId="11" borderId="24" xfId="0" applyFont="1" applyFill="1" applyBorder="1" applyAlignment="1">
      <alignment horizontal="center" vertical="center" wrapText="1"/>
    </xf>
    <xf numFmtId="0" fontId="10" fillId="11" borderId="25" xfId="0" applyFont="1" applyFill="1" applyBorder="1" applyAlignment="1">
      <alignment horizontal="center" vertical="center" wrapText="1"/>
    </xf>
    <xf numFmtId="0" fontId="10" fillId="11" borderId="26" xfId="0" applyFont="1" applyFill="1" applyBorder="1" applyAlignment="1">
      <alignment horizontal="center" vertical="center" wrapText="1"/>
    </xf>
    <xf numFmtId="0" fontId="10" fillId="11" borderId="27" xfId="0" applyFont="1" applyFill="1" applyBorder="1" applyAlignment="1">
      <alignment horizontal="center" vertical="center" wrapText="1"/>
    </xf>
    <xf numFmtId="0" fontId="10" fillId="11" borderId="0" xfId="0" applyFont="1" applyFill="1" applyAlignment="1">
      <alignment horizontal="center" vertical="center" wrapText="1"/>
    </xf>
    <xf numFmtId="0" fontId="10" fillId="11" borderId="28" xfId="0" applyFont="1" applyFill="1" applyBorder="1" applyAlignment="1">
      <alignment horizontal="center" vertical="center" wrapText="1"/>
    </xf>
    <xf numFmtId="0" fontId="10" fillId="11" borderId="29" xfId="0" applyFont="1" applyFill="1" applyBorder="1" applyAlignment="1">
      <alignment horizontal="center" vertical="center" wrapText="1"/>
    </xf>
    <xf numFmtId="0" fontId="10" fillId="11" borderId="30" xfId="0" applyFont="1" applyFill="1" applyBorder="1" applyAlignment="1">
      <alignment horizontal="center" vertical="center" wrapText="1"/>
    </xf>
    <xf numFmtId="0" fontId="10" fillId="11" borderId="31" xfId="0" applyFont="1" applyFill="1" applyBorder="1" applyAlignment="1">
      <alignment horizontal="center" vertical="center" wrapText="1"/>
    </xf>
    <xf numFmtId="0" fontId="7" fillId="2" borderId="11" xfId="0" applyFont="1" applyFill="1" applyBorder="1" applyAlignment="1">
      <alignment horizontal="center" vertical="center" wrapText="1"/>
    </xf>
    <xf numFmtId="0" fontId="7" fillId="2" borderId="12" xfId="0" applyFont="1" applyFill="1" applyBorder="1" applyAlignment="1">
      <alignment horizontal="center" vertical="center" wrapText="1"/>
    </xf>
    <xf numFmtId="0" fontId="7" fillId="2" borderId="13" xfId="0" applyFont="1" applyFill="1" applyBorder="1" applyAlignment="1">
      <alignment horizontal="center" vertical="center" wrapText="1"/>
    </xf>
    <xf numFmtId="0" fontId="7" fillId="2" borderId="14" xfId="0" applyFont="1" applyFill="1" applyBorder="1" applyAlignment="1">
      <alignment horizontal="center" vertical="center" wrapText="1"/>
    </xf>
    <xf numFmtId="0" fontId="7" fillId="2" borderId="0" xfId="0" applyFont="1" applyFill="1" applyAlignment="1">
      <alignment horizontal="center" vertical="center" wrapText="1"/>
    </xf>
    <xf numFmtId="0" fontId="7" fillId="2" borderId="15" xfId="0" applyFont="1" applyFill="1" applyBorder="1" applyAlignment="1">
      <alignment horizontal="center" vertical="center" wrapText="1"/>
    </xf>
    <xf numFmtId="0" fontId="7" fillId="2" borderId="16" xfId="0" applyFont="1" applyFill="1" applyBorder="1" applyAlignment="1">
      <alignment horizontal="center" vertical="center" wrapText="1"/>
    </xf>
    <xf numFmtId="0" fontId="7" fillId="2" borderId="17" xfId="0" applyFont="1" applyFill="1" applyBorder="1" applyAlignment="1">
      <alignment horizontal="center" vertical="center" wrapText="1"/>
    </xf>
    <xf numFmtId="0" fontId="7" fillId="2" borderId="18" xfId="0" applyFont="1" applyFill="1" applyBorder="1" applyAlignment="1">
      <alignment horizontal="center" vertical="center" wrapText="1"/>
    </xf>
    <xf numFmtId="0" fontId="2" fillId="5" borderId="11" xfId="0" applyFont="1" applyFill="1" applyBorder="1" applyAlignment="1">
      <alignment horizontal="center" vertical="center" wrapText="1"/>
    </xf>
    <xf numFmtId="0" fontId="2" fillId="5" borderId="12" xfId="0" applyFont="1" applyFill="1" applyBorder="1" applyAlignment="1">
      <alignment horizontal="center" vertical="center" wrapText="1"/>
    </xf>
    <xf numFmtId="0" fontId="2" fillId="5" borderId="13" xfId="0" applyFont="1" applyFill="1" applyBorder="1" applyAlignment="1">
      <alignment horizontal="center" vertical="center" wrapText="1"/>
    </xf>
    <xf numFmtId="0" fontId="2" fillId="5" borderId="14" xfId="0" applyFont="1" applyFill="1" applyBorder="1" applyAlignment="1">
      <alignment horizontal="center" vertical="center" wrapText="1"/>
    </xf>
    <xf numFmtId="0" fontId="2" fillId="5" borderId="0" xfId="0" applyFont="1" applyFill="1" applyAlignment="1">
      <alignment horizontal="center" vertical="center" wrapText="1"/>
    </xf>
    <xf numFmtId="0" fontId="2" fillId="5" borderId="15" xfId="0" applyFont="1" applyFill="1" applyBorder="1" applyAlignment="1">
      <alignment horizontal="center" vertical="center" wrapText="1"/>
    </xf>
    <xf numFmtId="0" fontId="2" fillId="5" borderId="16" xfId="0" applyFont="1" applyFill="1" applyBorder="1" applyAlignment="1">
      <alignment horizontal="center" vertical="center" wrapText="1"/>
    </xf>
    <xf numFmtId="0" fontId="2" fillId="5" borderId="17" xfId="0" applyFont="1" applyFill="1" applyBorder="1" applyAlignment="1">
      <alignment horizontal="center" vertical="center" wrapText="1"/>
    </xf>
    <xf numFmtId="0" fontId="2" fillId="5" borderId="18" xfId="0" applyFont="1" applyFill="1" applyBorder="1" applyAlignment="1">
      <alignment horizontal="center" vertical="center" wrapText="1"/>
    </xf>
    <xf numFmtId="0" fontId="3" fillId="13" borderId="11" xfId="0" applyFont="1" applyFill="1" applyBorder="1" applyAlignment="1">
      <alignment horizontal="center" vertical="center" wrapText="1"/>
    </xf>
    <xf numFmtId="0" fontId="3" fillId="13" borderId="12" xfId="0" applyFont="1" applyFill="1" applyBorder="1" applyAlignment="1">
      <alignment horizontal="center" vertical="center" wrapText="1"/>
    </xf>
    <xf numFmtId="0" fontId="3" fillId="13" borderId="13" xfId="0" applyFont="1" applyFill="1" applyBorder="1" applyAlignment="1">
      <alignment horizontal="center" vertical="center" wrapText="1"/>
    </xf>
    <xf numFmtId="0" fontId="3" fillId="13" borderId="16" xfId="0" applyFont="1" applyFill="1" applyBorder="1" applyAlignment="1">
      <alignment horizontal="center" vertical="center" wrapText="1"/>
    </xf>
    <xf numFmtId="0" fontId="3" fillId="13" borderId="17" xfId="0" applyFont="1" applyFill="1" applyBorder="1" applyAlignment="1">
      <alignment horizontal="center" vertical="center" wrapText="1"/>
    </xf>
    <xf numFmtId="0" fontId="3" fillId="13" borderId="18" xfId="0" applyFont="1" applyFill="1" applyBorder="1" applyAlignment="1">
      <alignment horizontal="center" vertical="center" wrapText="1"/>
    </xf>
    <xf numFmtId="0" fontId="3" fillId="14" borderId="11" xfId="0" applyFont="1" applyFill="1" applyBorder="1" applyAlignment="1">
      <alignment horizontal="center" vertical="center" wrapText="1"/>
    </xf>
    <xf numFmtId="0" fontId="3" fillId="14" borderId="12" xfId="0" applyFont="1" applyFill="1" applyBorder="1" applyAlignment="1">
      <alignment horizontal="center" vertical="center" wrapText="1"/>
    </xf>
    <xf numFmtId="0" fontId="3" fillId="14" borderId="13" xfId="0" applyFont="1" applyFill="1" applyBorder="1" applyAlignment="1">
      <alignment horizontal="center" vertical="center" wrapText="1"/>
    </xf>
    <xf numFmtId="0" fontId="3" fillId="14" borderId="14" xfId="0" applyFont="1" applyFill="1" applyBorder="1" applyAlignment="1">
      <alignment horizontal="center" vertical="center" wrapText="1"/>
    </xf>
    <xf numFmtId="0" fontId="3" fillId="14" borderId="0" xfId="0" applyFont="1" applyFill="1" applyAlignment="1">
      <alignment horizontal="center" vertical="center" wrapText="1"/>
    </xf>
    <xf numFmtId="0" fontId="3" fillId="14" borderId="15" xfId="0" applyFont="1" applyFill="1" applyBorder="1" applyAlignment="1">
      <alignment horizontal="center" vertical="center" wrapText="1"/>
    </xf>
    <xf numFmtId="0" fontId="3" fillId="14" borderId="16" xfId="0" applyFont="1" applyFill="1" applyBorder="1" applyAlignment="1">
      <alignment horizontal="center" vertical="center" wrapText="1"/>
    </xf>
    <xf numFmtId="0" fontId="3" fillId="14" borderId="17" xfId="0" applyFont="1" applyFill="1" applyBorder="1" applyAlignment="1">
      <alignment horizontal="center" vertical="center" wrapText="1"/>
    </xf>
    <xf numFmtId="0" fontId="3" fillId="14" borderId="18" xfId="0" applyFont="1" applyFill="1" applyBorder="1" applyAlignment="1">
      <alignment horizontal="center" vertical="center" wrapText="1"/>
    </xf>
    <xf numFmtId="0" fontId="3" fillId="15" borderId="11" xfId="0" applyFont="1" applyFill="1" applyBorder="1" applyAlignment="1">
      <alignment horizontal="center" vertical="center" wrapText="1"/>
    </xf>
    <xf numFmtId="0" fontId="3" fillId="15" borderId="12" xfId="0" applyFont="1" applyFill="1" applyBorder="1" applyAlignment="1">
      <alignment horizontal="center" vertical="center" wrapText="1"/>
    </xf>
    <xf numFmtId="0" fontId="3" fillId="15" borderId="13" xfId="0" applyFont="1" applyFill="1" applyBorder="1" applyAlignment="1">
      <alignment horizontal="center" vertical="center" wrapText="1"/>
    </xf>
    <xf numFmtId="0" fontId="3" fillId="15" borderId="14" xfId="0" applyFont="1" applyFill="1" applyBorder="1" applyAlignment="1">
      <alignment horizontal="center" vertical="center" wrapText="1"/>
    </xf>
    <xf numFmtId="0" fontId="3" fillId="15" borderId="0" xfId="0" applyFont="1" applyFill="1" applyAlignment="1">
      <alignment horizontal="center" vertical="center" wrapText="1"/>
    </xf>
    <xf numFmtId="0" fontId="3" fillId="15" borderId="15" xfId="0" applyFont="1" applyFill="1" applyBorder="1" applyAlignment="1">
      <alignment horizontal="center" vertical="center" wrapText="1"/>
    </xf>
    <xf numFmtId="0" fontId="3" fillId="15" borderId="16" xfId="0" applyFont="1" applyFill="1" applyBorder="1" applyAlignment="1">
      <alignment horizontal="center" vertical="center" wrapText="1"/>
    </xf>
    <xf numFmtId="0" fontId="3" fillId="15" borderId="17" xfId="0" applyFont="1" applyFill="1" applyBorder="1" applyAlignment="1">
      <alignment horizontal="center" vertical="center" wrapText="1"/>
    </xf>
    <xf numFmtId="0" fontId="3" fillId="15" borderId="18" xfId="0" applyFont="1" applyFill="1" applyBorder="1" applyAlignment="1">
      <alignment horizontal="center" vertical="center" wrapText="1"/>
    </xf>
    <xf numFmtId="0" fontId="2" fillId="10" borderId="11" xfId="0" applyFont="1" applyFill="1" applyBorder="1" applyAlignment="1">
      <alignment horizontal="center" vertical="center" wrapText="1"/>
    </xf>
    <xf numFmtId="0" fontId="0" fillId="10" borderId="12" xfId="0" applyFill="1" applyBorder="1" applyAlignment="1">
      <alignment horizontal="center" vertical="center" wrapText="1"/>
    </xf>
    <xf numFmtId="0" fontId="0" fillId="10" borderId="13" xfId="0" applyFill="1" applyBorder="1" applyAlignment="1">
      <alignment horizontal="center" vertical="center" wrapText="1"/>
    </xf>
    <xf numFmtId="0" fontId="0" fillId="10" borderId="14" xfId="0" applyFill="1" applyBorder="1" applyAlignment="1">
      <alignment horizontal="center" vertical="center" wrapText="1"/>
    </xf>
    <xf numFmtId="0" fontId="0" fillId="10" borderId="0" xfId="0" applyFill="1" applyAlignment="1">
      <alignment horizontal="center" vertical="center" wrapText="1"/>
    </xf>
    <xf numFmtId="0" fontId="0" fillId="10" borderId="15" xfId="0" applyFill="1" applyBorder="1" applyAlignment="1">
      <alignment horizontal="center" vertical="center" wrapText="1"/>
    </xf>
    <xf numFmtId="0" fontId="0" fillId="10" borderId="16" xfId="0" applyFill="1" applyBorder="1" applyAlignment="1">
      <alignment horizontal="center" vertical="center" wrapText="1"/>
    </xf>
    <xf numFmtId="0" fontId="0" fillId="10" borderId="17" xfId="0" applyFill="1" applyBorder="1" applyAlignment="1">
      <alignment horizontal="center" vertical="center" wrapText="1"/>
    </xf>
    <xf numFmtId="0" fontId="0" fillId="10" borderId="18" xfId="0" applyFill="1" applyBorder="1" applyAlignment="1">
      <alignment horizontal="center" vertical="center" wrapText="1"/>
    </xf>
    <xf numFmtId="0" fontId="3" fillId="25" borderId="35" xfId="0" applyFont="1" applyFill="1" applyBorder="1" applyAlignment="1">
      <alignment horizontal="center" vertical="center" wrapText="1"/>
    </xf>
    <xf numFmtId="0" fontId="3" fillId="25" borderId="36" xfId="0" applyFont="1" applyFill="1" applyBorder="1" applyAlignment="1">
      <alignment horizontal="center" vertical="center" wrapText="1"/>
    </xf>
    <xf numFmtId="0" fontId="3" fillId="25" borderId="37" xfId="0" applyFont="1" applyFill="1" applyBorder="1" applyAlignment="1">
      <alignment horizontal="center" vertical="center" wrapText="1"/>
    </xf>
    <xf numFmtId="0" fontId="3" fillId="25" borderId="38" xfId="0" applyFont="1" applyFill="1" applyBorder="1" applyAlignment="1">
      <alignment horizontal="center" vertical="center" wrapText="1"/>
    </xf>
    <xf numFmtId="0" fontId="3" fillId="25" borderId="21" xfId="0" applyFont="1" applyFill="1" applyBorder="1" applyAlignment="1">
      <alignment horizontal="center" vertical="center" wrapText="1"/>
    </xf>
    <xf numFmtId="0" fontId="3" fillId="25" borderId="39" xfId="0" applyFont="1" applyFill="1" applyBorder="1" applyAlignment="1">
      <alignment horizontal="center" vertical="center" wrapText="1"/>
    </xf>
    <xf numFmtId="0" fontId="13" fillId="27" borderId="11" xfId="0" applyFont="1" applyFill="1" applyBorder="1" applyAlignment="1">
      <alignment horizontal="center" vertical="center" wrapText="1"/>
    </xf>
    <xf numFmtId="0" fontId="13" fillId="27" borderId="12" xfId="0" applyFont="1" applyFill="1" applyBorder="1" applyAlignment="1">
      <alignment horizontal="center" vertical="center" wrapText="1"/>
    </xf>
    <xf numFmtId="0" fontId="13" fillId="27" borderId="13" xfId="0" applyFont="1" applyFill="1" applyBorder="1" applyAlignment="1">
      <alignment horizontal="center" vertical="center" wrapText="1"/>
    </xf>
    <xf numFmtId="0" fontId="13" fillId="27" borderId="14" xfId="0" applyFont="1" applyFill="1" applyBorder="1" applyAlignment="1">
      <alignment horizontal="center" vertical="center" wrapText="1"/>
    </xf>
    <xf numFmtId="0" fontId="13" fillId="27" borderId="0" xfId="0" applyFont="1" applyFill="1" applyAlignment="1">
      <alignment horizontal="center" vertical="center" wrapText="1"/>
    </xf>
    <xf numFmtId="0" fontId="13" fillId="27" borderId="15" xfId="0" applyFont="1" applyFill="1" applyBorder="1" applyAlignment="1">
      <alignment horizontal="center" vertical="center" wrapText="1"/>
    </xf>
    <xf numFmtId="0" fontId="13" fillId="27" borderId="16" xfId="0" applyFont="1" applyFill="1" applyBorder="1" applyAlignment="1">
      <alignment horizontal="center" vertical="center" wrapText="1"/>
    </xf>
    <xf numFmtId="0" fontId="13" fillId="27" borderId="17" xfId="0" applyFont="1" applyFill="1" applyBorder="1" applyAlignment="1">
      <alignment horizontal="center" vertical="center" wrapText="1"/>
    </xf>
    <xf numFmtId="0" fontId="13" fillId="27" borderId="18" xfId="0" applyFont="1" applyFill="1" applyBorder="1" applyAlignment="1">
      <alignment horizontal="center" vertical="center" wrapText="1"/>
    </xf>
    <xf numFmtId="0" fontId="10" fillId="8" borderId="11" xfId="0" applyFont="1" applyFill="1" applyBorder="1" applyAlignment="1">
      <alignment horizontal="center" vertical="center" wrapText="1"/>
    </xf>
    <xf numFmtId="0" fontId="10" fillId="8" borderId="12" xfId="0" applyFont="1" applyFill="1" applyBorder="1" applyAlignment="1">
      <alignment horizontal="center" vertical="center" wrapText="1"/>
    </xf>
    <xf numFmtId="0" fontId="10" fillId="8" borderId="13" xfId="0" applyFont="1" applyFill="1" applyBorder="1" applyAlignment="1">
      <alignment horizontal="center" vertical="center" wrapText="1"/>
    </xf>
    <xf numFmtId="0" fontId="10" fillId="8" borderId="14" xfId="0" applyFont="1" applyFill="1" applyBorder="1" applyAlignment="1">
      <alignment horizontal="center" vertical="center" wrapText="1"/>
    </xf>
    <xf numFmtId="0" fontId="10" fillId="8" borderId="0" xfId="0" applyFont="1" applyFill="1" applyAlignment="1">
      <alignment horizontal="center" vertical="center" wrapText="1"/>
    </xf>
    <xf numFmtId="0" fontId="10" fillId="8" borderId="15" xfId="0" applyFont="1" applyFill="1" applyBorder="1" applyAlignment="1">
      <alignment horizontal="center" vertical="center" wrapText="1"/>
    </xf>
    <xf numFmtId="0" fontId="10" fillId="8" borderId="16" xfId="0" applyFont="1" applyFill="1" applyBorder="1" applyAlignment="1">
      <alignment horizontal="center" vertical="center" wrapText="1"/>
    </xf>
    <xf numFmtId="0" fontId="10" fillId="8" borderId="17" xfId="0" applyFont="1" applyFill="1" applyBorder="1" applyAlignment="1">
      <alignment horizontal="center" vertical="center" wrapText="1"/>
    </xf>
    <xf numFmtId="0" fontId="10" fillId="8" borderId="18" xfId="0" applyFont="1" applyFill="1" applyBorder="1" applyAlignment="1">
      <alignment horizontal="center" vertical="center" wrapText="1"/>
    </xf>
    <xf numFmtId="0" fontId="3" fillId="2" borderId="11" xfId="0" applyFont="1" applyFill="1" applyBorder="1" applyAlignment="1">
      <alignment horizontal="center" vertical="center" wrapText="1"/>
    </xf>
    <xf numFmtId="0" fontId="3" fillId="2" borderId="13" xfId="0" applyFont="1" applyFill="1" applyBorder="1" applyAlignment="1">
      <alignment horizontal="center" vertical="center" wrapText="1"/>
    </xf>
    <xf numFmtId="0" fontId="3" fillId="2" borderId="14" xfId="0" applyFont="1" applyFill="1" applyBorder="1" applyAlignment="1">
      <alignment horizontal="center" vertical="center" wrapText="1"/>
    </xf>
    <xf numFmtId="0" fontId="3" fillId="2" borderId="15" xfId="0" applyFont="1" applyFill="1" applyBorder="1" applyAlignment="1">
      <alignment horizontal="center" vertical="center" wrapText="1"/>
    </xf>
    <xf numFmtId="0" fontId="3" fillId="2" borderId="16" xfId="0" applyFont="1" applyFill="1" applyBorder="1" applyAlignment="1">
      <alignment horizontal="center" vertical="center" wrapText="1"/>
    </xf>
    <xf numFmtId="0" fontId="3" fillId="2" borderId="18" xfId="0" applyFont="1" applyFill="1" applyBorder="1" applyAlignment="1">
      <alignment horizontal="center" vertical="center" wrapText="1"/>
    </xf>
    <xf numFmtId="0" fontId="3" fillId="31" borderId="11" xfId="0" applyFont="1" applyFill="1" applyBorder="1" applyAlignment="1">
      <alignment horizontal="center" vertical="center" wrapText="1"/>
    </xf>
    <xf numFmtId="0" fontId="3" fillId="31" borderId="13" xfId="0" applyFont="1" applyFill="1" applyBorder="1" applyAlignment="1">
      <alignment horizontal="center" vertical="center" wrapText="1"/>
    </xf>
    <xf numFmtId="0" fontId="3" fillId="31" borderId="14" xfId="0" applyFont="1" applyFill="1" applyBorder="1" applyAlignment="1">
      <alignment horizontal="center" vertical="center" wrapText="1"/>
    </xf>
    <xf numFmtId="0" fontId="3" fillId="31" borderId="15" xfId="0" applyFont="1" applyFill="1" applyBorder="1" applyAlignment="1">
      <alignment horizontal="center" vertical="center" wrapText="1"/>
    </xf>
    <xf numFmtId="0" fontId="3" fillId="31" borderId="16" xfId="0" applyFont="1" applyFill="1" applyBorder="1" applyAlignment="1">
      <alignment horizontal="center" vertical="center" wrapText="1"/>
    </xf>
    <xf numFmtId="0" fontId="3" fillId="31" borderId="18" xfId="0" applyFont="1" applyFill="1" applyBorder="1" applyAlignment="1">
      <alignment horizontal="center" vertical="center" wrapText="1"/>
    </xf>
    <xf numFmtId="0" fontId="3" fillId="30" borderId="11" xfId="0" applyFont="1" applyFill="1" applyBorder="1" applyAlignment="1">
      <alignment horizontal="center" vertical="center" wrapText="1"/>
    </xf>
    <xf numFmtId="0" fontId="3" fillId="30" borderId="13" xfId="0" applyFont="1" applyFill="1" applyBorder="1" applyAlignment="1">
      <alignment horizontal="center" vertical="center" wrapText="1"/>
    </xf>
    <xf numFmtId="0" fontId="3" fillId="30" borderId="14" xfId="0" applyFont="1" applyFill="1" applyBorder="1" applyAlignment="1">
      <alignment horizontal="center" vertical="center" wrapText="1"/>
    </xf>
    <xf numFmtId="0" fontId="3" fillId="30" borderId="15" xfId="0" applyFont="1" applyFill="1" applyBorder="1" applyAlignment="1">
      <alignment horizontal="center" vertical="center" wrapText="1"/>
    </xf>
    <xf numFmtId="0" fontId="3" fillId="30" borderId="16" xfId="0" applyFont="1" applyFill="1" applyBorder="1" applyAlignment="1">
      <alignment horizontal="center" vertical="center" wrapText="1"/>
    </xf>
    <xf numFmtId="0" fontId="3" fillId="30" borderId="18" xfId="0" applyFont="1" applyFill="1" applyBorder="1" applyAlignment="1">
      <alignment horizontal="center" vertical="center" wrapText="1"/>
    </xf>
    <xf numFmtId="0" fontId="3" fillId="10" borderId="11" xfId="0" applyFont="1" applyFill="1" applyBorder="1" applyAlignment="1">
      <alignment horizontal="center" vertical="center" wrapText="1"/>
    </xf>
    <xf numFmtId="0" fontId="3" fillId="10" borderId="13" xfId="0" applyFont="1" applyFill="1" applyBorder="1" applyAlignment="1">
      <alignment horizontal="center" vertical="center" wrapText="1"/>
    </xf>
    <xf numFmtId="0" fontId="3" fillId="10" borderId="14" xfId="0" applyFont="1" applyFill="1" applyBorder="1" applyAlignment="1">
      <alignment horizontal="center" vertical="center" wrapText="1"/>
    </xf>
    <xf numFmtId="0" fontId="3" fillId="10" borderId="15" xfId="0" applyFont="1" applyFill="1" applyBorder="1" applyAlignment="1">
      <alignment horizontal="center" vertical="center" wrapText="1"/>
    </xf>
    <xf numFmtId="0" fontId="3" fillId="10" borderId="16" xfId="0" applyFont="1" applyFill="1" applyBorder="1" applyAlignment="1">
      <alignment horizontal="center" vertical="center" wrapText="1"/>
    </xf>
    <xf numFmtId="0" fontId="3" fillId="10" borderId="18" xfId="0" applyFont="1" applyFill="1" applyBorder="1" applyAlignment="1">
      <alignment horizontal="center" vertical="center" wrapText="1"/>
    </xf>
    <xf numFmtId="0" fontId="3" fillId="18" borderId="11" xfId="0" applyFont="1" applyFill="1" applyBorder="1" applyAlignment="1">
      <alignment horizontal="center" vertical="center" wrapText="1"/>
    </xf>
    <xf numFmtId="0" fontId="3" fillId="18" borderId="12" xfId="0" applyFont="1" applyFill="1" applyBorder="1" applyAlignment="1">
      <alignment horizontal="center" vertical="center" wrapText="1"/>
    </xf>
    <xf numFmtId="0" fontId="3" fillId="18" borderId="13" xfId="0" applyFont="1" applyFill="1" applyBorder="1" applyAlignment="1">
      <alignment horizontal="center" vertical="center" wrapText="1"/>
    </xf>
    <xf numFmtId="0" fontId="3" fillId="18" borderId="14" xfId="0" applyFont="1" applyFill="1" applyBorder="1" applyAlignment="1">
      <alignment horizontal="center" vertical="center" wrapText="1"/>
    </xf>
    <xf numFmtId="0" fontId="3" fillId="18" borderId="0" xfId="0" applyFont="1" applyFill="1" applyAlignment="1">
      <alignment horizontal="center" vertical="center" wrapText="1"/>
    </xf>
    <xf numFmtId="0" fontId="3" fillId="18" borderId="15" xfId="0" applyFont="1" applyFill="1" applyBorder="1" applyAlignment="1">
      <alignment horizontal="center" vertical="center" wrapText="1"/>
    </xf>
    <xf numFmtId="0" fontId="3" fillId="18" borderId="16" xfId="0" applyFont="1" applyFill="1" applyBorder="1" applyAlignment="1">
      <alignment horizontal="center" vertical="center" wrapText="1"/>
    </xf>
    <xf numFmtId="0" fontId="3" fillId="18" borderId="17" xfId="0" applyFont="1" applyFill="1" applyBorder="1" applyAlignment="1">
      <alignment horizontal="center" vertical="center" wrapText="1"/>
    </xf>
    <xf numFmtId="0" fontId="3" fillId="18" borderId="18" xfId="0" applyFont="1" applyFill="1" applyBorder="1" applyAlignment="1">
      <alignment horizontal="center" vertical="center" wrapText="1"/>
    </xf>
    <xf numFmtId="0" fontId="3" fillId="30" borderId="11" xfId="0" applyFont="1" applyFill="1" applyBorder="1" applyAlignment="1">
      <alignment horizontal="center" vertical="center"/>
    </xf>
    <xf numFmtId="0" fontId="3" fillId="30" borderId="12" xfId="0" applyFont="1" applyFill="1" applyBorder="1" applyAlignment="1">
      <alignment horizontal="center" vertical="center"/>
    </xf>
    <xf numFmtId="0" fontId="3" fillId="30" borderId="13" xfId="0" applyFont="1" applyFill="1" applyBorder="1" applyAlignment="1">
      <alignment horizontal="center" vertical="center"/>
    </xf>
    <xf numFmtId="0" fontId="3" fillId="30" borderId="16" xfId="0" applyFont="1" applyFill="1" applyBorder="1" applyAlignment="1">
      <alignment horizontal="center" vertical="center"/>
    </xf>
    <xf numFmtId="0" fontId="3" fillId="30" borderId="17" xfId="0" applyFont="1" applyFill="1" applyBorder="1" applyAlignment="1">
      <alignment horizontal="center" vertical="center"/>
    </xf>
    <xf numFmtId="0" fontId="3" fillId="30" borderId="18" xfId="0" applyFont="1" applyFill="1" applyBorder="1" applyAlignment="1">
      <alignment horizontal="center" vertical="center"/>
    </xf>
    <xf numFmtId="0" fontId="10" fillId="32" borderId="11" xfId="0" applyFont="1" applyFill="1" applyBorder="1" applyAlignment="1">
      <alignment horizontal="center" vertical="center"/>
    </xf>
    <xf numFmtId="0" fontId="10" fillId="32" borderId="12" xfId="0" applyFont="1" applyFill="1" applyBorder="1" applyAlignment="1">
      <alignment horizontal="center" vertical="center"/>
    </xf>
    <xf numFmtId="0" fontId="10" fillId="32" borderId="13" xfId="0" applyFont="1" applyFill="1" applyBorder="1" applyAlignment="1">
      <alignment horizontal="center" vertical="center"/>
    </xf>
    <xf numFmtId="0" fontId="10" fillId="32" borderId="16" xfId="0" applyFont="1" applyFill="1" applyBorder="1" applyAlignment="1">
      <alignment horizontal="center" vertical="center"/>
    </xf>
    <xf numFmtId="0" fontId="10" fillId="32" borderId="17" xfId="0" applyFont="1" applyFill="1" applyBorder="1" applyAlignment="1">
      <alignment horizontal="center" vertical="center"/>
    </xf>
    <xf numFmtId="0" fontId="10" fillId="32" borderId="18" xfId="0" applyFont="1" applyFill="1" applyBorder="1" applyAlignment="1">
      <alignment horizontal="center" vertical="center"/>
    </xf>
    <xf numFmtId="0" fontId="14" fillId="12" borderId="11" xfId="0" applyFont="1" applyFill="1" applyBorder="1" applyAlignment="1">
      <alignment horizontal="center" vertical="center" wrapText="1"/>
    </xf>
    <xf numFmtId="0" fontId="14" fillId="12" borderId="12" xfId="0" applyFont="1" applyFill="1" applyBorder="1" applyAlignment="1">
      <alignment horizontal="center" vertical="center" wrapText="1"/>
    </xf>
    <xf numFmtId="0" fontId="14" fillId="12" borderId="13" xfId="0" applyFont="1" applyFill="1" applyBorder="1" applyAlignment="1">
      <alignment horizontal="center" vertical="center" wrapText="1"/>
    </xf>
    <xf numFmtId="0" fontId="14" fillId="12" borderId="16" xfId="0" applyFont="1" applyFill="1" applyBorder="1" applyAlignment="1">
      <alignment horizontal="center" vertical="center" wrapText="1"/>
    </xf>
    <xf numFmtId="0" fontId="14" fillId="12" borderId="17" xfId="0" applyFont="1" applyFill="1" applyBorder="1" applyAlignment="1">
      <alignment horizontal="center" vertical="center" wrapText="1"/>
    </xf>
    <xf numFmtId="0" fontId="14" fillId="12" borderId="18" xfId="0" applyFont="1" applyFill="1" applyBorder="1" applyAlignment="1">
      <alignment horizontal="center" vertical="center" wrapText="1"/>
    </xf>
    <xf numFmtId="0" fontId="14" fillId="24" borderId="11" xfId="0" applyFont="1" applyFill="1" applyBorder="1" applyAlignment="1">
      <alignment horizontal="center" vertical="center" wrapText="1"/>
    </xf>
    <xf numFmtId="0" fontId="14" fillId="24" borderId="12" xfId="0" applyFont="1" applyFill="1" applyBorder="1" applyAlignment="1">
      <alignment horizontal="center" vertical="center" wrapText="1"/>
    </xf>
    <xf numFmtId="0" fontId="14" fillId="24" borderId="13" xfId="0" applyFont="1" applyFill="1" applyBorder="1" applyAlignment="1">
      <alignment horizontal="center" vertical="center" wrapText="1"/>
    </xf>
    <xf numFmtId="0" fontId="14" fillId="24" borderId="16" xfId="0" applyFont="1" applyFill="1" applyBorder="1" applyAlignment="1">
      <alignment horizontal="center" vertical="center" wrapText="1"/>
    </xf>
    <xf numFmtId="0" fontId="14" fillId="24" borderId="17" xfId="0" applyFont="1" applyFill="1" applyBorder="1" applyAlignment="1">
      <alignment horizontal="center" vertical="center" wrapText="1"/>
    </xf>
    <xf numFmtId="0" fontId="14" fillId="24" borderId="18" xfId="0" applyFont="1" applyFill="1" applyBorder="1" applyAlignment="1">
      <alignment horizontal="center" vertical="center" wrapText="1"/>
    </xf>
    <xf numFmtId="0" fontId="3" fillId="6" borderId="11" xfId="0" applyFont="1" applyFill="1" applyBorder="1" applyAlignment="1">
      <alignment horizontal="center" vertical="center" wrapText="1"/>
    </xf>
    <xf numFmtId="0" fontId="3" fillId="6" borderId="13" xfId="0" applyFont="1" applyFill="1" applyBorder="1" applyAlignment="1">
      <alignment horizontal="center" vertical="center" wrapText="1"/>
    </xf>
    <xf numFmtId="0" fontId="3" fillId="6" borderId="16" xfId="0" applyFont="1" applyFill="1" applyBorder="1" applyAlignment="1">
      <alignment horizontal="center" vertical="center" wrapText="1"/>
    </xf>
    <xf numFmtId="0" fontId="3" fillId="6" borderId="18" xfId="0" applyFont="1" applyFill="1" applyBorder="1" applyAlignment="1">
      <alignment horizontal="center" vertical="center" wrapText="1"/>
    </xf>
    <xf numFmtId="0" fontId="5" fillId="21" borderId="11" xfId="0" applyFont="1" applyFill="1" applyBorder="1" applyAlignment="1">
      <alignment horizontal="center" vertical="center" wrapText="1"/>
    </xf>
    <xf numFmtId="0" fontId="5" fillId="21" borderId="12" xfId="0" applyFont="1" applyFill="1" applyBorder="1" applyAlignment="1">
      <alignment horizontal="center" vertical="center" wrapText="1"/>
    </xf>
    <xf numFmtId="0" fontId="5" fillId="21" borderId="13" xfId="0" applyFont="1" applyFill="1" applyBorder="1" applyAlignment="1">
      <alignment horizontal="center" vertical="center" wrapText="1"/>
    </xf>
    <xf numFmtId="0" fontId="5" fillId="21" borderId="16" xfId="0" applyFont="1" applyFill="1" applyBorder="1" applyAlignment="1">
      <alignment horizontal="center" vertical="center" wrapText="1"/>
    </xf>
    <xf numFmtId="0" fontId="5" fillId="21" borderId="17" xfId="0" applyFont="1" applyFill="1" applyBorder="1" applyAlignment="1">
      <alignment horizontal="center" vertical="center" wrapText="1"/>
    </xf>
    <xf numFmtId="0" fontId="5" fillId="21" borderId="18" xfId="0" applyFont="1" applyFill="1" applyBorder="1" applyAlignment="1">
      <alignment horizontal="center" vertical="center" wrapText="1"/>
    </xf>
    <xf numFmtId="0" fontId="3" fillId="21" borderId="11" xfId="0" applyFont="1" applyFill="1" applyBorder="1" applyAlignment="1">
      <alignment horizontal="center" vertical="center" wrapText="1"/>
    </xf>
    <xf numFmtId="0" fontId="3" fillId="21" borderId="12" xfId="0" applyFont="1" applyFill="1" applyBorder="1" applyAlignment="1">
      <alignment horizontal="center" vertical="center" wrapText="1"/>
    </xf>
    <xf numFmtId="0" fontId="3" fillId="21" borderId="13" xfId="0" applyFont="1" applyFill="1" applyBorder="1" applyAlignment="1">
      <alignment horizontal="center" vertical="center" wrapText="1"/>
    </xf>
    <xf numFmtId="0" fontId="3" fillId="21" borderId="16" xfId="0" applyFont="1" applyFill="1" applyBorder="1" applyAlignment="1">
      <alignment horizontal="center" vertical="center" wrapText="1"/>
    </xf>
    <xf numFmtId="0" fontId="3" fillId="21" borderId="17" xfId="0" applyFont="1" applyFill="1" applyBorder="1" applyAlignment="1">
      <alignment horizontal="center" vertical="center" wrapText="1"/>
    </xf>
    <xf numFmtId="0" fontId="3" fillId="21" borderId="18" xfId="0" applyFont="1" applyFill="1" applyBorder="1" applyAlignment="1">
      <alignment horizontal="center" vertical="center" wrapText="1"/>
    </xf>
    <xf numFmtId="0" fontId="3" fillId="30" borderId="12" xfId="0" applyFont="1" applyFill="1" applyBorder="1" applyAlignment="1">
      <alignment horizontal="center" vertical="center" wrapText="1"/>
    </xf>
    <xf numFmtId="0" fontId="3" fillId="30" borderId="17" xfId="0" applyFont="1" applyFill="1" applyBorder="1" applyAlignment="1">
      <alignment horizontal="center" vertical="center" wrapText="1"/>
    </xf>
    <xf numFmtId="0" fontId="16" fillId="5" borderId="47" xfId="0" applyFont="1" applyFill="1" applyBorder="1" applyAlignment="1">
      <alignment horizontal="center" vertical="center"/>
    </xf>
    <xf numFmtId="0" fontId="0" fillId="5" borderId="48" xfId="0" applyFill="1" applyBorder="1" applyAlignment="1">
      <alignment horizontal="center" vertical="center"/>
    </xf>
    <xf numFmtId="0" fontId="0" fillId="5" borderId="49" xfId="0" applyFill="1" applyBorder="1" applyAlignment="1">
      <alignment horizontal="center" vertical="center"/>
    </xf>
    <xf numFmtId="0" fontId="3" fillId="38" borderId="11" xfId="0" applyFont="1" applyFill="1" applyBorder="1" applyAlignment="1">
      <alignment horizontal="center" vertical="center" wrapText="1"/>
    </xf>
    <xf numFmtId="0" fontId="3" fillId="38" borderId="12" xfId="0" applyFont="1" applyFill="1" applyBorder="1" applyAlignment="1">
      <alignment horizontal="center" vertical="center" wrapText="1"/>
    </xf>
    <xf numFmtId="0" fontId="3" fillId="38" borderId="13" xfId="0" applyFont="1" applyFill="1" applyBorder="1" applyAlignment="1">
      <alignment horizontal="center" vertical="center" wrapText="1"/>
    </xf>
    <xf numFmtId="0" fontId="3" fillId="38" borderId="16" xfId="0" applyFont="1" applyFill="1" applyBorder="1" applyAlignment="1">
      <alignment horizontal="center" vertical="center" wrapText="1"/>
    </xf>
    <xf numFmtId="0" fontId="3" fillId="38" borderId="17" xfId="0" applyFont="1" applyFill="1" applyBorder="1" applyAlignment="1">
      <alignment horizontal="center" vertical="center" wrapText="1"/>
    </xf>
    <xf numFmtId="0" fontId="3" fillId="38" borderId="18" xfId="0" applyFont="1" applyFill="1" applyBorder="1" applyAlignment="1">
      <alignment horizontal="center" vertical="center" wrapText="1"/>
    </xf>
    <xf numFmtId="0" fontId="3" fillId="39" borderId="11" xfId="0" applyFont="1" applyFill="1" applyBorder="1" applyAlignment="1">
      <alignment horizontal="center" vertical="center" wrapText="1"/>
    </xf>
    <xf numFmtId="0" fontId="3" fillId="39" borderId="12" xfId="0" applyFont="1" applyFill="1" applyBorder="1" applyAlignment="1">
      <alignment horizontal="center" vertical="center" wrapText="1"/>
    </xf>
    <xf numFmtId="0" fontId="3" fillId="39" borderId="13" xfId="0" applyFont="1" applyFill="1" applyBorder="1" applyAlignment="1">
      <alignment horizontal="center" vertical="center" wrapText="1"/>
    </xf>
    <xf numFmtId="0" fontId="3" fillId="39" borderId="16" xfId="0" applyFont="1" applyFill="1" applyBorder="1" applyAlignment="1">
      <alignment horizontal="center" vertical="center" wrapText="1"/>
    </xf>
    <xf numFmtId="0" fontId="3" fillId="39" borderId="17" xfId="0" applyFont="1" applyFill="1" applyBorder="1" applyAlignment="1">
      <alignment horizontal="center" vertical="center" wrapText="1"/>
    </xf>
    <xf numFmtId="0" fontId="3" fillId="39" borderId="18" xfId="0" applyFont="1" applyFill="1" applyBorder="1" applyAlignment="1">
      <alignment horizontal="center" vertical="center" wrapText="1"/>
    </xf>
    <xf numFmtId="0" fontId="10" fillId="40" borderId="11" xfId="0" applyFont="1" applyFill="1" applyBorder="1" applyAlignment="1">
      <alignment horizontal="center" vertical="center" wrapText="1"/>
    </xf>
    <xf numFmtId="0" fontId="10" fillId="40" borderId="12" xfId="0" applyFont="1" applyFill="1" applyBorder="1" applyAlignment="1">
      <alignment horizontal="center" vertical="center" wrapText="1"/>
    </xf>
    <xf numFmtId="0" fontId="10" fillId="40" borderId="13" xfId="0" applyFont="1" applyFill="1" applyBorder="1" applyAlignment="1">
      <alignment horizontal="center" vertical="center" wrapText="1"/>
    </xf>
    <xf numFmtId="0" fontId="10" fillId="40" borderId="16" xfId="0" applyFont="1" applyFill="1" applyBorder="1" applyAlignment="1">
      <alignment horizontal="center" vertical="center" wrapText="1"/>
    </xf>
    <xf numFmtId="0" fontId="10" fillId="40" borderId="17" xfId="0" applyFont="1" applyFill="1" applyBorder="1" applyAlignment="1">
      <alignment horizontal="center" vertical="center" wrapText="1"/>
    </xf>
    <xf numFmtId="0" fontId="10" fillId="40" borderId="18" xfId="0" applyFont="1" applyFill="1" applyBorder="1" applyAlignment="1">
      <alignment horizontal="center" vertical="center" wrapText="1"/>
    </xf>
    <xf numFmtId="0" fontId="3" fillId="9" borderId="16" xfId="0" applyFont="1" applyFill="1" applyBorder="1" applyAlignment="1">
      <alignment horizontal="center" vertical="center" wrapText="1"/>
    </xf>
    <xf numFmtId="0" fontId="3" fillId="9" borderId="17" xfId="0" applyFont="1" applyFill="1" applyBorder="1" applyAlignment="1">
      <alignment horizontal="center" vertical="center" wrapText="1"/>
    </xf>
    <xf numFmtId="0" fontId="3" fillId="9" borderId="18" xfId="0" applyFont="1" applyFill="1" applyBorder="1" applyAlignment="1">
      <alignment horizontal="center" vertical="center" wrapText="1"/>
    </xf>
    <xf numFmtId="0" fontId="0" fillId="4" borderId="50" xfId="0" applyFill="1" applyBorder="1" applyAlignment="1">
      <alignment horizontal="center" vertical="center"/>
    </xf>
    <xf numFmtId="0" fontId="0" fillId="4" borderId="51" xfId="0" applyFill="1" applyBorder="1" applyAlignment="1">
      <alignment horizontal="center" vertical="center"/>
    </xf>
    <xf numFmtId="0" fontId="0" fillId="4" borderId="42" xfId="0" applyFill="1" applyBorder="1" applyAlignment="1">
      <alignment horizontal="center" vertical="center"/>
    </xf>
    <xf numFmtId="0" fontId="0" fillId="0" borderId="50" xfId="0" applyBorder="1" applyAlignment="1">
      <alignment horizontal="center" vertical="center"/>
    </xf>
    <xf numFmtId="0" fontId="0" fillId="0" borderId="42" xfId="0" applyBorder="1" applyAlignment="1">
      <alignment horizontal="center" vertical="center"/>
    </xf>
    <xf numFmtId="0" fontId="0" fillId="0" borderId="11" xfId="0" applyBorder="1" applyAlignment="1">
      <alignment horizontal="center" vertical="center"/>
    </xf>
    <xf numFmtId="0" fontId="0" fillId="0" borderId="13" xfId="0" applyBorder="1" applyAlignment="1">
      <alignment horizontal="center" vertical="center"/>
    </xf>
    <xf numFmtId="0" fontId="20" fillId="41" borderId="0" xfId="0" applyFont="1" applyFill="1" applyAlignment="1">
      <alignment horizontal="center" vertical="center" wrapText="1"/>
    </xf>
    <xf numFmtId="0" fontId="22" fillId="46" borderId="11" xfId="0" applyFont="1" applyFill="1" applyBorder="1" applyAlignment="1">
      <alignment horizontal="center" vertical="center" wrapText="1"/>
    </xf>
    <xf numFmtId="0" fontId="22" fillId="46" borderId="12" xfId="0" applyFont="1" applyFill="1" applyBorder="1" applyAlignment="1">
      <alignment horizontal="center" vertical="center" wrapText="1"/>
    </xf>
    <xf numFmtId="0" fontId="22" fillId="46" borderId="13" xfId="0" applyFont="1" applyFill="1" applyBorder="1" applyAlignment="1">
      <alignment horizontal="center" vertical="center" wrapText="1"/>
    </xf>
    <xf numFmtId="0" fontId="22" fillId="46" borderId="16" xfId="0" applyFont="1" applyFill="1" applyBorder="1" applyAlignment="1">
      <alignment horizontal="center" vertical="center" wrapText="1"/>
    </xf>
    <xf numFmtId="0" fontId="22" fillId="46" borderId="17" xfId="0" applyFont="1" applyFill="1" applyBorder="1" applyAlignment="1">
      <alignment horizontal="center" vertical="center" wrapText="1"/>
    </xf>
    <xf numFmtId="0" fontId="22" fillId="46" borderId="18" xfId="0" applyFont="1" applyFill="1" applyBorder="1" applyAlignment="1">
      <alignment horizontal="center" vertical="center" wrapText="1"/>
    </xf>
    <xf numFmtId="0" fontId="21" fillId="20" borderId="11" xfId="0" applyFont="1" applyFill="1" applyBorder="1" applyAlignment="1">
      <alignment horizontal="center" vertical="center" wrapText="1"/>
    </xf>
    <xf numFmtId="0" fontId="21" fillId="20" borderId="13" xfId="0" applyFont="1" applyFill="1" applyBorder="1" applyAlignment="1">
      <alignment horizontal="center" vertical="center" wrapText="1"/>
    </xf>
    <xf numFmtId="0" fontId="19" fillId="0" borderId="11" xfId="0" applyFont="1" applyBorder="1" applyAlignment="1">
      <alignment horizontal="center" vertical="center" wrapText="1"/>
    </xf>
    <xf numFmtId="0" fontId="19" fillId="0" borderId="13" xfId="0" applyFont="1" applyBorder="1" applyAlignment="1">
      <alignment horizontal="center" vertical="center" wrapText="1"/>
    </xf>
    <xf numFmtId="0" fontId="19" fillId="0" borderId="50" xfId="0" applyFont="1" applyBorder="1" applyAlignment="1">
      <alignment horizontal="center" vertical="center" wrapText="1"/>
    </xf>
    <xf numFmtId="0" fontId="19" fillId="0" borderId="42" xfId="0" applyFont="1" applyBorder="1" applyAlignment="1">
      <alignment horizontal="center" vertical="center" wrapText="1"/>
    </xf>
    <xf numFmtId="0" fontId="22" fillId="39" borderId="11" xfId="0" applyFont="1" applyFill="1" applyBorder="1" applyAlignment="1">
      <alignment horizontal="center" vertical="center" wrapText="1"/>
    </xf>
    <xf numFmtId="0" fontId="22" fillId="39" borderId="12" xfId="0" applyFont="1" applyFill="1" applyBorder="1" applyAlignment="1">
      <alignment horizontal="center" vertical="center" wrapText="1"/>
    </xf>
    <xf numFmtId="0" fontId="22" fillId="39" borderId="13" xfId="0" applyFont="1" applyFill="1" applyBorder="1" applyAlignment="1">
      <alignment horizontal="center" vertical="center" wrapText="1"/>
    </xf>
    <xf numFmtId="0" fontId="22" fillId="39" borderId="16" xfId="0" applyFont="1" applyFill="1" applyBorder="1" applyAlignment="1">
      <alignment horizontal="center" vertical="center" wrapText="1"/>
    </xf>
    <xf numFmtId="0" fontId="22" fillId="39" borderId="17" xfId="0" applyFont="1" applyFill="1" applyBorder="1" applyAlignment="1">
      <alignment horizontal="center" vertical="center" wrapText="1"/>
    </xf>
    <xf numFmtId="0" fontId="22" fillId="39" borderId="18" xfId="0" applyFont="1" applyFill="1" applyBorder="1" applyAlignment="1">
      <alignment horizontal="center" vertical="center" wrapText="1"/>
    </xf>
    <xf numFmtId="0" fontId="21" fillId="20" borderId="50" xfId="0" applyFont="1" applyFill="1" applyBorder="1" applyAlignment="1">
      <alignment horizontal="center" vertical="center" wrapText="1"/>
    </xf>
    <xf numFmtId="0" fontId="21" fillId="20" borderId="42" xfId="0" applyFont="1" applyFill="1" applyBorder="1" applyAlignment="1">
      <alignment horizontal="center" vertical="center" wrapText="1"/>
    </xf>
    <xf numFmtId="0" fontId="19" fillId="0" borderId="11" xfId="0" applyFont="1" applyBorder="1" applyAlignment="1">
      <alignment horizontal="center" wrapText="1"/>
    </xf>
    <xf numFmtId="0" fontId="19" fillId="0" borderId="13" xfId="0" applyFont="1" applyBorder="1" applyAlignment="1">
      <alignment horizontal="center" wrapText="1"/>
    </xf>
    <xf numFmtId="0" fontId="19" fillId="0" borderId="50" xfId="0" applyFont="1" applyBorder="1" applyAlignment="1">
      <alignment horizontal="center" wrapText="1"/>
    </xf>
    <xf numFmtId="0" fontId="19" fillId="0" borderId="42" xfId="0" applyFont="1" applyBorder="1" applyAlignment="1">
      <alignment horizontal="center" wrapText="1"/>
    </xf>
    <xf numFmtId="0" fontId="19" fillId="0" borderId="16" xfId="0" applyFont="1" applyBorder="1" applyAlignment="1">
      <alignment horizontal="center" vertical="center" wrapText="1"/>
    </xf>
    <xf numFmtId="0" fontId="19" fillId="0" borderId="18" xfId="0" applyFont="1" applyBorder="1" applyAlignment="1">
      <alignment horizontal="center" vertical="center" wrapText="1"/>
    </xf>
    <xf numFmtId="0" fontId="20" fillId="2" borderId="11" xfId="0" applyFont="1" applyFill="1" applyBorder="1" applyAlignment="1">
      <alignment horizontal="center" vertical="center" wrapText="1"/>
    </xf>
    <xf numFmtId="0" fontId="20" fillId="2" borderId="12" xfId="0" applyFont="1" applyFill="1" applyBorder="1" applyAlignment="1">
      <alignment horizontal="center" vertical="center" wrapText="1"/>
    </xf>
    <xf numFmtId="0" fontId="20" fillId="2" borderId="13" xfId="0" applyFont="1" applyFill="1" applyBorder="1" applyAlignment="1">
      <alignment horizontal="center" vertical="center" wrapText="1"/>
    </xf>
    <xf numFmtId="0" fontId="20" fillId="2" borderId="16" xfId="0" applyFont="1" applyFill="1" applyBorder="1" applyAlignment="1">
      <alignment horizontal="center" vertical="center" wrapText="1"/>
    </xf>
    <xf numFmtId="0" fontId="20" fillId="2" borderId="17" xfId="0" applyFont="1" applyFill="1" applyBorder="1" applyAlignment="1">
      <alignment horizontal="center" vertical="center" wrapText="1"/>
    </xf>
    <xf numFmtId="0" fontId="20" fillId="2" borderId="18" xfId="0" applyFont="1" applyFill="1" applyBorder="1" applyAlignment="1">
      <alignment horizontal="center" vertical="center" wrapText="1"/>
    </xf>
    <xf numFmtId="0" fontId="18" fillId="0" borderId="50" xfId="0" applyFont="1" applyBorder="1" applyAlignment="1">
      <alignment horizontal="center" vertical="center" wrapText="1"/>
    </xf>
    <xf numFmtId="0" fontId="18" fillId="0" borderId="42" xfId="0" applyFont="1" applyBorder="1" applyAlignment="1">
      <alignment horizontal="center" vertical="center" wrapText="1"/>
    </xf>
    <xf numFmtId="0" fontId="22" fillId="5" borderId="11" xfId="0" applyFont="1" applyFill="1" applyBorder="1" applyAlignment="1">
      <alignment horizontal="center" vertical="center" wrapText="1"/>
    </xf>
    <xf numFmtId="0" fontId="22" fillId="5" borderId="12" xfId="0" applyFont="1" applyFill="1" applyBorder="1" applyAlignment="1">
      <alignment horizontal="center" vertical="center" wrapText="1"/>
    </xf>
    <xf numFmtId="0" fontId="22" fillId="5" borderId="13" xfId="0" applyFont="1" applyFill="1" applyBorder="1" applyAlignment="1">
      <alignment horizontal="center" vertical="center" wrapText="1"/>
    </xf>
    <xf numFmtId="0" fontId="22" fillId="5" borderId="16" xfId="0" applyFont="1" applyFill="1" applyBorder="1" applyAlignment="1">
      <alignment horizontal="center" vertical="center" wrapText="1"/>
    </xf>
    <xf numFmtId="0" fontId="22" fillId="5" borderId="17" xfId="0" applyFont="1" applyFill="1" applyBorder="1" applyAlignment="1">
      <alignment horizontal="center" vertical="center" wrapText="1"/>
    </xf>
    <xf numFmtId="0" fontId="22" fillId="5" borderId="18" xfId="0" applyFont="1" applyFill="1" applyBorder="1" applyAlignment="1">
      <alignment horizontal="center" vertical="center" wrapText="1"/>
    </xf>
    <xf numFmtId="0" fontId="18" fillId="0" borderId="11" xfId="0" applyFont="1" applyBorder="1" applyAlignment="1">
      <alignment horizontal="center" vertical="center" wrapText="1"/>
    </xf>
    <xf numFmtId="0" fontId="18" fillId="0" borderId="13" xfId="0" applyFont="1" applyBorder="1" applyAlignment="1">
      <alignment horizontal="center" vertical="center" wrapText="1"/>
    </xf>
    <xf numFmtId="0" fontId="18" fillId="0" borderId="16" xfId="0" applyFont="1" applyBorder="1" applyAlignment="1">
      <alignment horizontal="center" vertical="center" wrapText="1"/>
    </xf>
    <xf numFmtId="0" fontId="18" fillId="0" borderId="18" xfId="0" applyFont="1" applyBorder="1" applyAlignment="1">
      <alignment horizontal="center" vertical="center" wrapText="1"/>
    </xf>
    <xf numFmtId="0" fontId="24" fillId="30" borderId="11" xfId="0" applyFont="1" applyFill="1" applyBorder="1" applyAlignment="1">
      <alignment horizontal="center" vertical="center" wrapText="1"/>
    </xf>
    <xf numFmtId="0" fontId="24" fillId="30" borderId="12" xfId="0" applyFont="1" applyFill="1" applyBorder="1" applyAlignment="1">
      <alignment horizontal="center" vertical="center" wrapText="1"/>
    </xf>
    <xf numFmtId="0" fontId="24" fillId="30" borderId="13" xfId="0" applyFont="1" applyFill="1" applyBorder="1" applyAlignment="1">
      <alignment horizontal="center" vertical="center" wrapText="1"/>
    </xf>
    <xf numFmtId="0" fontId="24" fillId="30" borderId="14" xfId="0" applyFont="1" applyFill="1" applyBorder="1" applyAlignment="1">
      <alignment horizontal="center" vertical="center" wrapText="1"/>
    </xf>
    <xf numFmtId="0" fontId="24" fillId="30" borderId="0" xfId="0" applyFont="1" applyFill="1" applyAlignment="1">
      <alignment horizontal="center" vertical="center" wrapText="1"/>
    </xf>
    <xf numFmtId="0" fontId="24" fillId="30" borderId="15" xfId="0" applyFont="1" applyFill="1" applyBorder="1" applyAlignment="1">
      <alignment horizontal="center" vertical="center" wrapText="1"/>
    </xf>
    <xf numFmtId="0" fontId="24" fillId="30" borderId="16" xfId="0" applyFont="1" applyFill="1" applyBorder="1" applyAlignment="1">
      <alignment horizontal="center" vertical="center" wrapText="1"/>
    </xf>
    <xf numFmtId="0" fontId="24" fillId="30" borderId="17" xfId="0" applyFont="1" applyFill="1" applyBorder="1" applyAlignment="1">
      <alignment horizontal="center" vertical="center" wrapText="1"/>
    </xf>
    <xf numFmtId="0" fontId="24" fillId="30" borderId="18" xfId="0" applyFont="1" applyFill="1" applyBorder="1" applyAlignment="1">
      <alignment horizontal="center" vertical="center" wrapText="1"/>
    </xf>
    <xf numFmtId="0" fontId="12" fillId="23" borderId="50" xfId="1" applyFont="1" applyFill="1" applyBorder="1" applyAlignment="1">
      <alignment horizontal="center"/>
    </xf>
    <xf numFmtId="0" fontId="12" fillId="23" borderId="42" xfId="1" applyFont="1" applyFill="1" applyBorder="1" applyAlignment="1">
      <alignment horizontal="center"/>
    </xf>
    <xf numFmtId="0" fontId="4" fillId="4" borderId="45" xfId="0" applyFont="1" applyFill="1" applyBorder="1" applyAlignment="1">
      <alignment horizontal="center" vertical="center" wrapText="1"/>
    </xf>
    <xf numFmtId="0" fontId="4" fillId="4" borderId="2" xfId="0" applyFont="1" applyFill="1" applyBorder="1" applyAlignment="1">
      <alignment horizontal="center" vertical="center" wrapText="1"/>
    </xf>
    <xf numFmtId="0" fontId="4" fillId="4" borderId="3" xfId="0" applyFont="1" applyFill="1" applyBorder="1" applyAlignment="1">
      <alignment horizontal="center" vertical="center" wrapText="1"/>
    </xf>
    <xf numFmtId="0" fontId="4" fillId="4" borderId="6" xfId="0" applyFont="1" applyFill="1" applyBorder="1" applyAlignment="1">
      <alignment horizontal="center" vertical="center" wrapText="1"/>
    </xf>
    <xf numFmtId="0" fontId="4" fillId="4" borderId="7" xfId="0" applyFont="1" applyFill="1" applyBorder="1" applyAlignment="1">
      <alignment horizontal="center" vertical="center" wrapText="1"/>
    </xf>
    <xf numFmtId="0" fontId="4" fillId="4" borderId="8" xfId="0" applyFont="1" applyFill="1" applyBorder="1" applyAlignment="1">
      <alignment horizontal="center" vertical="center" wrapText="1"/>
    </xf>
    <xf numFmtId="0" fontId="5" fillId="44" borderId="11" xfId="0" applyFont="1" applyFill="1" applyBorder="1" applyAlignment="1">
      <alignment horizontal="center" vertical="center" wrapText="1"/>
    </xf>
    <xf numFmtId="0" fontId="5" fillId="44" borderId="12" xfId="0" applyFont="1" applyFill="1" applyBorder="1" applyAlignment="1">
      <alignment horizontal="center" vertical="center" wrapText="1"/>
    </xf>
    <xf numFmtId="0" fontId="5" fillId="44" borderId="13" xfId="0" applyFont="1" applyFill="1" applyBorder="1" applyAlignment="1">
      <alignment horizontal="center" vertical="center" wrapText="1"/>
    </xf>
    <xf numFmtId="0" fontId="5" fillId="44" borderId="14" xfId="0" applyFont="1" applyFill="1" applyBorder="1" applyAlignment="1">
      <alignment horizontal="center" vertical="center" wrapText="1"/>
    </xf>
    <xf numFmtId="0" fontId="5" fillId="44" borderId="0" xfId="0" applyFont="1" applyFill="1" applyAlignment="1">
      <alignment horizontal="center" vertical="center" wrapText="1"/>
    </xf>
    <xf numFmtId="0" fontId="5" fillId="44" borderId="15" xfId="0" applyFont="1" applyFill="1" applyBorder="1" applyAlignment="1">
      <alignment horizontal="center" vertical="center" wrapText="1"/>
    </xf>
    <xf numFmtId="0" fontId="5" fillId="44" borderId="16" xfId="0" applyFont="1" applyFill="1" applyBorder="1" applyAlignment="1">
      <alignment horizontal="center" vertical="center" wrapText="1"/>
    </xf>
    <xf numFmtId="0" fontId="5" fillId="44" borderId="17" xfId="0" applyFont="1" applyFill="1" applyBorder="1" applyAlignment="1">
      <alignment horizontal="center" vertical="center" wrapText="1"/>
    </xf>
    <xf numFmtId="0" fontId="5" fillId="44" borderId="18" xfId="0" applyFont="1" applyFill="1" applyBorder="1" applyAlignment="1">
      <alignment horizontal="center" vertical="center" wrapText="1"/>
    </xf>
    <xf numFmtId="0" fontId="30" fillId="8" borderId="11" xfId="3" applyFont="1" applyFill="1" applyBorder="1" applyAlignment="1">
      <alignment horizontal="center" vertical="center" wrapText="1"/>
    </xf>
    <xf numFmtId="0" fontId="30" fillId="8" borderId="12" xfId="3" applyFont="1" applyFill="1" applyBorder="1" applyAlignment="1">
      <alignment horizontal="center" vertical="center" wrapText="1"/>
    </xf>
    <xf numFmtId="0" fontId="30" fillId="8" borderId="13" xfId="3" applyFont="1" applyFill="1" applyBorder="1" applyAlignment="1">
      <alignment horizontal="center" vertical="center" wrapText="1"/>
    </xf>
    <xf numFmtId="0" fontId="30" fillId="8" borderId="14" xfId="3" applyFont="1" applyFill="1" applyBorder="1" applyAlignment="1">
      <alignment horizontal="center" vertical="center" wrapText="1"/>
    </xf>
    <xf numFmtId="0" fontId="30" fillId="8" borderId="0" xfId="3" applyFont="1" applyFill="1" applyAlignment="1">
      <alignment horizontal="center" vertical="center" wrapText="1"/>
    </xf>
    <xf numFmtId="0" fontId="30" fillId="8" borderId="15" xfId="3" applyFont="1" applyFill="1" applyBorder="1" applyAlignment="1">
      <alignment horizontal="center" vertical="center" wrapText="1"/>
    </xf>
    <xf numFmtId="0" fontId="30" fillId="8" borderId="16" xfId="3" applyFont="1" applyFill="1" applyBorder="1" applyAlignment="1">
      <alignment horizontal="center" vertical="center" wrapText="1"/>
    </xf>
    <xf numFmtId="0" fontId="30" fillId="8" borderId="17" xfId="3" applyFont="1" applyFill="1" applyBorder="1" applyAlignment="1">
      <alignment horizontal="center" vertical="center" wrapText="1"/>
    </xf>
    <xf numFmtId="0" fontId="30" fillId="8" borderId="18" xfId="3" applyFont="1" applyFill="1" applyBorder="1" applyAlignment="1">
      <alignment horizontal="center" vertical="center" wrapText="1"/>
    </xf>
    <xf numFmtId="0" fontId="12" fillId="23" borderId="50" xfId="1" applyFont="1" applyFill="1" applyBorder="1" applyAlignment="1">
      <alignment horizontal="center" vertical="center"/>
    </xf>
    <xf numFmtId="0" fontId="12" fillId="23" borderId="42" xfId="1" applyFont="1" applyFill="1" applyBorder="1" applyAlignment="1">
      <alignment horizontal="center" vertical="center"/>
    </xf>
    <xf numFmtId="0" fontId="2" fillId="49" borderId="11" xfId="0" applyFont="1" applyFill="1" applyBorder="1" applyAlignment="1">
      <alignment horizontal="center" vertical="center" wrapText="1"/>
    </xf>
    <xf numFmtId="0" fontId="2" fillId="49" borderId="13" xfId="0" applyFont="1" applyFill="1" applyBorder="1" applyAlignment="1">
      <alignment horizontal="center" vertical="center" wrapText="1"/>
    </xf>
    <xf numFmtId="0" fontId="2" fillId="49" borderId="14" xfId="0" applyFont="1" applyFill="1" applyBorder="1" applyAlignment="1">
      <alignment horizontal="center" vertical="center" wrapText="1"/>
    </xf>
    <xf numFmtId="0" fontId="2" fillId="49" borderId="15" xfId="0" applyFont="1" applyFill="1" applyBorder="1" applyAlignment="1">
      <alignment horizontal="center" vertical="center" wrapText="1"/>
    </xf>
    <xf numFmtId="0" fontId="2" fillId="49" borderId="16" xfId="0" applyFont="1" applyFill="1" applyBorder="1" applyAlignment="1">
      <alignment horizontal="center" vertical="center" wrapText="1"/>
    </xf>
    <xf numFmtId="0" fontId="2" fillId="49" borderId="18" xfId="0" applyFont="1" applyFill="1" applyBorder="1" applyAlignment="1">
      <alignment horizontal="center" vertical="center" wrapText="1"/>
    </xf>
    <xf numFmtId="0" fontId="35" fillId="44" borderId="1" xfId="0" applyFont="1" applyFill="1" applyBorder="1" applyAlignment="1">
      <alignment horizontal="center" vertical="center" wrapText="1"/>
    </xf>
    <xf numFmtId="0" fontId="36" fillId="0" borderId="1" xfId="0" applyFont="1" applyBorder="1" applyAlignment="1">
      <alignment vertical="center"/>
    </xf>
    <xf numFmtId="0" fontId="24" fillId="5" borderId="11" xfId="0" applyFont="1" applyFill="1" applyBorder="1" applyAlignment="1">
      <alignment horizontal="center" vertical="center" wrapText="1"/>
    </xf>
    <xf numFmtId="0" fontId="24" fillId="5" borderId="12" xfId="0" applyFont="1" applyFill="1" applyBorder="1" applyAlignment="1">
      <alignment horizontal="center" vertical="center" wrapText="1"/>
    </xf>
    <xf numFmtId="0" fontId="24" fillId="5" borderId="13" xfId="0" applyFont="1" applyFill="1" applyBorder="1" applyAlignment="1">
      <alignment horizontal="center" vertical="center" wrapText="1"/>
    </xf>
    <xf numFmtId="0" fontId="24" fillId="5" borderId="14" xfId="0" applyFont="1" applyFill="1" applyBorder="1" applyAlignment="1">
      <alignment horizontal="center" vertical="center" wrapText="1"/>
    </xf>
    <xf numFmtId="0" fontId="24" fillId="5" borderId="0" xfId="0" applyFont="1" applyFill="1" applyAlignment="1">
      <alignment horizontal="center" vertical="center" wrapText="1"/>
    </xf>
    <xf numFmtId="0" fontId="24" fillId="5" borderId="15" xfId="0" applyFont="1" applyFill="1" applyBorder="1" applyAlignment="1">
      <alignment horizontal="center" vertical="center" wrapText="1"/>
    </xf>
    <xf numFmtId="0" fontId="24" fillId="5" borderId="16" xfId="0" applyFont="1" applyFill="1" applyBorder="1" applyAlignment="1">
      <alignment horizontal="center" vertical="center" wrapText="1"/>
    </xf>
    <xf numFmtId="0" fontId="24" fillId="5" borderId="17" xfId="0" applyFont="1" applyFill="1" applyBorder="1" applyAlignment="1">
      <alignment horizontal="center" vertical="center" wrapText="1"/>
    </xf>
    <xf numFmtId="0" fontId="24" fillId="5" borderId="18" xfId="0" applyFont="1" applyFill="1" applyBorder="1" applyAlignment="1">
      <alignment horizontal="center" vertical="center" wrapText="1"/>
    </xf>
    <xf numFmtId="0" fontId="39" fillId="42" borderId="0" xfId="0" applyFont="1" applyFill="1" applyAlignment="1" applyProtection="1">
      <alignment horizontal="center" vertical="center" wrapText="1"/>
      <protection locked="0"/>
    </xf>
    <xf numFmtId="0" fontId="36" fillId="44" borderId="1" xfId="0" applyFont="1" applyFill="1" applyBorder="1" applyAlignment="1">
      <alignment horizontal="center" vertical="center" wrapText="1"/>
    </xf>
    <xf numFmtId="0" fontId="40" fillId="51" borderId="11" xfId="0" applyFont="1" applyFill="1" applyBorder="1" applyAlignment="1">
      <alignment horizontal="center" vertical="center" wrapText="1"/>
    </xf>
    <xf numFmtId="0" fontId="40" fillId="51" borderId="12" xfId="0" applyFont="1" applyFill="1" applyBorder="1" applyAlignment="1">
      <alignment horizontal="center" vertical="center" wrapText="1"/>
    </xf>
    <xf numFmtId="0" fontId="40" fillId="51" borderId="13" xfId="0" applyFont="1" applyFill="1" applyBorder="1" applyAlignment="1">
      <alignment horizontal="center" vertical="center" wrapText="1"/>
    </xf>
    <xf numFmtId="0" fontId="40" fillId="51" borderId="14" xfId="0" applyFont="1" applyFill="1" applyBorder="1" applyAlignment="1">
      <alignment horizontal="center" vertical="center" wrapText="1"/>
    </xf>
    <xf numFmtId="0" fontId="40" fillId="51" borderId="0" xfId="0" applyFont="1" applyFill="1" applyAlignment="1">
      <alignment horizontal="center" vertical="center" wrapText="1"/>
    </xf>
    <xf numFmtId="0" fontId="40" fillId="51" borderId="15" xfId="0" applyFont="1" applyFill="1" applyBorder="1" applyAlignment="1">
      <alignment horizontal="center" vertical="center" wrapText="1"/>
    </xf>
    <xf numFmtId="0" fontId="40" fillId="51" borderId="16" xfId="0" applyFont="1" applyFill="1" applyBorder="1" applyAlignment="1">
      <alignment horizontal="center" vertical="center" wrapText="1"/>
    </xf>
    <xf numFmtId="0" fontId="40" fillId="51" borderId="17" xfId="0" applyFont="1" applyFill="1" applyBorder="1" applyAlignment="1">
      <alignment horizontal="center" vertical="center" wrapText="1"/>
    </xf>
    <xf numFmtId="0" fontId="40" fillId="51" borderId="18" xfId="0" applyFont="1" applyFill="1" applyBorder="1" applyAlignment="1">
      <alignment horizontal="center" vertical="center" wrapText="1"/>
    </xf>
    <xf numFmtId="0" fontId="1" fillId="52" borderId="11" xfId="0" applyFont="1" applyFill="1" applyBorder="1" applyAlignment="1">
      <alignment horizontal="center" vertical="center" wrapText="1"/>
    </xf>
    <xf numFmtId="0" fontId="1" fillId="52" borderId="13" xfId="0" applyFont="1" applyFill="1" applyBorder="1" applyAlignment="1">
      <alignment horizontal="center" vertical="center" wrapText="1"/>
    </xf>
    <xf numFmtId="0" fontId="1" fillId="52" borderId="14" xfId="0" applyFont="1" applyFill="1" applyBorder="1" applyAlignment="1">
      <alignment horizontal="center" vertical="center" wrapText="1"/>
    </xf>
    <xf numFmtId="0" fontId="1" fillId="52" borderId="15" xfId="0" applyFont="1" applyFill="1" applyBorder="1" applyAlignment="1">
      <alignment horizontal="center" vertical="center" wrapText="1"/>
    </xf>
    <xf numFmtId="0" fontId="1" fillId="52" borderId="16" xfId="0" applyFont="1" applyFill="1" applyBorder="1" applyAlignment="1">
      <alignment horizontal="center" vertical="center" wrapText="1"/>
    </xf>
    <xf numFmtId="0" fontId="1" fillId="52" borderId="18" xfId="0" applyFont="1" applyFill="1" applyBorder="1" applyAlignment="1">
      <alignment horizontal="center" vertical="center" wrapText="1"/>
    </xf>
    <xf numFmtId="0" fontId="45" fillId="8" borderId="11" xfId="0" applyFont="1" applyFill="1" applyBorder="1" applyAlignment="1">
      <alignment horizontal="center" vertical="center" wrapText="1"/>
    </xf>
    <xf numFmtId="0" fontId="45" fillId="8" borderId="12" xfId="0" applyFont="1" applyFill="1" applyBorder="1" applyAlignment="1">
      <alignment horizontal="center" vertical="center" wrapText="1"/>
    </xf>
    <xf numFmtId="0" fontId="45" fillId="8" borderId="13" xfId="0" applyFont="1" applyFill="1" applyBorder="1" applyAlignment="1">
      <alignment horizontal="center" vertical="center" wrapText="1"/>
    </xf>
    <xf numFmtId="0" fontId="45" fillId="8" borderId="14" xfId="0" applyFont="1" applyFill="1" applyBorder="1" applyAlignment="1">
      <alignment horizontal="center" vertical="center" wrapText="1"/>
    </xf>
    <xf numFmtId="0" fontId="45" fillId="8" borderId="0" xfId="0" applyFont="1" applyFill="1" applyAlignment="1">
      <alignment horizontal="center" vertical="center" wrapText="1"/>
    </xf>
    <xf numFmtId="0" fontId="45" fillId="8" borderId="15" xfId="0" applyFont="1" applyFill="1" applyBorder="1" applyAlignment="1">
      <alignment horizontal="center" vertical="center" wrapText="1"/>
    </xf>
    <xf numFmtId="0" fontId="45" fillId="8" borderId="16" xfId="0" applyFont="1" applyFill="1" applyBorder="1" applyAlignment="1">
      <alignment horizontal="center" vertical="center" wrapText="1"/>
    </xf>
    <xf numFmtId="0" fontId="45" fillId="8" borderId="17" xfId="0" applyFont="1" applyFill="1" applyBorder="1" applyAlignment="1">
      <alignment horizontal="center" vertical="center" wrapText="1"/>
    </xf>
    <xf numFmtId="0" fontId="45" fillId="8" borderId="18" xfId="0" applyFont="1" applyFill="1" applyBorder="1" applyAlignment="1">
      <alignment horizontal="center" vertical="center" wrapText="1"/>
    </xf>
    <xf numFmtId="0" fontId="24" fillId="3" borderId="11" xfId="0" applyFont="1" applyFill="1" applyBorder="1" applyAlignment="1">
      <alignment horizontal="center" vertical="center" wrapText="1"/>
    </xf>
    <xf numFmtId="0" fontId="24" fillId="3" borderId="12" xfId="0" applyFont="1" applyFill="1" applyBorder="1" applyAlignment="1">
      <alignment horizontal="center" vertical="center" wrapText="1"/>
    </xf>
    <xf numFmtId="0" fontId="24" fillId="3" borderId="13" xfId="0" applyFont="1" applyFill="1" applyBorder="1" applyAlignment="1">
      <alignment horizontal="center" vertical="center" wrapText="1"/>
    </xf>
    <xf numFmtId="0" fontId="24" fillId="3" borderId="14" xfId="0" applyFont="1" applyFill="1" applyBorder="1" applyAlignment="1">
      <alignment horizontal="center" vertical="center" wrapText="1"/>
    </xf>
    <xf numFmtId="0" fontId="24" fillId="3" borderId="0" xfId="0" applyFont="1" applyFill="1" applyAlignment="1">
      <alignment horizontal="center" vertical="center" wrapText="1"/>
    </xf>
    <xf numFmtId="0" fontId="24" fillId="3" borderId="15" xfId="0" applyFont="1" applyFill="1" applyBorder="1" applyAlignment="1">
      <alignment horizontal="center" vertical="center" wrapText="1"/>
    </xf>
    <xf numFmtId="0" fontId="24" fillId="3" borderId="16" xfId="0" applyFont="1" applyFill="1" applyBorder="1" applyAlignment="1">
      <alignment horizontal="center" vertical="center" wrapText="1"/>
    </xf>
    <xf numFmtId="0" fontId="24" fillId="3" borderId="17" xfId="0" applyFont="1" applyFill="1" applyBorder="1" applyAlignment="1">
      <alignment horizontal="center" vertical="center" wrapText="1"/>
    </xf>
    <xf numFmtId="0" fontId="24" fillId="3" borderId="18" xfId="0" applyFont="1" applyFill="1" applyBorder="1" applyAlignment="1">
      <alignment horizontal="center" vertical="center" wrapText="1"/>
    </xf>
    <xf numFmtId="0" fontId="46" fillId="23" borderId="50" xfId="1" applyFont="1" applyFill="1" applyBorder="1" applyAlignment="1">
      <alignment horizontal="center" vertical="center"/>
    </xf>
    <xf numFmtId="0" fontId="46" fillId="23" borderId="42" xfId="1" applyFont="1" applyFill="1" applyBorder="1" applyAlignment="1">
      <alignment horizontal="center" vertical="center"/>
    </xf>
    <xf numFmtId="0" fontId="0" fillId="0" borderId="0" xfId="0" applyAlignment="1">
      <alignment horizontal="center"/>
    </xf>
    <xf numFmtId="0" fontId="36" fillId="29" borderId="11" xfId="0" applyFont="1" applyFill="1" applyBorder="1" applyAlignment="1">
      <alignment horizontal="center" vertical="center" wrapText="1"/>
    </xf>
    <xf numFmtId="0" fontId="36" fillId="29" borderId="12" xfId="0" applyFont="1" applyFill="1" applyBorder="1" applyAlignment="1">
      <alignment horizontal="center" vertical="center" wrapText="1"/>
    </xf>
    <xf numFmtId="0" fontId="36" fillId="29" borderId="13" xfId="0" applyFont="1" applyFill="1" applyBorder="1" applyAlignment="1">
      <alignment horizontal="center" vertical="center" wrapText="1"/>
    </xf>
    <xf numFmtId="0" fontId="36" fillId="29" borderId="14" xfId="0" applyFont="1" applyFill="1" applyBorder="1" applyAlignment="1">
      <alignment horizontal="center" vertical="center" wrapText="1"/>
    </xf>
    <xf numFmtId="0" fontId="36" fillId="29" borderId="0" xfId="0" applyFont="1" applyFill="1" applyAlignment="1">
      <alignment horizontal="center" vertical="center" wrapText="1"/>
    </xf>
    <xf numFmtId="0" fontId="36" fillId="29" borderId="15" xfId="0" applyFont="1" applyFill="1" applyBorder="1" applyAlignment="1">
      <alignment horizontal="center" vertical="center" wrapText="1"/>
    </xf>
    <xf numFmtId="0" fontId="36" fillId="29" borderId="16" xfId="0" applyFont="1" applyFill="1" applyBorder="1" applyAlignment="1">
      <alignment horizontal="center" vertical="center" wrapText="1"/>
    </xf>
    <xf numFmtId="0" fontId="36" fillId="29" borderId="17" xfId="0" applyFont="1" applyFill="1" applyBorder="1" applyAlignment="1">
      <alignment horizontal="center" vertical="center" wrapText="1"/>
    </xf>
    <xf numFmtId="0" fontId="36" fillId="29" borderId="18" xfId="0" applyFont="1" applyFill="1" applyBorder="1" applyAlignment="1">
      <alignment horizontal="center" vertical="center" wrapText="1"/>
    </xf>
    <xf numFmtId="0" fontId="4" fillId="7" borderId="45" xfId="0" applyFont="1" applyFill="1" applyBorder="1" applyAlignment="1">
      <alignment horizontal="center" vertical="center" wrapText="1"/>
    </xf>
    <xf numFmtId="0" fontId="4" fillId="7" borderId="2" xfId="0" applyFont="1" applyFill="1" applyBorder="1" applyAlignment="1">
      <alignment horizontal="center" vertical="center" wrapText="1"/>
    </xf>
    <xf numFmtId="0" fontId="4" fillId="7" borderId="3" xfId="0" applyFont="1" applyFill="1" applyBorder="1" applyAlignment="1">
      <alignment horizontal="center" vertical="center" wrapText="1"/>
    </xf>
    <xf numFmtId="0" fontId="4" fillId="7" borderId="4" xfId="0" applyFont="1" applyFill="1" applyBorder="1" applyAlignment="1">
      <alignment horizontal="center" vertical="center" wrapText="1"/>
    </xf>
    <xf numFmtId="0" fontId="4" fillId="7" borderId="1" xfId="0" applyFont="1" applyFill="1" applyBorder="1" applyAlignment="1">
      <alignment horizontal="center" vertical="center" wrapText="1"/>
    </xf>
    <xf numFmtId="0" fontId="4" fillId="7" borderId="5" xfId="0" applyFont="1" applyFill="1" applyBorder="1" applyAlignment="1">
      <alignment horizontal="center" vertical="center" wrapText="1"/>
    </xf>
    <xf numFmtId="0" fontId="4" fillId="7" borderId="6" xfId="0" applyFont="1" applyFill="1" applyBorder="1" applyAlignment="1">
      <alignment horizontal="center" vertical="center" wrapText="1"/>
    </xf>
    <xf numFmtId="0" fontId="4" fillId="7" borderId="7" xfId="0" applyFont="1" applyFill="1" applyBorder="1" applyAlignment="1">
      <alignment horizontal="center" vertical="center" wrapText="1"/>
    </xf>
    <xf numFmtId="0" fontId="4" fillId="7" borderId="8" xfId="0" applyFont="1" applyFill="1" applyBorder="1" applyAlignment="1">
      <alignment horizontal="center" vertical="center" wrapText="1"/>
    </xf>
    <xf numFmtId="0" fontId="16" fillId="5" borderId="0" xfId="0" applyFont="1" applyFill="1" applyAlignment="1">
      <alignment horizontal="center" vertical="center" wrapText="1"/>
    </xf>
    <xf numFmtId="0" fontId="16" fillId="5" borderId="11" xfId="0" applyFont="1" applyFill="1" applyBorder="1" applyAlignment="1">
      <alignment horizontal="center" vertical="center" wrapText="1"/>
    </xf>
    <xf numFmtId="0" fontId="16" fillId="5" borderId="12" xfId="0" applyFont="1" applyFill="1" applyBorder="1" applyAlignment="1">
      <alignment horizontal="center" vertical="center" wrapText="1"/>
    </xf>
    <xf numFmtId="0" fontId="16" fillId="5" borderId="13" xfId="0" applyFont="1" applyFill="1" applyBorder="1" applyAlignment="1">
      <alignment horizontal="center" vertical="center" wrapText="1"/>
    </xf>
    <xf numFmtId="0" fontId="16" fillId="5" borderId="14" xfId="0" applyFont="1" applyFill="1" applyBorder="1" applyAlignment="1">
      <alignment horizontal="center" vertical="center" wrapText="1"/>
    </xf>
    <xf numFmtId="0" fontId="16" fillId="5" borderId="15" xfId="0" applyFont="1" applyFill="1" applyBorder="1" applyAlignment="1">
      <alignment horizontal="center" vertical="center" wrapText="1"/>
    </xf>
    <xf numFmtId="0" fontId="16" fillId="5" borderId="16" xfId="0" applyFont="1" applyFill="1" applyBorder="1" applyAlignment="1">
      <alignment horizontal="center" vertical="center" wrapText="1"/>
    </xf>
    <xf numFmtId="0" fontId="16" fillId="5" borderId="17" xfId="0" applyFont="1" applyFill="1" applyBorder="1" applyAlignment="1">
      <alignment horizontal="center" vertical="center" wrapText="1"/>
    </xf>
    <xf numFmtId="0" fontId="16" fillId="5" borderId="18" xfId="0" applyFont="1" applyFill="1" applyBorder="1" applyAlignment="1">
      <alignment horizontal="center" vertical="center" wrapText="1"/>
    </xf>
    <xf numFmtId="0" fontId="46" fillId="23" borderId="11" xfId="1" applyFont="1" applyFill="1" applyBorder="1" applyAlignment="1">
      <alignment horizontal="center" vertical="center"/>
    </xf>
    <xf numFmtId="0" fontId="46" fillId="23" borderId="13" xfId="1" applyFont="1" applyFill="1" applyBorder="1" applyAlignment="1">
      <alignment horizontal="center" vertical="center"/>
    </xf>
    <xf numFmtId="0" fontId="46" fillId="23" borderId="16" xfId="1" applyFont="1" applyFill="1" applyBorder="1" applyAlignment="1">
      <alignment horizontal="center" vertical="center"/>
    </xf>
    <xf numFmtId="0" fontId="46" fillId="23" borderId="18" xfId="1" applyFont="1" applyFill="1" applyBorder="1" applyAlignment="1">
      <alignment horizontal="center" vertical="center"/>
    </xf>
    <xf numFmtId="0" fontId="3" fillId="53" borderId="11" xfId="0" applyFont="1" applyFill="1" applyBorder="1" applyAlignment="1">
      <alignment horizontal="center" vertical="center" wrapText="1"/>
    </xf>
    <xf numFmtId="0" fontId="3" fillId="53" borderId="12" xfId="0" applyFont="1" applyFill="1" applyBorder="1" applyAlignment="1">
      <alignment horizontal="center" vertical="center" wrapText="1"/>
    </xf>
    <xf numFmtId="0" fontId="3" fillId="53" borderId="13" xfId="0" applyFont="1" applyFill="1" applyBorder="1" applyAlignment="1">
      <alignment horizontal="center" vertical="center" wrapText="1"/>
    </xf>
    <xf numFmtId="0" fontId="3" fillId="53" borderId="14" xfId="0" applyFont="1" applyFill="1" applyBorder="1" applyAlignment="1">
      <alignment horizontal="center" vertical="center" wrapText="1"/>
    </xf>
    <xf numFmtId="0" fontId="3" fillId="53" borderId="0" xfId="0" applyFont="1" applyFill="1" applyAlignment="1">
      <alignment horizontal="center" vertical="center" wrapText="1"/>
    </xf>
    <xf numFmtId="0" fontId="3" fillId="53" borderId="15" xfId="0" applyFont="1" applyFill="1" applyBorder="1" applyAlignment="1">
      <alignment horizontal="center" vertical="center" wrapText="1"/>
    </xf>
    <xf numFmtId="0" fontId="3" fillId="53" borderId="16" xfId="0" applyFont="1" applyFill="1" applyBorder="1" applyAlignment="1">
      <alignment horizontal="center" vertical="center" wrapText="1"/>
    </xf>
    <xf numFmtId="0" fontId="3" fillId="53" borderId="17" xfId="0" applyFont="1" applyFill="1" applyBorder="1" applyAlignment="1">
      <alignment horizontal="center" vertical="center" wrapText="1"/>
    </xf>
    <xf numFmtId="0" fontId="3" fillId="53" borderId="18" xfId="0" applyFont="1" applyFill="1" applyBorder="1" applyAlignment="1">
      <alignment horizontal="center" vertical="center" wrapText="1"/>
    </xf>
    <xf numFmtId="0" fontId="5" fillId="20" borderId="11" xfId="0" applyFont="1" applyFill="1" applyBorder="1" applyAlignment="1">
      <alignment horizontal="center" vertical="center" wrapText="1"/>
    </xf>
    <xf numFmtId="0" fontId="5" fillId="20" borderId="13" xfId="0" applyFont="1" applyFill="1" applyBorder="1" applyAlignment="1">
      <alignment horizontal="center" vertical="center" wrapText="1"/>
    </xf>
    <xf numFmtId="0" fontId="5" fillId="20" borderId="16" xfId="0" applyFont="1" applyFill="1" applyBorder="1" applyAlignment="1">
      <alignment horizontal="center" vertical="center" wrapText="1"/>
    </xf>
    <xf numFmtId="0" fontId="5" fillId="20" borderId="18" xfId="0" applyFont="1" applyFill="1" applyBorder="1" applyAlignment="1">
      <alignment horizontal="center" vertical="center" wrapText="1"/>
    </xf>
    <xf numFmtId="0" fontId="16" fillId="44" borderId="11" xfId="0" applyFont="1" applyFill="1" applyBorder="1" applyAlignment="1">
      <alignment horizontal="center" vertical="center" wrapText="1"/>
    </xf>
    <xf numFmtId="0" fontId="16" fillId="44" borderId="12" xfId="0" applyFont="1" applyFill="1" applyBorder="1" applyAlignment="1">
      <alignment horizontal="center" vertical="center" wrapText="1"/>
    </xf>
    <xf numFmtId="0" fontId="16" fillId="44" borderId="13" xfId="0" applyFont="1" applyFill="1" applyBorder="1" applyAlignment="1">
      <alignment horizontal="center" vertical="center" wrapText="1"/>
    </xf>
    <xf numFmtId="0" fontId="16" fillId="44" borderId="14" xfId="0" applyFont="1" applyFill="1" applyBorder="1" applyAlignment="1">
      <alignment horizontal="center" vertical="center" wrapText="1"/>
    </xf>
    <xf numFmtId="0" fontId="16" fillId="44" borderId="0" xfId="0" applyFont="1" applyFill="1" applyAlignment="1">
      <alignment horizontal="center" vertical="center" wrapText="1"/>
    </xf>
    <xf numFmtId="0" fontId="16" fillId="44" borderId="15" xfId="0" applyFont="1" applyFill="1" applyBorder="1" applyAlignment="1">
      <alignment horizontal="center" vertical="center" wrapText="1"/>
    </xf>
    <xf numFmtId="0" fontId="16" fillId="44" borderId="16" xfId="0" applyFont="1" applyFill="1" applyBorder="1" applyAlignment="1">
      <alignment horizontal="center" vertical="center" wrapText="1"/>
    </xf>
    <xf numFmtId="0" fontId="16" fillId="44" borderId="17" xfId="0" applyFont="1" applyFill="1" applyBorder="1" applyAlignment="1">
      <alignment horizontal="center" vertical="center" wrapText="1"/>
    </xf>
    <xf numFmtId="0" fontId="16" fillId="44" borderId="18" xfId="0" applyFont="1" applyFill="1" applyBorder="1" applyAlignment="1">
      <alignment horizontal="center" vertical="center" wrapText="1"/>
    </xf>
    <xf numFmtId="0" fontId="4" fillId="24" borderId="11" xfId="0" applyFont="1" applyFill="1" applyBorder="1" applyAlignment="1">
      <alignment horizontal="center" vertical="center" wrapText="1"/>
    </xf>
    <xf numFmtId="0" fontId="4" fillId="24" borderId="12" xfId="0" applyFont="1" applyFill="1" applyBorder="1" applyAlignment="1">
      <alignment horizontal="center" vertical="center" wrapText="1"/>
    </xf>
    <xf numFmtId="0" fontId="4" fillId="24" borderId="13" xfId="0" applyFont="1" applyFill="1" applyBorder="1" applyAlignment="1">
      <alignment horizontal="center" vertical="center" wrapText="1"/>
    </xf>
    <xf numFmtId="0" fontId="4" fillId="24" borderId="16" xfId="0" applyFont="1" applyFill="1" applyBorder="1" applyAlignment="1">
      <alignment horizontal="center" vertical="center" wrapText="1"/>
    </xf>
    <xf numFmtId="0" fontId="4" fillId="24" borderId="17" xfId="0" applyFont="1" applyFill="1" applyBorder="1" applyAlignment="1">
      <alignment horizontal="center" vertical="center" wrapText="1"/>
    </xf>
    <xf numFmtId="0" fontId="4" fillId="24" borderId="18" xfId="0" applyFont="1" applyFill="1" applyBorder="1" applyAlignment="1">
      <alignment horizontal="center" vertical="center" wrapText="1"/>
    </xf>
    <xf numFmtId="0" fontId="3" fillId="26" borderId="11" xfId="0" applyFont="1" applyFill="1" applyBorder="1" applyAlignment="1">
      <alignment horizontal="center" vertical="center" wrapText="1"/>
    </xf>
    <xf numFmtId="0" fontId="3" fillId="26" borderId="12" xfId="0" applyFont="1" applyFill="1" applyBorder="1" applyAlignment="1">
      <alignment horizontal="center" vertical="center" wrapText="1"/>
    </xf>
    <xf numFmtId="0" fontId="3" fillId="26" borderId="13" xfId="0" applyFont="1" applyFill="1" applyBorder="1" applyAlignment="1">
      <alignment horizontal="center" vertical="center" wrapText="1"/>
    </xf>
    <xf numFmtId="0" fontId="3" fillId="26" borderId="16" xfId="0" applyFont="1" applyFill="1" applyBorder="1" applyAlignment="1">
      <alignment horizontal="center" vertical="center" wrapText="1"/>
    </xf>
    <xf numFmtId="0" fontId="3" fillId="26" borderId="17" xfId="0" applyFont="1" applyFill="1" applyBorder="1" applyAlignment="1">
      <alignment horizontal="center" vertical="center" wrapText="1"/>
    </xf>
    <xf numFmtId="0" fontId="3" fillId="26" borderId="18" xfId="0" applyFont="1" applyFill="1" applyBorder="1" applyAlignment="1">
      <alignment horizontal="center" vertical="center" wrapText="1"/>
    </xf>
    <xf numFmtId="0" fontId="16" fillId="0" borderId="1" xfId="0" applyFont="1" applyBorder="1"/>
    <xf numFmtId="0" fontId="1" fillId="0" borderId="1" xfId="0" applyFont="1" applyFill="1" applyBorder="1"/>
    <xf numFmtId="0" fontId="16" fillId="55" borderId="11" xfId="0" applyFont="1" applyFill="1" applyBorder="1" applyAlignment="1">
      <alignment horizontal="center" vertical="center" wrapText="1"/>
    </xf>
    <xf numFmtId="0" fontId="16" fillId="55" borderId="12" xfId="0" applyFont="1" applyFill="1" applyBorder="1" applyAlignment="1">
      <alignment horizontal="center" vertical="center" wrapText="1"/>
    </xf>
    <xf numFmtId="0" fontId="16" fillId="55" borderId="13" xfId="0" applyFont="1" applyFill="1" applyBorder="1" applyAlignment="1">
      <alignment horizontal="center" vertical="center" wrapText="1"/>
    </xf>
    <xf numFmtId="0" fontId="16" fillId="55" borderId="14" xfId="0" applyFont="1" applyFill="1" applyBorder="1" applyAlignment="1">
      <alignment horizontal="center" vertical="center" wrapText="1"/>
    </xf>
    <xf numFmtId="0" fontId="16" fillId="55" borderId="0" xfId="0" applyFont="1" applyFill="1" applyBorder="1" applyAlignment="1">
      <alignment horizontal="center" vertical="center" wrapText="1"/>
    </xf>
    <xf numFmtId="0" fontId="16" fillId="55" borderId="15" xfId="0" applyFont="1" applyFill="1" applyBorder="1" applyAlignment="1">
      <alignment horizontal="center" vertical="center" wrapText="1"/>
    </xf>
    <xf numFmtId="0" fontId="16" fillId="55" borderId="16" xfId="0" applyFont="1" applyFill="1" applyBorder="1" applyAlignment="1">
      <alignment horizontal="center" vertical="center" wrapText="1"/>
    </xf>
    <xf numFmtId="0" fontId="16" fillId="55" borderId="17" xfId="0" applyFont="1" applyFill="1" applyBorder="1" applyAlignment="1">
      <alignment horizontal="center" vertical="center" wrapText="1"/>
    </xf>
    <xf numFmtId="0" fontId="16" fillId="55" borderId="18" xfId="0" applyFont="1" applyFill="1" applyBorder="1" applyAlignment="1">
      <alignment horizontal="center" vertical="center" wrapText="1"/>
    </xf>
    <xf numFmtId="0" fontId="35" fillId="11" borderId="21" xfId="0" applyFont="1" applyFill="1" applyBorder="1" applyAlignment="1">
      <alignment horizontal="center" vertical="center"/>
    </xf>
    <xf numFmtId="0" fontId="48" fillId="11" borderId="21" xfId="0" applyFont="1" applyFill="1" applyBorder="1" applyAlignment="1">
      <alignment horizontal="center" vertical="center"/>
    </xf>
    <xf numFmtId="0" fontId="16" fillId="6" borderId="1" xfId="0" applyFont="1" applyFill="1" applyBorder="1" applyAlignment="1">
      <alignment horizontal="center" vertical="center"/>
    </xf>
    <xf numFmtId="0" fontId="16" fillId="6" borderId="1" xfId="0" applyFont="1" applyFill="1" applyBorder="1" applyAlignment="1">
      <alignment horizontal="center" vertical="center"/>
    </xf>
    <xf numFmtId="0" fontId="0" fillId="6" borderId="1" xfId="0" applyFill="1" applyBorder="1" applyAlignment="1">
      <alignment horizontal="center" vertical="center"/>
    </xf>
    <xf numFmtId="0" fontId="16" fillId="25" borderId="1" xfId="0" applyFont="1" applyFill="1" applyBorder="1" applyAlignment="1">
      <alignment horizontal="center" vertical="center"/>
    </xf>
    <xf numFmtId="0" fontId="16" fillId="0" borderId="1" xfId="0" applyFont="1" applyBorder="1" applyAlignment="1">
      <alignment horizontal="center" vertical="center"/>
    </xf>
    <xf numFmtId="0" fontId="9" fillId="49" borderId="1" xfId="0" applyFont="1" applyFill="1" applyBorder="1"/>
    <xf numFmtId="0" fontId="3" fillId="55" borderId="11" xfId="0" applyFont="1" applyFill="1" applyBorder="1" applyAlignment="1">
      <alignment horizontal="center" vertical="center" wrapText="1"/>
    </xf>
    <xf numFmtId="0" fontId="3" fillId="55" borderId="12" xfId="0" applyFont="1" applyFill="1" applyBorder="1" applyAlignment="1">
      <alignment horizontal="center" vertical="center" wrapText="1"/>
    </xf>
    <xf numFmtId="0" fontId="3" fillId="55" borderId="13" xfId="0" applyFont="1" applyFill="1" applyBorder="1" applyAlignment="1">
      <alignment horizontal="center" vertical="center" wrapText="1"/>
    </xf>
    <xf numFmtId="0" fontId="3" fillId="55" borderId="14" xfId="0" applyFont="1" applyFill="1" applyBorder="1" applyAlignment="1">
      <alignment horizontal="center" vertical="center" wrapText="1"/>
    </xf>
    <xf numFmtId="0" fontId="3" fillId="55" borderId="0" xfId="0" applyFont="1" applyFill="1" applyBorder="1" applyAlignment="1">
      <alignment horizontal="center" vertical="center" wrapText="1"/>
    </xf>
    <xf numFmtId="0" fontId="3" fillId="55" borderId="15" xfId="0" applyFont="1" applyFill="1" applyBorder="1" applyAlignment="1">
      <alignment horizontal="center" vertical="center" wrapText="1"/>
    </xf>
    <xf numFmtId="0" fontId="3" fillId="55" borderId="16" xfId="0" applyFont="1" applyFill="1" applyBorder="1" applyAlignment="1">
      <alignment horizontal="center" vertical="center" wrapText="1"/>
    </xf>
    <xf numFmtId="0" fontId="3" fillId="55" borderId="17" xfId="0" applyFont="1" applyFill="1" applyBorder="1" applyAlignment="1">
      <alignment horizontal="center" vertical="center" wrapText="1"/>
    </xf>
    <xf numFmtId="0" fontId="3" fillId="55" borderId="18" xfId="0" applyFont="1" applyFill="1" applyBorder="1" applyAlignment="1">
      <alignment horizontal="center" vertical="center" wrapText="1"/>
    </xf>
    <xf numFmtId="0" fontId="3" fillId="10" borderId="12" xfId="0" applyFont="1" applyFill="1" applyBorder="1" applyAlignment="1">
      <alignment horizontal="center" vertical="center" wrapText="1"/>
    </xf>
    <xf numFmtId="0" fontId="3" fillId="10" borderId="0" xfId="0" applyFont="1" applyFill="1" applyBorder="1" applyAlignment="1">
      <alignment horizontal="center" vertical="center" wrapText="1"/>
    </xf>
    <xf numFmtId="0" fontId="3" fillId="10" borderId="17" xfId="0" applyFont="1" applyFill="1" applyBorder="1" applyAlignment="1">
      <alignment horizontal="center" vertical="center" wrapText="1"/>
    </xf>
    <xf numFmtId="0" fontId="3" fillId="2" borderId="1" xfId="0" applyFont="1" applyFill="1" applyBorder="1"/>
    <xf numFmtId="0" fontId="3" fillId="0" borderId="1" xfId="0" applyFont="1" applyBorder="1"/>
    <xf numFmtId="0" fontId="3" fillId="0" borderId="1" xfId="0" applyFont="1" applyBorder="1" applyAlignment="1">
      <alignment horizontal="center" vertical="center"/>
    </xf>
    <xf numFmtId="0" fontId="16" fillId="44" borderId="0" xfId="0" applyFont="1" applyFill="1" applyBorder="1" applyAlignment="1">
      <alignment horizontal="center" vertical="center" wrapText="1"/>
    </xf>
    <xf numFmtId="0" fontId="3" fillId="0" borderId="0" xfId="0" applyFont="1"/>
    <xf numFmtId="0" fontId="3" fillId="5" borderId="4" xfId="0" applyFont="1" applyFill="1" applyBorder="1"/>
    <xf numFmtId="0" fontId="3" fillId="5" borderId="5" xfId="0" applyFont="1" applyFill="1" applyBorder="1"/>
    <xf numFmtId="0" fontId="3" fillId="5" borderId="6" xfId="0" applyFont="1" applyFill="1" applyBorder="1"/>
    <xf numFmtId="0" fontId="3" fillId="5" borderId="8" xfId="0" applyFont="1" applyFill="1" applyBorder="1"/>
    <xf numFmtId="0" fontId="3" fillId="5" borderId="11" xfId="0" applyFont="1" applyFill="1" applyBorder="1" applyAlignment="1">
      <alignment horizontal="center" vertical="center" wrapText="1"/>
    </xf>
    <xf numFmtId="0" fontId="3" fillId="5" borderId="12" xfId="0" applyFont="1" applyFill="1" applyBorder="1" applyAlignment="1">
      <alignment horizontal="center" vertical="center" wrapText="1"/>
    </xf>
    <xf numFmtId="0" fontId="3" fillId="5" borderId="13" xfId="0" applyFont="1" applyFill="1" applyBorder="1" applyAlignment="1">
      <alignment horizontal="center" vertical="center" wrapText="1"/>
    </xf>
    <xf numFmtId="0" fontId="3" fillId="5" borderId="14" xfId="0" applyFont="1" applyFill="1" applyBorder="1" applyAlignment="1">
      <alignment horizontal="center" vertical="center" wrapText="1"/>
    </xf>
    <xf numFmtId="0" fontId="3" fillId="5" borderId="0" xfId="0" applyFont="1" applyFill="1" applyBorder="1" applyAlignment="1">
      <alignment horizontal="center" vertical="center" wrapText="1"/>
    </xf>
    <xf numFmtId="0" fontId="3" fillId="5" borderId="15" xfId="0" applyFont="1" applyFill="1" applyBorder="1" applyAlignment="1">
      <alignment horizontal="center" vertical="center" wrapText="1"/>
    </xf>
    <xf numFmtId="0" fontId="3" fillId="5" borderId="16" xfId="0" applyFont="1" applyFill="1" applyBorder="1" applyAlignment="1">
      <alignment horizontal="center" vertical="center" wrapText="1"/>
    </xf>
    <xf numFmtId="0" fontId="3" fillId="5" borderId="17" xfId="0" applyFont="1" applyFill="1" applyBorder="1" applyAlignment="1">
      <alignment horizontal="center" vertical="center" wrapText="1"/>
    </xf>
    <xf numFmtId="0" fontId="3" fillId="5" borderId="18" xfId="0" applyFont="1" applyFill="1" applyBorder="1" applyAlignment="1">
      <alignment horizontal="center" vertical="center" wrapText="1"/>
    </xf>
    <xf numFmtId="0" fontId="16" fillId="5" borderId="1" xfId="0" applyFont="1" applyFill="1" applyBorder="1"/>
    <xf numFmtId="14" fontId="16" fillId="0" borderId="1" xfId="0" applyNumberFormat="1" applyFont="1" applyBorder="1"/>
    <xf numFmtId="0" fontId="3" fillId="2" borderId="12" xfId="0" applyFont="1" applyFill="1" applyBorder="1" applyAlignment="1">
      <alignment horizontal="center" vertical="center" wrapText="1"/>
    </xf>
    <xf numFmtId="0" fontId="3" fillId="2" borderId="0" xfId="0" applyFont="1" applyFill="1" applyBorder="1" applyAlignment="1">
      <alignment horizontal="center" vertical="center" wrapText="1"/>
    </xf>
    <xf numFmtId="0" fontId="3" fillId="2" borderId="17" xfId="0" applyFont="1" applyFill="1" applyBorder="1" applyAlignment="1">
      <alignment horizontal="center" vertical="center" wrapText="1"/>
    </xf>
    <xf numFmtId="0" fontId="16" fillId="5" borderId="1" xfId="0" applyFont="1" applyFill="1" applyBorder="1" applyAlignment="1">
      <alignment horizontal="center"/>
    </xf>
    <xf numFmtId="0" fontId="16" fillId="2" borderId="0" xfId="0" applyFont="1" applyFill="1" applyAlignment="1">
      <alignment horizontal="center" vertical="center" wrapText="1"/>
    </xf>
    <xf numFmtId="14" fontId="16" fillId="0" borderId="1" xfId="0" applyNumberFormat="1" applyFont="1" applyBorder="1" applyAlignment="1">
      <alignment horizontal="center"/>
    </xf>
    <xf numFmtId="0" fontId="16" fillId="0" borderId="1" xfId="0" applyFont="1" applyBorder="1" applyAlignment="1">
      <alignment horizontal="center"/>
    </xf>
    <xf numFmtId="0" fontId="1" fillId="2" borderId="1" xfId="0" applyFont="1" applyFill="1" applyBorder="1"/>
    <xf numFmtId="0" fontId="0" fillId="0" borderId="0" xfId="0" applyFont="1"/>
    <xf numFmtId="0" fontId="0" fillId="0" borderId="0" xfId="0" applyAlignment="1"/>
    <xf numFmtId="0" fontId="4" fillId="5" borderId="11" xfId="0" applyFont="1" applyFill="1" applyBorder="1" applyAlignment="1">
      <alignment horizontal="center" wrapText="1"/>
    </xf>
    <xf numFmtId="0" fontId="4" fillId="5" borderId="12" xfId="0" applyFont="1" applyFill="1" applyBorder="1" applyAlignment="1">
      <alignment horizontal="center" wrapText="1"/>
    </xf>
    <xf numFmtId="0" fontId="4" fillId="5" borderId="13" xfId="0" applyFont="1" applyFill="1" applyBorder="1" applyAlignment="1">
      <alignment horizontal="center" wrapText="1"/>
    </xf>
    <xf numFmtId="0" fontId="4" fillId="5" borderId="14" xfId="0" applyFont="1" applyFill="1" applyBorder="1" applyAlignment="1">
      <alignment horizontal="center" wrapText="1"/>
    </xf>
    <xf numFmtId="0" fontId="4" fillId="5" borderId="0" xfId="0" applyFont="1" applyFill="1" applyBorder="1" applyAlignment="1">
      <alignment horizontal="center" wrapText="1"/>
    </xf>
    <xf numFmtId="0" fontId="4" fillId="5" borderId="15" xfId="0" applyFont="1" applyFill="1" applyBorder="1" applyAlignment="1">
      <alignment horizontal="center" wrapText="1"/>
    </xf>
    <xf numFmtId="0" fontId="4" fillId="5" borderId="16" xfId="0" applyFont="1" applyFill="1" applyBorder="1" applyAlignment="1">
      <alignment horizontal="center" wrapText="1"/>
    </xf>
    <xf numFmtId="0" fontId="4" fillId="5" borderId="17" xfId="0" applyFont="1" applyFill="1" applyBorder="1" applyAlignment="1">
      <alignment horizontal="center" wrapText="1"/>
    </xf>
    <xf numFmtId="0" fontId="4" fillId="5" borderId="18" xfId="0" applyFont="1" applyFill="1" applyBorder="1" applyAlignment="1">
      <alignment horizontal="center" wrapText="1"/>
    </xf>
    <xf numFmtId="0" fontId="1" fillId="5" borderId="1" xfId="0" applyFont="1" applyFill="1" applyBorder="1" applyAlignment="1">
      <alignment horizontal="center"/>
    </xf>
    <xf numFmtId="0" fontId="1" fillId="0" borderId="1" xfId="0" applyFont="1" applyBorder="1" applyAlignment="1">
      <alignment horizontal="center"/>
    </xf>
    <xf numFmtId="0" fontId="16" fillId="5" borderId="1" xfId="0" applyFont="1" applyFill="1" applyBorder="1" applyAlignment="1">
      <alignment horizontal="center" vertical="center"/>
    </xf>
    <xf numFmtId="0" fontId="4" fillId="44" borderId="1" xfId="0" applyFont="1" applyFill="1" applyBorder="1" applyAlignment="1">
      <alignment horizontal="center" vertical="center"/>
    </xf>
    <xf numFmtId="0" fontId="4" fillId="2" borderId="1" xfId="0" applyFont="1" applyFill="1" applyBorder="1" applyAlignment="1">
      <alignment horizontal="center" vertical="center"/>
    </xf>
    <xf numFmtId="0" fontId="1" fillId="0" borderId="41" xfId="0" applyFont="1" applyBorder="1" applyAlignment="1">
      <alignment horizontal="center" vertical="center"/>
    </xf>
    <xf numFmtId="0" fontId="9" fillId="2" borderId="11" xfId="0" applyFont="1" applyFill="1" applyBorder="1" applyAlignment="1">
      <alignment horizontal="center" vertical="center" wrapText="1"/>
    </xf>
    <xf numFmtId="0" fontId="9" fillId="2" borderId="12" xfId="0" applyFont="1" applyFill="1" applyBorder="1" applyAlignment="1">
      <alignment horizontal="center" vertical="center" wrapText="1"/>
    </xf>
    <xf numFmtId="0" fontId="9" fillId="2" borderId="13" xfId="0" applyFont="1" applyFill="1" applyBorder="1" applyAlignment="1">
      <alignment horizontal="center" vertical="center" wrapText="1"/>
    </xf>
    <xf numFmtId="0" fontId="9" fillId="2" borderId="14" xfId="0" applyFont="1" applyFill="1" applyBorder="1" applyAlignment="1">
      <alignment horizontal="center" vertical="center" wrapText="1"/>
    </xf>
    <xf numFmtId="0" fontId="9" fillId="2" borderId="0" xfId="0" applyFont="1" applyFill="1" applyBorder="1" applyAlignment="1">
      <alignment horizontal="center" vertical="center" wrapText="1"/>
    </xf>
    <xf numFmtId="0" fontId="9" fillId="2" borderId="15" xfId="0" applyFont="1" applyFill="1" applyBorder="1" applyAlignment="1">
      <alignment horizontal="center" vertical="center" wrapText="1"/>
    </xf>
    <xf numFmtId="0" fontId="9" fillId="2" borderId="16" xfId="0" applyFont="1" applyFill="1" applyBorder="1" applyAlignment="1">
      <alignment horizontal="center" vertical="center" wrapText="1"/>
    </xf>
    <xf numFmtId="0" fontId="9" fillId="2" borderId="17" xfId="0" applyFont="1" applyFill="1" applyBorder="1" applyAlignment="1">
      <alignment horizontal="center" vertical="center" wrapText="1"/>
    </xf>
    <xf numFmtId="0" fontId="9" fillId="2" borderId="18" xfId="0" applyFont="1" applyFill="1" applyBorder="1" applyAlignment="1">
      <alignment horizontal="center" vertical="center" wrapText="1"/>
    </xf>
    <xf numFmtId="9" fontId="1" fillId="5" borderId="1" xfId="0" applyNumberFormat="1" applyFont="1" applyFill="1" applyBorder="1"/>
    <xf numFmtId="44" fontId="0" fillId="0" borderId="0" xfId="0" applyNumberFormat="1"/>
    <xf numFmtId="0" fontId="1" fillId="2" borderId="11" xfId="0" applyFont="1" applyFill="1" applyBorder="1" applyAlignment="1">
      <alignment horizontal="center" vertical="center"/>
    </xf>
    <xf numFmtId="0" fontId="1" fillId="2" borderId="12" xfId="0" applyFont="1" applyFill="1" applyBorder="1" applyAlignment="1">
      <alignment horizontal="center" vertical="center"/>
    </xf>
    <xf numFmtId="0" fontId="1" fillId="2" borderId="13" xfId="0" applyFont="1" applyFill="1" applyBorder="1" applyAlignment="1">
      <alignment horizontal="center" vertical="center"/>
    </xf>
    <xf numFmtId="0" fontId="1" fillId="2" borderId="16" xfId="0" applyFont="1" applyFill="1" applyBorder="1" applyAlignment="1">
      <alignment horizontal="center" vertical="center"/>
    </xf>
    <xf numFmtId="0" fontId="1" fillId="2" borderId="17" xfId="0" applyFont="1" applyFill="1" applyBorder="1" applyAlignment="1">
      <alignment horizontal="center" vertical="center"/>
    </xf>
    <xf numFmtId="0" fontId="1" fillId="2" borderId="18" xfId="0" applyFont="1" applyFill="1" applyBorder="1" applyAlignment="1">
      <alignment horizontal="center" vertical="center"/>
    </xf>
    <xf numFmtId="0" fontId="16" fillId="5" borderId="0" xfId="0" applyFont="1" applyFill="1" applyBorder="1" applyAlignment="1">
      <alignment horizontal="center" vertical="center" wrapText="1"/>
    </xf>
    <xf numFmtId="0" fontId="16" fillId="2" borderId="1" xfId="0" applyFont="1" applyFill="1" applyBorder="1"/>
    <xf numFmtId="0" fontId="16" fillId="2" borderId="11" xfId="0" applyFont="1" applyFill="1" applyBorder="1" applyAlignment="1">
      <alignment horizontal="center" vertical="center" wrapText="1"/>
    </xf>
    <xf numFmtId="0" fontId="16" fillId="2" borderId="12" xfId="0" applyFont="1" applyFill="1" applyBorder="1" applyAlignment="1">
      <alignment horizontal="center" vertical="center" wrapText="1"/>
    </xf>
    <xf numFmtId="0" fontId="16" fillId="2" borderId="13" xfId="0" applyFont="1" applyFill="1" applyBorder="1" applyAlignment="1">
      <alignment horizontal="center" vertical="center" wrapText="1"/>
    </xf>
    <xf numFmtId="0" fontId="16" fillId="2" borderId="16" xfId="0" applyFont="1" applyFill="1" applyBorder="1" applyAlignment="1">
      <alignment horizontal="center" vertical="center" wrapText="1"/>
    </xf>
    <xf numFmtId="0" fontId="16" fillId="2" borderId="17" xfId="0" applyFont="1" applyFill="1" applyBorder="1" applyAlignment="1">
      <alignment horizontal="center" vertical="center" wrapText="1"/>
    </xf>
    <xf numFmtId="0" fontId="16" fillId="2" borderId="18" xfId="0" applyFont="1" applyFill="1" applyBorder="1" applyAlignment="1">
      <alignment horizontal="center" vertical="center" wrapText="1"/>
    </xf>
    <xf numFmtId="9" fontId="1" fillId="2" borderId="1" xfId="0" applyNumberFormat="1" applyFont="1" applyFill="1" applyBorder="1" applyAlignment="1">
      <alignment horizontal="center"/>
    </xf>
    <xf numFmtId="14" fontId="1" fillId="0" borderId="1" xfId="0" applyNumberFormat="1" applyFont="1" applyBorder="1" applyAlignment="1">
      <alignment horizontal="center"/>
    </xf>
    <xf numFmtId="14" fontId="1" fillId="0" borderId="0" xfId="0" applyNumberFormat="1" applyFont="1"/>
    <xf numFmtId="0" fontId="16" fillId="2" borderId="14" xfId="0" applyFont="1" applyFill="1" applyBorder="1" applyAlignment="1">
      <alignment horizontal="center" vertical="center" wrapText="1"/>
    </xf>
    <xf numFmtId="0" fontId="16" fillId="2" borderId="0" xfId="0" applyFont="1" applyFill="1" applyBorder="1" applyAlignment="1">
      <alignment horizontal="center" vertical="center" wrapText="1"/>
    </xf>
    <xf numFmtId="0" fontId="16" fillId="2" borderId="15" xfId="0" applyFont="1" applyFill="1" applyBorder="1" applyAlignment="1">
      <alignment horizontal="center" vertical="center" wrapText="1"/>
    </xf>
    <xf numFmtId="9" fontId="0" fillId="0" borderId="1" xfId="0" applyNumberFormat="1" applyBorder="1"/>
    <xf numFmtId="9" fontId="0" fillId="0" borderId="1" xfId="0" applyNumberFormat="1" applyBorder="1" applyAlignment="1">
      <alignment horizontal="center"/>
    </xf>
    <xf numFmtId="0" fontId="16" fillId="10" borderId="11" xfId="0" applyFont="1" applyFill="1" applyBorder="1" applyAlignment="1">
      <alignment horizontal="center" vertical="center" wrapText="1"/>
    </xf>
    <xf numFmtId="0" fontId="16" fillId="10" borderId="12" xfId="0" applyFont="1" applyFill="1" applyBorder="1" applyAlignment="1">
      <alignment horizontal="center" vertical="center" wrapText="1"/>
    </xf>
    <xf numFmtId="0" fontId="16" fillId="10" borderId="13" xfId="0" applyFont="1" applyFill="1" applyBorder="1" applyAlignment="1">
      <alignment horizontal="center" vertical="center" wrapText="1"/>
    </xf>
    <xf numFmtId="0" fontId="16" fillId="10" borderId="14" xfId="0" applyFont="1" applyFill="1" applyBorder="1" applyAlignment="1">
      <alignment horizontal="center" vertical="center" wrapText="1"/>
    </xf>
    <xf numFmtId="0" fontId="16" fillId="10" borderId="0" xfId="0" applyFont="1" applyFill="1" applyBorder="1" applyAlignment="1">
      <alignment horizontal="center" vertical="center" wrapText="1"/>
    </xf>
    <xf numFmtId="0" fontId="16" fillId="10" borderId="15" xfId="0" applyFont="1" applyFill="1" applyBorder="1" applyAlignment="1">
      <alignment horizontal="center" vertical="center" wrapText="1"/>
    </xf>
    <xf numFmtId="0" fontId="16" fillId="10" borderId="16" xfId="0" applyFont="1" applyFill="1" applyBorder="1" applyAlignment="1">
      <alignment horizontal="center" vertical="center" wrapText="1"/>
    </xf>
    <xf numFmtId="0" fontId="16" fillId="10" borderId="17" xfId="0" applyFont="1" applyFill="1" applyBorder="1" applyAlignment="1">
      <alignment horizontal="center" vertical="center" wrapText="1"/>
    </xf>
    <xf numFmtId="0" fontId="16" fillId="10" borderId="18" xfId="0" applyFont="1" applyFill="1" applyBorder="1" applyAlignment="1">
      <alignment horizontal="center" vertical="center" wrapText="1"/>
    </xf>
    <xf numFmtId="0" fontId="1" fillId="4" borderId="1" xfId="0" applyFont="1" applyFill="1" applyBorder="1" applyAlignment="1">
      <alignment horizontal="center"/>
    </xf>
    <xf numFmtId="9" fontId="0" fillId="0" borderId="1" xfId="0" applyNumberFormat="1" applyBorder="1" applyAlignment="1">
      <alignment horizontal="center" vertical="center"/>
    </xf>
    <xf numFmtId="0" fontId="9" fillId="8" borderId="1" xfId="0" applyFont="1" applyFill="1" applyBorder="1" applyAlignment="1">
      <alignment horizontal="center"/>
    </xf>
    <xf numFmtId="0" fontId="9" fillId="8" borderId="1" xfId="0" applyFont="1" applyFill="1" applyBorder="1"/>
    <xf numFmtId="0" fontId="1" fillId="7" borderId="11" xfId="0" applyFont="1" applyFill="1" applyBorder="1" applyAlignment="1">
      <alignment horizontal="center" vertical="center" wrapText="1"/>
    </xf>
    <xf numFmtId="0" fontId="1" fillId="7" borderId="12" xfId="0" applyFont="1" applyFill="1" applyBorder="1" applyAlignment="1">
      <alignment horizontal="center" vertical="center" wrapText="1"/>
    </xf>
    <xf numFmtId="0" fontId="1" fillId="7" borderId="13" xfId="0" applyFont="1" applyFill="1" applyBorder="1" applyAlignment="1">
      <alignment horizontal="center" vertical="center" wrapText="1"/>
    </xf>
    <xf numFmtId="0" fontId="1" fillId="7" borderId="14" xfId="0" applyFont="1" applyFill="1" applyBorder="1" applyAlignment="1">
      <alignment horizontal="center" vertical="center" wrapText="1"/>
    </xf>
    <xf numFmtId="0" fontId="1" fillId="7" borderId="0" xfId="0" applyFont="1" applyFill="1" applyBorder="1" applyAlignment="1">
      <alignment horizontal="center" vertical="center" wrapText="1"/>
    </xf>
    <xf numFmtId="0" fontId="1" fillId="7" borderId="15" xfId="0" applyFont="1" applyFill="1" applyBorder="1" applyAlignment="1">
      <alignment horizontal="center" vertical="center" wrapText="1"/>
    </xf>
    <xf numFmtId="0" fontId="1" fillId="7" borderId="16" xfId="0" applyFont="1" applyFill="1" applyBorder="1" applyAlignment="1">
      <alignment horizontal="center" vertical="center" wrapText="1"/>
    </xf>
    <xf numFmtId="0" fontId="1" fillId="7" borderId="17" xfId="0" applyFont="1" applyFill="1" applyBorder="1" applyAlignment="1">
      <alignment horizontal="center" vertical="center" wrapText="1"/>
    </xf>
    <xf numFmtId="0" fontId="1" fillId="7" borderId="18"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9" fillId="32" borderId="1" xfId="0" applyFont="1" applyFill="1" applyBorder="1"/>
    <xf numFmtId="0" fontId="1" fillId="4" borderId="45" xfId="0" applyFont="1" applyFill="1" applyBorder="1"/>
    <xf numFmtId="0" fontId="1" fillId="4" borderId="3" xfId="0" applyFont="1" applyFill="1" applyBorder="1"/>
    <xf numFmtId="0" fontId="1" fillId="4" borderId="6" xfId="0" applyFont="1" applyFill="1" applyBorder="1"/>
    <xf numFmtId="0" fontId="1" fillId="4" borderId="8" xfId="0" applyFont="1" applyFill="1" applyBorder="1"/>
    <xf numFmtId="0" fontId="1" fillId="4" borderId="1" xfId="0" applyFont="1" applyFill="1" applyBorder="1" applyAlignment="1">
      <alignment horizontal="center" vertical="center" wrapText="1"/>
    </xf>
    <xf numFmtId="0" fontId="9" fillId="8" borderId="0" xfId="0" applyFont="1" applyFill="1"/>
    <xf numFmtId="0" fontId="9" fillId="32" borderId="1" xfId="0" applyFont="1" applyFill="1" applyBorder="1" applyAlignment="1">
      <alignment wrapText="1"/>
    </xf>
    <xf numFmtId="0" fontId="9" fillId="32" borderId="1" xfId="0" applyFont="1" applyFill="1" applyBorder="1" applyAlignment="1">
      <alignment horizontal="center"/>
    </xf>
    <xf numFmtId="0" fontId="9" fillId="8" borderId="1" xfId="0" applyFont="1" applyFill="1" applyBorder="1" applyAlignment="1">
      <alignment horizontal="center" vertical="center"/>
    </xf>
    <xf numFmtId="0" fontId="9" fillId="8" borderId="10" xfId="0" applyFont="1" applyFill="1" applyBorder="1" applyAlignment="1">
      <alignment horizontal="center" vertical="center"/>
    </xf>
    <xf numFmtId="0" fontId="16" fillId="7" borderId="11" xfId="0" applyFont="1" applyFill="1" applyBorder="1" applyAlignment="1">
      <alignment horizontal="center" vertical="center" wrapText="1"/>
    </xf>
    <xf numFmtId="0" fontId="16" fillId="7" borderId="12" xfId="0" applyFont="1" applyFill="1" applyBorder="1" applyAlignment="1">
      <alignment horizontal="center" vertical="center" wrapText="1"/>
    </xf>
    <xf numFmtId="0" fontId="16" fillId="7" borderId="13" xfId="0" applyFont="1" applyFill="1" applyBorder="1" applyAlignment="1">
      <alignment horizontal="center" vertical="center" wrapText="1"/>
    </xf>
    <xf numFmtId="0" fontId="16" fillId="7" borderId="14" xfId="0" applyFont="1" applyFill="1" applyBorder="1" applyAlignment="1">
      <alignment horizontal="center" vertical="center" wrapText="1"/>
    </xf>
    <xf numFmtId="0" fontId="16" fillId="7" borderId="0" xfId="0" applyFont="1" applyFill="1" applyBorder="1" applyAlignment="1">
      <alignment horizontal="center" vertical="center" wrapText="1"/>
    </xf>
    <xf numFmtId="0" fontId="16" fillId="7" borderId="15" xfId="0" applyFont="1" applyFill="1" applyBorder="1" applyAlignment="1">
      <alignment horizontal="center" vertical="center" wrapText="1"/>
    </xf>
    <xf numFmtId="0" fontId="16" fillId="7" borderId="16" xfId="0" applyFont="1" applyFill="1" applyBorder="1" applyAlignment="1">
      <alignment horizontal="center" vertical="center" wrapText="1"/>
    </xf>
    <xf numFmtId="0" fontId="16" fillId="7" borderId="17" xfId="0" applyFont="1" applyFill="1" applyBorder="1" applyAlignment="1">
      <alignment horizontal="center" vertical="center" wrapText="1"/>
    </xf>
    <xf numFmtId="0" fontId="16" fillId="7" borderId="18" xfId="0" applyFont="1" applyFill="1" applyBorder="1" applyAlignment="1">
      <alignment horizontal="center" vertical="center" wrapText="1"/>
    </xf>
    <xf numFmtId="0" fontId="0" fillId="2" borderId="1" xfId="0" applyFill="1" applyBorder="1" applyAlignment="1">
      <alignment horizontal="center" vertical="center"/>
    </xf>
    <xf numFmtId="0" fontId="0" fillId="2" borderId="41" xfId="0" applyFill="1" applyBorder="1" applyAlignment="1">
      <alignment horizontal="center" vertical="center"/>
    </xf>
    <xf numFmtId="0" fontId="49" fillId="5" borderId="11" xfId="0" applyFont="1" applyFill="1" applyBorder="1" applyAlignment="1">
      <alignment horizontal="center" vertical="center" wrapText="1"/>
    </xf>
    <xf numFmtId="0" fontId="49" fillId="5" borderId="12" xfId="0" applyFont="1" applyFill="1" applyBorder="1" applyAlignment="1">
      <alignment horizontal="center" vertical="center" wrapText="1"/>
    </xf>
    <xf numFmtId="0" fontId="49" fillId="5" borderId="13" xfId="0" applyFont="1" applyFill="1" applyBorder="1" applyAlignment="1">
      <alignment horizontal="center" vertical="center" wrapText="1"/>
    </xf>
    <xf numFmtId="0" fontId="49" fillId="5" borderId="14" xfId="0" applyFont="1" applyFill="1" applyBorder="1" applyAlignment="1">
      <alignment horizontal="center" vertical="center" wrapText="1"/>
    </xf>
    <xf numFmtId="0" fontId="49" fillId="5" borderId="0" xfId="0" applyFont="1" applyFill="1" applyBorder="1" applyAlignment="1">
      <alignment horizontal="center" vertical="center" wrapText="1"/>
    </xf>
    <xf numFmtId="0" fontId="49" fillId="5" borderId="15" xfId="0" applyFont="1" applyFill="1" applyBorder="1" applyAlignment="1">
      <alignment horizontal="center" vertical="center" wrapText="1"/>
    </xf>
    <xf numFmtId="0" fontId="49" fillId="5" borderId="16" xfId="0" applyFont="1" applyFill="1" applyBorder="1" applyAlignment="1">
      <alignment horizontal="center" vertical="center" wrapText="1"/>
    </xf>
    <xf numFmtId="0" fontId="49" fillId="5" borderId="17" xfId="0" applyFont="1" applyFill="1" applyBorder="1" applyAlignment="1">
      <alignment horizontal="center" vertical="center" wrapText="1"/>
    </xf>
    <xf numFmtId="0" fontId="49" fillId="5" borderId="18" xfId="0" applyFont="1" applyFill="1" applyBorder="1" applyAlignment="1">
      <alignment horizontal="center" vertical="center" wrapText="1"/>
    </xf>
    <xf numFmtId="0" fontId="0" fillId="0" borderId="41" xfId="0" applyBorder="1" applyAlignment="1">
      <alignment horizontal="center"/>
    </xf>
    <xf numFmtId="0" fontId="10" fillId="56" borderId="67" xfId="0" applyFont="1" applyFill="1" applyBorder="1"/>
    <xf numFmtId="0" fontId="10" fillId="56" borderId="67" xfId="0" applyFont="1" applyFill="1" applyBorder="1" applyAlignment="1">
      <alignment horizontal="center"/>
    </xf>
    <xf numFmtId="0" fontId="10" fillId="56" borderId="68" xfId="0" applyFont="1" applyFill="1" applyBorder="1"/>
    <xf numFmtId="0" fontId="0" fillId="57" borderId="69" xfId="0" applyFill="1" applyBorder="1"/>
    <xf numFmtId="0" fontId="0" fillId="57" borderId="69" xfId="0" applyFill="1" applyBorder="1" applyAlignment="1">
      <alignment horizontal="center"/>
    </xf>
    <xf numFmtId="2" fontId="0" fillId="57" borderId="69" xfId="0" applyNumberFormat="1" applyFill="1" applyBorder="1" applyAlignment="1">
      <alignment horizontal="center"/>
    </xf>
    <xf numFmtId="0" fontId="0" fillId="57" borderId="70" xfId="0" applyFill="1" applyBorder="1"/>
    <xf numFmtId="0" fontId="50" fillId="3" borderId="11" xfId="0" applyFont="1" applyFill="1" applyBorder="1" applyAlignment="1">
      <alignment horizontal="center" vertical="center" wrapText="1"/>
    </xf>
    <xf numFmtId="0" fontId="50" fillId="3" borderId="13" xfId="0" applyFont="1" applyFill="1" applyBorder="1" applyAlignment="1">
      <alignment horizontal="center" vertical="center" wrapText="1"/>
    </xf>
    <xf numFmtId="0" fontId="10" fillId="50" borderId="1" xfId="0" applyFont="1" applyFill="1" applyBorder="1" applyAlignment="1">
      <alignment horizontal="center"/>
    </xf>
    <xf numFmtId="0" fontId="0" fillId="58" borderId="69" xfId="0" applyFill="1" applyBorder="1"/>
    <xf numFmtId="0" fontId="0" fillId="58" borderId="69" xfId="0" applyFill="1" applyBorder="1" applyAlignment="1">
      <alignment horizontal="center"/>
    </xf>
    <xf numFmtId="2" fontId="0" fillId="58" borderId="69" xfId="0" applyNumberFormat="1" applyFill="1" applyBorder="1" applyAlignment="1">
      <alignment horizontal="center"/>
    </xf>
    <xf numFmtId="0" fontId="50" fillId="3" borderId="14" xfId="0" applyFont="1" applyFill="1" applyBorder="1" applyAlignment="1">
      <alignment horizontal="center" vertical="center" wrapText="1"/>
    </xf>
    <xf numFmtId="0" fontId="50" fillId="3" borderId="15" xfId="0" applyFont="1" applyFill="1" applyBorder="1" applyAlignment="1">
      <alignment horizontal="center" vertical="center" wrapText="1"/>
    </xf>
    <xf numFmtId="0" fontId="0" fillId="57" borderId="71" xfId="0" applyFill="1" applyBorder="1"/>
    <xf numFmtId="0" fontId="0" fillId="57" borderId="71" xfId="0" applyFill="1" applyBorder="1" applyAlignment="1">
      <alignment horizontal="center"/>
    </xf>
    <xf numFmtId="2" fontId="0" fillId="57" borderId="71" xfId="0" applyNumberFormat="1" applyFill="1" applyBorder="1" applyAlignment="1">
      <alignment horizontal="center"/>
    </xf>
    <xf numFmtId="0" fontId="50" fillId="3" borderId="16" xfId="0" applyFont="1" applyFill="1" applyBorder="1" applyAlignment="1">
      <alignment horizontal="center" vertical="center" wrapText="1"/>
    </xf>
    <xf numFmtId="0" fontId="50" fillId="3" borderId="18" xfId="0" applyFont="1" applyFill="1" applyBorder="1" applyAlignment="1">
      <alignment horizontal="center" vertical="center" wrapText="1"/>
    </xf>
    <xf numFmtId="0" fontId="0" fillId="2" borderId="1" xfId="0" applyFill="1" applyBorder="1"/>
    <xf numFmtId="0" fontId="2" fillId="7" borderId="11" xfId="0" applyFont="1" applyFill="1" applyBorder="1" applyAlignment="1">
      <alignment horizontal="center" vertical="center" wrapText="1"/>
    </xf>
    <xf numFmtId="0" fontId="2" fillId="7" borderId="12" xfId="0" applyFont="1" applyFill="1" applyBorder="1" applyAlignment="1">
      <alignment horizontal="center" vertical="center" wrapText="1"/>
    </xf>
    <xf numFmtId="0" fontId="2" fillId="7" borderId="13" xfId="0" applyFont="1" applyFill="1" applyBorder="1" applyAlignment="1">
      <alignment horizontal="center" vertical="center" wrapText="1"/>
    </xf>
    <xf numFmtId="0" fontId="2" fillId="7" borderId="14" xfId="0" applyFont="1" applyFill="1" applyBorder="1" applyAlignment="1">
      <alignment horizontal="center" vertical="center" wrapText="1"/>
    </xf>
    <xf numFmtId="0" fontId="2" fillId="7" borderId="0" xfId="0" applyFont="1" applyFill="1" applyBorder="1" applyAlignment="1">
      <alignment horizontal="center" vertical="center" wrapText="1"/>
    </xf>
    <xf numFmtId="0" fontId="2" fillId="7" borderId="15" xfId="0" applyFont="1" applyFill="1" applyBorder="1" applyAlignment="1">
      <alignment horizontal="center" vertical="center" wrapText="1"/>
    </xf>
    <xf numFmtId="0" fontId="2" fillId="7" borderId="16" xfId="0" applyFont="1" applyFill="1" applyBorder="1" applyAlignment="1">
      <alignment horizontal="center" vertical="center" wrapText="1"/>
    </xf>
    <xf numFmtId="0" fontId="2" fillId="7" borderId="17" xfId="0" applyFont="1" applyFill="1" applyBorder="1" applyAlignment="1">
      <alignment horizontal="center" vertical="center" wrapText="1"/>
    </xf>
    <xf numFmtId="0" fontId="2" fillId="7" borderId="18" xfId="0" applyFont="1" applyFill="1" applyBorder="1" applyAlignment="1">
      <alignment horizontal="center" vertical="center" wrapText="1"/>
    </xf>
    <xf numFmtId="14" fontId="1" fillId="0" borderId="1" xfId="0" applyNumberFormat="1" applyFont="1" applyBorder="1"/>
    <xf numFmtId="0" fontId="3" fillId="7" borderId="12" xfId="0" applyFont="1" applyFill="1" applyBorder="1" applyAlignment="1">
      <alignment horizontal="center" vertical="center" wrapText="1"/>
    </xf>
    <xf numFmtId="0" fontId="3" fillId="7" borderId="0" xfId="0" applyFont="1" applyFill="1" applyBorder="1" applyAlignment="1">
      <alignment horizontal="center" vertical="center" wrapText="1"/>
    </xf>
    <xf numFmtId="0" fontId="3" fillId="7" borderId="11" xfId="0" applyFont="1" applyFill="1" applyBorder="1" applyAlignment="1">
      <alignment horizontal="center" vertical="center" wrapText="1"/>
    </xf>
    <xf numFmtId="0" fontId="3" fillId="7" borderId="13" xfId="0" applyFont="1" applyFill="1" applyBorder="1" applyAlignment="1">
      <alignment horizontal="center" vertical="center" wrapText="1"/>
    </xf>
    <xf numFmtId="0" fontId="3" fillId="7" borderId="14" xfId="0" applyFont="1" applyFill="1" applyBorder="1" applyAlignment="1">
      <alignment horizontal="center" vertical="center" wrapText="1"/>
    </xf>
    <xf numFmtId="0" fontId="3" fillId="7" borderId="15" xfId="0" applyFont="1" applyFill="1" applyBorder="1" applyAlignment="1">
      <alignment horizontal="center" vertical="center" wrapText="1"/>
    </xf>
    <xf numFmtId="0" fontId="3" fillId="7" borderId="16" xfId="0" applyFont="1" applyFill="1" applyBorder="1" applyAlignment="1">
      <alignment horizontal="center" vertical="center" wrapText="1"/>
    </xf>
    <xf numFmtId="0" fontId="3" fillId="7" borderId="17" xfId="0" applyFont="1" applyFill="1" applyBorder="1" applyAlignment="1">
      <alignment horizontal="center" vertical="center" wrapText="1"/>
    </xf>
    <xf numFmtId="0" fontId="3" fillId="7" borderId="18" xfId="0" applyFont="1" applyFill="1" applyBorder="1" applyAlignment="1">
      <alignment horizontal="center" vertical="center" wrapText="1"/>
    </xf>
    <xf numFmtId="0" fontId="9" fillId="6" borderId="1" xfId="5" applyFont="1" applyFill="1" applyBorder="1"/>
    <xf numFmtId="0" fontId="9" fillId="6" borderId="1" xfId="5" applyFont="1" applyFill="1" applyBorder="1" applyAlignment="1">
      <alignment horizontal="center"/>
    </xf>
    <xf numFmtId="0" fontId="15" fillId="0" borderId="0" xfId="5"/>
    <xf numFmtId="0" fontId="15" fillId="0" borderId="1" xfId="5" applyBorder="1" applyAlignment="1">
      <alignment horizontal="center"/>
    </xf>
    <xf numFmtId="0" fontId="0" fillId="0" borderId="1" xfId="5" applyFont="1" applyBorder="1" applyAlignment="1">
      <alignment horizontal="center"/>
    </xf>
    <xf numFmtId="0" fontId="9" fillId="27" borderId="1" xfId="5" applyFont="1" applyFill="1" applyBorder="1" applyAlignment="1">
      <alignment horizontal="center" vertical="center"/>
    </xf>
    <xf numFmtId="0" fontId="15" fillId="0" borderId="1" xfId="5" applyBorder="1"/>
    <xf numFmtId="0" fontId="37" fillId="24" borderId="11" xfId="0" applyFont="1" applyFill="1" applyBorder="1" applyAlignment="1">
      <alignment horizontal="center" vertical="center" wrapText="1"/>
    </xf>
    <xf numFmtId="0" fontId="37" fillId="24" borderId="12" xfId="0" applyFont="1" applyFill="1" applyBorder="1" applyAlignment="1">
      <alignment horizontal="center" vertical="center" wrapText="1"/>
    </xf>
    <xf numFmtId="0" fontId="37" fillId="24" borderId="13" xfId="0" applyFont="1" applyFill="1" applyBorder="1" applyAlignment="1">
      <alignment horizontal="center" vertical="center" wrapText="1"/>
    </xf>
    <xf numFmtId="0" fontId="37" fillId="24" borderId="14" xfId="0" applyFont="1" applyFill="1" applyBorder="1" applyAlignment="1">
      <alignment horizontal="center" vertical="center" wrapText="1"/>
    </xf>
    <xf numFmtId="0" fontId="37" fillId="24" borderId="0" xfId="0" applyFont="1" applyFill="1" applyBorder="1" applyAlignment="1">
      <alignment horizontal="center" vertical="center" wrapText="1"/>
    </xf>
    <xf numFmtId="0" fontId="37" fillId="24" borderId="15" xfId="0" applyFont="1" applyFill="1" applyBorder="1" applyAlignment="1">
      <alignment horizontal="center" vertical="center" wrapText="1"/>
    </xf>
    <xf numFmtId="0" fontId="37" fillId="24" borderId="16" xfId="0" applyFont="1" applyFill="1" applyBorder="1" applyAlignment="1">
      <alignment horizontal="center" vertical="center" wrapText="1"/>
    </xf>
    <xf numFmtId="0" fontId="37" fillId="24" borderId="17" xfId="0" applyFont="1" applyFill="1" applyBorder="1" applyAlignment="1">
      <alignment horizontal="center" vertical="center" wrapText="1"/>
    </xf>
    <xf numFmtId="0" fontId="37" fillId="24" borderId="18" xfId="0" applyFont="1" applyFill="1" applyBorder="1" applyAlignment="1">
      <alignment horizontal="center" vertical="center" wrapText="1"/>
    </xf>
    <xf numFmtId="0" fontId="32" fillId="6" borderId="1" xfId="0" applyFont="1" applyFill="1" applyBorder="1" applyAlignment="1">
      <alignment horizontal="center"/>
    </xf>
    <xf numFmtId="0" fontId="32" fillId="0" borderId="1" xfId="0" applyFont="1" applyBorder="1" applyAlignment="1">
      <alignment horizontal="center"/>
    </xf>
    <xf numFmtId="0" fontId="52" fillId="23" borderId="11" xfId="1" applyFont="1" applyFill="1" applyBorder="1" applyAlignment="1">
      <alignment horizontal="center" vertical="center"/>
    </xf>
    <xf numFmtId="0" fontId="52" fillId="23" borderId="13" xfId="1" applyFont="1" applyFill="1" applyBorder="1" applyAlignment="1">
      <alignment horizontal="center" vertical="center"/>
    </xf>
    <xf numFmtId="0" fontId="52" fillId="23" borderId="16" xfId="1" applyFont="1" applyFill="1" applyBorder="1" applyAlignment="1">
      <alignment horizontal="center" vertical="center"/>
    </xf>
    <xf numFmtId="0" fontId="52" fillId="23" borderId="18" xfId="1" applyFont="1" applyFill="1" applyBorder="1" applyAlignment="1">
      <alignment horizontal="center" vertical="center"/>
    </xf>
    <xf numFmtId="0" fontId="10" fillId="32" borderId="0" xfId="0" applyFont="1" applyFill="1" applyAlignment="1">
      <alignment horizontal="center" vertical="center" wrapText="1"/>
    </xf>
    <xf numFmtId="0" fontId="48" fillId="8" borderId="1" xfId="0" applyFont="1" applyFill="1" applyBorder="1" applyAlignment="1">
      <alignment horizontal="center"/>
    </xf>
    <xf numFmtId="0" fontId="37" fillId="8" borderId="0" xfId="0" applyFont="1" applyFill="1" applyAlignment="1">
      <alignment horizontal="center" vertical="center" wrapText="1"/>
    </xf>
    <xf numFmtId="0" fontId="4" fillId="5" borderId="23" xfId="0" applyFont="1" applyFill="1" applyBorder="1"/>
    <xf numFmtId="0" fontId="4" fillId="0" borderId="23" xfId="0" applyFont="1" applyBorder="1"/>
    <xf numFmtId="0" fontId="1" fillId="53" borderId="1" xfId="0" applyFont="1" applyFill="1" applyBorder="1" applyAlignment="1">
      <alignment horizontal="center"/>
    </xf>
    <xf numFmtId="14" fontId="0" fillId="0" borderId="1" xfId="0" applyNumberFormat="1" applyBorder="1" applyAlignment="1">
      <alignment horizontal="center"/>
    </xf>
    <xf numFmtId="0" fontId="1" fillId="53" borderId="1" xfId="0" applyFont="1" applyFill="1" applyBorder="1" applyAlignment="1">
      <alignment horizontal="center" vertical="center" wrapText="1"/>
    </xf>
    <xf numFmtId="0" fontId="3" fillId="0" borderId="0" xfId="0" applyFont="1" applyFill="1" applyAlignment="1"/>
    <xf numFmtId="14" fontId="1" fillId="0" borderId="1" xfId="0" applyNumberFormat="1" applyFont="1" applyBorder="1" applyAlignment="1">
      <alignment horizontal="center" vertical="center"/>
    </xf>
  </cellXfs>
  <cellStyles count="6">
    <cellStyle name="Hyperlink" xfId="1" builtinId="8"/>
    <cellStyle name="Normal" xfId="0" builtinId="0"/>
    <cellStyle name="Normal 2" xfId="3" xr:uid="{F8981E1C-8B75-48AD-A0CE-9074BC12FADB}"/>
    <cellStyle name="Normal 2 2" xfId="5" xr:uid="{6741D72A-9743-48A6-8C9A-93B02E0CE0ED}"/>
    <cellStyle name="Normal 3" xfId="4" xr:uid="{03BD0BE6-C20E-44F3-B193-45B8C9AED4D4}"/>
    <cellStyle name="Percent" xfId="2" builtinId="5"/>
  </cellStyles>
  <dxfs count="8">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s>
  <tableStyles count="0" defaultTableStyle="TableStyleMedium2" defaultPivotStyle="PivotStyleLight16"/>
  <colors>
    <mruColors>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theme" Target="theme/theme1.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sharedStrings" Target="sharedStrings.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calcChain" Target="calcChain.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2.xml.rels><?xml version="1.0" encoding="UTF-8" standalone="yes"?>
<Relationships xmlns="http://schemas.openxmlformats.org/package/2006/relationships"><Relationship Id="rId8" Type="http://schemas.openxmlformats.org/officeDocument/2006/relationships/hyperlink" Target="mailto:mahi89@gmail.com" TargetMode="External"/><Relationship Id="rId3" Type="http://schemas.openxmlformats.org/officeDocument/2006/relationships/hyperlink" Target="mailto:mayank@gmail.com" TargetMode="External"/><Relationship Id="rId7" Type="http://schemas.openxmlformats.org/officeDocument/2006/relationships/hyperlink" Target="mailto:deep23@gmail.com" TargetMode="External"/><Relationship Id="rId2" Type="http://schemas.openxmlformats.org/officeDocument/2006/relationships/hyperlink" Target="mailto:vanshrathi1517@gmail.com" TargetMode="External"/><Relationship Id="rId1" Type="http://schemas.openxmlformats.org/officeDocument/2006/relationships/hyperlink" Target="mailto:Deepanshichhabra102@gmail.com" TargetMode="External"/><Relationship Id="rId6" Type="http://schemas.openxmlformats.org/officeDocument/2006/relationships/hyperlink" Target="mailto:vijay3@gmail.com" TargetMode="External"/><Relationship Id="rId5" Type="http://schemas.openxmlformats.org/officeDocument/2006/relationships/hyperlink" Target="mailto:mitalisharma21@gmail.com" TargetMode="External"/><Relationship Id="rId10" Type="http://schemas.openxmlformats.org/officeDocument/2006/relationships/hyperlink" Target="mailto:komal9@gmail.com" TargetMode="External"/><Relationship Id="rId4" Type="http://schemas.openxmlformats.org/officeDocument/2006/relationships/hyperlink" Target="mailto:ajay5@gmail.com" TargetMode="External"/><Relationship Id="rId9" Type="http://schemas.openxmlformats.org/officeDocument/2006/relationships/hyperlink" Target="mailto:pooja21@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F053F0-58C0-4B35-9C64-2125101A4BF8}">
  <sheetPr codeName="Sheet1">
    <tabColor rgb="FF0070C0"/>
  </sheetPr>
  <dimension ref="A1:C102"/>
  <sheetViews>
    <sheetView tabSelected="1" workbookViewId="0">
      <selection activeCell="B115" sqref="B115"/>
    </sheetView>
  </sheetViews>
  <sheetFormatPr defaultRowHeight="43.8" customHeight="1"/>
  <cols>
    <col min="1" max="1" width="8.88671875" style="1"/>
    <col min="2" max="2" width="110.6640625" style="1" customWidth="1"/>
    <col min="3" max="3" width="95.33203125" style="1" customWidth="1"/>
    <col min="4" max="16384" width="8.88671875" style="1"/>
  </cols>
  <sheetData>
    <row r="1" spans="1:3" ht="27.6" customHeight="1">
      <c r="A1" s="130" t="s">
        <v>0</v>
      </c>
      <c r="B1" s="131" t="s">
        <v>1</v>
      </c>
      <c r="C1" s="132" t="s">
        <v>2</v>
      </c>
    </row>
    <row r="2" spans="1:3" ht="43.8" customHeight="1">
      <c r="A2" s="76">
        <v>1</v>
      </c>
      <c r="B2" s="9" t="s">
        <v>23</v>
      </c>
      <c r="C2" s="12" t="s">
        <v>24</v>
      </c>
    </row>
    <row r="3" spans="1:3" ht="43.8" customHeight="1">
      <c r="A3" s="77">
        <v>2</v>
      </c>
      <c r="B3" s="11" t="s">
        <v>40</v>
      </c>
      <c r="C3" s="13" t="s">
        <v>41</v>
      </c>
    </row>
    <row r="4" spans="1:3" ht="43.8" customHeight="1">
      <c r="A4" s="78">
        <v>3</v>
      </c>
      <c r="B4" s="15" t="s">
        <v>45</v>
      </c>
      <c r="C4" s="16" t="s">
        <v>46</v>
      </c>
    </row>
    <row r="5" spans="1:3" ht="43.8" customHeight="1">
      <c r="A5" s="79">
        <v>4</v>
      </c>
      <c r="B5" s="30" t="s">
        <v>49</v>
      </c>
      <c r="C5" s="31" t="s">
        <v>50</v>
      </c>
    </row>
    <row r="6" spans="1:3" ht="43.8" customHeight="1">
      <c r="A6" s="80">
        <v>5</v>
      </c>
      <c r="B6" s="32" t="s">
        <v>65</v>
      </c>
      <c r="C6" s="33" t="s">
        <v>66</v>
      </c>
    </row>
    <row r="7" spans="1:3" ht="43.8" customHeight="1">
      <c r="A7" s="81">
        <v>6</v>
      </c>
      <c r="B7" s="34" t="s">
        <v>71</v>
      </c>
      <c r="C7" s="35" t="s">
        <v>72</v>
      </c>
    </row>
    <row r="8" spans="1:3" ht="43.8" customHeight="1">
      <c r="A8" s="82">
        <v>7</v>
      </c>
      <c r="B8" s="44" t="s">
        <v>75</v>
      </c>
      <c r="C8" s="36" t="s">
        <v>76</v>
      </c>
    </row>
    <row r="9" spans="1:3" ht="43.8" customHeight="1">
      <c r="A9" s="83">
        <v>8</v>
      </c>
      <c r="B9" s="37" t="s">
        <v>95</v>
      </c>
      <c r="C9" s="38" t="s">
        <v>96</v>
      </c>
    </row>
    <row r="10" spans="1:3" ht="48.6" customHeight="1">
      <c r="A10" s="84">
        <v>9</v>
      </c>
      <c r="B10" s="39" t="s">
        <v>101</v>
      </c>
      <c r="C10" s="40" t="s">
        <v>102</v>
      </c>
    </row>
    <row r="11" spans="1:3" ht="43.8" customHeight="1">
      <c r="A11" s="85">
        <v>10</v>
      </c>
      <c r="B11" s="42" t="s">
        <v>109</v>
      </c>
      <c r="C11" s="43" t="s">
        <v>110</v>
      </c>
    </row>
    <row r="12" spans="1:3" ht="43.8" customHeight="1">
      <c r="A12" s="48">
        <v>11</v>
      </c>
      <c r="B12" s="48" t="s">
        <v>152</v>
      </c>
      <c r="C12" s="49" t="s">
        <v>154</v>
      </c>
    </row>
    <row r="13" spans="1:3" ht="43.8" customHeight="1">
      <c r="A13" s="86">
        <v>12</v>
      </c>
      <c r="B13" s="53" t="s">
        <v>157</v>
      </c>
      <c r="C13" s="54" t="s">
        <v>158</v>
      </c>
    </row>
    <row r="14" spans="1:3" ht="63.6" customHeight="1">
      <c r="A14" s="64">
        <v>13</v>
      </c>
      <c r="B14" s="64" t="s">
        <v>171</v>
      </c>
      <c r="C14" s="65" t="s">
        <v>172</v>
      </c>
    </row>
    <row r="15" spans="1:3" ht="73.8" customHeight="1">
      <c r="A15" s="66">
        <v>14</v>
      </c>
      <c r="B15" s="66" t="s">
        <v>184</v>
      </c>
      <c r="C15" s="67" t="s">
        <v>185</v>
      </c>
    </row>
    <row r="16" spans="1:3" ht="43.8" customHeight="1">
      <c r="A16" s="87">
        <v>15</v>
      </c>
      <c r="B16" s="68" t="s">
        <v>215</v>
      </c>
      <c r="C16" s="88" t="s">
        <v>203</v>
      </c>
    </row>
    <row r="17" spans="1:3" ht="43.8" customHeight="1">
      <c r="A17" s="89">
        <v>16</v>
      </c>
      <c r="B17" s="69" t="s">
        <v>216</v>
      </c>
      <c r="C17" s="90" t="s">
        <v>204</v>
      </c>
    </row>
    <row r="18" spans="1:3" ht="43.8" customHeight="1">
      <c r="A18" s="73">
        <v>17</v>
      </c>
      <c r="B18" s="71" t="s">
        <v>112</v>
      </c>
      <c r="C18" s="35" t="s">
        <v>207</v>
      </c>
    </row>
    <row r="19" spans="1:3" ht="43.8" customHeight="1">
      <c r="A19" s="91">
        <v>18</v>
      </c>
      <c r="B19" s="72" t="s">
        <v>113</v>
      </c>
      <c r="C19" s="92" t="s">
        <v>208</v>
      </c>
    </row>
    <row r="20" spans="1:3" ht="43.8" customHeight="1">
      <c r="A20" s="74">
        <v>19</v>
      </c>
      <c r="B20" s="74" t="s">
        <v>114</v>
      </c>
      <c r="C20" s="93" t="s">
        <v>209</v>
      </c>
    </row>
    <row r="21" spans="1:3" ht="43.8" customHeight="1">
      <c r="A21" s="75">
        <v>20</v>
      </c>
      <c r="B21" s="75" t="s">
        <v>211</v>
      </c>
      <c r="C21" s="94" t="s">
        <v>212</v>
      </c>
    </row>
    <row r="22" spans="1:3" ht="43.8" customHeight="1">
      <c r="A22" s="105">
        <v>21</v>
      </c>
      <c r="B22" s="105" t="s">
        <v>213</v>
      </c>
      <c r="C22" s="106" t="s">
        <v>214</v>
      </c>
    </row>
    <row r="23" spans="1:3" ht="43.8" customHeight="1">
      <c r="A23" s="107">
        <v>22</v>
      </c>
      <c r="B23" s="107" t="s">
        <v>218</v>
      </c>
      <c r="C23" s="108" t="s">
        <v>222</v>
      </c>
    </row>
    <row r="24" spans="1:3" ht="43.8" customHeight="1">
      <c r="A24" s="109">
        <v>23</v>
      </c>
      <c r="B24" s="109" t="s">
        <v>217</v>
      </c>
      <c r="C24" s="110" t="s">
        <v>221</v>
      </c>
    </row>
    <row r="25" spans="1:3" ht="43.8" customHeight="1">
      <c r="A25" s="101">
        <v>24</v>
      </c>
      <c r="B25" s="101" t="s">
        <v>115</v>
      </c>
      <c r="C25" s="102" t="s">
        <v>223</v>
      </c>
    </row>
    <row r="26" spans="1:3" ht="43.8" customHeight="1">
      <c r="A26" s="104">
        <v>25</v>
      </c>
      <c r="B26" s="104" t="s">
        <v>116</v>
      </c>
      <c r="C26" s="133" t="s">
        <v>236</v>
      </c>
    </row>
    <row r="27" spans="1:3" ht="43.8" customHeight="1">
      <c r="A27" s="112">
        <v>26</v>
      </c>
      <c r="B27" s="112" t="s">
        <v>117</v>
      </c>
      <c r="C27" s="123" t="s">
        <v>237</v>
      </c>
    </row>
    <row r="28" spans="1:3" ht="43.8" customHeight="1">
      <c r="A28" s="121">
        <v>27</v>
      </c>
      <c r="B28" s="122" t="s">
        <v>118</v>
      </c>
      <c r="C28" s="124" t="s">
        <v>268</v>
      </c>
    </row>
    <row r="29" spans="1:3" ht="43.8" customHeight="1">
      <c r="A29" s="117">
        <v>28</v>
      </c>
      <c r="B29" s="116" t="s">
        <v>119</v>
      </c>
      <c r="C29" s="125" t="s">
        <v>238</v>
      </c>
    </row>
    <row r="30" spans="1:3" ht="43.8" customHeight="1">
      <c r="A30" s="118">
        <v>29</v>
      </c>
      <c r="B30" s="8" t="s">
        <v>120</v>
      </c>
      <c r="C30" s="126" t="s">
        <v>240</v>
      </c>
    </row>
    <row r="31" spans="1:3" ht="43.8" customHeight="1">
      <c r="A31" s="119">
        <v>30</v>
      </c>
      <c r="B31" s="115" t="s">
        <v>241</v>
      </c>
      <c r="C31" s="127" t="s">
        <v>243</v>
      </c>
    </row>
    <row r="32" spans="1:3" ht="44.4" customHeight="1">
      <c r="A32" s="120">
        <v>31</v>
      </c>
      <c r="B32" s="128" t="s">
        <v>242</v>
      </c>
      <c r="C32" s="129" t="s">
        <v>244</v>
      </c>
    </row>
    <row r="33" spans="1:3" ht="43.8" customHeight="1">
      <c r="A33" s="172">
        <v>32</v>
      </c>
      <c r="B33" s="46" t="s">
        <v>248</v>
      </c>
      <c r="C33" s="164" t="s">
        <v>247</v>
      </c>
    </row>
    <row r="34" spans="1:3" ht="43.8" customHeight="1">
      <c r="A34" s="171">
        <v>33</v>
      </c>
      <c r="B34" s="162" t="s">
        <v>249</v>
      </c>
      <c r="C34" s="163" t="s">
        <v>250</v>
      </c>
    </row>
    <row r="35" spans="1:3" ht="43.8" customHeight="1">
      <c r="A35" s="170">
        <v>34</v>
      </c>
      <c r="B35" s="9" t="s">
        <v>245</v>
      </c>
      <c r="C35" s="12" t="s">
        <v>251</v>
      </c>
    </row>
    <row r="36" spans="1:3" ht="52.8" customHeight="1">
      <c r="A36" s="169">
        <v>35</v>
      </c>
      <c r="B36" s="64" t="s">
        <v>252</v>
      </c>
      <c r="C36" s="161"/>
    </row>
    <row r="37" spans="1:3" ht="43.8" customHeight="1">
      <c r="A37" s="167">
        <v>36</v>
      </c>
      <c r="B37" s="159" t="s">
        <v>257</v>
      </c>
      <c r="C37" s="160" t="s">
        <v>259</v>
      </c>
    </row>
    <row r="38" spans="1:3" ht="43.8" customHeight="1">
      <c r="A38" s="168">
        <v>37</v>
      </c>
      <c r="B38" s="157" t="s">
        <v>263</v>
      </c>
      <c r="C38" s="158" t="s">
        <v>261</v>
      </c>
    </row>
    <row r="39" spans="1:3" ht="43.8" customHeight="1">
      <c r="A39" s="166">
        <v>38</v>
      </c>
      <c r="B39" s="155" t="s">
        <v>260</v>
      </c>
      <c r="C39" s="156" t="s">
        <v>262</v>
      </c>
    </row>
    <row r="40" spans="1:3" ht="43.8" customHeight="1">
      <c r="A40" s="153">
        <v>39</v>
      </c>
      <c r="B40" s="153" t="s">
        <v>266</v>
      </c>
      <c r="C40" s="154" t="s">
        <v>267</v>
      </c>
    </row>
    <row r="41" spans="1:3" ht="43.8" customHeight="1">
      <c r="A41" s="165">
        <v>40</v>
      </c>
      <c r="B41" s="151" t="s">
        <v>264</v>
      </c>
      <c r="C41" s="152" t="s">
        <v>265</v>
      </c>
    </row>
    <row r="42" spans="1:3" ht="43.8" customHeight="1">
      <c r="A42" s="9">
        <v>41</v>
      </c>
      <c r="B42" s="12" t="s">
        <v>2283</v>
      </c>
      <c r="C42" s="9" t="s">
        <v>3153</v>
      </c>
    </row>
    <row r="43" spans="1:3" ht="43.8" customHeight="1">
      <c r="A43" s="11">
        <v>42</v>
      </c>
      <c r="B43" s="13" t="str">
        <f>UPPER("Find the Current Location of the Employee AND Current Employer")</f>
        <v>FIND THE CURRENT LOCATION OF THE EMPLOYEE AND CURRENT EMPLOYER</v>
      </c>
      <c r="C43" s="11" t="s">
        <v>3152</v>
      </c>
    </row>
    <row r="44" spans="1:3" ht="43.8" customHeight="1">
      <c r="A44" s="15">
        <v>43</v>
      </c>
      <c r="B44" s="16" t="str">
        <f>UPPER("Use Vlookup formula put the near of Rank as per given in column L:M")</f>
        <v>USE VLOOKUP FORMULA PUT THE NEAR OF RANK AS PER GIVEN IN COLUMN L:M</v>
      </c>
      <c r="C44" s="15" t="s">
        <v>3173</v>
      </c>
    </row>
    <row r="45" spans="1:3" ht="46.2" customHeight="1">
      <c r="A45" s="30">
        <v>44</v>
      </c>
      <c r="B45" s="31" t="str">
        <f>UPPER("Find out the product, city and %marks by using vlookup, choose and column function.")</f>
        <v>FIND OUT THE PRODUCT, CITY AND %MARKS BY USING VLOOKUP, CHOOSE AND COLUMN FUNCTION.</v>
      </c>
      <c r="C45" s="30" t="s">
        <v>3195</v>
      </c>
    </row>
    <row r="46" spans="1:3" ht="43.2">
      <c r="A46" s="32">
        <v>45</v>
      </c>
      <c r="B46" s="33" t="s">
        <v>3220</v>
      </c>
      <c r="C46" s="32" t="s">
        <v>3222</v>
      </c>
    </row>
    <row r="47" spans="1:3" ht="43.8" customHeight="1">
      <c r="A47" s="34">
        <v>46</v>
      </c>
      <c r="B47" s="35" t="s">
        <v>3257</v>
      </c>
      <c r="C47" s="34" t="s">
        <v>3258</v>
      </c>
    </row>
    <row r="48" spans="1:3" ht="43.8" customHeight="1">
      <c r="A48" s="44">
        <v>47</v>
      </c>
      <c r="B48" s="36" t="s">
        <v>3270</v>
      </c>
      <c r="C48" s="44" t="s">
        <v>3269</v>
      </c>
    </row>
    <row r="49" spans="1:3" ht="43.8" customHeight="1">
      <c r="A49" s="37">
        <v>48</v>
      </c>
      <c r="B49" s="38" t="s">
        <v>3314</v>
      </c>
      <c r="C49" s="37" t="s">
        <v>3315</v>
      </c>
    </row>
    <row r="50" spans="1:3" ht="43.8" customHeight="1">
      <c r="A50" s="39">
        <v>49</v>
      </c>
      <c r="B50" s="40" t="s">
        <v>3328</v>
      </c>
      <c r="C50" s="39" t="s">
        <v>3329</v>
      </c>
    </row>
    <row r="51" spans="1:3" ht="43.8" customHeight="1">
      <c r="A51" s="42">
        <v>50</v>
      </c>
      <c r="B51" s="43" t="s">
        <v>3348</v>
      </c>
      <c r="C51" s="42" t="s">
        <v>3350</v>
      </c>
    </row>
    <row r="52" spans="1:3" ht="43.8" customHeight="1">
      <c r="A52" s="48">
        <v>51</v>
      </c>
      <c r="B52" s="49" t="s">
        <v>3352</v>
      </c>
      <c r="C52" s="48" t="s">
        <v>3353</v>
      </c>
    </row>
    <row r="53" spans="1:3" ht="43.8" customHeight="1">
      <c r="A53" s="53">
        <v>52</v>
      </c>
      <c r="B53" s="54" t="s">
        <v>3481</v>
      </c>
      <c r="C53" s="53" t="s">
        <v>3480</v>
      </c>
    </row>
    <row r="54" spans="1:3" ht="43.8" customHeight="1">
      <c r="A54" s="64">
        <v>53</v>
      </c>
      <c r="B54" s="65" t="s">
        <v>3483</v>
      </c>
      <c r="C54" s="64" t="s">
        <v>3482</v>
      </c>
    </row>
    <row r="55" spans="1:3" ht="43.8" customHeight="1">
      <c r="A55" s="66">
        <v>54</v>
      </c>
      <c r="B55" s="67" t="s">
        <v>3507</v>
      </c>
      <c r="C55" s="66" t="s">
        <v>3508</v>
      </c>
    </row>
    <row r="56" spans="1:3" ht="43.8" customHeight="1">
      <c r="A56" s="68">
        <v>55</v>
      </c>
      <c r="B56" s="88" t="s">
        <v>3512</v>
      </c>
      <c r="C56" s="68" t="s">
        <v>3513</v>
      </c>
    </row>
    <row r="57" spans="1:3" ht="43.8" customHeight="1">
      <c r="A57" s="69">
        <v>56</v>
      </c>
      <c r="B57" s="90" t="s">
        <v>3516</v>
      </c>
      <c r="C57" s="69" t="s">
        <v>3517</v>
      </c>
    </row>
    <row r="58" spans="1:3" ht="43.8" customHeight="1">
      <c r="A58" s="71">
        <v>57</v>
      </c>
      <c r="B58" s="35" t="s">
        <v>3522</v>
      </c>
      <c r="C58" s="71" t="s">
        <v>3524</v>
      </c>
    </row>
    <row r="59" spans="1:3" ht="43.8" customHeight="1">
      <c r="A59" s="72">
        <v>58</v>
      </c>
      <c r="B59" s="92" t="s">
        <v>3525</v>
      </c>
      <c r="C59" s="72" t="s">
        <v>3526</v>
      </c>
    </row>
    <row r="60" spans="1:3" ht="43.8" customHeight="1">
      <c r="A60" s="74">
        <v>59</v>
      </c>
      <c r="B60" s="93" t="s">
        <v>3529</v>
      </c>
      <c r="C60" s="74" t="s">
        <v>3531</v>
      </c>
    </row>
    <row r="61" spans="1:3" ht="43.8" customHeight="1">
      <c r="A61" s="75">
        <v>60</v>
      </c>
      <c r="B61" s="94" t="s">
        <v>3532</v>
      </c>
      <c r="C61" s="75" t="s">
        <v>3550</v>
      </c>
    </row>
    <row r="62" spans="1:3" ht="43.8" customHeight="1">
      <c r="A62" s="105">
        <v>61</v>
      </c>
      <c r="B62" s="106" t="s">
        <v>3551</v>
      </c>
      <c r="C62" s="105" t="s">
        <v>3565</v>
      </c>
    </row>
    <row r="63" spans="1:3" ht="43.8" customHeight="1">
      <c r="A63" s="107">
        <v>62</v>
      </c>
      <c r="B63" s="108" t="s">
        <v>3566</v>
      </c>
      <c r="C63" s="107" t="s">
        <v>3582</v>
      </c>
    </row>
    <row r="64" spans="1:3" ht="43.8" customHeight="1">
      <c r="A64" s="109">
        <v>63</v>
      </c>
      <c r="B64" s="110" t="s">
        <v>3598</v>
      </c>
      <c r="C64" s="109" t="s">
        <v>3599</v>
      </c>
    </row>
    <row r="65" spans="1:3" ht="43.8" customHeight="1">
      <c r="A65" s="101">
        <v>64</v>
      </c>
      <c r="B65" s="102" t="s">
        <v>3615</v>
      </c>
      <c r="C65" s="101" t="s">
        <v>3616</v>
      </c>
    </row>
    <row r="66" spans="1:3" ht="43.8" customHeight="1">
      <c r="A66" s="104">
        <v>65</v>
      </c>
      <c r="B66" s="133" t="s">
        <v>3625</v>
      </c>
      <c r="C66" s="104" t="s">
        <v>3627</v>
      </c>
    </row>
    <row r="67" spans="1:3" ht="43.8" customHeight="1">
      <c r="A67" s="112">
        <v>66</v>
      </c>
      <c r="B67" s="123" t="s">
        <v>3628</v>
      </c>
      <c r="C67" s="112" t="s">
        <v>3631</v>
      </c>
    </row>
    <row r="68" spans="1:3" ht="43.8" customHeight="1">
      <c r="A68" s="122">
        <v>67</v>
      </c>
      <c r="B68" s="124" t="s">
        <v>3629</v>
      </c>
      <c r="C68" s="122" t="s">
        <v>3630</v>
      </c>
    </row>
    <row r="69" spans="1:3" ht="43.8" customHeight="1">
      <c r="A69" s="116">
        <v>68</v>
      </c>
      <c r="B69" s="125" t="s">
        <v>3633</v>
      </c>
      <c r="C69" s="116" t="s">
        <v>3634</v>
      </c>
    </row>
    <row r="70" spans="1:3" ht="43.8" customHeight="1">
      <c r="A70" s="8">
        <v>69</v>
      </c>
      <c r="B70" s="126" t="s">
        <v>3636</v>
      </c>
      <c r="C70" s="8" t="s">
        <v>3635</v>
      </c>
    </row>
    <row r="71" spans="1:3" ht="43.8" customHeight="1">
      <c r="A71" s="115">
        <v>70</v>
      </c>
      <c r="B71" s="127" t="s">
        <v>3638</v>
      </c>
      <c r="C71" s="115" t="s">
        <v>3656</v>
      </c>
    </row>
    <row r="72" spans="1:3" ht="43.8" customHeight="1">
      <c r="A72" s="128">
        <v>71</v>
      </c>
      <c r="B72" s="129" t="s">
        <v>3640</v>
      </c>
      <c r="C72" s="128" t="s">
        <v>3657</v>
      </c>
    </row>
    <row r="73" spans="1:3" ht="43.8" customHeight="1">
      <c r="A73" s="46">
        <v>72</v>
      </c>
      <c r="B73" s="164" t="s">
        <v>3642</v>
      </c>
      <c r="C73" s="46" t="s">
        <v>3658</v>
      </c>
    </row>
    <row r="74" spans="1:3" ht="43.8" customHeight="1">
      <c r="A74" s="162">
        <v>73</v>
      </c>
      <c r="B74" s="163" t="s">
        <v>3643</v>
      </c>
      <c r="C74" s="162" t="s">
        <v>3659</v>
      </c>
    </row>
    <row r="75" spans="1:3" ht="43.8" customHeight="1">
      <c r="A75" s="9">
        <v>74</v>
      </c>
      <c r="B75" s="12" t="s">
        <v>3645</v>
      </c>
      <c r="C75" s="9" t="s">
        <v>3660</v>
      </c>
    </row>
    <row r="76" spans="1:3" ht="43.8" customHeight="1">
      <c r="A76" s="64">
        <v>75</v>
      </c>
      <c r="B76" s="161" t="s">
        <v>3654</v>
      </c>
      <c r="C76" s="64" t="s">
        <v>3655</v>
      </c>
    </row>
    <row r="77" spans="1:3" ht="43.8" customHeight="1">
      <c r="A77" s="159">
        <v>76</v>
      </c>
      <c r="B77" s="160" t="s">
        <v>3663</v>
      </c>
      <c r="C77" s="159" t="s">
        <v>3664</v>
      </c>
    </row>
    <row r="78" spans="1:3" ht="43.8" customHeight="1">
      <c r="A78" s="157">
        <v>77</v>
      </c>
      <c r="B78" s="158" t="s">
        <v>3676</v>
      </c>
      <c r="C78" s="157" t="s">
        <v>3679</v>
      </c>
    </row>
    <row r="79" spans="1:3" ht="43.8" customHeight="1">
      <c r="A79" s="155">
        <v>78</v>
      </c>
      <c r="B79" s="156" t="s">
        <v>3687</v>
      </c>
      <c r="C79" s="155" t="s">
        <v>3697</v>
      </c>
    </row>
    <row r="80" spans="1:3" ht="43.8" customHeight="1">
      <c r="A80" s="153">
        <v>79</v>
      </c>
      <c r="B80" s="154" t="s">
        <v>3704</v>
      </c>
      <c r="C80" s="153" t="s">
        <v>3705</v>
      </c>
    </row>
    <row r="81" spans="1:3" ht="43.8" customHeight="1">
      <c r="A81" s="151">
        <v>80</v>
      </c>
      <c r="B81" s="152" t="s">
        <v>3719</v>
      </c>
      <c r="C81" s="151" t="s">
        <v>3720</v>
      </c>
    </row>
    <row r="82" spans="1:3" ht="43.8" customHeight="1">
      <c r="A82" s="9">
        <v>81</v>
      </c>
      <c r="B82" s="12" t="s">
        <v>3791</v>
      </c>
      <c r="C82" s="9" t="s">
        <v>3792</v>
      </c>
    </row>
    <row r="83" spans="1:3" ht="43.8" customHeight="1">
      <c r="A83" s="11">
        <v>82</v>
      </c>
      <c r="B83" s="13" t="s">
        <v>3826</v>
      </c>
      <c r="C83" s="11" t="s">
        <v>3827</v>
      </c>
    </row>
    <row r="84" spans="1:3" ht="43.8" customHeight="1">
      <c r="A84" s="15">
        <v>83</v>
      </c>
      <c r="B84" s="16" t="s">
        <v>3824</v>
      </c>
      <c r="C84" s="15" t="s">
        <v>3825</v>
      </c>
    </row>
    <row r="85" spans="1:3" ht="43.8" customHeight="1">
      <c r="A85" s="30">
        <v>84</v>
      </c>
      <c r="B85" s="31" t="s">
        <v>3838</v>
      </c>
      <c r="C85" s="30" t="s">
        <v>3839</v>
      </c>
    </row>
    <row r="86" spans="1:3" ht="43.8" customHeight="1">
      <c r="A86" s="32">
        <v>85</v>
      </c>
      <c r="B86" s="33" t="s">
        <v>3847</v>
      </c>
      <c r="C86" s="32" t="s">
        <v>3846</v>
      </c>
    </row>
    <row r="87" spans="1:3" ht="43.8" customHeight="1">
      <c r="A87" s="34">
        <v>86</v>
      </c>
      <c r="B87" s="35" t="s">
        <v>3877</v>
      </c>
      <c r="C87" s="34" t="s">
        <v>3878</v>
      </c>
    </row>
    <row r="88" spans="1:3" ht="43.8" customHeight="1">
      <c r="A88" s="44">
        <v>87</v>
      </c>
      <c r="B88" s="36" t="s">
        <v>3886</v>
      </c>
      <c r="C88" s="44" t="s">
        <v>3929</v>
      </c>
    </row>
    <row r="89" spans="1:3" ht="43.8" customHeight="1">
      <c r="A89" s="37">
        <v>88</v>
      </c>
      <c r="B89" s="38" t="s">
        <v>3930</v>
      </c>
      <c r="C89" s="37" t="s">
        <v>3931</v>
      </c>
    </row>
    <row r="90" spans="1:3" ht="43.8" customHeight="1">
      <c r="A90" s="39">
        <v>89</v>
      </c>
      <c r="B90" s="40" t="s">
        <v>3947</v>
      </c>
      <c r="C90" s="39" t="s">
        <v>3948</v>
      </c>
    </row>
    <row r="91" spans="1:3" ht="43.8" customHeight="1">
      <c r="A91" s="42">
        <v>90</v>
      </c>
      <c r="B91" s="43" t="s">
        <v>3960</v>
      </c>
      <c r="C91" s="42" t="s">
        <v>3961</v>
      </c>
    </row>
    <row r="92" spans="1:3" ht="43.8" customHeight="1">
      <c r="A92" s="48">
        <v>91</v>
      </c>
      <c r="B92" s="49" t="s">
        <v>3962</v>
      </c>
      <c r="C92" s="48" t="s">
        <v>3963</v>
      </c>
    </row>
    <row r="93" spans="1:3" ht="43.8" customHeight="1">
      <c r="A93" s="53">
        <v>92</v>
      </c>
      <c r="B93" s="54" t="s">
        <v>3968</v>
      </c>
      <c r="C93" s="53" t="s">
        <v>3969</v>
      </c>
    </row>
    <row r="94" spans="1:3" ht="43.8" customHeight="1">
      <c r="A94" s="64">
        <v>93</v>
      </c>
      <c r="B94" s="65" t="s">
        <v>3973</v>
      </c>
      <c r="C94" s="64" t="s">
        <v>3974</v>
      </c>
    </row>
    <row r="95" spans="1:3" ht="43.8" customHeight="1">
      <c r="A95" s="66">
        <v>94</v>
      </c>
      <c r="B95" s="67" t="s">
        <v>3977</v>
      </c>
      <c r="C95" s="66" t="s">
        <v>3978</v>
      </c>
    </row>
    <row r="96" spans="1:3" ht="43.8" customHeight="1">
      <c r="A96" s="68">
        <v>95</v>
      </c>
      <c r="B96" s="88" t="s">
        <v>3984</v>
      </c>
      <c r="C96" s="68" t="s">
        <v>3991</v>
      </c>
    </row>
    <row r="97" spans="1:3" ht="43.8" customHeight="1">
      <c r="A97" s="69">
        <v>96</v>
      </c>
      <c r="B97" s="90" t="s">
        <v>3992</v>
      </c>
      <c r="C97" s="69" t="s">
        <v>3994</v>
      </c>
    </row>
    <row r="98" spans="1:3" ht="43.8" customHeight="1">
      <c r="A98" s="71">
        <v>97</v>
      </c>
      <c r="B98" s="35" t="s">
        <v>3995</v>
      </c>
      <c r="C98" s="71" t="s">
        <v>3996</v>
      </c>
    </row>
    <row r="99" spans="1:3" ht="43.8" customHeight="1">
      <c r="A99" s="72">
        <v>98</v>
      </c>
      <c r="B99" s="92" t="s">
        <v>4000</v>
      </c>
      <c r="C99" s="72" t="s">
        <v>4001</v>
      </c>
    </row>
    <row r="100" spans="1:3" ht="43.8" customHeight="1">
      <c r="A100" s="74">
        <v>99</v>
      </c>
      <c r="B100" s="93" t="s">
        <v>4004</v>
      </c>
      <c r="C100" s="74" t="s">
        <v>4003</v>
      </c>
    </row>
    <row r="101" spans="1:3" ht="43.8" customHeight="1">
      <c r="A101" s="75">
        <v>100</v>
      </c>
      <c r="B101" s="94" t="s">
        <v>4005</v>
      </c>
      <c r="C101" s="75" t="s">
        <v>4018</v>
      </c>
    </row>
    <row r="102" spans="1:3" ht="43.8" customHeight="1">
      <c r="C102"/>
    </row>
  </sheetData>
  <hyperlinks>
    <hyperlink ref="A2" location="'1'!A1" display="'1'!A1" xr:uid="{461F6046-EDC5-4BB9-8FA0-4A58D2179B82}"/>
    <hyperlink ref="A3" location="'2'!A1" display="'2'!A1" xr:uid="{0BC5DBF9-23F1-4041-B528-AC2FC93AC629}"/>
    <hyperlink ref="A4" location="'3'!A1" display="'3'!A1" xr:uid="{B143461E-01D4-4211-9276-AFB14A78B0F5}"/>
    <hyperlink ref="A5" location="'4'!A1" display="'4'!A1" xr:uid="{F58628AF-300D-4B43-A930-498EC4B7C7B4}"/>
    <hyperlink ref="A6" location="'5'!A1" display="'5'!A1" xr:uid="{A41DB21D-2D37-4B13-9955-2316537AFE85}"/>
    <hyperlink ref="A7" location="'6'!A1" display="'6'!A1" xr:uid="{AB95E4B2-A34A-4790-BCC4-6297E03F8020}"/>
    <hyperlink ref="A8" location="'7'!A1" display="'7'!A1" xr:uid="{E2ED573C-6BF7-4896-ABC0-81B59B184B33}"/>
    <hyperlink ref="A9" location="'8'!A1" display="'8'!A1" xr:uid="{298872F9-A13B-4F2C-B0C8-1D629F6D14A6}"/>
    <hyperlink ref="A10" location="'9'!A1" display="'9'!A1" xr:uid="{65B25370-9D22-4E30-8CEF-2D10C882BC75}"/>
    <hyperlink ref="A11" location="'10'!A1" display="'10'!A1" xr:uid="{6A767828-F0FE-4984-B233-E21796A23644}"/>
    <hyperlink ref="A12" location="'11'!A1" display="'11'!A1" xr:uid="{0BC4A52D-F335-426E-A0AB-24D4369EA6C0}"/>
    <hyperlink ref="A13" location="'12'!A1" display="'12'!A1" xr:uid="{1D434435-8262-40D1-B5B5-7C2627F05B25}"/>
    <hyperlink ref="A14" location="'13'!A1" display="'13'!A1" xr:uid="{10AA4969-ABBA-4EE4-A6A2-EB45D9F8FCAD}"/>
    <hyperlink ref="A15" location="'14'!A1" display="'14'!A1" xr:uid="{600EEADB-DC02-4318-9768-6389EA3EED6A}"/>
    <hyperlink ref="A16" location="'15'!A1" display="'15'!A1" xr:uid="{CF9345BD-CF93-4920-8686-4EE1B29B6E25}"/>
    <hyperlink ref="A17" location="'16'!A1" display="'16'!A1" xr:uid="{90E076B7-1FDC-4FCC-9939-8BCE46DBDB15}"/>
    <hyperlink ref="A18" location="'17'!A1" display="'17'!A1" xr:uid="{1568E3CE-90FF-4AC8-ADA7-0C6BEB77AC62}"/>
    <hyperlink ref="A19" location="'18'!A1" display="'18'!A1" xr:uid="{B763B360-ADD9-4389-A2E3-91ACECAB78F9}"/>
    <hyperlink ref="A20" location="'19'!A1" display="'19'!A1" xr:uid="{4963E27E-6D63-4EDE-B90C-99D4F2B63808}"/>
    <hyperlink ref="A21" location="'20'!A1" display="'20'!A1" xr:uid="{2CEF4173-93BF-42EF-AACF-D2FFFB0733B0}"/>
    <hyperlink ref="A22" location="'21'!A1" display="'21'!A1" xr:uid="{93182E05-F727-4FAD-AAB7-8B8383DC164C}"/>
    <hyperlink ref="A23" location="'22'!A1" display="'22'!A1" xr:uid="{5FF99E03-948F-482B-BE91-58DE9EA1187C}"/>
    <hyperlink ref="A24" location="'23'!A1" display="'23'!A1" xr:uid="{91C95980-A051-4554-9A84-E0C381BCFAC1}"/>
    <hyperlink ref="A25" location="'24'!A1" display="'24'!A1" xr:uid="{A5C74007-C2FF-4F3B-A286-CF6F2029AB8E}"/>
    <hyperlink ref="A26" location="'25'!A1" display="'25'!A1" xr:uid="{ABB37CDB-5A5A-4308-87A1-36B3448E3499}"/>
    <hyperlink ref="A27" location="'26'!A1" display="'26'!A1" xr:uid="{EAAAF933-970A-4DAD-A1DB-FD1223AC0003}"/>
    <hyperlink ref="A28" location="'27'!A1" display="'27'!A1" xr:uid="{29FA5046-108F-4027-A6AB-E8B0B18A1279}"/>
    <hyperlink ref="A29" location="'28'!A1" display="'28'!A1" xr:uid="{FF6B3FFB-E9B7-45C6-9949-48AE42A864C9}"/>
    <hyperlink ref="A30" location="'29'!A1" display="'29'!A1" xr:uid="{3E4B5ECF-A5AD-455A-9B09-36768DD88C34}"/>
    <hyperlink ref="A31" location="'30'!A1" display="'30'!A1" xr:uid="{549F2050-F98A-4CF6-B64A-6054CAFCAC1B}"/>
    <hyperlink ref="A32" location="'31'!A1" display="'31'!A1" xr:uid="{DA752D8A-B0FA-4448-80FF-DE9CBE9DA969}"/>
    <hyperlink ref="A36" location="'35'!A1" display="'35'!A1" xr:uid="{975E764D-3C8A-40BC-9F5D-E293CF820F9A}"/>
    <hyperlink ref="A35" location="'34'!A1" display="'34'!A1" xr:uid="{4829EACE-299A-4289-B8B5-B5252F0DF4FF}"/>
    <hyperlink ref="A34" location="'33'!A1" display="'33'!A1" xr:uid="{F4BEE614-8D5D-491E-8808-81AA91B750FA}"/>
    <hyperlink ref="A33" location="'32'!A1" display="'32'!A1" xr:uid="{6FB2794D-4FFB-4B1E-B66D-FDD759C7DA97}"/>
    <hyperlink ref="A37" location="'36'!A1" display="'36'!A1" xr:uid="{F3942A4F-E2E7-4596-9808-0EFD317CA5D0}"/>
    <hyperlink ref="A38" location="'37'!A1" display="'37'!A1" xr:uid="{BB0E5A32-DCF9-4B29-95FE-7805635E00B2}"/>
    <hyperlink ref="A39" location="'38'!A1" display="'38'!A1" xr:uid="{56E31B19-7CBA-419F-B741-8CE3E91072BF}"/>
    <hyperlink ref="A40" location="'39'!A1" display="'39'!A1" xr:uid="{5DC2172B-6916-4083-BFB5-6E0CE93447B6}"/>
    <hyperlink ref="A41" location="'40'!A1" display="'40'!A1" xr:uid="{26E8020F-966B-46D1-B46B-753F920BED42}"/>
    <hyperlink ref="A43" location="'42'!A1" display="'42'!A1" xr:uid="{BA01C341-5818-4A13-8FB6-05DF00F5797D}"/>
    <hyperlink ref="A44" location="'43'!A1" display="'43'!A1" xr:uid="{DC588F90-E31E-4C1C-BC98-41C44B686CDD}"/>
    <hyperlink ref="A45" location="'44'!A1" display="'44'!A1" xr:uid="{848E0B09-118B-4720-A6B1-60D87F6A2968}"/>
    <hyperlink ref="A46" location="'45'!A1" display="'45'!A1" xr:uid="{E151F556-B580-49FF-A784-54EB42F004C7}"/>
    <hyperlink ref="A47" location="'46'!A1" display="'46'!A1" xr:uid="{6F81AB47-1996-47B5-8ED2-5D4437071D78}"/>
    <hyperlink ref="A48" location="'47'!A1" display="'47'!A1" xr:uid="{E79946A4-E3EC-4BE6-80F1-2141CEDBDC91}"/>
    <hyperlink ref="A49" location="'48'!A1" display="'48'!A1" xr:uid="{CB74431C-2570-42F3-B196-DBEA8632422F}"/>
    <hyperlink ref="A50" location="'49'!A1" display="'49'!A1" xr:uid="{0B62D52A-6892-4944-A7AF-138C2E1F05D6}"/>
    <hyperlink ref="A51" location="'50'!A1" display="'50'!A1" xr:uid="{3B8DF7E7-22E5-4DA5-A330-31636350376F}"/>
    <hyperlink ref="A52" location="'51'!A1" display="'51'!A1" xr:uid="{D5356C66-773E-456C-8D25-599DCC3D32EA}"/>
    <hyperlink ref="A42" location="'41'!A1" display="'41'!A1" xr:uid="{9F95C1D3-125B-4FF2-A23B-F7EE43193867}"/>
    <hyperlink ref="A53" location="'52'!A1" display="'52'!A1" xr:uid="{4493CEC8-7024-477F-96B6-49935A9301E8}"/>
    <hyperlink ref="A54" location="'53'!A1" display="'53'!A1" xr:uid="{13F31CD9-360E-46CE-A04D-E851343E8184}"/>
    <hyperlink ref="A55" location="'54'!A1" display="'54'!A1" xr:uid="{2254B78C-C783-49EF-A8CA-F38F07F4D27B}"/>
    <hyperlink ref="A56" location="'55'!A1" display="'55'!A1" xr:uid="{26A4361A-0087-4F94-BC94-13A4A56F71CC}"/>
    <hyperlink ref="A57" location="'56'!A1" display="'56'!A1" xr:uid="{885137A6-8680-424B-BCDE-C24C10DE35E8}"/>
    <hyperlink ref="A58" location="'57'!A1" display="'57'!A1" xr:uid="{83F1D5BB-2533-4052-848B-D5CEF980A27C}"/>
    <hyperlink ref="A59" location="'58'!A1" display="'58'!A1" xr:uid="{B520E030-B775-498D-A5CC-887489BCD758}"/>
    <hyperlink ref="A60" location="'59'!A1" display="'59'!A1" xr:uid="{A1A4A52D-0B1A-4158-B2C9-E18605FC7FD2}"/>
    <hyperlink ref="A61" location="'60'!A1" display="'60'!A1" xr:uid="{9F52FE3A-ABAD-4EEC-85C7-C1ACF50D60C6}"/>
    <hyperlink ref="A62" location="'61'!A1" display="'61'!A1" xr:uid="{3F6C0E28-EBFF-4FC9-A565-96A701852525}"/>
    <hyperlink ref="A63" location="'62'!A1" display="'62'!A1" xr:uid="{DE9DE628-49F4-4C0B-AA0B-ADFC645054EC}"/>
    <hyperlink ref="A64" location="'63'!A1" display="'63'!A1" xr:uid="{683BA224-169E-4DA5-A39C-43475498EFF5}"/>
    <hyperlink ref="A65" location="'64'!A1" display="'64'!A1" xr:uid="{BAEBFA70-8233-4C74-9263-A539F114BB94}"/>
    <hyperlink ref="A66" location="'65'!A1" display="'65'!A1" xr:uid="{1F8874AC-5868-4DC1-8EB0-892A7F09B970}"/>
    <hyperlink ref="A67" location="'66'!A1" display="'66'!A1" xr:uid="{0C870EE5-FF11-4787-919A-E0EF555B49BB}"/>
    <hyperlink ref="A68" location="'67'!A1" display="'67'!A1" xr:uid="{A25D6E5D-07B6-4D3F-AA41-C742BF3A031D}"/>
    <hyperlink ref="A69" location="'68'!A1" display="'68'!A1" xr:uid="{C0163A14-2261-4A0D-A363-4EBEB13D0378}"/>
    <hyperlink ref="A70" location="'69'!A1" display="'69'!A1" xr:uid="{FEC561DF-CA29-43AD-B42B-4CFBFD8A703C}"/>
    <hyperlink ref="A71" location="'70'!A1" display="'70'!A1" xr:uid="{A01FBB84-5CAD-45D8-A7D0-CB289A086306}"/>
    <hyperlink ref="A75" location="'74'!A1" display="'74'!A1" xr:uid="{9501287A-7ED8-41C9-B9C0-A3EB6FB83BE7}"/>
    <hyperlink ref="A76" location="'75'!A1" display="'75'!A1" xr:uid="{71688E51-9FEA-4468-A715-8CD757A86B84}"/>
    <hyperlink ref="A72" location="'71'!A1" display="'71'!A1" xr:uid="{900C117D-9F84-415D-8E9B-52E922C92567}"/>
    <hyperlink ref="A73" location="'72'!A1" display="'72'!A1" xr:uid="{D2BD75F9-A979-4E90-B93B-DA93BDA4796C}"/>
    <hyperlink ref="A74" location="'73'!A1" display="'73'!A1" xr:uid="{960DBECE-36B8-497D-95A5-7EC70F67C553}"/>
    <hyperlink ref="A77" location="'76'!A1" display="'76'!A1" xr:uid="{167AFEA5-EA80-4D8F-BABC-BB60F37D983A}"/>
    <hyperlink ref="A78" location="'77'!A1" display="'77'!A1" xr:uid="{79246635-56BB-4C42-9FA7-4AC318338DB3}"/>
    <hyperlink ref="A79" location="'78'!A1" display="'78'!A1" xr:uid="{20957DAD-C297-41FD-9A22-7C1944DCABDE}"/>
    <hyperlink ref="A80" location="'79'!A1" display="'79'!A1" xr:uid="{7AEA5D1C-4BF7-43DF-9409-67F3BB24D338}"/>
    <hyperlink ref="A81" location="'80'!A1" display="'80'!A1" xr:uid="{12DCA7D0-BE8F-4B20-BD23-46D3ECC751AD}"/>
    <hyperlink ref="A82" location="'81'!A1" display="'81'!A1" xr:uid="{68730BA6-7777-4AF8-85B6-93E81DB3520E}"/>
    <hyperlink ref="A83" location="'82'!A1" display="'82'!A1" xr:uid="{40F758AA-9ACF-4666-8605-22017FDAF7E5}"/>
    <hyperlink ref="A84" location="'83'!A1" display="'83'!A1" xr:uid="{781DA7DB-89CC-41A5-B917-90AD3EF5DC50}"/>
    <hyperlink ref="A85" location="'84'!A1" display="'84'!A1" xr:uid="{7E7C74B5-7C06-4576-9D89-9042923DE0C3}"/>
    <hyperlink ref="A86" location="'85'!A1" display="'85'!A1" xr:uid="{357B38BD-400B-4A25-BBF3-71E1CA0725F1}"/>
    <hyperlink ref="A87" location="'86'!A1" display="'86'!A1" xr:uid="{40F80946-9380-4314-A3C4-12213CD0652A}"/>
    <hyperlink ref="A88" location="'87'!A1" display="'87'!A1" xr:uid="{45AD060D-AE0F-4DCB-90BD-27B9E4C82514}"/>
    <hyperlink ref="A89" location="'88'!A1" display="'88'!A1" xr:uid="{ED9BA03E-C45C-4446-9C42-3CAAF158D432}"/>
    <hyperlink ref="A90" location="'89'!A1" display="'89'!A1" xr:uid="{CCD88E4E-2A41-4982-B526-370EB6C4C4A3}"/>
    <hyperlink ref="A91" location="'90'!A1" display="'90'!A1" xr:uid="{135DFFCA-6CAA-4651-9D19-B6BA8A5762DA}"/>
    <hyperlink ref="A92" location="'91'!A1" display="'91'!A1" xr:uid="{897B3DBE-D309-4F60-B337-D539540EFD4B}"/>
    <hyperlink ref="A93" location="'92'!A1" display="'92'!A1" xr:uid="{6713B8C0-8ECA-4791-B798-B7C9574D2ADD}"/>
    <hyperlink ref="A94" location="'93'!A1" display="'93'!A1" xr:uid="{6C2587A8-BE9E-45AA-935B-41F3477B11E2}"/>
    <hyperlink ref="A95" location="'94'!A1" display="'94'!A1" xr:uid="{0A4882FA-8A70-4846-B2C2-C05381AE2987}"/>
    <hyperlink ref="A96" location="'95'!A1" display="'95'!A1" xr:uid="{F6EC4832-2757-4335-906A-3038C9B43C20}"/>
    <hyperlink ref="A97" location="'96'!A1" display="'96'!A1" xr:uid="{46AF2D56-22A1-4B15-9714-95AE09D4764E}"/>
    <hyperlink ref="A98" location="'97'!A1" display="'97'!A1" xr:uid="{F56D5E30-803B-4EBF-9D5A-68A105C2908F}"/>
    <hyperlink ref="A99" location="'98'!A1" display="'98'!A1" xr:uid="{99BF898D-420A-45E8-BCC5-20C28C52B39E}"/>
    <hyperlink ref="A100" location="'99'!A1" display="'99'!A1" xr:uid="{B09EA30F-7BE0-4628-8203-5E767D3B69EB}"/>
    <hyperlink ref="A101" location="'100'!A1" display="'100'!A1" xr:uid="{CB86410C-248E-4C50-8453-D79706ABA325}"/>
  </hyperlink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500BD-0E1B-4637-BD25-16A7B8D3FCEB}">
  <sheetPr codeName="Sheet2">
    <tabColor rgb="FFFFFF00"/>
  </sheetPr>
  <dimension ref="A1:N17"/>
  <sheetViews>
    <sheetView workbookViewId="0">
      <selection activeCell="M7" sqref="M7"/>
    </sheetView>
  </sheetViews>
  <sheetFormatPr defaultColWidth="11.5546875" defaultRowHeight="22.8" customHeight="1"/>
  <cols>
    <col min="2" max="3" width="11.6640625" bestFit="1" customWidth="1"/>
    <col min="4" max="4" width="15.109375" style="4" bestFit="1" customWidth="1"/>
    <col min="5" max="6" width="11.6640625" bestFit="1" customWidth="1"/>
    <col min="8" max="8" width="15.33203125" bestFit="1" customWidth="1"/>
    <col min="13" max="13" width="21.109375" customWidth="1"/>
    <col min="14" max="14" width="34" customWidth="1"/>
  </cols>
  <sheetData>
    <row r="1" spans="1:14" ht="22.8" customHeight="1" thickBot="1">
      <c r="A1" s="2" t="s">
        <v>3</v>
      </c>
      <c r="B1" s="2" t="s">
        <v>16</v>
      </c>
      <c r="C1" s="2" t="s">
        <v>17</v>
      </c>
      <c r="D1" s="3" t="s">
        <v>18</v>
      </c>
      <c r="E1" s="2" t="s">
        <v>19</v>
      </c>
      <c r="F1" s="7" t="s">
        <v>20</v>
      </c>
      <c r="G1" s="7" t="s">
        <v>21</v>
      </c>
      <c r="H1" s="7" t="s">
        <v>22</v>
      </c>
    </row>
    <row r="2" spans="1:14" ht="22.8" customHeight="1">
      <c r="A2" s="10" t="s">
        <v>4</v>
      </c>
      <c r="B2" s="10">
        <v>48</v>
      </c>
      <c r="C2" s="10">
        <v>32</v>
      </c>
      <c r="D2" s="20">
        <v>77</v>
      </c>
      <c r="E2" s="10">
        <v>32</v>
      </c>
      <c r="F2" s="10">
        <v>44</v>
      </c>
      <c r="G2" s="10">
        <f>SUM(B2:F2)</f>
        <v>233</v>
      </c>
      <c r="H2" s="10" t="str">
        <f t="shared" ref="H2:H17" si="0">IF(AND(B2&gt;=32,C2&gt;=32,D2&gt;=32,E2&gt;=32,F2&gt;=32,G2&gt;=230),"PASS","FAIL")</f>
        <v>PASS</v>
      </c>
      <c r="I2" s="6"/>
      <c r="J2" s="266" t="s">
        <v>25</v>
      </c>
      <c r="K2" s="267"/>
      <c r="L2" s="267"/>
      <c r="M2" s="267"/>
      <c r="N2" s="268"/>
    </row>
    <row r="3" spans="1:14" ht="22.8" customHeight="1">
      <c r="A3" s="10" t="s">
        <v>6</v>
      </c>
      <c r="B3" s="10">
        <v>37</v>
      </c>
      <c r="C3" s="10">
        <v>63</v>
      </c>
      <c r="D3" s="20">
        <v>38</v>
      </c>
      <c r="E3" s="10">
        <v>45</v>
      </c>
      <c r="F3" s="10">
        <v>55</v>
      </c>
      <c r="G3" s="10">
        <f t="shared" ref="G3:G17" si="1">SUM(B3:F3)</f>
        <v>238</v>
      </c>
      <c r="H3" s="10" t="str">
        <f t="shared" si="0"/>
        <v>PASS</v>
      </c>
      <c r="I3" s="6"/>
      <c r="J3" s="269"/>
      <c r="K3" s="270"/>
      <c r="L3" s="270"/>
      <c r="M3" s="270"/>
      <c r="N3" s="271"/>
    </row>
    <row r="4" spans="1:14" ht="22.8" customHeight="1">
      <c r="A4" s="10" t="s">
        <v>8</v>
      </c>
      <c r="B4" s="10">
        <v>54</v>
      </c>
      <c r="C4" s="10">
        <v>65</v>
      </c>
      <c r="D4" s="20">
        <v>45</v>
      </c>
      <c r="E4" s="10">
        <v>55</v>
      </c>
      <c r="F4" s="10">
        <v>68</v>
      </c>
      <c r="G4" s="10">
        <f t="shared" si="1"/>
        <v>287</v>
      </c>
      <c r="H4" s="10" t="str">
        <f t="shared" si="0"/>
        <v>PASS</v>
      </c>
      <c r="J4" s="269"/>
      <c r="K4" s="270"/>
      <c r="L4" s="270"/>
      <c r="M4" s="270"/>
      <c r="N4" s="271"/>
    </row>
    <row r="5" spans="1:14" ht="22.8" customHeight="1" thickBot="1">
      <c r="A5" s="10" t="s">
        <v>7</v>
      </c>
      <c r="B5" s="10">
        <v>57</v>
      </c>
      <c r="C5" s="10">
        <v>54</v>
      </c>
      <c r="D5" s="20">
        <v>56</v>
      </c>
      <c r="E5" s="10">
        <v>65</v>
      </c>
      <c r="F5" s="10">
        <v>32</v>
      </c>
      <c r="G5" s="10">
        <f t="shared" si="1"/>
        <v>264</v>
      </c>
      <c r="H5" s="10" t="str">
        <f t="shared" si="0"/>
        <v>PASS</v>
      </c>
      <c r="J5" s="272"/>
      <c r="K5" s="273"/>
      <c r="L5" s="273"/>
      <c r="M5" s="273"/>
      <c r="N5" s="274"/>
    </row>
    <row r="6" spans="1:14" ht="22.8" customHeight="1" thickBot="1">
      <c r="A6" s="10" t="s">
        <v>9</v>
      </c>
      <c r="B6" s="10">
        <v>77</v>
      </c>
      <c r="C6" s="10">
        <v>41</v>
      </c>
      <c r="D6" s="20">
        <v>34</v>
      </c>
      <c r="E6" s="10">
        <v>43</v>
      </c>
      <c r="F6" s="10">
        <v>34</v>
      </c>
      <c r="G6" s="10">
        <f t="shared" si="1"/>
        <v>229</v>
      </c>
      <c r="H6" s="10" t="str">
        <f t="shared" si="0"/>
        <v>FAIL</v>
      </c>
    </row>
    <row r="7" spans="1:14" ht="22.8" customHeight="1" thickBot="1">
      <c r="A7" s="10" t="s">
        <v>10</v>
      </c>
      <c r="B7" s="10">
        <v>75</v>
      </c>
      <c r="C7" s="10">
        <v>41</v>
      </c>
      <c r="D7" s="20">
        <v>49</v>
      </c>
      <c r="E7" s="10">
        <v>60</v>
      </c>
      <c r="F7" s="10">
        <v>39</v>
      </c>
      <c r="G7" s="10">
        <f t="shared" si="1"/>
        <v>264</v>
      </c>
      <c r="H7" s="10" t="str">
        <f t="shared" si="0"/>
        <v>PASS</v>
      </c>
      <c r="M7" s="45" t="s">
        <v>111</v>
      </c>
    </row>
    <row r="8" spans="1:14" ht="22.8" customHeight="1">
      <c r="A8" s="10" t="s">
        <v>5</v>
      </c>
      <c r="B8" s="10">
        <v>69</v>
      </c>
      <c r="C8" s="10">
        <v>53</v>
      </c>
      <c r="D8" s="20">
        <v>41</v>
      </c>
      <c r="E8" s="10">
        <v>62</v>
      </c>
      <c r="F8" s="10">
        <v>42</v>
      </c>
      <c r="G8" s="10">
        <f t="shared" si="1"/>
        <v>267</v>
      </c>
      <c r="H8" s="10" t="str">
        <f t="shared" si="0"/>
        <v>PASS</v>
      </c>
    </row>
    <row r="9" spans="1:14" ht="22.8" customHeight="1">
      <c r="A9" s="10" t="s">
        <v>11</v>
      </c>
      <c r="B9" s="10">
        <v>41</v>
      </c>
      <c r="C9" s="10">
        <v>41</v>
      </c>
      <c r="D9" s="20">
        <v>37</v>
      </c>
      <c r="E9" s="10">
        <v>64</v>
      </c>
      <c r="F9" s="10">
        <v>36</v>
      </c>
      <c r="G9" s="10">
        <f t="shared" si="1"/>
        <v>219</v>
      </c>
      <c r="H9" s="10" t="str">
        <f t="shared" si="0"/>
        <v>FAIL</v>
      </c>
    </row>
    <row r="10" spans="1:14" ht="22.8" customHeight="1">
      <c r="A10" s="10" t="s">
        <v>11</v>
      </c>
      <c r="B10" s="10">
        <v>38</v>
      </c>
      <c r="C10" s="10">
        <v>64</v>
      </c>
      <c r="D10" s="20">
        <v>69</v>
      </c>
      <c r="E10" s="10">
        <v>40</v>
      </c>
      <c r="F10" s="10">
        <v>58</v>
      </c>
      <c r="G10" s="10">
        <f t="shared" si="1"/>
        <v>269</v>
      </c>
      <c r="H10" s="10" t="str">
        <f t="shared" si="0"/>
        <v>PASS</v>
      </c>
    </row>
    <row r="11" spans="1:14" ht="22.8" customHeight="1">
      <c r="A11" s="10" t="s">
        <v>12</v>
      </c>
      <c r="B11" s="10">
        <v>35</v>
      </c>
      <c r="C11" s="10">
        <v>75</v>
      </c>
      <c r="D11" s="20">
        <v>69</v>
      </c>
      <c r="E11" s="10">
        <v>48</v>
      </c>
      <c r="F11" s="10">
        <v>61</v>
      </c>
      <c r="G11" s="10">
        <f t="shared" si="1"/>
        <v>288</v>
      </c>
      <c r="H11" s="10" t="str">
        <f t="shared" si="0"/>
        <v>PASS</v>
      </c>
    </row>
    <row r="12" spans="1:14" ht="22.8" customHeight="1">
      <c r="A12" s="10" t="s">
        <v>13</v>
      </c>
      <c r="B12" s="10">
        <v>34</v>
      </c>
      <c r="C12" s="10">
        <v>33</v>
      </c>
      <c r="D12" s="20">
        <v>63</v>
      </c>
      <c r="E12" s="10">
        <v>33</v>
      </c>
      <c r="F12" s="10">
        <v>36</v>
      </c>
      <c r="G12" s="10">
        <f t="shared" si="1"/>
        <v>199</v>
      </c>
      <c r="H12" s="10" t="str">
        <f t="shared" si="0"/>
        <v>FAIL</v>
      </c>
    </row>
    <row r="13" spans="1:14" ht="22.8" customHeight="1">
      <c r="A13" s="10" t="s">
        <v>14</v>
      </c>
      <c r="B13" s="10">
        <v>54</v>
      </c>
      <c r="C13" s="10">
        <v>40</v>
      </c>
      <c r="D13" s="20">
        <v>41</v>
      </c>
      <c r="E13" s="10">
        <v>79</v>
      </c>
      <c r="F13" s="10">
        <v>54</v>
      </c>
      <c r="G13" s="10">
        <f t="shared" si="1"/>
        <v>268</v>
      </c>
      <c r="H13" s="10" t="str">
        <f t="shared" si="0"/>
        <v>PASS</v>
      </c>
    </row>
    <row r="14" spans="1:14" ht="22.8" customHeight="1">
      <c r="A14" s="10" t="s">
        <v>15</v>
      </c>
      <c r="B14" s="10">
        <v>70</v>
      </c>
      <c r="C14" s="10">
        <v>48</v>
      </c>
      <c r="D14" s="20">
        <v>37</v>
      </c>
      <c r="E14" s="10">
        <v>51</v>
      </c>
      <c r="F14" s="10">
        <v>48</v>
      </c>
      <c r="G14" s="10">
        <f t="shared" si="1"/>
        <v>254</v>
      </c>
      <c r="H14" s="10" t="str">
        <f t="shared" si="0"/>
        <v>PASS</v>
      </c>
    </row>
    <row r="15" spans="1:14" ht="22.8" customHeight="1">
      <c r="A15" s="10" t="s">
        <v>11</v>
      </c>
      <c r="B15" s="10">
        <v>54</v>
      </c>
      <c r="C15" s="10">
        <v>76</v>
      </c>
      <c r="D15" s="20">
        <v>74</v>
      </c>
      <c r="E15" s="10">
        <v>71</v>
      </c>
      <c r="F15" s="10">
        <v>61</v>
      </c>
      <c r="G15" s="10">
        <f t="shared" si="1"/>
        <v>336</v>
      </c>
      <c r="H15" s="10" t="str">
        <f t="shared" si="0"/>
        <v>PASS</v>
      </c>
    </row>
    <row r="16" spans="1:14" ht="22.8" customHeight="1">
      <c r="A16" s="10" t="s">
        <v>11</v>
      </c>
      <c r="B16" s="10">
        <v>73</v>
      </c>
      <c r="C16" s="10">
        <v>46</v>
      </c>
      <c r="D16" s="20">
        <v>76</v>
      </c>
      <c r="E16" s="10">
        <v>49</v>
      </c>
      <c r="F16" s="10">
        <v>52</v>
      </c>
      <c r="G16" s="10">
        <f t="shared" si="1"/>
        <v>296</v>
      </c>
      <c r="H16" s="10" t="str">
        <f t="shared" si="0"/>
        <v>PASS</v>
      </c>
    </row>
    <row r="17" spans="1:8" ht="22.8" customHeight="1">
      <c r="A17" s="10" t="s">
        <v>14</v>
      </c>
      <c r="B17" s="10">
        <v>43</v>
      </c>
      <c r="C17" s="10">
        <v>70</v>
      </c>
      <c r="D17" s="20">
        <v>50</v>
      </c>
      <c r="E17" s="10">
        <v>61</v>
      </c>
      <c r="F17" s="10">
        <v>53</v>
      </c>
      <c r="G17" s="10">
        <f t="shared" si="1"/>
        <v>277</v>
      </c>
      <c r="H17" s="10" t="str">
        <f t="shared" si="0"/>
        <v>PASS</v>
      </c>
    </row>
  </sheetData>
  <mergeCells count="1">
    <mergeCell ref="J2:N5"/>
  </mergeCells>
  <hyperlinks>
    <hyperlink ref="M7" location="Sheet1!A1" display="FORMULA TAB" xr:uid="{AA28277F-2029-43AB-89C6-31F7B9A1A019}"/>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090494-898F-4F3B-BBD8-B8C4DEA319A1}">
  <sheetPr codeName="Sheet3">
    <tabColor theme="5" tint="0.59999389629810485"/>
  </sheetPr>
  <dimension ref="A1:U17"/>
  <sheetViews>
    <sheetView workbookViewId="0">
      <selection sqref="A1:XFD1048576"/>
    </sheetView>
  </sheetViews>
  <sheetFormatPr defaultColWidth="9" defaultRowHeight="22.8" customHeight="1"/>
  <cols>
    <col min="1" max="13" width="9" style="5"/>
    <col min="14" max="14" width="12" style="5" customWidth="1"/>
    <col min="15" max="15" width="20.44140625" style="5" customWidth="1"/>
    <col min="16" max="17" width="9" style="5"/>
    <col min="18" max="18" width="2.88671875" style="5" customWidth="1"/>
    <col min="19" max="19" width="19.21875" style="5" customWidth="1"/>
    <col min="20" max="16384" width="9" style="5"/>
  </cols>
  <sheetData>
    <row r="1" spans="1:21" ht="22.8" customHeight="1">
      <c r="A1" s="8" t="s">
        <v>3</v>
      </c>
      <c r="B1" s="8" t="s">
        <v>26</v>
      </c>
      <c r="C1" s="8" t="s">
        <v>27</v>
      </c>
      <c r="D1" s="8" t="s">
        <v>28</v>
      </c>
      <c r="E1" s="8" t="s">
        <v>29</v>
      </c>
      <c r="F1" s="8" t="s">
        <v>30</v>
      </c>
      <c r="G1" s="8" t="s">
        <v>31</v>
      </c>
      <c r="H1" s="8" t="s">
        <v>32</v>
      </c>
      <c r="I1" s="8" t="s">
        <v>33</v>
      </c>
      <c r="J1" s="8" t="s">
        <v>34</v>
      </c>
      <c r="K1" s="8" t="s">
        <v>35</v>
      </c>
      <c r="L1" s="8" t="s">
        <v>36</v>
      </c>
      <c r="M1" s="8" t="s">
        <v>37</v>
      </c>
      <c r="N1" s="8" t="s">
        <v>39</v>
      </c>
      <c r="O1" s="8" t="s">
        <v>38</v>
      </c>
    </row>
    <row r="2" spans="1:21" ht="22.8" customHeight="1" thickBot="1">
      <c r="A2" s="10" t="s">
        <v>4</v>
      </c>
      <c r="B2" s="10">
        <v>1297</v>
      </c>
      <c r="C2" s="10">
        <v>3640</v>
      </c>
      <c r="D2" s="10">
        <v>3999</v>
      </c>
      <c r="E2" s="10">
        <v>3004</v>
      </c>
      <c r="F2" s="10">
        <v>2062</v>
      </c>
      <c r="G2" s="10">
        <v>3524</v>
      </c>
      <c r="H2" s="10">
        <v>1282</v>
      </c>
      <c r="I2" s="10">
        <v>1827</v>
      </c>
      <c r="J2" s="10">
        <v>1769</v>
      </c>
      <c r="K2" s="10">
        <v>4760</v>
      </c>
      <c r="L2" s="10">
        <v>2796</v>
      </c>
      <c r="M2" s="10">
        <v>3070</v>
      </c>
      <c r="N2" s="10">
        <f>SUM(B2:M2)</f>
        <v>33030</v>
      </c>
      <c r="O2" s="10" t="str">
        <f>O3</f>
        <v>SALES GOD</v>
      </c>
    </row>
    <row r="3" spans="1:21" ht="22.8" customHeight="1">
      <c r="A3" s="10" t="s">
        <v>6</v>
      </c>
      <c r="B3" s="10">
        <v>4443</v>
      </c>
      <c r="C3" s="10">
        <v>2643</v>
      </c>
      <c r="D3" s="10">
        <v>4783</v>
      </c>
      <c r="E3" s="10">
        <v>4750</v>
      </c>
      <c r="F3" s="10">
        <v>4289</v>
      </c>
      <c r="G3" s="10">
        <v>3922</v>
      </c>
      <c r="H3" s="10">
        <v>3977</v>
      </c>
      <c r="I3" s="10">
        <v>2775</v>
      </c>
      <c r="J3" s="10">
        <v>4539</v>
      </c>
      <c r="K3" s="10">
        <v>3450</v>
      </c>
      <c r="L3" s="10">
        <v>4747</v>
      </c>
      <c r="M3" s="10">
        <v>3040</v>
      </c>
      <c r="N3" s="10">
        <f t="shared" ref="N3:N17" si="0">SUM(B3:M3)</f>
        <v>47358</v>
      </c>
      <c r="O3" s="10" t="str">
        <f>IF(N3&gt;=40000,"SALES GOD",IF(N3&gt;=35000,"GREAT SALES DONE",IF(N3&gt;=30000,"GOOD SALES DONE","AVERAGE SALE DONE")))</f>
        <v>SALES GOD</v>
      </c>
      <c r="Q3" s="275" t="s">
        <v>40</v>
      </c>
      <c r="R3" s="276"/>
      <c r="S3" s="276"/>
      <c r="T3" s="276"/>
      <c r="U3" s="277"/>
    </row>
    <row r="4" spans="1:21" ht="22.8" customHeight="1">
      <c r="A4" s="10" t="s">
        <v>8</v>
      </c>
      <c r="B4" s="10">
        <v>2181</v>
      </c>
      <c r="C4" s="10">
        <v>1538</v>
      </c>
      <c r="D4" s="10">
        <v>1317</v>
      </c>
      <c r="E4" s="10">
        <v>4497</v>
      </c>
      <c r="F4" s="10">
        <v>3002</v>
      </c>
      <c r="G4" s="10">
        <v>3409</v>
      </c>
      <c r="H4" s="10">
        <v>4897</v>
      </c>
      <c r="I4" s="10">
        <v>3673</v>
      </c>
      <c r="J4" s="10">
        <v>2696</v>
      </c>
      <c r="K4" s="10">
        <v>2148</v>
      </c>
      <c r="L4" s="10">
        <v>1377</v>
      </c>
      <c r="M4" s="10">
        <v>3728</v>
      </c>
      <c r="N4" s="10">
        <f t="shared" si="0"/>
        <v>34463</v>
      </c>
      <c r="O4" s="10" t="str">
        <f t="shared" ref="O4:O17" si="1">IF(N4&gt;=40000,"SALES GOD",IF(N4&gt;=35000,"GREAT SALES DONE",IF(N4&gt;=30000,"GOOD SALES DONE","AVERAGE SALE DONE")))</f>
        <v>GOOD SALES DONE</v>
      </c>
      <c r="Q4" s="278"/>
      <c r="R4" s="279"/>
      <c r="S4" s="279"/>
      <c r="T4" s="279"/>
      <c r="U4" s="280"/>
    </row>
    <row r="5" spans="1:21" ht="22.8" customHeight="1">
      <c r="A5" s="10" t="s">
        <v>7</v>
      </c>
      <c r="B5" s="10">
        <v>1894</v>
      </c>
      <c r="C5" s="10">
        <v>2873</v>
      </c>
      <c r="D5" s="10">
        <v>4467</v>
      </c>
      <c r="E5" s="10">
        <v>2865</v>
      </c>
      <c r="F5" s="10">
        <v>1081</v>
      </c>
      <c r="G5" s="10">
        <v>3457</v>
      </c>
      <c r="H5" s="10">
        <v>4116</v>
      </c>
      <c r="I5" s="10">
        <v>4194</v>
      </c>
      <c r="J5" s="10">
        <v>3632</v>
      </c>
      <c r="K5" s="10">
        <v>4592</v>
      </c>
      <c r="L5" s="10">
        <v>2506</v>
      </c>
      <c r="M5" s="10">
        <v>2405</v>
      </c>
      <c r="N5" s="10">
        <f t="shared" si="0"/>
        <v>38082</v>
      </c>
      <c r="O5" s="10" t="str">
        <f t="shared" si="1"/>
        <v>GREAT SALES DONE</v>
      </c>
      <c r="Q5" s="278"/>
      <c r="R5" s="279"/>
      <c r="S5" s="279"/>
      <c r="T5" s="279"/>
      <c r="U5" s="280"/>
    </row>
    <row r="6" spans="1:21" ht="22.8" customHeight="1">
      <c r="A6" s="10" t="s">
        <v>9</v>
      </c>
      <c r="B6" s="10">
        <v>2808</v>
      </c>
      <c r="C6" s="10">
        <v>1554</v>
      </c>
      <c r="D6" s="10">
        <v>2166</v>
      </c>
      <c r="E6" s="10">
        <v>4435</v>
      </c>
      <c r="F6" s="10">
        <v>3823</v>
      </c>
      <c r="G6" s="10">
        <v>4655</v>
      </c>
      <c r="H6" s="10">
        <v>4378</v>
      </c>
      <c r="I6" s="10">
        <v>1112</v>
      </c>
      <c r="J6" s="10">
        <v>1427</v>
      </c>
      <c r="K6" s="10">
        <v>2865</v>
      </c>
      <c r="L6" s="10">
        <v>3868</v>
      </c>
      <c r="M6" s="10">
        <v>2918</v>
      </c>
      <c r="N6" s="10">
        <f t="shared" si="0"/>
        <v>36009</v>
      </c>
      <c r="O6" s="10" t="str">
        <f t="shared" si="1"/>
        <v>GREAT SALES DONE</v>
      </c>
      <c r="Q6" s="278"/>
      <c r="R6" s="279"/>
      <c r="S6" s="279"/>
      <c r="T6" s="279"/>
      <c r="U6" s="280"/>
    </row>
    <row r="7" spans="1:21" ht="22.8" customHeight="1">
      <c r="A7" s="10" t="s">
        <v>10</v>
      </c>
      <c r="B7" s="10">
        <v>2185</v>
      </c>
      <c r="C7" s="10">
        <v>2858</v>
      </c>
      <c r="D7" s="10">
        <v>1317</v>
      </c>
      <c r="E7" s="10">
        <v>2555</v>
      </c>
      <c r="F7" s="10">
        <v>4073</v>
      </c>
      <c r="G7" s="10">
        <v>4579</v>
      </c>
      <c r="H7" s="10">
        <v>1297</v>
      </c>
      <c r="I7" s="10">
        <v>1875</v>
      </c>
      <c r="J7" s="10">
        <v>3525</v>
      </c>
      <c r="K7" s="10">
        <v>1573</v>
      </c>
      <c r="L7" s="10">
        <v>3588</v>
      </c>
      <c r="M7" s="10">
        <v>1609</v>
      </c>
      <c r="N7" s="10">
        <f t="shared" si="0"/>
        <v>31034</v>
      </c>
      <c r="O7" s="10" t="str">
        <f t="shared" si="1"/>
        <v>GOOD SALES DONE</v>
      </c>
      <c r="Q7" s="278"/>
      <c r="R7" s="279"/>
      <c r="S7" s="279"/>
      <c r="T7" s="279"/>
      <c r="U7" s="280"/>
    </row>
    <row r="8" spans="1:21" ht="22.8" customHeight="1">
      <c r="A8" s="10" t="s">
        <v>5</v>
      </c>
      <c r="B8" s="10">
        <v>2757</v>
      </c>
      <c r="C8" s="10">
        <v>4541</v>
      </c>
      <c r="D8" s="10">
        <v>2722</v>
      </c>
      <c r="E8" s="10">
        <v>3147</v>
      </c>
      <c r="F8" s="10">
        <v>3981</v>
      </c>
      <c r="G8" s="10">
        <v>4138</v>
      </c>
      <c r="H8" s="10">
        <v>3770</v>
      </c>
      <c r="I8" s="10">
        <v>3941</v>
      </c>
      <c r="J8" s="10">
        <v>3965</v>
      </c>
      <c r="K8" s="10">
        <v>2853</v>
      </c>
      <c r="L8" s="10">
        <v>4793</v>
      </c>
      <c r="M8" s="10">
        <v>2594</v>
      </c>
      <c r="N8" s="10">
        <f t="shared" si="0"/>
        <v>43202</v>
      </c>
      <c r="O8" s="10" t="str">
        <f t="shared" si="1"/>
        <v>SALES GOD</v>
      </c>
      <c r="Q8" s="278"/>
      <c r="R8" s="279"/>
      <c r="S8" s="279"/>
      <c r="T8" s="279"/>
      <c r="U8" s="280"/>
    </row>
    <row r="9" spans="1:21" ht="22.8" customHeight="1">
      <c r="A9" s="10" t="s">
        <v>11</v>
      </c>
      <c r="B9" s="10">
        <v>2710</v>
      </c>
      <c r="C9" s="10">
        <v>4610</v>
      </c>
      <c r="D9" s="10">
        <v>3710</v>
      </c>
      <c r="E9" s="10">
        <v>4476</v>
      </c>
      <c r="F9" s="10">
        <v>3996</v>
      </c>
      <c r="G9" s="10">
        <v>1047</v>
      </c>
      <c r="H9" s="10">
        <v>1259</v>
      </c>
      <c r="I9" s="10">
        <v>4037</v>
      </c>
      <c r="J9" s="10">
        <v>4353</v>
      </c>
      <c r="K9" s="10">
        <v>3094</v>
      </c>
      <c r="L9" s="10">
        <v>4582</v>
      </c>
      <c r="M9" s="10">
        <v>2048</v>
      </c>
      <c r="N9" s="10">
        <f t="shared" si="0"/>
        <v>39922</v>
      </c>
      <c r="O9" s="10" t="str">
        <f t="shared" si="1"/>
        <v>GREAT SALES DONE</v>
      </c>
      <c r="Q9" s="278"/>
      <c r="R9" s="279"/>
      <c r="S9" s="279"/>
      <c r="T9" s="279"/>
      <c r="U9" s="280"/>
    </row>
    <row r="10" spans="1:21" ht="22.8" customHeight="1">
      <c r="A10" s="10" t="s">
        <v>11</v>
      </c>
      <c r="B10" s="10">
        <v>2995</v>
      </c>
      <c r="C10" s="10">
        <v>3091</v>
      </c>
      <c r="D10" s="10">
        <v>1994</v>
      </c>
      <c r="E10" s="10">
        <v>1629</v>
      </c>
      <c r="F10" s="10">
        <v>1225</v>
      </c>
      <c r="G10" s="10">
        <v>3357</v>
      </c>
      <c r="H10" s="10">
        <v>3816</v>
      </c>
      <c r="I10" s="10">
        <v>4367</v>
      </c>
      <c r="J10" s="10">
        <v>2861</v>
      </c>
      <c r="K10" s="10">
        <v>4033</v>
      </c>
      <c r="L10" s="10">
        <v>1940</v>
      </c>
      <c r="M10" s="10">
        <v>4457</v>
      </c>
      <c r="N10" s="10">
        <f t="shared" si="0"/>
        <v>35765</v>
      </c>
      <c r="O10" s="10" t="str">
        <f t="shared" si="1"/>
        <v>GREAT SALES DONE</v>
      </c>
      <c r="Q10" s="281"/>
      <c r="R10" s="282"/>
      <c r="S10" s="282"/>
      <c r="T10" s="282"/>
      <c r="U10" s="283"/>
    </row>
    <row r="11" spans="1:21" ht="22.8" customHeight="1" thickBot="1">
      <c r="A11" s="10" t="s">
        <v>12</v>
      </c>
      <c r="B11" s="10">
        <v>1748</v>
      </c>
      <c r="C11" s="10">
        <v>4638</v>
      </c>
      <c r="D11" s="10">
        <v>3119</v>
      </c>
      <c r="E11" s="10">
        <v>1993</v>
      </c>
      <c r="F11" s="10">
        <v>3447</v>
      </c>
      <c r="G11" s="10">
        <v>3335</v>
      </c>
      <c r="H11" s="10">
        <v>1502</v>
      </c>
      <c r="I11" s="10">
        <v>1032</v>
      </c>
      <c r="J11" s="10">
        <v>3877</v>
      </c>
      <c r="K11" s="10">
        <v>4981</v>
      </c>
      <c r="L11" s="10">
        <v>2125</v>
      </c>
      <c r="M11" s="10">
        <v>4191</v>
      </c>
      <c r="N11" s="10">
        <f t="shared" si="0"/>
        <v>35988</v>
      </c>
      <c r="O11" s="10" t="str">
        <f t="shared" si="1"/>
        <v>GREAT SALES DONE</v>
      </c>
      <c r="Q11"/>
      <c r="R11"/>
      <c r="S11"/>
      <c r="T11"/>
      <c r="U11"/>
    </row>
    <row r="12" spans="1:21" ht="22.8" customHeight="1" thickBot="1">
      <c r="A12" s="10" t="s">
        <v>13</v>
      </c>
      <c r="B12" s="10">
        <v>2909</v>
      </c>
      <c r="C12" s="10">
        <v>1895</v>
      </c>
      <c r="D12" s="10">
        <v>3780</v>
      </c>
      <c r="E12" s="10">
        <v>4601</v>
      </c>
      <c r="F12" s="10">
        <v>4000</v>
      </c>
      <c r="G12" s="10">
        <v>2285</v>
      </c>
      <c r="H12" s="10">
        <v>1607</v>
      </c>
      <c r="I12" s="10">
        <v>3146</v>
      </c>
      <c r="J12" s="10">
        <v>4420</v>
      </c>
      <c r="K12" s="10">
        <v>3515</v>
      </c>
      <c r="L12" s="10">
        <v>1564</v>
      </c>
      <c r="M12" s="10">
        <v>2705</v>
      </c>
      <c r="N12" s="10">
        <f t="shared" si="0"/>
        <v>36427</v>
      </c>
      <c r="O12" s="10" t="str">
        <f t="shared" si="1"/>
        <v>GREAT SALES DONE</v>
      </c>
      <c r="Q12"/>
      <c r="R12"/>
      <c r="S12" s="45" t="s">
        <v>111</v>
      </c>
      <c r="T12"/>
      <c r="U12"/>
    </row>
    <row r="13" spans="1:21" ht="22.8" customHeight="1">
      <c r="A13" s="10" t="s">
        <v>14</v>
      </c>
      <c r="B13" s="10">
        <v>4432</v>
      </c>
      <c r="C13" s="10">
        <v>2036</v>
      </c>
      <c r="D13" s="10">
        <v>1374</v>
      </c>
      <c r="E13" s="10">
        <v>1012</v>
      </c>
      <c r="F13" s="10">
        <v>2827</v>
      </c>
      <c r="G13" s="10">
        <v>3776</v>
      </c>
      <c r="H13" s="10">
        <v>2140</v>
      </c>
      <c r="I13" s="10">
        <v>1736</v>
      </c>
      <c r="J13" s="10">
        <v>3115</v>
      </c>
      <c r="K13" s="10">
        <v>3683</v>
      </c>
      <c r="L13" s="10">
        <v>4690</v>
      </c>
      <c r="M13" s="10">
        <v>4729</v>
      </c>
      <c r="N13" s="10">
        <f t="shared" si="0"/>
        <v>35550</v>
      </c>
      <c r="O13" s="10" t="str">
        <f t="shared" si="1"/>
        <v>GREAT SALES DONE</v>
      </c>
    </row>
    <row r="14" spans="1:21" ht="22.8" customHeight="1">
      <c r="A14" s="10" t="s">
        <v>15</v>
      </c>
      <c r="B14" s="10">
        <v>2804</v>
      </c>
      <c r="C14" s="10">
        <v>1618</v>
      </c>
      <c r="D14" s="10">
        <v>2429</v>
      </c>
      <c r="E14" s="10">
        <v>3982</v>
      </c>
      <c r="F14" s="10">
        <v>4987</v>
      </c>
      <c r="G14" s="10">
        <v>4069</v>
      </c>
      <c r="H14" s="10">
        <v>1839</v>
      </c>
      <c r="I14" s="10">
        <v>2477</v>
      </c>
      <c r="J14" s="10">
        <v>2635</v>
      </c>
      <c r="K14" s="10">
        <v>10</v>
      </c>
      <c r="L14" s="10">
        <v>100</v>
      </c>
      <c r="M14" s="10">
        <v>1000</v>
      </c>
      <c r="N14" s="10">
        <f>SUM(B14:M14)</f>
        <v>27950</v>
      </c>
      <c r="O14" s="10" t="str">
        <f>IF(N14&gt;=40000,"SALES GOD",IF(N14&gt;=35000,"GREAT SALES DONE",IF(N14&gt;=30000,"GOOD SALES DONE","AVERAGE SALE DONE")))</f>
        <v>AVERAGE SALE DONE</v>
      </c>
    </row>
    <row r="15" spans="1:21" ht="22.8" customHeight="1">
      <c r="A15" s="10" t="s">
        <v>11</v>
      </c>
      <c r="B15" s="10">
        <v>4118</v>
      </c>
      <c r="C15" s="10">
        <v>4910</v>
      </c>
      <c r="D15" s="10">
        <v>2695</v>
      </c>
      <c r="E15" s="10">
        <v>3037</v>
      </c>
      <c r="F15" s="10">
        <v>3605</v>
      </c>
      <c r="G15" s="10">
        <v>2253</v>
      </c>
      <c r="H15" s="10">
        <v>3751</v>
      </c>
      <c r="I15" s="10">
        <v>2671</v>
      </c>
      <c r="J15" s="10">
        <v>3339</v>
      </c>
      <c r="K15" s="10">
        <v>3616</v>
      </c>
      <c r="L15" s="10">
        <v>4361</v>
      </c>
      <c r="M15" s="10">
        <v>4829</v>
      </c>
      <c r="N15" s="10">
        <f t="shared" si="0"/>
        <v>43185</v>
      </c>
      <c r="O15" s="10" t="str">
        <f t="shared" si="1"/>
        <v>SALES GOD</v>
      </c>
    </row>
    <row r="16" spans="1:21" ht="22.8" customHeight="1">
      <c r="A16" s="10" t="s">
        <v>11</v>
      </c>
      <c r="B16" s="10">
        <v>3170</v>
      </c>
      <c r="C16" s="10">
        <v>3461</v>
      </c>
      <c r="D16" s="10">
        <v>2661</v>
      </c>
      <c r="E16" s="10">
        <v>2911</v>
      </c>
      <c r="F16" s="10">
        <v>4723</v>
      </c>
      <c r="G16" s="10">
        <v>2376</v>
      </c>
      <c r="H16" s="10">
        <v>1616</v>
      </c>
      <c r="I16" s="10">
        <v>1353</v>
      </c>
      <c r="J16" s="10">
        <v>3604</v>
      </c>
      <c r="K16" s="10">
        <v>2162</v>
      </c>
      <c r="L16" s="10">
        <v>3233</v>
      </c>
      <c r="M16" s="10">
        <v>4046</v>
      </c>
      <c r="N16" s="10">
        <f t="shared" si="0"/>
        <v>35316</v>
      </c>
      <c r="O16" s="10" t="str">
        <f t="shared" si="1"/>
        <v>GREAT SALES DONE</v>
      </c>
    </row>
    <row r="17" spans="1:15" ht="22.8" customHeight="1">
      <c r="A17" s="10" t="s">
        <v>14</v>
      </c>
      <c r="B17" s="10">
        <v>1932</v>
      </c>
      <c r="C17" s="10">
        <v>3506</v>
      </c>
      <c r="D17" s="10">
        <v>4938</v>
      </c>
      <c r="E17" s="10">
        <v>2262</v>
      </c>
      <c r="F17" s="10">
        <v>3533</v>
      </c>
      <c r="G17" s="10">
        <v>4095</v>
      </c>
      <c r="H17" s="10">
        <v>1897</v>
      </c>
      <c r="I17" s="10">
        <v>3755</v>
      </c>
      <c r="J17" s="10">
        <v>4118</v>
      </c>
      <c r="K17" s="10">
        <v>2732</v>
      </c>
      <c r="L17" s="10">
        <v>3389</v>
      </c>
      <c r="M17" s="10">
        <v>4778</v>
      </c>
      <c r="N17" s="10">
        <f t="shared" si="0"/>
        <v>40935</v>
      </c>
      <c r="O17" s="10" t="str">
        <f t="shared" si="1"/>
        <v>SALES GOD</v>
      </c>
    </row>
  </sheetData>
  <mergeCells count="1">
    <mergeCell ref="Q3:U10"/>
  </mergeCells>
  <phoneticPr fontId="8" type="noConversion"/>
  <hyperlinks>
    <hyperlink ref="S12" location="Sheet1!A1" display="FORMULA TAB" xr:uid="{CE5E9184-1D4C-468C-9388-053A0710B79A}"/>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198A36-F2F8-45FC-8CAD-15712D516BEA}">
  <sheetPr codeName="Sheet4">
    <tabColor theme="4" tint="0.59999389629810485"/>
  </sheetPr>
  <dimension ref="A1:V17"/>
  <sheetViews>
    <sheetView topLeftCell="C1" workbookViewId="0">
      <selection activeCell="T10" sqref="T10"/>
    </sheetView>
  </sheetViews>
  <sheetFormatPr defaultColWidth="9.88671875" defaultRowHeight="22.8" customHeight="1"/>
  <cols>
    <col min="14" max="14" width="12.44140625" customWidth="1"/>
    <col min="17" max="17" width="8.77734375" customWidth="1"/>
    <col min="19" max="19" width="4.21875" customWidth="1"/>
    <col min="20" max="20" width="24.88671875" customWidth="1"/>
  </cols>
  <sheetData>
    <row r="1" spans="1:22" ht="22.8" customHeight="1">
      <c r="A1" s="8" t="s">
        <v>3</v>
      </c>
      <c r="B1" s="8" t="s">
        <v>26</v>
      </c>
      <c r="C1" s="8" t="s">
        <v>27</v>
      </c>
      <c r="D1" s="8" t="s">
        <v>28</v>
      </c>
      <c r="E1" s="8" t="s">
        <v>29</v>
      </c>
      <c r="F1" s="8" t="s">
        <v>30</v>
      </c>
      <c r="G1" s="8" t="s">
        <v>31</v>
      </c>
      <c r="H1" s="8" t="s">
        <v>32</v>
      </c>
      <c r="I1" s="8" t="s">
        <v>33</v>
      </c>
      <c r="J1" s="8" t="s">
        <v>34</v>
      </c>
      <c r="K1" s="8" t="s">
        <v>35</v>
      </c>
      <c r="L1" s="8" t="s">
        <v>36</v>
      </c>
      <c r="M1" s="8" t="s">
        <v>37</v>
      </c>
      <c r="N1" s="8" t="s">
        <v>39</v>
      </c>
      <c r="O1" s="8" t="s">
        <v>43</v>
      </c>
      <c r="P1" s="8" t="s">
        <v>44</v>
      </c>
    </row>
    <row r="2" spans="1:22" ht="22.8" customHeight="1">
      <c r="A2" s="10" t="s">
        <v>4</v>
      </c>
      <c r="B2" s="10">
        <v>1297</v>
      </c>
      <c r="C2" s="10">
        <v>3640</v>
      </c>
      <c r="D2" s="10">
        <v>3999</v>
      </c>
      <c r="E2" s="10">
        <v>3004</v>
      </c>
      <c r="F2" s="10">
        <v>2062</v>
      </c>
      <c r="G2" s="10">
        <v>3524</v>
      </c>
      <c r="H2" s="10">
        <v>1282</v>
      </c>
      <c r="I2" s="10">
        <v>1827</v>
      </c>
      <c r="J2" s="10">
        <v>1769</v>
      </c>
      <c r="K2" s="10">
        <v>4760</v>
      </c>
      <c r="L2" s="10">
        <v>2796</v>
      </c>
      <c r="M2" s="10">
        <v>3070</v>
      </c>
      <c r="N2" s="10">
        <f>SUM(B2:M2)</f>
        <v>33030</v>
      </c>
      <c r="O2" s="10">
        <v>63789</v>
      </c>
      <c r="P2" s="14">
        <f>IF(N2&gt;=40000,O2+O2*15%,IF(N2&gt;=35000,O2+O2*10%,IF(N2&gt;=30000,O2+O2*5%,O2)))</f>
        <v>66978.45</v>
      </c>
    </row>
    <row r="3" spans="1:22" ht="22.8" customHeight="1">
      <c r="A3" s="10" t="s">
        <v>6</v>
      </c>
      <c r="B3" s="10">
        <v>4443</v>
      </c>
      <c r="C3" s="10">
        <v>2643</v>
      </c>
      <c r="D3" s="10">
        <v>4783</v>
      </c>
      <c r="E3" s="10">
        <v>4750</v>
      </c>
      <c r="F3" s="10">
        <v>4289</v>
      </c>
      <c r="G3" s="10">
        <v>3922</v>
      </c>
      <c r="H3" s="10">
        <v>3977</v>
      </c>
      <c r="I3" s="10">
        <v>2775</v>
      </c>
      <c r="J3" s="10">
        <v>4539</v>
      </c>
      <c r="K3" s="10">
        <v>3450</v>
      </c>
      <c r="L3" s="10">
        <v>4747</v>
      </c>
      <c r="M3" s="10">
        <v>3040</v>
      </c>
      <c r="N3" s="10">
        <f t="shared" ref="N3:N17" si="0">SUM(B3:M3)</f>
        <v>47358</v>
      </c>
      <c r="O3" s="10">
        <v>69570</v>
      </c>
      <c r="P3" s="14">
        <f t="shared" ref="P3:P17" si="1">IF(N3&gt;=40000,O3+O3*15%,IF(N3&gt;=35000,O3+O3*10%,IF(N3&gt;=30000,O3+O3*5%,O3)))</f>
        <v>80005.5</v>
      </c>
    </row>
    <row r="4" spans="1:22" ht="22.8" customHeight="1">
      <c r="A4" s="10" t="s">
        <v>8</v>
      </c>
      <c r="B4" s="10">
        <v>2181</v>
      </c>
      <c r="C4" s="10">
        <v>1538</v>
      </c>
      <c r="D4" s="10">
        <v>1317</v>
      </c>
      <c r="E4" s="10">
        <v>4497</v>
      </c>
      <c r="F4" s="10">
        <v>3002</v>
      </c>
      <c r="G4" s="10">
        <v>3409</v>
      </c>
      <c r="H4" s="10">
        <v>4897</v>
      </c>
      <c r="I4" s="10">
        <v>3673</v>
      </c>
      <c r="J4" s="10">
        <v>2696</v>
      </c>
      <c r="K4" s="10">
        <v>2148</v>
      </c>
      <c r="L4" s="10">
        <v>1377</v>
      </c>
      <c r="M4" s="10">
        <v>3728</v>
      </c>
      <c r="N4" s="10">
        <f t="shared" si="0"/>
        <v>34463</v>
      </c>
      <c r="O4" s="10">
        <v>60920</v>
      </c>
      <c r="P4" s="14">
        <f t="shared" si="1"/>
        <v>63966</v>
      </c>
    </row>
    <row r="5" spans="1:22" ht="22.8" customHeight="1">
      <c r="A5" s="10" t="s">
        <v>7</v>
      </c>
      <c r="B5" s="10">
        <v>1894</v>
      </c>
      <c r="C5" s="10">
        <v>2873</v>
      </c>
      <c r="D5" s="10">
        <v>4467</v>
      </c>
      <c r="E5" s="10">
        <v>2865</v>
      </c>
      <c r="F5" s="10">
        <v>1081</v>
      </c>
      <c r="G5" s="10">
        <v>3457</v>
      </c>
      <c r="H5" s="10">
        <v>4116</v>
      </c>
      <c r="I5" s="10">
        <v>4194</v>
      </c>
      <c r="J5" s="10">
        <v>3632</v>
      </c>
      <c r="K5" s="10">
        <v>4592</v>
      </c>
      <c r="L5" s="10">
        <v>2506</v>
      </c>
      <c r="M5" s="10">
        <v>2405</v>
      </c>
      <c r="N5" s="10">
        <f t="shared" si="0"/>
        <v>38082</v>
      </c>
      <c r="O5" s="10">
        <v>66600</v>
      </c>
      <c r="P5" s="14">
        <f t="shared" si="1"/>
        <v>73260</v>
      </c>
      <c r="R5" s="284" t="s">
        <v>45</v>
      </c>
      <c r="S5" s="284"/>
      <c r="T5" s="284"/>
      <c r="U5" s="284"/>
      <c r="V5" s="284"/>
    </row>
    <row r="6" spans="1:22" ht="22.8" customHeight="1">
      <c r="A6" s="10" t="s">
        <v>9</v>
      </c>
      <c r="B6" s="10">
        <v>2808</v>
      </c>
      <c r="C6" s="10">
        <v>1554</v>
      </c>
      <c r="D6" s="10">
        <v>2166</v>
      </c>
      <c r="E6" s="10">
        <v>4435</v>
      </c>
      <c r="F6" s="10">
        <v>3823</v>
      </c>
      <c r="G6" s="10">
        <v>4655</v>
      </c>
      <c r="H6" s="10">
        <v>4378</v>
      </c>
      <c r="I6" s="10">
        <v>1112</v>
      </c>
      <c r="J6" s="10">
        <v>1427</v>
      </c>
      <c r="K6" s="10">
        <v>2865</v>
      </c>
      <c r="L6" s="10">
        <v>3868</v>
      </c>
      <c r="M6" s="10">
        <v>2918</v>
      </c>
      <c r="N6" s="10">
        <f t="shared" si="0"/>
        <v>36009</v>
      </c>
      <c r="O6" s="10">
        <v>68737</v>
      </c>
      <c r="P6" s="14">
        <f t="shared" si="1"/>
        <v>75610.7</v>
      </c>
      <c r="R6" s="284"/>
      <c r="S6" s="284"/>
      <c r="T6" s="284"/>
      <c r="U6" s="284"/>
      <c r="V6" s="284"/>
    </row>
    <row r="7" spans="1:22" ht="22.8" customHeight="1">
      <c r="A7" s="10" t="s">
        <v>10</v>
      </c>
      <c r="B7" s="10">
        <v>2185</v>
      </c>
      <c r="C7" s="10">
        <v>2858</v>
      </c>
      <c r="D7" s="10">
        <v>1317</v>
      </c>
      <c r="E7" s="10">
        <v>2555</v>
      </c>
      <c r="F7" s="10">
        <v>4073</v>
      </c>
      <c r="G7" s="10">
        <v>4579</v>
      </c>
      <c r="H7" s="10">
        <v>1297</v>
      </c>
      <c r="I7" s="10">
        <v>1875</v>
      </c>
      <c r="J7" s="10">
        <v>3525</v>
      </c>
      <c r="K7" s="10">
        <v>1573</v>
      </c>
      <c r="L7" s="10">
        <v>3588</v>
      </c>
      <c r="M7" s="10">
        <v>1609</v>
      </c>
      <c r="N7" s="10">
        <f t="shared" si="0"/>
        <v>31034</v>
      </c>
      <c r="O7" s="10">
        <v>59989</v>
      </c>
      <c r="P7" s="14">
        <f t="shared" si="1"/>
        <v>62988.45</v>
      </c>
      <c r="R7" s="284"/>
      <c r="S7" s="284"/>
      <c r="T7" s="284"/>
      <c r="U7" s="284"/>
      <c r="V7" s="284"/>
    </row>
    <row r="8" spans="1:22" ht="22.8" customHeight="1">
      <c r="A8" s="10" t="s">
        <v>5</v>
      </c>
      <c r="B8" s="10">
        <v>2757</v>
      </c>
      <c r="C8" s="10">
        <v>4541</v>
      </c>
      <c r="D8" s="10">
        <v>2722</v>
      </c>
      <c r="E8" s="10">
        <v>3147</v>
      </c>
      <c r="F8" s="10">
        <v>3981</v>
      </c>
      <c r="G8" s="10">
        <v>4138</v>
      </c>
      <c r="H8" s="10">
        <v>3770</v>
      </c>
      <c r="I8" s="10">
        <v>3941</v>
      </c>
      <c r="J8" s="10">
        <v>3965</v>
      </c>
      <c r="K8" s="10">
        <v>2853</v>
      </c>
      <c r="L8" s="10">
        <v>4793</v>
      </c>
      <c r="M8" s="10">
        <v>2594</v>
      </c>
      <c r="N8" s="10">
        <f t="shared" si="0"/>
        <v>43202</v>
      </c>
      <c r="O8" s="10">
        <v>61927</v>
      </c>
      <c r="P8" s="14">
        <f t="shared" si="1"/>
        <v>71216.05</v>
      </c>
      <c r="R8" s="284"/>
      <c r="S8" s="284"/>
      <c r="T8" s="284"/>
      <c r="U8" s="284"/>
      <c r="V8" s="284"/>
    </row>
    <row r="9" spans="1:22" ht="22.8" customHeight="1" thickBot="1">
      <c r="A9" s="10" t="s">
        <v>11</v>
      </c>
      <c r="B9" s="10">
        <v>2710</v>
      </c>
      <c r="C9" s="10">
        <v>4610</v>
      </c>
      <c r="D9" s="10">
        <v>3710</v>
      </c>
      <c r="E9" s="10">
        <v>4476</v>
      </c>
      <c r="F9" s="10">
        <v>3996</v>
      </c>
      <c r="G9" s="10">
        <v>1047</v>
      </c>
      <c r="H9" s="10">
        <v>1259</v>
      </c>
      <c r="I9" s="10">
        <v>4037</v>
      </c>
      <c r="J9" s="10">
        <v>4353</v>
      </c>
      <c r="K9" s="10">
        <v>3094</v>
      </c>
      <c r="L9" s="10">
        <v>4582</v>
      </c>
      <c r="M9" s="10">
        <v>2048</v>
      </c>
      <c r="N9" s="10">
        <f t="shared" si="0"/>
        <v>39922</v>
      </c>
      <c r="O9" s="10">
        <v>68487</v>
      </c>
      <c r="P9" s="14">
        <f t="shared" si="1"/>
        <v>75335.7</v>
      </c>
    </row>
    <row r="10" spans="1:22" ht="22.8" customHeight="1" thickBot="1">
      <c r="A10" s="10" t="s">
        <v>11</v>
      </c>
      <c r="B10" s="10">
        <v>2995</v>
      </c>
      <c r="C10" s="10">
        <v>3091</v>
      </c>
      <c r="D10" s="10">
        <v>1994</v>
      </c>
      <c r="E10" s="10">
        <v>1629</v>
      </c>
      <c r="F10" s="10">
        <v>1225</v>
      </c>
      <c r="G10" s="10">
        <v>3357</v>
      </c>
      <c r="H10" s="10">
        <v>3816</v>
      </c>
      <c r="I10" s="10">
        <v>4367</v>
      </c>
      <c r="J10" s="10">
        <v>2861</v>
      </c>
      <c r="K10" s="10">
        <v>4033</v>
      </c>
      <c r="L10" s="10">
        <v>1940</v>
      </c>
      <c r="M10" s="10">
        <v>4457</v>
      </c>
      <c r="N10" s="10">
        <f t="shared" si="0"/>
        <v>35765</v>
      </c>
      <c r="O10" s="10">
        <v>55208</v>
      </c>
      <c r="P10" s="14">
        <f t="shared" si="1"/>
        <v>60728.800000000003</v>
      </c>
      <c r="T10" s="45" t="s">
        <v>111</v>
      </c>
    </row>
    <row r="11" spans="1:22" ht="22.8" customHeight="1">
      <c r="A11" s="10" t="s">
        <v>12</v>
      </c>
      <c r="B11" s="10">
        <v>1748</v>
      </c>
      <c r="C11" s="10">
        <v>4638</v>
      </c>
      <c r="D11" s="10">
        <v>3119</v>
      </c>
      <c r="E11" s="10">
        <v>1993</v>
      </c>
      <c r="F11" s="10">
        <v>3447</v>
      </c>
      <c r="G11" s="10">
        <v>3335</v>
      </c>
      <c r="H11" s="10">
        <v>1502</v>
      </c>
      <c r="I11" s="10">
        <v>1032</v>
      </c>
      <c r="J11" s="10">
        <v>3877</v>
      </c>
      <c r="K11" s="10">
        <v>4981</v>
      </c>
      <c r="L11" s="10">
        <v>2125</v>
      </c>
      <c r="M11" s="10">
        <v>4191</v>
      </c>
      <c r="N11" s="10">
        <f t="shared" si="0"/>
        <v>35988</v>
      </c>
      <c r="O11" s="10">
        <v>52238</v>
      </c>
      <c r="P11" s="14">
        <f t="shared" si="1"/>
        <v>57461.8</v>
      </c>
    </row>
    <row r="12" spans="1:22" ht="22.8" customHeight="1">
      <c r="A12" s="10" t="s">
        <v>13</v>
      </c>
      <c r="B12" s="10">
        <v>2909</v>
      </c>
      <c r="C12" s="10">
        <v>1895</v>
      </c>
      <c r="D12" s="10">
        <v>3780</v>
      </c>
      <c r="E12" s="10">
        <v>4601</v>
      </c>
      <c r="F12" s="10">
        <v>4000</v>
      </c>
      <c r="G12" s="10">
        <v>2285</v>
      </c>
      <c r="H12" s="10">
        <v>1607</v>
      </c>
      <c r="I12" s="10">
        <v>3146</v>
      </c>
      <c r="J12" s="10">
        <v>4420</v>
      </c>
      <c r="K12" s="10">
        <v>3515</v>
      </c>
      <c r="L12" s="10">
        <v>1564</v>
      </c>
      <c r="M12" s="10">
        <v>2705</v>
      </c>
      <c r="N12" s="10">
        <f t="shared" si="0"/>
        <v>36427</v>
      </c>
      <c r="O12" s="10">
        <v>61625</v>
      </c>
      <c r="P12" s="14">
        <f t="shared" si="1"/>
        <v>67787.5</v>
      </c>
    </row>
    <row r="13" spans="1:22" ht="22.8" customHeight="1">
      <c r="A13" s="10" t="s">
        <v>14</v>
      </c>
      <c r="B13" s="10">
        <v>4432</v>
      </c>
      <c r="C13" s="10">
        <v>2036</v>
      </c>
      <c r="D13" s="10">
        <v>1374</v>
      </c>
      <c r="E13" s="10">
        <v>1012</v>
      </c>
      <c r="F13" s="10">
        <v>2827</v>
      </c>
      <c r="G13" s="10">
        <v>3776</v>
      </c>
      <c r="H13" s="10">
        <v>2140</v>
      </c>
      <c r="I13" s="10">
        <v>1736</v>
      </c>
      <c r="J13" s="10">
        <v>3115</v>
      </c>
      <c r="K13" s="10">
        <v>3683</v>
      </c>
      <c r="L13" s="10">
        <v>4690</v>
      </c>
      <c r="M13" s="10">
        <v>4729</v>
      </c>
      <c r="N13" s="10">
        <f t="shared" si="0"/>
        <v>35550</v>
      </c>
      <c r="O13" s="10">
        <v>64207</v>
      </c>
      <c r="P13" s="14">
        <f t="shared" si="1"/>
        <v>70627.7</v>
      </c>
    </row>
    <row r="14" spans="1:22" ht="22.8" customHeight="1">
      <c r="A14" s="10" t="s">
        <v>15</v>
      </c>
      <c r="B14" s="10">
        <v>2804</v>
      </c>
      <c r="C14" s="10">
        <v>1618</v>
      </c>
      <c r="D14" s="10">
        <v>2429</v>
      </c>
      <c r="E14" s="10">
        <v>3982</v>
      </c>
      <c r="F14" s="10">
        <v>4987</v>
      </c>
      <c r="G14" s="10">
        <v>4069</v>
      </c>
      <c r="H14" s="10">
        <v>1839</v>
      </c>
      <c r="I14" s="10">
        <v>2477</v>
      </c>
      <c r="J14" s="10">
        <v>2635</v>
      </c>
      <c r="K14" s="10">
        <v>10</v>
      </c>
      <c r="L14" s="10">
        <v>100</v>
      </c>
      <c r="M14" s="10">
        <v>1000</v>
      </c>
      <c r="N14" s="10">
        <f>SUM(B14:M14)</f>
        <v>27950</v>
      </c>
      <c r="O14" s="10">
        <v>61900</v>
      </c>
      <c r="P14" s="14">
        <f t="shared" si="1"/>
        <v>61900</v>
      </c>
    </row>
    <row r="15" spans="1:22" ht="22.8" customHeight="1">
      <c r="A15" s="10" t="s">
        <v>11</v>
      </c>
      <c r="B15" s="10">
        <v>4118</v>
      </c>
      <c r="C15" s="10">
        <v>4910</v>
      </c>
      <c r="D15" s="10">
        <v>2695</v>
      </c>
      <c r="E15" s="10">
        <v>3037</v>
      </c>
      <c r="F15" s="10">
        <v>3605</v>
      </c>
      <c r="G15" s="10">
        <v>2253</v>
      </c>
      <c r="H15" s="10">
        <v>3751</v>
      </c>
      <c r="I15" s="10">
        <v>2671</v>
      </c>
      <c r="J15" s="10">
        <v>3339</v>
      </c>
      <c r="K15" s="10">
        <v>3616</v>
      </c>
      <c r="L15" s="10">
        <v>4361</v>
      </c>
      <c r="M15" s="10">
        <v>4829</v>
      </c>
      <c r="N15" s="10">
        <f t="shared" si="0"/>
        <v>43185</v>
      </c>
      <c r="O15" s="10">
        <v>51920</v>
      </c>
      <c r="P15" s="14">
        <f t="shared" si="1"/>
        <v>59708</v>
      </c>
    </row>
    <row r="16" spans="1:22" ht="22.8" customHeight="1">
      <c r="A16" s="10" t="s">
        <v>11</v>
      </c>
      <c r="B16" s="10">
        <v>3170</v>
      </c>
      <c r="C16" s="10">
        <v>3461</v>
      </c>
      <c r="D16" s="10">
        <v>2661</v>
      </c>
      <c r="E16" s="10">
        <v>2911</v>
      </c>
      <c r="F16" s="10">
        <v>4723</v>
      </c>
      <c r="G16" s="10">
        <v>2376</v>
      </c>
      <c r="H16" s="10">
        <v>1616</v>
      </c>
      <c r="I16" s="10">
        <v>1353</v>
      </c>
      <c r="J16" s="10">
        <v>3604</v>
      </c>
      <c r="K16" s="10">
        <v>2162</v>
      </c>
      <c r="L16" s="10">
        <v>3233</v>
      </c>
      <c r="M16" s="10">
        <v>4046</v>
      </c>
      <c r="N16" s="10">
        <f t="shared" si="0"/>
        <v>35316</v>
      </c>
      <c r="O16" s="10">
        <v>62773</v>
      </c>
      <c r="P16" s="14">
        <f t="shared" si="1"/>
        <v>69050.3</v>
      </c>
    </row>
    <row r="17" spans="1:16" ht="22.8" customHeight="1">
      <c r="A17" s="10" t="s">
        <v>14</v>
      </c>
      <c r="B17" s="10">
        <v>1932</v>
      </c>
      <c r="C17" s="10">
        <v>3506</v>
      </c>
      <c r="D17" s="10">
        <v>4938</v>
      </c>
      <c r="E17" s="10">
        <v>2262</v>
      </c>
      <c r="F17" s="10">
        <v>3533</v>
      </c>
      <c r="G17" s="10">
        <v>4095</v>
      </c>
      <c r="H17" s="10">
        <v>1897</v>
      </c>
      <c r="I17" s="10">
        <v>3755</v>
      </c>
      <c r="J17" s="10">
        <v>4118</v>
      </c>
      <c r="K17" s="10">
        <v>2732</v>
      </c>
      <c r="L17" s="10">
        <v>3389</v>
      </c>
      <c r="M17" s="10">
        <v>4778</v>
      </c>
      <c r="N17" s="10">
        <f t="shared" si="0"/>
        <v>40935</v>
      </c>
      <c r="O17" s="10">
        <v>56849</v>
      </c>
      <c r="P17" s="14">
        <f t="shared" si="1"/>
        <v>65376.35</v>
      </c>
    </row>
  </sheetData>
  <mergeCells count="1">
    <mergeCell ref="R5:V8"/>
  </mergeCells>
  <hyperlinks>
    <hyperlink ref="T10" location="Sheet1!A1" display="FORMULA TAB" xr:uid="{7A5654C9-DD0F-44E6-8B5C-1B24DC7D2726}"/>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055F2-988E-4743-A510-040DF31B522C}">
  <sheetPr codeName="Sheet5">
    <tabColor theme="3" tint="0.59999389629810485"/>
  </sheetPr>
  <dimension ref="A1:O17"/>
  <sheetViews>
    <sheetView workbookViewId="0">
      <selection activeCell="M10" sqref="M10"/>
    </sheetView>
  </sheetViews>
  <sheetFormatPr defaultColWidth="12.77734375" defaultRowHeight="27" customHeight="1"/>
  <cols>
    <col min="1" max="6" width="12.77734375" style="6"/>
    <col min="7" max="7" width="12.33203125" style="6" customWidth="1"/>
    <col min="8" max="8" width="15.6640625" style="6" bestFit="1" customWidth="1"/>
    <col min="9" max="9" width="16.21875" style="6" customWidth="1"/>
    <col min="10" max="10" width="8.6640625" style="6" customWidth="1"/>
    <col min="11" max="11" width="12.77734375" style="6"/>
    <col min="12" max="12" width="10.33203125" style="6" customWidth="1"/>
    <col min="13" max="13" width="22.77734375" style="6" customWidth="1"/>
    <col min="14" max="14" width="12.77734375" style="6"/>
    <col min="15" max="15" width="17.44140625" style="6" customWidth="1"/>
    <col min="16" max="16384" width="12.77734375" style="6"/>
  </cols>
  <sheetData>
    <row r="1" spans="1:15" ht="27" customHeight="1">
      <c r="A1" s="17" t="s">
        <v>3</v>
      </c>
      <c r="B1" s="17" t="s">
        <v>16</v>
      </c>
      <c r="C1" s="17" t="s">
        <v>17</v>
      </c>
      <c r="D1" s="18" t="s">
        <v>18</v>
      </c>
      <c r="E1" s="17" t="s">
        <v>19</v>
      </c>
      <c r="F1" s="19" t="s">
        <v>20</v>
      </c>
      <c r="G1" s="19" t="s">
        <v>21</v>
      </c>
      <c r="H1" s="19" t="s">
        <v>47</v>
      </c>
      <c r="I1" s="19" t="s">
        <v>48</v>
      </c>
    </row>
    <row r="2" spans="1:15" ht="27" customHeight="1">
      <c r="A2" s="10" t="s">
        <v>4</v>
      </c>
      <c r="B2" s="10">
        <v>48</v>
      </c>
      <c r="C2" s="10">
        <v>32</v>
      </c>
      <c r="D2" s="20">
        <v>77</v>
      </c>
      <c r="E2" s="10">
        <v>32</v>
      </c>
      <c r="F2" s="10">
        <v>44</v>
      </c>
      <c r="G2" s="10">
        <f>SUM(B2:F2)</f>
        <v>233</v>
      </c>
      <c r="H2" s="10">
        <f>AVERAGE(B2:F2)</f>
        <v>46.6</v>
      </c>
      <c r="I2" s="10" t="str">
        <f>IF(H2&gt;=70,"First Division",IF(H2&gt;=60,"Second Division",IF(H2&gt;=50,"Third Division",IF(H2&gt;=40,"Fourth Division", "Fail"))))</f>
        <v>Fourth Division</v>
      </c>
    </row>
    <row r="3" spans="1:15" ht="27" customHeight="1">
      <c r="A3" s="10" t="s">
        <v>6</v>
      </c>
      <c r="B3" s="10">
        <v>37</v>
      </c>
      <c r="C3" s="10">
        <v>63</v>
      </c>
      <c r="D3" s="20">
        <v>38</v>
      </c>
      <c r="E3" s="10">
        <v>45</v>
      </c>
      <c r="F3" s="10">
        <v>55</v>
      </c>
      <c r="G3" s="10">
        <f t="shared" ref="G3:G17" si="0">SUM(B3:F3)</f>
        <v>238</v>
      </c>
      <c r="H3" s="10">
        <f t="shared" ref="H3:H17" si="1">AVERAGE(B3:F3)</f>
        <v>47.6</v>
      </c>
      <c r="I3" s="10" t="str">
        <f t="shared" ref="I3:I17" si="2">IF(H3&gt;=70,"First Division",IF(H3&gt;=60,"Second Division",IF(H3&gt;=50,"Third Division",IF(H3&gt;=40,"Fourth Division", "Fail"))))</f>
        <v>Fourth Division</v>
      </c>
    </row>
    <row r="4" spans="1:15" ht="27" customHeight="1">
      <c r="A4" s="10" t="s">
        <v>8</v>
      </c>
      <c r="B4" s="10">
        <v>54</v>
      </c>
      <c r="C4" s="10">
        <v>65</v>
      </c>
      <c r="D4" s="20">
        <v>45</v>
      </c>
      <c r="E4" s="10">
        <v>55</v>
      </c>
      <c r="F4" s="10">
        <v>68</v>
      </c>
      <c r="G4" s="10">
        <f t="shared" si="0"/>
        <v>287</v>
      </c>
      <c r="H4" s="10">
        <f t="shared" si="1"/>
        <v>57.4</v>
      </c>
      <c r="I4" s="10" t="str">
        <f t="shared" si="2"/>
        <v>Third Division</v>
      </c>
      <c r="K4" s="285" t="s">
        <v>49</v>
      </c>
      <c r="L4" s="286"/>
      <c r="M4" s="286"/>
      <c r="N4" s="286"/>
      <c r="O4" s="287"/>
    </row>
    <row r="5" spans="1:15" ht="27" customHeight="1">
      <c r="A5" s="10" t="s">
        <v>7</v>
      </c>
      <c r="B5" s="10">
        <v>57</v>
      </c>
      <c r="C5" s="10">
        <v>54</v>
      </c>
      <c r="D5" s="20">
        <v>56</v>
      </c>
      <c r="E5" s="10">
        <v>65</v>
      </c>
      <c r="F5" s="10">
        <v>32</v>
      </c>
      <c r="G5" s="10">
        <f t="shared" si="0"/>
        <v>264</v>
      </c>
      <c r="H5" s="10">
        <f t="shared" si="1"/>
        <v>52.8</v>
      </c>
      <c r="I5" s="10" t="str">
        <f t="shared" si="2"/>
        <v>Third Division</v>
      </c>
      <c r="K5" s="288"/>
      <c r="L5" s="289"/>
      <c r="M5" s="289"/>
      <c r="N5" s="289"/>
      <c r="O5" s="290"/>
    </row>
    <row r="6" spans="1:15" ht="27" customHeight="1">
      <c r="A6" s="10" t="s">
        <v>9</v>
      </c>
      <c r="B6" s="10">
        <v>77</v>
      </c>
      <c r="C6" s="10">
        <v>20</v>
      </c>
      <c r="D6" s="20">
        <v>34</v>
      </c>
      <c r="E6" s="10">
        <v>43</v>
      </c>
      <c r="F6" s="10">
        <v>34</v>
      </c>
      <c r="G6" s="10">
        <f t="shared" si="0"/>
        <v>208</v>
      </c>
      <c r="H6" s="10">
        <f t="shared" si="1"/>
        <v>41.6</v>
      </c>
      <c r="I6" s="10" t="str">
        <f t="shared" si="2"/>
        <v>Fourth Division</v>
      </c>
      <c r="K6" s="288"/>
      <c r="L6" s="289"/>
      <c r="M6" s="289"/>
      <c r="N6" s="289"/>
      <c r="O6" s="290"/>
    </row>
    <row r="7" spans="1:15" ht="27" customHeight="1">
      <c r="A7" s="10" t="s">
        <v>10</v>
      </c>
      <c r="B7" s="10">
        <v>75</v>
      </c>
      <c r="C7" s="10">
        <v>41</v>
      </c>
      <c r="D7" s="20">
        <v>49</v>
      </c>
      <c r="E7" s="10">
        <v>60</v>
      </c>
      <c r="F7" s="10">
        <v>39</v>
      </c>
      <c r="G7" s="10">
        <f t="shared" si="0"/>
        <v>264</v>
      </c>
      <c r="H7" s="10">
        <f t="shared" si="1"/>
        <v>52.8</v>
      </c>
      <c r="I7" s="10" t="str">
        <f t="shared" si="2"/>
        <v>Third Division</v>
      </c>
      <c r="K7" s="288"/>
      <c r="L7" s="289"/>
      <c r="M7" s="289"/>
      <c r="N7" s="289"/>
      <c r="O7" s="290"/>
    </row>
    <row r="8" spans="1:15" ht="27" customHeight="1">
      <c r="A8" s="10" t="s">
        <v>5</v>
      </c>
      <c r="B8" s="10">
        <v>69</v>
      </c>
      <c r="C8" s="10">
        <v>53</v>
      </c>
      <c r="D8" s="20">
        <v>41</v>
      </c>
      <c r="E8" s="10">
        <v>62</v>
      </c>
      <c r="F8" s="10">
        <v>42</v>
      </c>
      <c r="G8" s="10">
        <f t="shared" si="0"/>
        <v>267</v>
      </c>
      <c r="H8" s="10">
        <f t="shared" si="1"/>
        <v>53.4</v>
      </c>
      <c r="I8" s="10" t="str">
        <f t="shared" si="2"/>
        <v>Third Division</v>
      </c>
      <c r="K8" s="291"/>
      <c r="L8" s="292"/>
      <c r="M8" s="292"/>
      <c r="N8" s="292"/>
      <c r="O8" s="293"/>
    </row>
    <row r="9" spans="1:15" ht="27" customHeight="1" thickBot="1">
      <c r="A9" s="10" t="s">
        <v>11</v>
      </c>
      <c r="B9" s="10">
        <v>41</v>
      </c>
      <c r="C9" s="10">
        <v>41</v>
      </c>
      <c r="D9" s="20">
        <v>37</v>
      </c>
      <c r="E9" s="10">
        <v>64</v>
      </c>
      <c r="F9" s="10">
        <v>36</v>
      </c>
      <c r="G9" s="10">
        <f t="shared" si="0"/>
        <v>219</v>
      </c>
      <c r="H9" s="10">
        <f t="shared" si="1"/>
        <v>43.8</v>
      </c>
      <c r="I9" s="10" t="str">
        <f t="shared" si="2"/>
        <v>Fourth Division</v>
      </c>
    </row>
    <row r="10" spans="1:15" ht="27" customHeight="1" thickBot="1">
      <c r="A10" s="10" t="s">
        <v>11</v>
      </c>
      <c r="B10" s="10">
        <v>38</v>
      </c>
      <c r="C10" s="10">
        <v>64</v>
      </c>
      <c r="D10" s="20">
        <v>69</v>
      </c>
      <c r="E10" s="10">
        <v>40</v>
      </c>
      <c r="F10" s="10">
        <v>58</v>
      </c>
      <c r="G10" s="10">
        <f t="shared" si="0"/>
        <v>269</v>
      </c>
      <c r="H10" s="10">
        <f t="shared" si="1"/>
        <v>53.8</v>
      </c>
      <c r="I10" s="10" t="str">
        <f t="shared" si="2"/>
        <v>Third Division</v>
      </c>
      <c r="M10" s="45" t="s">
        <v>111</v>
      </c>
    </row>
    <row r="11" spans="1:15" ht="27" customHeight="1">
      <c r="A11" s="10" t="s">
        <v>12</v>
      </c>
      <c r="B11" s="10">
        <v>35</v>
      </c>
      <c r="C11" s="10">
        <v>75</v>
      </c>
      <c r="D11" s="20">
        <v>69</v>
      </c>
      <c r="E11" s="10">
        <v>48</v>
      </c>
      <c r="F11" s="10">
        <v>61</v>
      </c>
      <c r="G11" s="10">
        <f t="shared" si="0"/>
        <v>288</v>
      </c>
      <c r="H11" s="10">
        <f t="shared" si="1"/>
        <v>57.6</v>
      </c>
      <c r="I11" s="10" t="str">
        <f t="shared" si="2"/>
        <v>Third Division</v>
      </c>
    </row>
    <row r="12" spans="1:15" ht="27" customHeight="1">
      <c r="A12" s="10" t="s">
        <v>13</v>
      </c>
      <c r="B12" s="10">
        <v>34</v>
      </c>
      <c r="C12" s="10">
        <v>33</v>
      </c>
      <c r="D12" s="20">
        <v>63</v>
      </c>
      <c r="E12" s="10">
        <v>33</v>
      </c>
      <c r="F12" s="10">
        <v>36</v>
      </c>
      <c r="G12" s="10">
        <f t="shared" si="0"/>
        <v>199</v>
      </c>
      <c r="H12" s="10">
        <f t="shared" si="1"/>
        <v>39.799999999999997</v>
      </c>
      <c r="I12" s="10" t="str">
        <f t="shared" si="2"/>
        <v>Fail</v>
      </c>
    </row>
    <row r="13" spans="1:15" ht="27" customHeight="1">
      <c r="A13" s="10" t="s">
        <v>14</v>
      </c>
      <c r="B13" s="10">
        <v>54</v>
      </c>
      <c r="C13" s="10">
        <v>40</v>
      </c>
      <c r="D13" s="20">
        <v>41</v>
      </c>
      <c r="E13" s="10">
        <v>79</v>
      </c>
      <c r="F13" s="10">
        <v>54</v>
      </c>
      <c r="G13" s="10">
        <f t="shared" si="0"/>
        <v>268</v>
      </c>
      <c r="H13" s="10">
        <f t="shared" si="1"/>
        <v>53.6</v>
      </c>
      <c r="I13" s="10" t="str">
        <f t="shared" si="2"/>
        <v>Third Division</v>
      </c>
    </row>
    <row r="14" spans="1:15" ht="27" customHeight="1">
      <c r="A14" s="10" t="s">
        <v>15</v>
      </c>
      <c r="B14" s="10">
        <v>70</v>
      </c>
      <c r="C14" s="10">
        <v>48</v>
      </c>
      <c r="D14" s="20">
        <v>37</v>
      </c>
      <c r="E14" s="10">
        <v>51</v>
      </c>
      <c r="F14" s="10">
        <v>48</v>
      </c>
      <c r="G14" s="10">
        <f t="shared" si="0"/>
        <v>254</v>
      </c>
      <c r="H14" s="10">
        <f t="shared" si="1"/>
        <v>50.8</v>
      </c>
      <c r="I14" s="10" t="str">
        <f t="shared" si="2"/>
        <v>Third Division</v>
      </c>
    </row>
    <row r="15" spans="1:15" ht="27" customHeight="1">
      <c r="A15" s="10" t="s">
        <v>11</v>
      </c>
      <c r="B15" s="10">
        <v>54</v>
      </c>
      <c r="C15" s="10">
        <v>76</v>
      </c>
      <c r="D15" s="20">
        <v>74</v>
      </c>
      <c r="E15" s="10">
        <v>71</v>
      </c>
      <c r="F15" s="10">
        <v>61</v>
      </c>
      <c r="G15" s="10">
        <f t="shared" si="0"/>
        <v>336</v>
      </c>
      <c r="H15" s="10">
        <f t="shared" si="1"/>
        <v>67.2</v>
      </c>
      <c r="I15" s="10" t="str">
        <f t="shared" si="2"/>
        <v>Second Division</v>
      </c>
    </row>
    <row r="16" spans="1:15" ht="27" customHeight="1">
      <c r="A16" s="10" t="s">
        <v>11</v>
      </c>
      <c r="B16" s="10">
        <v>73</v>
      </c>
      <c r="C16" s="10">
        <v>46</v>
      </c>
      <c r="D16" s="20">
        <v>76</v>
      </c>
      <c r="E16" s="10">
        <v>49</v>
      </c>
      <c r="F16" s="10">
        <v>52</v>
      </c>
      <c r="G16" s="10">
        <f t="shared" si="0"/>
        <v>296</v>
      </c>
      <c r="H16" s="10">
        <f t="shared" si="1"/>
        <v>59.2</v>
      </c>
      <c r="I16" s="10" t="str">
        <f t="shared" si="2"/>
        <v>Third Division</v>
      </c>
    </row>
    <row r="17" spans="1:9" ht="27" customHeight="1">
      <c r="A17" s="10" t="s">
        <v>14</v>
      </c>
      <c r="B17" s="10">
        <v>43</v>
      </c>
      <c r="C17" s="10">
        <v>70</v>
      </c>
      <c r="D17" s="20">
        <v>50</v>
      </c>
      <c r="E17" s="10">
        <v>61</v>
      </c>
      <c r="F17" s="10">
        <v>53</v>
      </c>
      <c r="G17" s="10">
        <f t="shared" si="0"/>
        <v>277</v>
      </c>
      <c r="H17" s="10">
        <f t="shared" si="1"/>
        <v>55.4</v>
      </c>
      <c r="I17" s="10" t="str">
        <f t="shared" si="2"/>
        <v>Third Division</v>
      </c>
    </row>
  </sheetData>
  <mergeCells count="1">
    <mergeCell ref="K4:O8"/>
  </mergeCells>
  <hyperlinks>
    <hyperlink ref="M10" location="Sheet1!A1" display="FORMULA TAB" xr:uid="{2357F6CE-2CCD-45CF-9A19-CD0C45498A3A}"/>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6AEF7-7A2B-4A04-8C46-888ED855E1FE}">
  <sheetPr codeName="Sheet6">
    <tabColor rgb="FFFF0000"/>
  </sheetPr>
  <dimension ref="A1:G18"/>
  <sheetViews>
    <sheetView workbookViewId="0">
      <selection activeCell="F8" sqref="F8"/>
    </sheetView>
  </sheetViews>
  <sheetFormatPr defaultColWidth="24.33203125" defaultRowHeight="27.6" customHeight="1"/>
  <cols>
    <col min="1" max="3" width="24.33203125" style="5"/>
    <col min="4" max="4" width="18.5546875" style="5" customWidth="1"/>
    <col min="5" max="5" width="38" style="5" customWidth="1"/>
    <col min="6" max="6" width="29.5546875" style="5" customWidth="1"/>
    <col min="7" max="7" width="45.33203125" style="5" customWidth="1"/>
    <col min="8" max="16384" width="24.33203125" style="5"/>
  </cols>
  <sheetData>
    <row r="1" spans="1:7" ht="27.6" customHeight="1">
      <c r="A1" s="21" t="s">
        <v>51</v>
      </c>
      <c r="B1" s="21" t="s">
        <v>54</v>
      </c>
      <c r="C1" s="21" t="s">
        <v>64</v>
      </c>
    </row>
    <row r="2" spans="1:7" ht="27.6" customHeight="1">
      <c r="A2" s="10" t="s">
        <v>55</v>
      </c>
      <c r="B2" s="10" t="s">
        <v>52</v>
      </c>
      <c r="C2" s="10" t="str">
        <f>IF(B2="MALE","MR. "&amp;A2,IF(B2="FEMALE","MRS. "&amp;A2,"ENTER CORRECT VALUE"))</f>
        <v>MR. MAYANK BHATT</v>
      </c>
    </row>
    <row r="3" spans="1:7" ht="27.6" customHeight="1" thickBot="1">
      <c r="A3" s="10" t="s">
        <v>56</v>
      </c>
      <c r="B3" s="10" t="s">
        <v>52</v>
      </c>
      <c r="C3" s="10" t="str">
        <f t="shared" ref="C3:C10" si="0">IF(B3="MALE","MR. " &amp;A3,IF(B3="FEMALE","MRS. " &amp;A3,"ENTER CORRECT VALUE"))</f>
        <v>MR. VANSH RATHI</v>
      </c>
    </row>
    <row r="4" spans="1:7" ht="27.6" customHeight="1">
      <c r="A4" s="10" t="s">
        <v>57</v>
      </c>
      <c r="B4" s="10" t="s">
        <v>53</v>
      </c>
      <c r="C4" s="10" t="str">
        <f t="shared" si="0"/>
        <v>MRS. DEEPANSHI CHHABRA</v>
      </c>
      <c r="E4" s="294" t="s">
        <v>65</v>
      </c>
      <c r="F4" s="295"/>
      <c r="G4" s="296"/>
    </row>
    <row r="5" spans="1:7" ht="27.6" customHeight="1">
      <c r="A5" s="10" t="s">
        <v>58</v>
      </c>
      <c r="B5" s="10" t="s">
        <v>52</v>
      </c>
      <c r="C5" s="10" t="str">
        <f t="shared" si="0"/>
        <v>MR. MOHIT NAWRIYA</v>
      </c>
      <c r="E5" s="297"/>
      <c r="F5" s="298"/>
      <c r="G5" s="299"/>
    </row>
    <row r="6" spans="1:7" ht="27.6" customHeight="1" thickBot="1">
      <c r="A6" s="10" t="s">
        <v>59</v>
      </c>
      <c r="B6" s="10" t="s">
        <v>52</v>
      </c>
      <c r="C6" s="10" t="str">
        <f t="shared" si="0"/>
        <v>MR. SUMIT SINGHAL</v>
      </c>
      <c r="E6" s="300"/>
      <c r="F6" s="301"/>
      <c r="G6" s="302"/>
    </row>
    <row r="7" spans="1:7" ht="27.6" customHeight="1" thickBot="1">
      <c r="A7" s="10" t="s">
        <v>60</v>
      </c>
      <c r="B7" s="10" t="s">
        <v>53</v>
      </c>
      <c r="C7" s="10" t="str">
        <f t="shared" si="0"/>
        <v>MRS. ISHA AGGARWAL</v>
      </c>
      <c r="E7"/>
      <c r="F7"/>
      <c r="G7"/>
    </row>
    <row r="8" spans="1:7" ht="27.6" customHeight="1" thickBot="1">
      <c r="A8" s="10" t="s">
        <v>61</v>
      </c>
      <c r="B8" s="10" t="s">
        <v>52</v>
      </c>
      <c r="C8" s="10" t="str">
        <f t="shared" si="0"/>
        <v>MR. VIVEK RAWAT</v>
      </c>
      <c r="E8"/>
      <c r="F8" s="45" t="s">
        <v>111</v>
      </c>
      <c r="G8"/>
    </row>
    <row r="9" spans="1:7" ht="27.6" customHeight="1">
      <c r="A9" s="10" t="s">
        <v>62</v>
      </c>
      <c r="B9" s="10" t="s">
        <v>52</v>
      </c>
      <c r="C9" s="10" t="str">
        <f t="shared" si="0"/>
        <v>MR. AMAN AHMAD</v>
      </c>
      <c r="E9"/>
      <c r="F9"/>
      <c r="G9"/>
    </row>
    <row r="10" spans="1:7" ht="27.6" customHeight="1">
      <c r="A10" s="10" t="s">
        <v>63</v>
      </c>
      <c r="B10" s="10" t="s">
        <v>53</v>
      </c>
      <c r="C10" s="10" t="str">
        <f t="shared" si="0"/>
        <v>MRS. YASHIKA BISHT</v>
      </c>
      <c r="G10"/>
    </row>
    <row r="11" spans="1:7" ht="27.6" customHeight="1">
      <c r="G11"/>
    </row>
    <row r="12" spans="1:7" ht="27.6" customHeight="1">
      <c r="G12"/>
    </row>
    <row r="13" spans="1:7" ht="27.6" customHeight="1">
      <c r="G13"/>
    </row>
    <row r="14" spans="1:7" ht="27.6" customHeight="1">
      <c r="G14"/>
    </row>
    <row r="15" spans="1:7" ht="27.6" customHeight="1">
      <c r="G15"/>
    </row>
    <row r="16" spans="1:7" ht="27.6" customHeight="1">
      <c r="G16"/>
    </row>
    <row r="17" spans="7:7" ht="27.6" customHeight="1">
      <c r="G17"/>
    </row>
    <row r="18" spans="7:7" ht="27.6" customHeight="1">
      <c r="G18"/>
    </row>
  </sheetData>
  <mergeCells count="1">
    <mergeCell ref="E4:G6"/>
  </mergeCells>
  <hyperlinks>
    <hyperlink ref="F8" location="Sheet1!A1" display="FORMULA TAB" xr:uid="{1F78F7A7-00A7-4F92-83F8-4A0FA017931D}"/>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A896E1-B0E0-4BA1-956A-06EFFC6C73CA}">
  <sheetPr codeName="Sheet7">
    <tabColor theme="9" tint="-0.249977111117893"/>
  </sheetPr>
  <dimension ref="A1:I17"/>
  <sheetViews>
    <sheetView workbookViewId="0">
      <selection activeCell="G12" sqref="G12"/>
    </sheetView>
  </sheetViews>
  <sheetFormatPr defaultColWidth="11.6640625" defaultRowHeight="18.600000000000001" customHeight="1"/>
  <cols>
    <col min="2" max="2" width="17.33203125" bestFit="1" customWidth="1"/>
    <col min="7" max="7" width="17.6640625" customWidth="1"/>
    <col min="8" max="8" width="20.5546875" customWidth="1"/>
    <col min="9" max="9" width="17.21875" customWidth="1"/>
  </cols>
  <sheetData>
    <row r="1" spans="1:9" ht="18.600000000000001" customHeight="1">
      <c r="A1" s="22" t="s">
        <v>3</v>
      </c>
      <c r="B1" s="23" t="s">
        <v>67</v>
      </c>
    </row>
    <row r="2" spans="1:9" ht="18.600000000000001" customHeight="1">
      <c r="A2" s="24" t="s">
        <v>4</v>
      </c>
      <c r="B2" s="24" t="str">
        <f>IF(LEFT(A2,1)="M",A2, "❌")</f>
        <v>❌</v>
      </c>
    </row>
    <row r="3" spans="1:9" ht="18.600000000000001" customHeight="1">
      <c r="A3" s="24" t="s">
        <v>10</v>
      </c>
      <c r="B3" s="24" t="str">
        <f>IF(LEFT(A3,1)="M",A3, "❌")</f>
        <v>Manisha</v>
      </c>
    </row>
    <row r="4" spans="1:9" ht="18.600000000000001" customHeight="1">
      <c r="A4" s="24" t="s">
        <v>8</v>
      </c>
      <c r="B4" s="24" t="str">
        <f t="shared" ref="B4:B17" si="0">IF(LEFT(A4,1)="M",A4, "❌")</f>
        <v>❌</v>
      </c>
    </row>
    <row r="5" spans="1:9" ht="18.600000000000001" customHeight="1">
      <c r="A5" s="24" t="s">
        <v>7</v>
      </c>
      <c r="B5" s="24" t="str">
        <f t="shared" si="0"/>
        <v>❌</v>
      </c>
    </row>
    <row r="6" spans="1:9" ht="18.600000000000001" customHeight="1">
      <c r="A6" s="24" t="s">
        <v>9</v>
      </c>
      <c r="B6" s="24" t="str">
        <f t="shared" si="0"/>
        <v>Mahesh</v>
      </c>
    </row>
    <row r="7" spans="1:9" ht="18.600000000000001" customHeight="1" thickBot="1">
      <c r="A7" s="24" t="s">
        <v>10</v>
      </c>
      <c r="B7" s="24" t="str">
        <f t="shared" si="0"/>
        <v>Manisha</v>
      </c>
    </row>
    <row r="8" spans="1:9" ht="18.600000000000001" customHeight="1">
      <c r="A8" s="24" t="s">
        <v>5</v>
      </c>
      <c r="B8" s="24" t="str">
        <f t="shared" si="0"/>
        <v>Manoj</v>
      </c>
      <c r="E8" s="303" t="s">
        <v>71</v>
      </c>
      <c r="F8" s="304"/>
      <c r="G8" s="304"/>
      <c r="H8" s="304"/>
      <c r="I8" s="305"/>
    </row>
    <row r="9" spans="1:9" ht="18.600000000000001" customHeight="1">
      <c r="A9" s="24" t="s">
        <v>11</v>
      </c>
      <c r="B9" s="24" t="str">
        <f t="shared" si="0"/>
        <v>❌</v>
      </c>
      <c r="E9" s="306"/>
      <c r="F9" s="307"/>
      <c r="G9" s="307"/>
      <c r="H9" s="307"/>
      <c r="I9" s="308"/>
    </row>
    <row r="10" spans="1:9" ht="18.600000000000001" customHeight="1" thickBot="1">
      <c r="A10" s="24" t="s">
        <v>69</v>
      </c>
      <c r="B10" s="24" t="str">
        <f t="shared" si="0"/>
        <v>Mohan</v>
      </c>
      <c r="E10" s="309"/>
      <c r="F10" s="310"/>
      <c r="G10" s="310"/>
      <c r="H10" s="310"/>
      <c r="I10" s="311"/>
    </row>
    <row r="11" spans="1:9" ht="18.600000000000001" customHeight="1" thickBot="1">
      <c r="A11" s="24" t="s">
        <v>12</v>
      </c>
      <c r="B11" s="24" t="str">
        <f t="shared" si="0"/>
        <v>❌</v>
      </c>
    </row>
    <row r="12" spans="1:9" ht="18.600000000000001" customHeight="1" thickBot="1">
      <c r="A12" s="24" t="s">
        <v>13</v>
      </c>
      <c r="B12" s="24" t="str">
        <f t="shared" si="0"/>
        <v>❌</v>
      </c>
      <c r="G12" s="45" t="s">
        <v>111</v>
      </c>
    </row>
    <row r="13" spans="1:9" ht="18.600000000000001" customHeight="1">
      <c r="A13" s="24" t="s">
        <v>68</v>
      </c>
      <c r="B13" s="24" t="str">
        <f t="shared" si="0"/>
        <v>Mayank</v>
      </c>
    </row>
    <row r="14" spans="1:9" ht="18.600000000000001" customHeight="1">
      <c r="A14" s="24" t="s">
        <v>15</v>
      </c>
      <c r="B14" s="24" t="str">
        <f t="shared" si="0"/>
        <v>❌</v>
      </c>
    </row>
    <row r="15" spans="1:9" ht="18.600000000000001" customHeight="1">
      <c r="A15" s="24" t="s">
        <v>11</v>
      </c>
      <c r="B15" s="24" t="str">
        <f t="shared" si="0"/>
        <v>❌</v>
      </c>
    </row>
    <row r="16" spans="1:9" ht="18.600000000000001" customHeight="1">
      <c r="A16" s="24" t="s">
        <v>70</v>
      </c>
      <c r="B16" s="24" t="str">
        <f t="shared" si="0"/>
        <v>Mukesh</v>
      </c>
    </row>
    <row r="17" spans="1:2" ht="18.600000000000001" customHeight="1">
      <c r="A17" s="24" t="s">
        <v>14</v>
      </c>
      <c r="B17" s="24" t="str">
        <f t="shared" si="0"/>
        <v>❌</v>
      </c>
    </row>
  </sheetData>
  <mergeCells count="1">
    <mergeCell ref="E8:I10"/>
  </mergeCells>
  <hyperlinks>
    <hyperlink ref="G12" location="Sheet1!A1" display="FORMULA TAB" xr:uid="{18BF9471-F5FF-4951-A728-4607F31594AA}"/>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BAC560-686B-4823-AF56-53CDDE9D96A3}">
  <sheetPr codeName="Sheet8">
    <tabColor theme="1" tint="0.499984740745262"/>
  </sheetPr>
  <dimension ref="A1:M24"/>
  <sheetViews>
    <sheetView topLeftCell="A18" workbookViewId="0">
      <selection activeCell="G24" sqref="G24"/>
    </sheetView>
  </sheetViews>
  <sheetFormatPr defaultColWidth="11.44140625" defaultRowHeight="24" customHeight="1"/>
  <cols>
    <col min="1" max="1" width="13.5546875" bestFit="1" customWidth="1"/>
    <col min="2" max="2" width="23.5546875" bestFit="1" customWidth="1"/>
    <col min="3" max="3" width="20.109375" bestFit="1" customWidth="1"/>
    <col min="4" max="4" width="19.6640625" bestFit="1" customWidth="1"/>
    <col min="5" max="5" width="12.33203125" bestFit="1" customWidth="1"/>
    <col min="6" max="6" width="12.88671875" customWidth="1"/>
    <col min="7" max="7" width="17.77734375" customWidth="1"/>
    <col min="8" max="9" width="21.109375" bestFit="1" customWidth="1"/>
    <col min="10" max="11" width="12.33203125" bestFit="1" customWidth="1"/>
    <col min="12" max="12" width="20.109375" bestFit="1" customWidth="1"/>
    <col min="13" max="13" width="12.33203125" bestFit="1" customWidth="1"/>
  </cols>
  <sheetData>
    <row r="1" spans="1:13" ht="24" customHeight="1">
      <c r="A1" s="8" t="s">
        <v>3</v>
      </c>
      <c r="B1" s="8" t="s">
        <v>26</v>
      </c>
      <c r="C1" s="8" t="s">
        <v>27</v>
      </c>
      <c r="D1" s="8" t="s">
        <v>28</v>
      </c>
      <c r="E1" s="8" t="s">
        <v>29</v>
      </c>
      <c r="F1" s="8" t="s">
        <v>30</v>
      </c>
      <c r="G1" s="8" t="s">
        <v>31</v>
      </c>
      <c r="H1" s="8" t="s">
        <v>32</v>
      </c>
      <c r="I1" s="8" t="s">
        <v>33</v>
      </c>
      <c r="J1" s="8" t="s">
        <v>34</v>
      </c>
      <c r="K1" s="8" t="s">
        <v>35</v>
      </c>
      <c r="L1" s="8" t="s">
        <v>36</v>
      </c>
      <c r="M1" s="8" t="s">
        <v>37</v>
      </c>
    </row>
    <row r="2" spans="1:13" ht="24" customHeight="1">
      <c r="A2" s="10" t="s">
        <v>4</v>
      </c>
      <c r="B2" s="10">
        <v>1297</v>
      </c>
      <c r="C2" s="10">
        <v>3640</v>
      </c>
      <c r="D2" s="10">
        <v>3999</v>
      </c>
      <c r="E2" s="10">
        <v>3004</v>
      </c>
      <c r="F2" s="10">
        <v>2062</v>
      </c>
      <c r="G2" s="10">
        <v>3524</v>
      </c>
      <c r="H2" s="10">
        <v>1282</v>
      </c>
      <c r="I2" s="10">
        <v>1827</v>
      </c>
      <c r="J2" s="10">
        <v>1769</v>
      </c>
      <c r="K2" s="10">
        <v>4760</v>
      </c>
      <c r="L2" s="10">
        <v>2796</v>
      </c>
      <c r="M2" s="10">
        <v>3070</v>
      </c>
    </row>
    <row r="3" spans="1:13" ht="24" customHeight="1">
      <c r="A3" s="10" t="s">
        <v>6</v>
      </c>
      <c r="B3" s="10">
        <v>4443</v>
      </c>
      <c r="C3" s="10">
        <v>2643</v>
      </c>
      <c r="D3" s="10">
        <v>4783</v>
      </c>
      <c r="E3" s="10">
        <v>4750</v>
      </c>
      <c r="F3" s="10">
        <v>4289</v>
      </c>
      <c r="G3" s="10">
        <v>3922</v>
      </c>
      <c r="H3" s="10">
        <v>3977</v>
      </c>
      <c r="I3" s="10">
        <v>2775</v>
      </c>
      <c r="J3" s="10">
        <v>4539</v>
      </c>
      <c r="K3" s="10">
        <v>3450</v>
      </c>
      <c r="L3" s="10">
        <v>4747</v>
      </c>
      <c r="M3" s="10">
        <v>3040</v>
      </c>
    </row>
    <row r="4" spans="1:13" ht="24" customHeight="1">
      <c r="A4" s="10" t="s">
        <v>8</v>
      </c>
      <c r="B4" s="10">
        <v>2181</v>
      </c>
      <c r="C4" s="10">
        <v>1538</v>
      </c>
      <c r="D4" s="10">
        <v>1317</v>
      </c>
      <c r="E4" s="10">
        <v>4497</v>
      </c>
      <c r="F4" s="10">
        <v>3002</v>
      </c>
      <c r="G4" s="10">
        <v>3409</v>
      </c>
      <c r="H4" s="10">
        <v>4897</v>
      </c>
      <c r="I4" s="10">
        <v>3673</v>
      </c>
      <c r="J4" s="10">
        <v>2696</v>
      </c>
      <c r="K4" s="10">
        <v>2148</v>
      </c>
      <c r="L4" s="10">
        <v>1377</v>
      </c>
      <c r="M4" s="10">
        <v>3728</v>
      </c>
    </row>
    <row r="5" spans="1:13" ht="24" customHeight="1">
      <c r="A5" s="10" t="s">
        <v>7</v>
      </c>
      <c r="B5" s="10">
        <v>1894</v>
      </c>
      <c r="C5" s="10">
        <v>2873</v>
      </c>
      <c r="D5" s="10">
        <v>4467</v>
      </c>
      <c r="E5" s="10">
        <v>2865</v>
      </c>
      <c r="F5" s="10">
        <v>1081</v>
      </c>
      <c r="G5" s="10">
        <v>3457</v>
      </c>
      <c r="H5" s="10">
        <v>4116</v>
      </c>
      <c r="I5" s="10">
        <v>4194</v>
      </c>
      <c r="J5" s="10">
        <v>3632</v>
      </c>
      <c r="K5" s="10">
        <v>4592</v>
      </c>
      <c r="L5" s="10">
        <v>2506</v>
      </c>
      <c r="M5" s="10">
        <v>2405</v>
      </c>
    </row>
    <row r="6" spans="1:13" ht="24" customHeight="1">
      <c r="A6" s="10" t="s">
        <v>9</v>
      </c>
      <c r="B6" s="10">
        <v>2808</v>
      </c>
      <c r="C6" s="10">
        <v>1554</v>
      </c>
      <c r="D6" s="10">
        <v>2166</v>
      </c>
      <c r="E6" s="10">
        <v>4435</v>
      </c>
      <c r="F6" s="10">
        <v>3823</v>
      </c>
      <c r="G6" s="10">
        <v>4655</v>
      </c>
      <c r="H6" s="10">
        <v>4378</v>
      </c>
      <c r="I6" s="10">
        <v>1112</v>
      </c>
      <c r="J6" s="10">
        <v>1427</v>
      </c>
      <c r="K6" s="10">
        <v>2865</v>
      </c>
      <c r="L6" s="10">
        <v>3868</v>
      </c>
      <c r="M6" s="10">
        <v>2918</v>
      </c>
    </row>
    <row r="7" spans="1:13" ht="24" customHeight="1">
      <c r="A7" s="10" t="s">
        <v>10</v>
      </c>
      <c r="B7" s="10">
        <v>2185</v>
      </c>
      <c r="C7" s="10">
        <v>2858</v>
      </c>
      <c r="D7" s="10">
        <v>1317</v>
      </c>
      <c r="E7" s="10">
        <v>2555</v>
      </c>
      <c r="F7" s="10">
        <v>4073</v>
      </c>
      <c r="G7" s="10">
        <v>4579</v>
      </c>
      <c r="H7" s="10">
        <v>1297</v>
      </c>
      <c r="I7" s="10">
        <v>1875</v>
      </c>
      <c r="J7" s="10">
        <v>3525</v>
      </c>
      <c r="K7" s="10">
        <v>1573</v>
      </c>
      <c r="L7" s="10">
        <v>3588</v>
      </c>
      <c r="M7" s="10">
        <v>1609</v>
      </c>
    </row>
    <row r="8" spans="1:13" ht="24" customHeight="1">
      <c r="A8" s="10" t="s">
        <v>5</v>
      </c>
      <c r="B8" s="10">
        <v>2757</v>
      </c>
      <c r="C8" s="10">
        <v>4541</v>
      </c>
      <c r="D8" s="10">
        <v>2722</v>
      </c>
      <c r="E8" s="10">
        <v>3147</v>
      </c>
      <c r="F8" s="10">
        <v>3981</v>
      </c>
      <c r="G8" s="10">
        <v>4138</v>
      </c>
      <c r="H8" s="10">
        <v>3770</v>
      </c>
      <c r="I8" s="10">
        <v>3941</v>
      </c>
      <c r="J8" s="10">
        <v>3965</v>
      </c>
      <c r="K8" s="10">
        <v>2853</v>
      </c>
      <c r="L8" s="10">
        <v>4793</v>
      </c>
      <c r="M8" s="10">
        <v>2594</v>
      </c>
    </row>
    <row r="9" spans="1:13" ht="24" customHeight="1">
      <c r="A9" s="10" t="s">
        <v>11</v>
      </c>
      <c r="B9" s="10">
        <v>2710</v>
      </c>
      <c r="C9" s="10">
        <v>4610</v>
      </c>
      <c r="D9" s="10">
        <v>3710</v>
      </c>
      <c r="E9" s="10">
        <v>4476</v>
      </c>
      <c r="F9" s="10">
        <v>3996</v>
      </c>
      <c r="G9" s="10">
        <v>1047</v>
      </c>
      <c r="H9" s="10">
        <v>1259</v>
      </c>
      <c r="I9" s="10">
        <v>4037</v>
      </c>
      <c r="J9" s="10">
        <v>4353</v>
      </c>
      <c r="K9" s="10">
        <v>3094</v>
      </c>
      <c r="L9" s="10">
        <v>4582</v>
      </c>
      <c r="M9" s="10">
        <v>2048</v>
      </c>
    </row>
    <row r="10" spans="1:13" ht="24" customHeight="1">
      <c r="A10" s="10" t="s">
        <v>11</v>
      </c>
      <c r="B10" s="10">
        <v>2995</v>
      </c>
      <c r="C10" s="10">
        <v>3091</v>
      </c>
      <c r="D10" s="10">
        <v>1000</v>
      </c>
      <c r="E10" s="10">
        <v>1629</v>
      </c>
      <c r="F10" s="10">
        <v>1225</v>
      </c>
      <c r="G10" s="10">
        <v>3357</v>
      </c>
      <c r="H10" s="10">
        <v>3816</v>
      </c>
      <c r="I10" s="10">
        <v>4367</v>
      </c>
      <c r="J10" s="10">
        <v>2861</v>
      </c>
      <c r="K10" s="10">
        <v>4033</v>
      </c>
      <c r="L10" s="10">
        <v>1940</v>
      </c>
      <c r="M10" s="10">
        <v>4457</v>
      </c>
    </row>
    <row r="11" spans="1:13" ht="24" customHeight="1">
      <c r="A11" s="10" t="s">
        <v>12</v>
      </c>
      <c r="B11" s="10">
        <v>1748</v>
      </c>
      <c r="C11" s="10">
        <v>4638</v>
      </c>
      <c r="D11" s="10">
        <v>1000</v>
      </c>
      <c r="E11" s="10">
        <v>1993</v>
      </c>
      <c r="F11" s="10">
        <v>3447</v>
      </c>
      <c r="G11" s="10">
        <v>3335</v>
      </c>
      <c r="H11" s="10">
        <v>1502</v>
      </c>
      <c r="I11" s="10">
        <v>1032</v>
      </c>
      <c r="J11" s="10">
        <v>3877</v>
      </c>
      <c r="K11" s="10">
        <v>4981</v>
      </c>
      <c r="L11" s="10">
        <v>2125</v>
      </c>
      <c r="M11" s="10">
        <v>4191</v>
      </c>
    </row>
    <row r="12" spans="1:13" ht="24" customHeight="1">
      <c r="A12" s="10" t="s">
        <v>13</v>
      </c>
      <c r="B12" s="10">
        <v>2909</v>
      </c>
      <c r="C12" s="10">
        <v>1895</v>
      </c>
      <c r="D12" s="10">
        <v>3780</v>
      </c>
      <c r="E12" s="10">
        <v>4601</v>
      </c>
      <c r="F12" s="10">
        <v>4000</v>
      </c>
      <c r="G12" s="10">
        <v>2285</v>
      </c>
      <c r="H12" s="10">
        <v>1607</v>
      </c>
      <c r="I12" s="10">
        <v>3146</v>
      </c>
      <c r="J12" s="10">
        <v>4420</v>
      </c>
      <c r="K12" s="10">
        <v>3515</v>
      </c>
      <c r="L12" s="10">
        <v>1564</v>
      </c>
      <c r="M12" s="10">
        <v>2705</v>
      </c>
    </row>
    <row r="13" spans="1:13" ht="24" customHeight="1">
      <c r="A13" s="10" t="s">
        <v>14</v>
      </c>
      <c r="B13" s="10">
        <v>4432</v>
      </c>
      <c r="C13" s="10">
        <v>2036</v>
      </c>
      <c r="D13" s="10">
        <v>1374</v>
      </c>
      <c r="E13" s="10">
        <v>1012</v>
      </c>
      <c r="F13" s="10">
        <v>2827</v>
      </c>
      <c r="G13" s="10">
        <v>3776</v>
      </c>
      <c r="H13" s="10">
        <v>2140</v>
      </c>
      <c r="I13" s="10">
        <v>1736</v>
      </c>
      <c r="J13" s="10">
        <v>3115</v>
      </c>
      <c r="K13" s="10">
        <v>3683</v>
      </c>
      <c r="L13" s="10">
        <v>4690</v>
      </c>
      <c r="M13" s="10">
        <v>4729</v>
      </c>
    </row>
    <row r="14" spans="1:13" ht="24" customHeight="1">
      <c r="A14" s="10" t="s">
        <v>15</v>
      </c>
      <c r="B14" s="10">
        <v>2804</v>
      </c>
      <c r="C14" s="10">
        <v>1618</v>
      </c>
      <c r="D14" s="10">
        <v>2429</v>
      </c>
      <c r="E14" s="10">
        <v>3982</v>
      </c>
      <c r="F14" s="10">
        <v>4987</v>
      </c>
      <c r="G14" s="10">
        <v>4069</v>
      </c>
      <c r="H14" s="10">
        <v>1839</v>
      </c>
      <c r="I14" s="10">
        <v>2477</v>
      </c>
      <c r="J14" s="10">
        <v>2635</v>
      </c>
      <c r="K14" s="10">
        <v>10</v>
      </c>
      <c r="L14" s="10">
        <v>100</v>
      </c>
      <c r="M14" s="10">
        <v>1000</v>
      </c>
    </row>
    <row r="15" spans="1:13" ht="24" customHeight="1">
      <c r="A15" s="10" t="s">
        <v>11</v>
      </c>
      <c r="B15" s="10">
        <v>4118</v>
      </c>
      <c r="C15" s="10">
        <v>4910</v>
      </c>
      <c r="D15" s="10">
        <v>2695</v>
      </c>
      <c r="E15" s="10">
        <v>3037</v>
      </c>
      <c r="F15" s="10">
        <v>3605</v>
      </c>
      <c r="G15" s="10">
        <v>2253</v>
      </c>
      <c r="H15" s="10">
        <v>3751</v>
      </c>
      <c r="I15" s="10">
        <v>2671</v>
      </c>
      <c r="J15" s="10">
        <v>3339</v>
      </c>
      <c r="K15" s="10">
        <v>3616</v>
      </c>
      <c r="L15" s="10">
        <v>4361</v>
      </c>
      <c r="M15" s="10">
        <v>4829</v>
      </c>
    </row>
    <row r="16" spans="1:13" ht="24" customHeight="1">
      <c r="A16" s="10" t="s">
        <v>11</v>
      </c>
      <c r="B16" s="10">
        <v>3170</v>
      </c>
      <c r="C16" s="10">
        <v>3461</v>
      </c>
      <c r="D16" s="10">
        <v>2000</v>
      </c>
      <c r="E16" s="10">
        <v>2911</v>
      </c>
      <c r="F16" s="10">
        <v>4723</v>
      </c>
      <c r="G16" s="10">
        <v>2376</v>
      </c>
      <c r="H16" s="10">
        <v>1616</v>
      </c>
      <c r="I16" s="10">
        <v>1353</v>
      </c>
      <c r="J16" s="10">
        <v>3604</v>
      </c>
      <c r="K16" s="10">
        <v>2162</v>
      </c>
      <c r="L16" s="10">
        <v>3233</v>
      </c>
      <c r="M16" s="10">
        <v>4046</v>
      </c>
    </row>
    <row r="17" spans="1:13" ht="24" customHeight="1">
      <c r="A17" s="10" t="s">
        <v>14</v>
      </c>
      <c r="B17" s="10">
        <v>1932</v>
      </c>
      <c r="C17" s="10">
        <v>3506</v>
      </c>
      <c r="D17" s="10">
        <v>1000</v>
      </c>
      <c r="E17" s="10">
        <v>2262</v>
      </c>
      <c r="F17" s="10">
        <v>3533</v>
      </c>
      <c r="G17" s="10">
        <v>4095</v>
      </c>
      <c r="H17" s="10">
        <v>1897</v>
      </c>
      <c r="I17" s="10">
        <v>3755</v>
      </c>
      <c r="J17" s="10">
        <v>4118</v>
      </c>
      <c r="K17" s="10">
        <v>2732</v>
      </c>
      <c r="L17" s="10">
        <v>3389</v>
      </c>
      <c r="M17" s="10">
        <v>4778</v>
      </c>
    </row>
    <row r="18" spans="1:13" ht="24" customHeight="1">
      <c r="A18" s="8" t="s">
        <v>73</v>
      </c>
      <c r="B18" s="8">
        <f>SUM(B2:B17)</f>
        <v>44383</v>
      </c>
      <c r="C18" s="8">
        <f t="shared" ref="C18:M18" si="0">SUM(C2:C17)</f>
        <v>49412</v>
      </c>
      <c r="D18" s="8">
        <f t="shared" si="0"/>
        <v>39759</v>
      </c>
      <c r="E18" s="8">
        <f t="shared" si="0"/>
        <v>51156</v>
      </c>
      <c r="F18" s="8">
        <f t="shared" si="0"/>
        <v>54654</v>
      </c>
      <c r="G18" s="8">
        <f t="shared" si="0"/>
        <v>54277</v>
      </c>
      <c r="H18" s="8">
        <f t="shared" si="0"/>
        <v>43144</v>
      </c>
      <c r="I18" s="8">
        <f t="shared" si="0"/>
        <v>43971</v>
      </c>
      <c r="J18" s="8">
        <f t="shared" si="0"/>
        <v>53875</v>
      </c>
      <c r="K18" s="8">
        <f t="shared" si="0"/>
        <v>50067</v>
      </c>
      <c r="L18" s="8">
        <f t="shared" si="0"/>
        <v>49659</v>
      </c>
      <c r="M18" s="8">
        <f t="shared" si="0"/>
        <v>52147</v>
      </c>
    </row>
    <row r="19" spans="1:13" ht="24" customHeight="1">
      <c r="A19" s="8" t="s">
        <v>74</v>
      </c>
      <c r="B19" s="10" t="str">
        <f>IF(B18&gt;=50000,"Goals Achived",IF(B18&gt;=45000,"Sales Not Achieved by "&amp;50000-B18,IF(B18&gt;=40000,"Sales Not Achieved by "&amp;50000-B18,"Missed Goals by " &amp;50000-B18)))</f>
        <v>Sales Not Achieved by 5617</v>
      </c>
      <c r="C19" s="10" t="str">
        <f t="shared" ref="C19:M19" si="1">IF(C18&gt;=50000,"Goals Achived",IF(C18&gt;=45000,"Sales Not Achieved "&amp;50000-C18,IF(C18&gt;=40000,"Sales Not Achieved "&amp;50000-C18,"Missed Goals by " &amp;50000-C18)))</f>
        <v>Sales Not Achieved 588</v>
      </c>
      <c r="D19" s="10" t="str">
        <f t="shared" si="1"/>
        <v>Missed Goals by 10241</v>
      </c>
      <c r="E19" s="10" t="str">
        <f t="shared" si="1"/>
        <v>Goals Achived</v>
      </c>
      <c r="F19" s="10" t="str">
        <f t="shared" si="1"/>
        <v>Goals Achived</v>
      </c>
      <c r="G19" s="10" t="str">
        <f t="shared" si="1"/>
        <v>Goals Achived</v>
      </c>
      <c r="H19" s="10" t="str">
        <f t="shared" si="1"/>
        <v>Sales Not Achieved 6856</v>
      </c>
      <c r="I19" s="10" t="str">
        <f t="shared" si="1"/>
        <v>Sales Not Achieved 6029</v>
      </c>
      <c r="J19" s="10" t="str">
        <f t="shared" si="1"/>
        <v>Goals Achived</v>
      </c>
      <c r="K19" s="10" t="str">
        <f t="shared" si="1"/>
        <v>Goals Achived</v>
      </c>
      <c r="L19" s="10" t="str">
        <f t="shared" si="1"/>
        <v>Sales Not Achieved 341</v>
      </c>
      <c r="M19" s="10" t="str">
        <f t="shared" si="1"/>
        <v>Goals Achived</v>
      </c>
    </row>
    <row r="20" spans="1:13" ht="24" customHeight="1" thickBot="1"/>
    <row r="21" spans="1:13" ht="24" customHeight="1">
      <c r="C21" s="312" t="s">
        <v>75</v>
      </c>
      <c r="D21" s="313"/>
      <c r="E21" s="313"/>
      <c r="F21" s="313"/>
      <c r="G21" s="313"/>
      <c r="H21" s="313"/>
      <c r="I21" s="313"/>
      <c r="J21" s="313"/>
      <c r="K21" s="314"/>
    </row>
    <row r="22" spans="1:13" ht="24" customHeight="1" thickBot="1">
      <c r="C22" s="315"/>
      <c r="D22" s="316"/>
      <c r="E22" s="316"/>
      <c r="F22" s="316"/>
      <c r="G22" s="316"/>
      <c r="H22" s="316"/>
      <c r="I22" s="316"/>
      <c r="J22" s="316"/>
      <c r="K22" s="317"/>
    </row>
    <row r="23" spans="1:13" ht="24" customHeight="1" thickBot="1"/>
    <row r="24" spans="1:13" ht="24" customHeight="1" thickBot="1">
      <c r="G24" s="45" t="s">
        <v>111</v>
      </c>
    </row>
  </sheetData>
  <mergeCells count="1">
    <mergeCell ref="C21:K22"/>
  </mergeCells>
  <hyperlinks>
    <hyperlink ref="G24" location="Sheet1!A1" display="FORMULA TAB" xr:uid="{C34F3C1E-5FC6-4BDB-975F-0659FEC0BFDA}"/>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78086-9F64-43E1-9AF4-F6E4D866DE3F}">
  <sheetPr codeName="Sheet9">
    <tabColor theme="7" tint="0.79998168889431442"/>
  </sheetPr>
  <dimension ref="A1:J14"/>
  <sheetViews>
    <sheetView workbookViewId="0">
      <selection activeCell="H11" sqref="H11"/>
    </sheetView>
  </sheetViews>
  <sheetFormatPr defaultColWidth="18.44140625" defaultRowHeight="25.2" customHeight="1"/>
  <cols>
    <col min="1" max="1" width="20.44140625" customWidth="1"/>
    <col min="2" max="2" width="20.109375" bestFit="1" customWidth="1"/>
    <col min="4" max="4" width="25.77734375" bestFit="1" customWidth="1"/>
    <col min="5" max="5" width="26.44140625" customWidth="1"/>
    <col min="6" max="6" width="14.6640625" customWidth="1"/>
  </cols>
  <sheetData>
    <row r="1" spans="1:10" ht="25.2" customHeight="1">
      <c r="A1" s="27" t="s">
        <v>3</v>
      </c>
      <c r="B1" s="27" t="s">
        <v>91</v>
      </c>
      <c r="C1" s="27" t="s">
        <v>92</v>
      </c>
      <c r="D1" s="29" t="s">
        <v>94</v>
      </c>
    </row>
    <row r="2" spans="1:10" ht="25.2" customHeight="1">
      <c r="A2" s="10" t="s">
        <v>78</v>
      </c>
      <c r="B2" s="28">
        <v>42586</v>
      </c>
      <c r="C2" s="10">
        <v>35756</v>
      </c>
      <c r="D2" s="10">
        <f ca="1">IF(YEAR(TODAY())-YEAR(B2)&gt;=7,C2+C2*10%,IF(YEAR(TODAY())-YEAR(B2)&gt;=5,C2+C2*5%,IF(YEAR(TODAY())-YEAR(B2)&gt;=3,C2+C2*3%,C2)))</f>
        <v>39331.599999999999</v>
      </c>
      <c r="E2" s="25"/>
      <c r="F2" s="25"/>
      <c r="G2" s="25"/>
    </row>
    <row r="3" spans="1:10" ht="25.2" customHeight="1">
      <c r="A3" s="10" t="s">
        <v>79</v>
      </c>
      <c r="B3" s="28">
        <v>43761</v>
      </c>
      <c r="C3" s="10">
        <v>24272</v>
      </c>
      <c r="D3" s="10">
        <f t="shared" ref="D3:D14" ca="1" si="0">IF(YEAR(TODAY())-YEAR(B3)&gt;=7,C3+C3*10%,IF(YEAR(TODAY())-YEAR(B3)&gt;=5,C3+C3*5%,IF(YEAR(TODAY())-YEAR(B3)&gt;=3,C3+C3*3%,C3)))</f>
        <v>25485.599999999999</v>
      </c>
    </row>
    <row r="4" spans="1:10" ht="25.2" customHeight="1" thickBot="1">
      <c r="A4" s="10" t="s">
        <v>80</v>
      </c>
      <c r="B4" s="28">
        <v>42637</v>
      </c>
      <c r="C4" s="10">
        <v>37412</v>
      </c>
      <c r="D4" s="10">
        <f t="shared" ca="1" si="0"/>
        <v>41153.199999999997</v>
      </c>
      <c r="E4" s="26"/>
    </row>
    <row r="5" spans="1:10" ht="25.2" customHeight="1">
      <c r="A5" s="10" t="s">
        <v>81</v>
      </c>
      <c r="B5" s="28">
        <v>40996</v>
      </c>
      <c r="C5" s="10">
        <v>35313</v>
      </c>
      <c r="D5" s="10">
        <f t="shared" ca="1" si="0"/>
        <v>38844.300000000003</v>
      </c>
      <c r="F5" s="318" t="s">
        <v>95</v>
      </c>
      <c r="G5" s="319"/>
      <c r="H5" s="319"/>
      <c r="I5" s="319"/>
      <c r="J5" s="320"/>
    </row>
    <row r="6" spans="1:10" ht="25.2" customHeight="1">
      <c r="A6" s="10" t="s">
        <v>82</v>
      </c>
      <c r="B6" s="28">
        <v>43986</v>
      </c>
      <c r="C6" s="10">
        <v>25581</v>
      </c>
      <c r="D6" s="10">
        <f t="shared" ca="1" si="0"/>
        <v>26348.43</v>
      </c>
      <c r="F6" s="321"/>
      <c r="G6" s="322"/>
      <c r="H6" s="322"/>
      <c r="I6" s="322"/>
      <c r="J6" s="323"/>
    </row>
    <row r="7" spans="1:10" ht="25.2" customHeight="1">
      <c r="A7" s="10" t="s">
        <v>83</v>
      </c>
      <c r="B7" s="28">
        <v>41683</v>
      </c>
      <c r="C7" s="10">
        <v>37288</v>
      </c>
      <c r="D7" s="10">
        <f t="shared" ca="1" si="0"/>
        <v>41016.800000000003</v>
      </c>
      <c r="F7" s="321"/>
      <c r="G7" s="322"/>
      <c r="H7" s="322"/>
      <c r="I7" s="322"/>
      <c r="J7" s="323"/>
    </row>
    <row r="8" spans="1:10" ht="25.2" customHeight="1">
      <c r="A8" s="10" t="s">
        <v>84</v>
      </c>
      <c r="B8" s="28">
        <v>44528</v>
      </c>
      <c r="C8" s="10">
        <v>27906</v>
      </c>
      <c r="D8" s="10">
        <f t="shared" ca="1" si="0"/>
        <v>28743.18</v>
      </c>
      <c r="F8" s="321"/>
      <c r="G8" s="322"/>
      <c r="H8" s="322"/>
      <c r="I8" s="322"/>
      <c r="J8" s="323"/>
    </row>
    <row r="9" spans="1:10" ht="25.2" customHeight="1" thickBot="1">
      <c r="A9" s="10" t="s">
        <v>85</v>
      </c>
      <c r="B9" s="28">
        <v>44052</v>
      </c>
      <c r="C9" s="10">
        <v>20337</v>
      </c>
      <c r="D9" s="10">
        <f t="shared" ca="1" si="0"/>
        <v>20947.11</v>
      </c>
      <c r="F9" s="324"/>
      <c r="G9" s="325"/>
      <c r="H9" s="325"/>
      <c r="I9" s="325"/>
      <c r="J9" s="326"/>
    </row>
    <row r="10" spans="1:10" ht="25.2" customHeight="1" thickBot="1">
      <c r="A10" s="10" t="s">
        <v>86</v>
      </c>
      <c r="B10" s="28">
        <v>43512</v>
      </c>
      <c r="C10" s="10">
        <v>33594</v>
      </c>
      <c r="D10" s="10">
        <f t="shared" ca="1" si="0"/>
        <v>35273.699999999997</v>
      </c>
    </row>
    <row r="11" spans="1:10" ht="25.2" customHeight="1" thickBot="1">
      <c r="A11" s="10" t="s">
        <v>93</v>
      </c>
      <c r="B11" s="28">
        <v>41079</v>
      </c>
      <c r="C11" s="10">
        <v>34932</v>
      </c>
      <c r="D11" s="10">
        <f t="shared" ca="1" si="0"/>
        <v>38425.199999999997</v>
      </c>
      <c r="H11" s="45" t="s">
        <v>111</v>
      </c>
    </row>
    <row r="12" spans="1:10" ht="25.2" customHeight="1">
      <c r="A12" s="10" t="s">
        <v>88</v>
      </c>
      <c r="B12" s="28">
        <v>41913</v>
      </c>
      <c r="C12" s="10">
        <v>36677</v>
      </c>
      <c r="D12" s="10">
        <f t="shared" ca="1" si="0"/>
        <v>40344.699999999997</v>
      </c>
    </row>
    <row r="13" spans="1:10" ht="25.2" customHeight="1">
      <c r="A13" s="10" t="s">
        <v>89</v>
      </c>
      <c r="B13" s="28">
        <v>43765</v>
      </c>
      <c r="C13" s="10">
        <v>33234</v>
      </c>
      <c r="D13" s="10">
        <f t="shared" ca="1" si="0"/>
        <v>34895.699999999997</v>
      </c>
    </row>
    <row r="14" spans="1:10" ht="25.2" customHeight="1">
      <c r="A14" s="10" t="s">
        <v>90</v>
      </c>
      <c r="B14" s="28">
        <v>42955</v>
      </c>
      <c r="C14" s="10">
        <v>34629</v>
      </c>
      <c r="D14" s="10">
        <f t="shared" ca="1" si="0"/>
        <v>38091.9</v>
      </c>
    </row>
  </sheetData>
  <mergeCells count="1">
    <mergeCell ref="F5:J9"/>
  </mergeCells>
  <hyperlinks>
    <hyperlink ref="H11" location="Sheet1!A1" display="FORMULA TAB" xr:uid="{A90D21B0-BD0A-4C5A-A96C-B239EB225A96}"/>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B05F6F-CAB7-446A-9B85-FA029758502C}">
  <sheetPr codeName="Sheet10">
    <tabColor theme="3" tint="-0.249977111117893"/>
  </sheetPr>
  <dimension ref="A1:H10"/>
  <sheetViews>
    <sheetView topLeftCell="A3" workbookViewId="0">
      <selection activeCell="G9" sqref="G9"/>
    </sheetView>
  </sheetViews>
  <sheetFormatPr defaultColWidth="21.44140625" defaultRowHeight="20.399999999999999" customHeight="1"/>
  <cols>
    <col min="4" max="4" width="23.5546875" bestFit="1" customWidth="1"/>
  </cols>
  <sheetData>
    <row r="1" spans="1:8" ht="20.399999999999999" customHeight="1">
      <c r="A1" s="21" t="s">
        <v>51</v>
      </c>
      <c r="B1" s="21" t="s">
        <v>54</v>
      </c>
      <c r="C1" s="21" t="s">
        <v>97</v>
      </c>
      <c r="D1" s="21" t="s">
        <v>100</v>
      </c>
    </row>
    <row r="2" spans="1:8" ht="20.399999999999999" customHeight="1">
      <c r="A2" s="10" t="s">
        <v>55</v>
      </c>
      <c r="B2" s="10" t="s">
        <v>52</v>
      </c>
      <c r="C2" s="10" t="s">
        <v>98</v>
      </c>
      <c r="D2" s="10" t="str">
        <f>IF(AND(B2="MALE",C2="MARRIED"),"MR. " &amp;A2,IF(AND(B2="MALE",C2="UNMARRIED"),"MISTER " &amp;A2,IF(AND(B2="FEMALE",C2="MARRIED"),"MRS. " &amp;A2,IF(AND(B2="FEMALE",C2="UNMARRIED"),"MISS " &amp;A2,"ENTER CORRECT VALUE"))))</f>
        <v>MR. MAYANK BHATT</v>
      </c>
    </row>
    <row r="3" spans="1:8" ht="20.399999999999999" customHeight="1" thickBot="1">
      <c r="A3" s="10" t="s">
        <v>56</v>
      </c>
      <c r="B3" s="10" t="s">
        <v>52</v>
      </c>
      <c r="C3" s="10" t="s">
        <v>99</v>
      </c>
      <c r="D3" s="10" t="str">
        <f>IF(AND(B3="MALE",C3="MARRIED"),"MR. " &amp;A3,IF(AND(B3="MALE",C3="UNMARRIED"),"MISTER " &amp;A3,IF(AND(B3="FEMALE",C3="MARRIED"),"MRS. " &amp;A3,IF(AND(B3="FEMALE",C3="UNMARRIED"),"MISS " &amp;A3,"ENTER CORRECT VALUE"))))</f>
        <v>MISTER VANSH RATHI</v>
      </c>
    </row>
    <row r="4" spans="1:8" ht="20.399999999999999" customHeight="1">
      <c r="A4" s="10" t="s">
        <v>57</v>
      </c>
      <c r="B4" s="10" t="s">
        <v>53</v>
      </c>
      <c r="C4" s="10" t="s">
        <v>99</v>
      </c>
      <c r="D4" s="10" t="str">
        <f t="shared" ref="D4:D10" si="0">IF(AND(B4="MALE",C4="MARRIED"),"MR. " &amp;A4,IF(AND(B4="MALE",C4="UNMARRIED"),"MISTER " &amp;A4,IF(AND(B4="FEMALE",C4="MARRIED"),"MRS. " &amp;A4,IF(AND(B4="FEMALE",C4="UNMARRIED"),"MISS " &amp;A4,"ENTER CORRECT VALUE"))))</f>
        <v>MISS DEEPANSHI CHHABRA</v>
      </c>
      <c r="F4" s="327" t="s">
        <v>101</v>
      </c>
      <c r="G4" s="328"/>
      <c r="H4" s="329"/>
    </row>
    <row r="5" spans="1:8" ht="20.399999999999999" customHeight="1">
      <c r="A5" s="10" t="s">
        <v>58</v>
      </c>
      <c r="B5" s="10" t="s">
        <v>52</v>
      </c>
      <c r="C5" s="10" t="s">
        <v>98</v>
      </c>
      <c r="D5" s="10" t="str">
        <f t="shared" si="0"/>
        <v>MR. MOHIT NAWRIYA</v>
      </c>
      <c r="F5" s="330"/>
      <c r="G5" s="331"/>
      <c r="H5" s="332"/>
    </row>
    <row r="6" spans="1:8" ht="20.399999999999999" customHeight="1">
      <c r="A6" s="10" t="s">
        <v>59</v>
      </c>
      <c r="B6" s="10" t="s">
        <v>52</v>
      </c>
      <c r="C6" s="10" t="s">
        <v>98</v>
      </c>
      <c r="D6" s="10" t="str">
        <f t="shared" si="0"/>
        <v>MR. SUMIT SINGHAL</v>
      </c>
      <c r="F6" s="330"/>
      <c r="G6" s="331"/>
      <c r="H6" s="332"/>
    </row>
    <row r="7" spans="1:8" ht="20.399999999999999" customHeight="1" thickBot="1">
      <c r="A7" s="10" t="s">
        <v>60</v>
      </c>
      <c r="B7" s="10" t="s">
        <v>53</v>
      </c>
      <c r="C7" s="10" t="s">
        <v>98</v>
      </c>
      <c r="D7" s="10" t="str">
        <f t="shared" si="0"/>
        <v>MRS. ISHA AGGARWAL</v>
      </c>
      <c r="F7" s="333"/>
      <c r="G7" s="334"/>
      <c r="H7" s="335"/>
    </row>
    <row r="8" spans="1:8" ht="20.399999999999999" customHeight="1" thickBot="1">
      <c r="A8" s="10" t="s">
        <v>61</v>
      </c>
      <c r="B8" s="10" t="s">
        <v>52</v>
      </c>
      <c r="C8" s="10" t="s">
        <v>98</v>
      </c>
      <c r="D8" s="10" t="str">
        <f t="shared" si="0"/>
        <v>MR. VIVEK RAWAT</v>
      </c>
    </row>
    <row r="9" spans="1:8" ht="20.399999999999999" customHeight="1" thickBot="1">
      <c r="A9" s="10" t="s">
        <v>62</v>
      </c>
      <c r="B9" s="10" t="s">
        <v>52</v>
      </c>
      <c r="C9" s="10" t="s">
        <v>99</v>
      </c>
      <c r="D9" s="10" t="str">
        <f t="shared" si="0"/>
        <v>MISTER AMAN AHMAD</v>
      </c>
      <c r="G9" s="45" t="s">
        <v>111</v>
      </c>
    </row>
    <row r="10" spans="1:8" ht="20.399999999999999" customHeight="1">
      <c r="A10" s="10" t="s">
        <v>63</v>
      </c>
      <c r="B10" s="10" t="s">
        <v>53</v>
      </c>
      <c r="C10" s="10" t="s">
        <v>99</v>
      </c>
      <c r="D10" s="10" t="str">
        <f t="shared" si="0"/>
        <v>MISS YASHIKA BISHT</v>
      </c>
    </row>
  </sheetData>
  <mergeCells count="1">
    <mergeCell ref="F4:H7"/>
  </mergeCells>
  <hyperlinks>
    <hyperlink ref="G9" location="Sheet1!A1" display="FORMULA TAB" xr:uid="{F13E00E9-1B18-4631-B1DC-270918262EF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1B4F3D-82DE-4A57-AC54-AF6D1A3F368A}">
  <sheetPr codeName="Sheet11">
    <tabColor theme="9" tint="0.79998168889431442"/>
  </sheetPr>
  <dimension ref="A1:L15"/>
  <sheetViews>
    <sheetView workbookViewId="0">
      <selection sqref="A1:C15"/>
    </sheetView>
  </sheetViews>
  <sheetFormatPr defaultColWidth="14.88671875" defaultRowHeight="25.2" customHeight="1"/>
  <cols>
    <col min="1" max="1" width="14.88671875" style="5"/>
    <col min="2" max="2" width="20.77734375" style="5" customWidth="1"/>
    <col min="3" max="8" width="14.88671875" style="5"/>
    <col min="9" max="9" width="12.6640625" style="5" customWidth="1"/>
    <col min="10" max="10" width="17.33203125" style="5" customWidth="1"/>
    <col min="11" max="11" width="14.88671875" style="5"/>
    <col min="12" max="12" width="19.109375" style="5" customWidth="1"/>
    <col min="13" max="16384" width="14.88671875" style="5"/>
  </cols>
  <sheetData>
    <row r="1" spans="1:12" ht="25.2" customHeight="1">
      <c r="A1" s="41" t="s">
        <v>103</v>
      </c>
      <c r="B1" s="41" t="s">
        <v>3</v>
      </c>
      <c r="C1" s="41" t="s">
        <v>43</v>
      </c>
      <c r="D1" s="41" t="s">
        <v>108</v>
      </c>
    </row>
    <row r="2" spans="1:12" ht="25.2" customHeight="1">
      <c r="A2" s="10" t="s">
        <v>104</v>
      </c>
      <c r="B2" s="10" t="s">
        <v>78</v>
      </c>
      <c r="C2" s="14">
        <v>8929</v>
      </c>
      <c r="D2" s="14">
        <f>IF(A2="FIN",C2+C2*10%,IF(A2="MIS",C2+C2*8%,C2))</f>
        <v>9643.32</v>
      </c>
    </row>
    <row r="3" spans="1:12" ht="25.2" customHeight="1">
      <c r="A3" s="10" t="s">
        <v>77</v>
      </c>
      <c r="B3" s="10" t="s">
        <v>79</v>
      </c>
      <c r="C3" s="14">
        <v>1434</v>
      </c>
      <c r="D3" s="14">
        <f t="shared" ref="D3:D15" si="0">IF(A3="FIN",C3+C3*10%,IF(A3="MIS",C3+C3*8%,C3))</f>
        <v>1434</v>
      </c>
    </row>
    <row r="4" spans="1:12" ht="25.2" customHeight="1" thickBot="1">
      <c r="A4" s="10" t="s">
        <v>105</v>
      </c>
      <c r="B4" s="10" t="s">
        <v>80</v>
      </c>
      <c r="C4" s="14">
        <v>1350</v>
      </c>
      <c r="D4" s="14">
        <f t="shared" si="0"/>
        <v>1350</v>
      </c>
    </row>
    <row r="5" spans="1:12" ht="25.2" customHeight="1">
      <c r="A5" s="10" t="s">
        <v>106</v>
      </c>
      <c r="B5" s="10" t="s">
        <v>81</v>
      </c>
      <c r="C5" s="14">
        <v>9444</v>
      </c>
      <c r="D5" s="14">
        <f t="shared" si="0"/>
        <v>9444</v>
      </c>
      <c r="G5" s="327" t="s">
        <v>109</v>
      </c>
      <c r="H5" s="328"/>
      <c r="I5" s="328"/>
      <c r="J5" s="328"/>
      <c r="K5" s="328"/>
      <c r="L5" s="329"/>
    </row>
    <row r="6" spans="1:12" ht="25.2" customHeight="1">
      <c r="A6" s="10" t="s">
        <v>104</v>
      </c>
      <c r="B6" s="10" t="s">
        <v>82</v>
      </c>
      <c r="C6" s="14">
        <v>7649</v>
      </c>
      <c r="D6" s="14">
        <f t="shared" si="0"/>
        <v>8260.92</v>
      </c>
      <c r="G6" s="330"/>
      <c r="H6" s="331"/>
      <c r="I6" s="331"/>
      <c r="J6" s="331"/>
      <c r="K6" s="331"/>
      <c r="L6" s="332"/>
    </row>
    <row r="7" spans="1:12" ht="25.2" customHeight="1" thickBot="1">
      <c r="A7" s="10" t="s">
        <v>105</v>
      </c>
      <c r="B7" s="10" t="s">
        <v>83</v>
      </c>
      <c r="C7" s="14">
        <v>3436</v>
      </c>
      <c r="D7" s="14">
        <f t="shared" si="0"/>
        <v>3436</v>
      </c>
      <c r="G7" s="333"/>
      <c r="H7" s="334"/>
      <c r="I7" s="334"/>
      <c r="J7" s="334"/>
      <c r="K7" s="334"/>
      <c r="L7" s="335"/>
    </row>
    <row r="8" spans="1:12" ht="25.2" customHeight="1" thickBot="1">
      <c r="A8" s="10" t="s">
        <v>77</v>
      </c>
      <c r="B8" s="10" t="s">
        <v>84</v>
      </c>
      <c r="C8" s="14">
        <v>1479</v>
      </c>
      <c r="D8" s="14">
        <f t="shared" si="0"/>
        <v>1479</v>
      </c>
    </row>
    <row r="9" spans="1:12" ht="25.2" customHeight="1" thickBot="1">
      <c r="A9" s="10" t="s">
        <v>107</v>
      </c>
      <c r="B9" s="10" t="s">
        <v>85</v>
      </c>
      <c r="C9" s="14">
        <v>3427</v>
      </c>
      <c r="D9" s="14">
        <f t="shared" si="0"/>
        <v>3769.7</v>
      </c>
      <c r="G9"/>
      <c r="H9"/>
      <c r="I9"/>
      <c r="J9" s="45" t="s">
        <v>111</v>
      </c>
      <c r="K9"/>
    </row>
    <row r="10" spans="1:12" ht="25.2" customHeight="1">
      <c r="A10" s="10" t="s">
        <v>77</v>
      </c>
      <c r="B10" s="10" t="s">
        <v>86</v>
      </c>
      <c r="C10" s="14">
        <v>5159</v>
      </c>
      <c r="D10" s="14">
        <f t="shared" si="0"/>
        <v>5159</v>
      </c>
      <c r="G10"/>
      <c r="H10"/>
      <c r="I10"/>
    </row>
    <row r="11" spans="1:12" ht="25.2" customHeight="1">
      <c r="A11" s="10" t="s">
        <v>107</v>
      </c>
      <c r="B11" s="10" t="s">
        <v>87</v>
      </c>
      <c r="C11" s="14">
        <v>6399</v>
      </c>
      <c r="D11" s="14">
        <f t="shared" si="0"/>
        <v>7038.9</v>
      </c>
    </row>
    <row r="12" spans="1:12" ht="25.2" customHeight="1">
      <c r="A12" s="10" t="s">
        <v>107</v>
      </c>
      <c r="B12" s="10" t="s">
        <v>88</v>
      </c>
      <c r="C12" s="14">
        <v>2144</v>
      </c>
      <c r="D12" s="14">
        <f t="shared" si="0"/>
        <v>2358.4</v>
      </c>
    </row>
    <row r="13" spans="1:12" ht="25.2" customHeight="1">
      <c r="A13" s="10" t="s">
        <v>42</v>
      </c>
      <c r="B13" s="10" t="s">
        <v>89</v>
      </c>
      <c r="C13" s="14">
        <v>1619</v>
      </c>
      <c r="D13" s="14">
        <f t="shared" si="0"/>
        <v>1619</v>
      </c>
    </row>
    <row r="14" spans="1:12" ht="25.2" customHeight="1">
      <c r="A14" s="10" t="s">
        <v>106</v>
      </c>
      <c r="B14" s="10" t="s">
        <v>90</v>
      </c>
      <c r="C14" s="14">
        <v>9819</v>
      </c>
      <c r="D14" s="14">
        <f t="shared" si="0"/>
        <v>9819</v>
      </c>
    </row>
    <row r="15" spans="1:12" ht="25.2" customHeight="1">
      <c r="A15" s="10" t="s">
        <v>105</v>
      </c>
      <c r="B15" s="10" t="s">
        <v>78</v>
      </c>
      <c r="C15" s="14">
        <v>8024</v>
      </c>
      <c r="D15" s="14">
        <f t="shared" si="0"/>
        <v>8024</v>
      </c>
    </row>
  </sheetData>
  <mergeCells count="1">
    <mergeCell ref="G5:L7"/>
  </mergeCells>
  <phoneticPr fontId="8" type="noConversion"/>
  <hyperlinks>
    <hyperlink ref="J9" location="Sheet1!A1" display="FORMULA TAB" xr:uid="{D0DC769F-05F5-4518-B14D-1415298BEC73}"/>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2F0B14-D374-4B00-8CA5-A0072F7DFE3B}">
  <sheetPr codeName="Sheet12">
    <tabColor theme="5" tint="0.59999389629810485"/>
  </sheetPr>
  <dimension ref="A1:I21"/>
  <sheetViews>
    <sheetView workbookViewId="0">
      <selection activeCell="H11" sqref="H11"/>
    </sheetView>
  </sheetViews>
  <sheetFormatPr defaultColWidth="23.6640625" defaultRowHeight="19.8" customHeight="1"/>
  <sheetData>
    <row r="1" spans="1:9" ht="19.8" customHeight="1">
      <c r="A1" s="46" t="s">
        <v>51</v>
      </c>
      <c r="B1" s="46" t="s">
        <v>121</v>
      </c>
      <c r="C1" s="46" t="s">
        <v>122</v>
      </c>
      <c r="D1" s="46" t="s">
        <v>123</v>
      </c>
      <c r="E1" s="46" t="s">
        <v>153</v>
      </c>
    </row>
    <row r="2" spans="1:9" ht="19.8" customHeight="1">
      <c r="A2" s="10" t="s">
        <v>55</v>
      </c>
      <c r="B2" s="10" t="s">
        <v>128</v>
      </c>
      <c r="C2" s="10">
        <v>1030</v>
      </c>
      <c r="D2" s="10">
        <v>88310</v>
      </c>
      <c r="E2" s="47">
        <f>IF(AND(B2="PUNJAB",C2&gt;=500),D2+D2*15%,IF(B2="PUNJAB",D2+D2*8%,D2+D2*5%))</f>
        <v>101556.5</v>
      </c>
    </row>
    <row r="3" spans="1:9" ht="19.8" customHeight="1">
      <c r="A3" s="10" t="s">
        <v>56</v>
      </c>
      <c r="B3" s="10" t="s">
        <v>126</v>
      </c>
      <c r="C3" s="10">
        <v>1050</v>
      </c>
      <c r="D3" s="10">
        <v>82948</v>
      </c>
      <c r="E3" s="47">
        <f t="shared" ref="E3:E21" si="0">IF(AND(B3="PUNJAB",C3&gt;=500),D3+D3*15%,IF(B3="PUNJAB",D3+D3*8%,D3+D3*5%))</f>
        <v>87095.4</v>
      </c>
    </row>
    <row r="4" spans="1:9" ht="19.8" customHeight="1">
      <c r="A4" s="10" t="s">
        <v>125</v>
      </c>
      <c r="B4" s="10" t="s">
        <v>127</v>
      </c>
      <c r="C4" s="10">
        <v>461</v>
      </c>
      <c r="D4" s="10">
        <v>65631</v>
      </c>
      <c r="E4" s="47">
        <f t="shared" si="0"/>
        <v>68912.55</v>
      </c>
    </row>
    <row r="5" spans="1:9" ht="19.8" customHeight="1" thickBot="1">
      <c r="A5" s="10" t="s">
        <v>135</v>
      </c>
      <c r="B5" s="10" t="s">
        <v>124</v>
      </c>
      <c r="C5" s="10">
        <v>1500</v>
      </c>
      <c r="D5" s="10">
        <v>68387</v>
      </c>
      <c r="E5" s="47">
        <f t="shared" si="0"/>
        <v>71806.350000000006</v>
      </c>
    </row>
    <row r="6" spans="1:9" ht="19.8" customHeight="1">
      <c r="A6" s="10" t="s">
        <v>136</v>
      </c>
      <c r="B6" s="10" t="s">
        <v>129</v>
      </c>
      <c r="C6" s="10">
        <v>137</v>
      </c>
      <c r="D6" s="10">
        <v>87454</v>
      </c>
      <c r="E6" s="47">
        <f t="shared" si="0"/>
        <v>91826.7</v>
      </c>
      <c r="G6" s="336" t="s">
        <v>152</v>
      </c>
      <c r="H6" s="337"/>
      <c r="I6" s="338"/>
    </row>
    <row r="7" spans="1:9" ht="19.8" customHeight="1">
      <c r="A7" s="10" t="s">
        <v>137</v>
      </c>
      <c r="B7" s="10" t="s">
        <v>130</v>
      </c>
      <c r="C7" s="10">
        <v>518</v>
      </c>
      <c r="D7" s="10">
        <v>56291</v>
      </c>
      <c r="E7" s="47">
        <f t="shared" si="0"/>
        <v>59105.55</v>
      </c>
      <c r="G7" s="339"/>
      <c r="H7" s="340"/>
      <c r="I7" s="341"/>
    </row>
    <row r="8" spans="1:9" ht="19.8" customHeight="1">
      <c r="A8" s="10" t="s">
        <v>138</v>
      </c>
      <c r="B8" s="10" t="s">
        <v>131</v>
      </c>
      <c r="C8" s="10">
        <v>1048</v>
      </c>
      <c r="D8" s="10">
        <v>75440</v>
      </c>
      <c r="E8" s="47">
        <f t="shared" si="0"/>
        <v>79212</v>
      </c>
      <c r="G8" s="339"/>
      <c r="H8" s="340"/>
      <c r="I8" s="341"/>
    </row>
    <row r="9" spans="1:9" ht="19.8" customHeight="1" thickBot="1">
      <c r="A9" s="10" t="s">
        <v>139</v>
      </c>
      <c r="B9" s="10" t="s">
        <v>124</v>
      </c>
      <c r="C9" s="10">
        <v>172</v>
      </c>
      <c r="D9" s="10">
        <v>59464</v>
      </c>
      <c r="E9" s="47">
        <f t="shared" si="0"/>
        <v>62437.2</v>
      </c>
      <c r="G9" s="342"/>
      <c r="H9" s="343"/>
      <c r="I9" s="344"/>
    </row>
    <row r="10" spans="1:9" ht="19.8" customHeight="1" thickBot="1">
      <c r="A10" s="10" t="s">
        <v>140</v>
      </c>
      <c r="B10" s="10" t="s">
        <v>124</v>
      </c>
      <c r="C10" s="10">
        <v>688</v>
      </c>
      <c r="D10" s="10">
        <v>59371</v>
      </c>
      <c r="E10" s="47">
        <f t="shared" si="0"/>
        <v>62339.55</v>
      </c>
    </row>
    <row r="11" spans="1:9" ht="19.8" customHeight="1" thickBot="1">
      <c r="A11" s="10" t="s">
        <v>141</v>
      </c>
      <c r="B11" s="10" t="s">
        <v>126</v>
      </c>
      <c r="C11" s="10">
        <v>610</v>
      </c>
      <c r="D11" s="10">
        <v>76024</v>
      </c>
      <c r="E11" s="47">
        <f t="shared" si="0"/>
        <v>79825.2</v>
      </c>
      <c r="H11" s="45" t="s">
        <v>111</v>
      </c>
    </row>
    <row r="12" spans="1:9" ht="19.8" customHeight="1">
      <c r="A12" s="10" t="s">
        <v>142</v>
      </c>
      <c r="B12" s="10" t="s">
        <v>124</v>
      </c>
      <c r="C12" s="10">
        <v>931</v>
      </c>
      <c r="D12" s="10">
        <v>80312</v>
      </c>
      <c r="E12" s="47">
        <f t="shared" si="0"/>
        <v>84327.6</v>
      </c>
    </row>
    <row r="13" spans="1:9" ht="19.8" customHeight="1">
      <c r="A13" s="10" t="s">
        <v>143</v>
      </c>
      <c r="B13" s="10" t="s">
        <v>127</v>
      </c>
      <c r="C13" s="10">
        <v>440</v>
      </c>
      <c r="D13" s="10">
        <v>84713</v>
      </c>
      <c r="E13" s="47">
        <f t="shared" si="0"/>
        <v>88948.65</v>
      </c>
    </row>
    <row r="14" spans="1:9" ht="19.8" customHeight="1">
      <c r="A14" s="10" t="s">
        <v>144</v>
      </c>
      <c r="B14" s="10" t="s">
        <v>128</v>
      </c>
      <c r="C14" s="10">
        <v>350</v>
      </c>
      <c r="D14" s="10">
        <v>87812</v>
      </c>
      <c r="E14" s="47">
        <f t="shared" si="0"/>
        <v>94836.96</v>
      </c>
    </row>
    <row r="15" spans="1:9" ht="19.8" customHeight="1">
      <c r="A15" s="10" t="s">
        <v>145</v>
      </c>
      <c r="B15" s="10" t="s">
        <v>124</v>
      </c>
      <c r="C15" s="10">
        <v>301</v>
      </c>
      <c r="D15" s="10">
        <v>70181</v>
      </c>
      <c r="E15" s="47">
        <f t="shared" si="0"/>
        <v>73690.05</v>
      </c>
    </row>
    <row r="16" spans="1:9" ht="19.8" customHeight="1">
      <c r="A16" s="10" t="s">
        <v>146</v>
      </c>
      <c r="B16" s="10" t="s">
        <v>126</v>
      </c>
      <c r="C16" s="10">
        <v>707</v>
      </c>
      <c r="D16" s="10">
        <v>67920</v>
      </c>
      <c r="E16" s="47">
        <f t="shared" si="0"/>
        <v>71316</v>
      </c>
    </row>
    <row r="17" spans="1:5" ht="19.8" customHeight="1">
      <c r="A17" s="10" t="s">
        <v>147</v>
      </c>
      <c r="B17" s="10" t="s">
        <v>130</v>
      </c>
      <c r="C17" s="10">
        <v>282</v>
      </c>
      <c r="D17" s="10">
        <v>86991</v>
      </c>
      <c r="E17" s="47">
        <f t="shared" si="0"/>
        <v>91340.55</v>
      </c>
    </row>
    <row r="18" spans="1:5" ht="19.8" customHeight="1">
      <c r="A18" s="10" t="s">
        <v>148</v>
      </c>
      <c r="B18" s="10" t="s">
        <v>132</v>
      </c>
      <c r="C18" s="10">
        <v>727</v>
      </c>
      <c r="D18" s="10">
        <v>55394</v>
      </c>
      <c r="E18" s="47">
        <f t="shared" si="0"/>
        <v>58163.7</v>
      </c>
    </row>
    <row r="19" spans="1:5" ht="19.8" customHeight="1">
      <c r="A19" s="10" t="s">
        <v>149</v>
      </c>
      <c r="B19" s="10" t="s">
        <v>133</v>
      </c>
      <c r="C19" s="10">
        <v>265</v>
      </c>
      <c r="D19" s="10">
        <v>59944</v>
      </c>
      <c r="E19" s="47">
        <f t="shared" si="0"/>
        <v>62941.2</v>
      </c>
    </row>
    <row r="20" spans="1:5" ht="19.8" customHeight="1">
      <c r="A20" s="10" t="s">
        <v>150</v>
      </c>
      <c r="B20" s="10" t="s">
        <v>134</v>
      </c>
      <c r="C20" s="10">
        <v>896</v>
      </c>
      <c r="D20" s="10">
        <v>79904</v>
      </c>
      <c r="E20" s="47">
        <f t="shared" si="0"/>
        <v>83899.199999999997</v>
      </c>
    </row>
    <row r="21" spans="1:5" ht="19.8" customHeight="1">
      <c r="A21" s="10" t="s">
        <v>151</v>
      </c>
      <c r="B21" s="10" t="s">
        <v>128</v>
      </c>
      <c r="C21" s="10">
        <v>4544</v>
      </c>
      <c r="D21" s="10">
        <v>63894</v>
      </c>
      <c r="E21" s="47">
        <f t="shared" si="0"/>
        <v>73478.100000000006</v>
      </c>
    </row>
  </sheetData>
  <mergeCells count="1">
    <mergeCell ref="G6:I9"/>
  </mergeCells>
  <phoneticPr fontId="8" type="noConversion"/>
  <hyperlinks>
    <hyperlink ref="H11" location="Sheet1!A1" display="FORMULA TAB" xr:uid="{5C77ACAC-DDAA-481C-A7C3-23649FCD6E71}"/>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3659-3225-459A-87AA-A9F94DF9E0D3}">
  <sheetPr codeName="Sheet13">
    <tabColor theme="6" tint="0.39997558519241921"/>
  </sheetPr>
  <dimension ref="A1:G9"/>
  <sheetViews>
    <sheetView workbookViewId="0">
      <selection activeCell="F6" sqref="F6"/>
    </sheetView>
  </sheetViews>
  <sheetFormatPr defaultColWidth="25.77734375" defaultRowHeight="25.2" customHeight="1"/>
  <cols>
    <col min="1" max="5" width="25.77734375" style="5"/>
    <col min="6" max="6" width="29.88671875" style="5" customWidth="1"/>
    <col min="7" max="16384" width="25.77734375" style="5"/>
  </cols>
  <sheetData>
    <row r="1" spans="1:7" ht="25.2" customHeight="1">
      <c r="A1" s="51" t="s">
        <v>3</v>
      </c>
      <c r="B1" s="51" t="s">
        <v>155</v>
      </c>
      <c r="C1" s="51" t="s">
        <v>156</v>
      </c>
    </row>
    <row r="2" spans="1:7" ht="25.2" customHeight="1">
      <c r="A2" s="10" t="s">
        <v>55</v>
      </c>
      <c r="B2" s="10">
        <v>18</v>
      </c>
      <c r="C2" s="10" t="str">
        <f>IF(MOD(B2,2)=0,"SUBHASH HOUSE","SHIVAJI HOUSE")</f>
        <v>SUBHASH HOUSE</v>
      </c>
    </row>
    <row r="3" spans="1:7" ht="25.2" customHeight="1">
      <c r="A3" s="10" t="s">
        <v>56</v>
      </c>
      <c r="B3" s="10">
        <v>6</v>
      </c>
      <c r="C3" s="10" t="str">
        <f t="shared" ref="C3:C9" si="0">IF(MOD(B3,2)=0,"SUBHASH HOUSE","SHIVAJI HOUSE")</f>
        <v>SUBHASH HOUSE</v>
      </c>
      <c r="E3" s="345" t="s">
        <v>157</v>
      </c>
      <c r="F3" s="346"/>
      <c r="G3" s="347"/>
    </row>
    <row r="4" spans="1:7" ht="25.2" customHeight="1">
      <c r="A4" s="10" t="s">
        <v>125</v>
      </c>
      <c r="B4" s="10">
        <v>8</v>
      </c>
      <c r="C4" s="10" t="str">
        <f t="shared" si="0"/>
        <v>SUBHASH HOUSE</v>
      </c>
      <c r="E4" s="348"/>
      <c r="F4" s="349"/>
      <c r="G4" s="350"/>
    </row>
    <row r="5" spans="1:7" ht="25.2" customHeight="1" thickBot="1">
      <c r="A5" s="10" t="s">
        <v>135</v>
      </c>
      <c r="B5" s="10">
        <v>20</v>
      </c>
      <c r="C5" s="10" t="str">
        <f t="shared" si="0"/>
        <v>SUBHASH HOUSE</v>
      </c>
    </row>
    <row r="6" spans="1:7" ht="25.2" customHeight="1" thickBot="1">
      <c r="A6" s="10" t="s">
        <v>136</v>
      </c>
      <c r="B6" s="10">
        <v>3</v>
      </c>
      <c r="C6" s="10" t="str">
        <f t="shared" si="0"/>
        <v>SHIVAJI HOUSE</v>
      </c>
      <c r="F6" s="45" t="s">
        <v>111</v>
      </c>
    </row>
    <row r="7" spans="1:7" ht="25.2" customHeight="1">
      <c r="A7" s="10" t="s">
        <v>137</v>
      </c>
      <c r="B7" s="10">
        <v>9</v>
      </c>
      <c r="C7" s="10" t="str">
        <f t="shared" si="0"/>
        <v>SHIVAJI HOUSE</v>
      </c>
    </row>
    <row r="8" spans="1:7" ht="25.2" customHeight="1">
      <c r="A8" s="10" t="s">
        <v>138</v>
      </c>
      <c r="B8" s="10">
        <v>15</v>
      </c>
      <c r="C8" s="10" t="str">
        <f t="shared" si="0"/>
        <v>SHIVAJI HOUSE</v>
      </c>
    </row>
    <row r="9" spans="1:7" ht="25.2" customHeight="1">
      <c r="A9" s="10" t="s">
        <v>139</v>
      </c>
      <c r="B9" s="10">
        <v>10</v>
      </c>
      <c r="C9" s="10" t="str">
        <f t="shared" si="0"/>
        <v>SUBHASH HOUSE</v>
      </c>
    </row>
  </sheetData>
  <mergeCells count="1">
    <mergeCell ref="E3:G4"/>
  </mergeCells>
  <phoneticPr fontId="8" type="noConversion"/>
  <hyperlinks>
    <hyperlink ref="F6" location="Sheet1!A1" display="FORMULA TAB" xr:uid="{50E9B5BE-F8EC-4DB1-ADC9-670868E3FD4B}"/>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1A9175-ABE6-49D8-949F-AEB29D80FD25}">
  <sheetPr codeName="Sheet14">
    <tabColor rgb="FF00B050"/>
  </sheetPr>
  <dimension ref="A1:I11"/>
  <sheetViews>
    <sheetView workbookViewId="0"/>
  </sheetViews>
  <sheetFormatPr defaultColWidth="22.88671875" defaultRowHeight="23.4" customHeight="1"/>
  <cols>
    <col min="2" max="3" width="23" customWidth="1"/>
    <col min="4" max="4" width="27.88671875" customWidth="1"/>
    <col min="9" max="9" width="9.77734375" customWidth="1"/>
  </cols>
  <sheetData>
    <row r="1" spans="1:9" ht="23.4" customHeight="1">
      <c r="A1" s="55" t="s">
        <v>51</v>
      </c>
      <c r="B1" s="55" t="s">
        <v>160</v>
      </c>
      <c r="C1" s="55" t="s">
        <v>170</v>
      </c>
      <c r="D1" s="55" t="s">
        <v>159</v>
      </c>
    </row>
    <row r="2" spans="1:9" ht="23.4" customHeight="1" thickBot="1">
      <c r="A2" s="10" t="s">
        <v>161</v>
      </c>
      <c r="B2" s="10" t="str">
        <f>IF(C2&gt;40,"PASS","FAIL")</f>
        <v>PASS</v>
      </c>
      <c r="C2" s="10">
        <v>53</v>
      </c>
      <c r="D2" s="10" t="str">
        <f>IF(AND(B2="PASS",C2&gt;70),"VERY GOOD",IF(AND(B2="PASS",C2&gt;60),"GOOD",IF(AND(B2="PASS",C2&gt;50),"CAN DO BETTER",IF(AND(B2="PASS",C2&gt;40),"NEED TO DO HARDWORK","EXTREME HARDWORK NEEDED"))))</f>
        <v>CAN DO BETTER</v>
      </c>
    </row>
    <row r="3" spans="1:9" ht="23.4" customHeight="1">
      <c r="A3" s="10" t="s">
        <v>162</v>
      </c>
      <c r="B3" s="10" t="str">
        <f t="shared" ref="B3:B11" si="0">IF(C3&gt;40,"PASS","FAIL")</f>
        <v>PASS</v>
      </c>
      <c r="C3" s="10">
        <v>73</v>
      </c>
      <c r="D3" s="10" t="str">
        <f t="shared" ref="D3:D11" si="1">IF(AND(B3="PASS",C3&gt;70),"VERY GOOD",IF(AND(B3="PASS",C3&gt;60),"GOOD",IF(AND(B3="PASS",C3&gt;50),"CAN DO BETTER",IF(AND(B3="PASS",C3&gt;40),"NEED TO DO HARDWORK","EXTREME HARDWORK NEEDED"))))</f>
        <v>VERY GOOD</v>
      </c>
      <c r="F3" s="351" t="s">
        <v>171</v>
      </c>
      <c r="G3" s="352"/>
      <c r="H3" s="352"/>
      <c r="I3" s="353"/>
    </row>
    <row r="4" spans="1:9" ht="23.4" customHeight="1">
      <c r="A4" s="52" t="s">
        <v>163</v>
      </c>
      <c r="B4" s="10" t="str">
        <f t="shared" si="0"/>
        <v>PASS</v>
      </c>
      <c r="C4" s="10">
        <v>61</v>
      </c>
      <c r="D4" s="10" t="str">
        <f t="shared" si="1"/>
        <v>GOOD</v>
      </c>
      <c r="F4" s="354"/>
      <c r="G4" s="355"/>
      <c r="H4" s="355"/>
      <c r="I4" s="356"/>
    </row>
    <row r="5" spans="1:9" ht="23.4" customHeight="1">
      <c r="A5" s="10" t="s">
        <v>140</v>
      </c>
      <c r="B5" s="10" t="str">
        <f t="shared" si="0"/>
        <v>FAIL</v>
      </c>
      <c r="C5" s="10">
        <v>29</v>
      </c>
      <c r="D5" s="10" t="str">
        <f t="shared" si="1"/>
        <v>EXTREME HARDWORK NEEDED</v>
      </c>
      <c r="F5" s="354"/>
      <c r="G5" s="355"/>
      <c r="H5" s="355"/>
      <c r="I5" s="356"/>
    </row>
    <row r="6" spans="1:9" ht="23.4" customHeight="1">
      <c r="A6" s="10" t="s">
        <v>164</v>
      </c>
      <c r="B6" s="10" t="str">
        <f t="shared" si="0"/>
        <v>PASS</v>
      </c>
      <c r="C6" s="10">
        <v>59</v>
      </c>
      <c r="D6" s="10" t="str">
        <f t="shared" si="1"/>
        <v>CAN DO BETTER</v>
      </c>
      <c r="F6" s="354"/>
      <c r="G6" s="355"/>
      <c r="H6" s="355"/>
      <c r="I6" s="356"/>
    </row>
    <row r="7" spans="1:9" ht="23.4" customHeight="1">
      <c r="A7" s="10" t="s">
        <v>165</v>
      </c>
      <c r="B7" s="10" t="str">
        <f t="shared" si="0"/>
        <v>PASS</v>
      </c>
      <c r="C7" s="10">
        <v>69</v>
      </c>
      <c r="D7" s="10" t="str">
        <f t="shared" si="1"/>
        <v>GOOD</v>
      </c>
      <c r="F7" s="354"/>
      <c r="G7" s="355"/>
      <c r="H7" s="355"/>
      <c r="I7" s="356"/>
    </row>
    <row r="8" spans="1:9" ht="23.4" customHeight="1" thickBot="1">
      <c r="A8" s="10" t="s">
        <v>166</v>
      </c>
      <c r="B8" s="10" t="str">
        <f t="shared" si="0"/>
        <v>FAIL</v>
      </c>
      <c r="C8" s="10">
        <v>35</v>
      </c>
      <c r="D8" s="10" t="str">
        <f t="shared" si="1"/>
        <v>EXTREME HARDWORK NEEDED</v>
      </c>
      <c r="F8" s="357"/>
      <c r="G8" s="358"/>
      <c r="H8" s="358"/>
      <c r="I8" s="359"/>
    </row>
    <row r="9" spans="1:9" ht="23.4" customHeight="1" thickBot="1">
      <c r="A9" s="10" t="s">
        <v>167</v>
      </c>
      <c r="B9" s="10" t="str">
        <f t="shared" si="0"/>
        <v>PASS</v>
      </c>
      <c r="C9" s="10">
        <v>72</v>
      </c>
      <c r="D9" s="10" t="str">
        <f t="shared" si="1"/>
        <v>VERY GOOD</v>
      </c>
    </row>
    <row r="10" spans="1:9" ht="23.4" customHeight="1" thickBot="1">
      <c r="A10" s="10" t="s">
        <v>168</v>
      </c>
      <c r="B10" s="10" t="str">
        <f t="shared" si="0"/>
        <v>PASS</v>
      </c>
      <c r="C10" s="10">
        <v>50</v>
      </c>
      <c r="D10" s="10" t="str">
        <f t="shared" si="1"/>
        <v>NEED TO DO HARDWORK</v>
      </c>
      <c r="G10" s="45" t="s">
        <v>111</v>
      </c>
    </row>
    <row r="11" spans="1:9" ht="23.4" customHeight="1">
      <c r="A11" s="10" t="s">
        <v>169</v>
      </c>
      <c r="B11" s="10" t="str">
        <f t="shared" si="0"/>
        <v>FAIL</v>
      </c>
      <c r="C11" s="10">
        <v>38</v>
      </c>
      <c r="D11" s="10" t="str">
        <f t="shared" si="1"/>
        <v>EXTREME HARDWORK NEEDED</v>
      </c>
    </row>
  </sheetData>
  <mergeCells count="1">
    <mergeCell ref="F3:I8"/>
  </mergeCells>
  <hyperlinks>
    <hyperlink ref="G10" location="Sheet1!A1" display="FORMULA TAB" xr:uid="{5823542A-9A21-4421-93F9-D62936413092}"/>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7CD21E-4AEF-48A4-8552-0582C84D4A22}">
  <sheetPr codeName="Sheet15">
    <tabColor rgb="FFFF9933"/>
  </sheetPr>
  <dimension ref="A1:N9"/>
  <sheetViews>
    <sheetView workbookViewId="0">
      <selection activeCell="D14" sqref="D14"/>
    </sheetView>
  </sheetViews>
  <sheetFormatPr defaultColWidth="15.44140625" defaultRowHeight="21.6" customHeight="1"/>
  <cols>
    <col min="1" max="5" width="15.44140625" style="5"/>
    <col min="6" max="6" width="18.33203125" style="5" customWidth="1"/>
    <col min="7" max="16384" width="15.44140625" style="5"/>
  </cols>
  <sheetData>
    <row r="1" spans="1:14" ht="21.6" customHeight="1">
      <c r="A1" s="50" t="s">
        <v>173</v>
      </c>
      <c r="B1" s="50" t="s">
        <v>174</v>
      </c>
      <c r="C1" s="50" t="s">
        <v>175</v>
      </c>
    </row>
    <row r="2" spans="1:14" ht="21.6" customHeight="1" thickBot="1">
      <c r="A2" s="10" t="s">
        <v>176</v>
      </c>
      <c r="B2" s="10">
        <v>91</v>
      </c>
      <c r="C2" s="10" t="str">
        <f>IF(VALUE(RIGHT(B2,1))=1,"ENDS WITH ONE",IF(VALUE(RIGHT(B2,1))=2,"ENDS WITH TWO",IF(VALUE(RIGHT(B2,1))=3,"ENDS WITH THREE",IF(VALUE(RIGHT(B2,1))=4,"ENDS WITH FOUR",IF(VALUE(RIGHT(B2,1))=5,"ENDS WITH FIVE",IF(VALUE(RIGHT(B2,1))=6,"ENDS WITH SIX",IF(VALUE(RIGHT(B2,1))=7,"ENDS WITH SEVEN",IF(VALUE(RIGHT(B2,1))=8,"ENDS WITH EIGHT",IF(VALUE(RIGHT(B2,1))=0,"ENDS WITH ZERO","ENDS WITH NINE")))))))))</f>
        <v>ENDS WITH ONE</v>
      </c>
    </row>
    <row r="3" spans="1:14" ht="21.6" customHeight="1">
      <c r="A3" s="10" t="s">
        <v>177</v>
      </c>
      <c r="B3" s="10">
        <v>12</v>
      </c>
      <c r="C3" s="10" t="str">
        <f t="shared" ref="C3:C9" si="0">IF(VALUE(RIGHT(B3,1))=1,"ENDS WITH ONE",IF(VALUE(RIGHT(B3,1))=2,"ENDS WITH TWO",IF(VALUE(RIGHT(B3,1))=3,"ENDS WITH THREE",IF(VALUE(RIGHT(B3,1))=4,"ENDS WITH FOUR",IF(VALUE(RIGHT(B3,1))=5,"ENDS WITH FIVE",IF(VALUE(RIGHT(B3,1))=6,"ENDS WITH SIX",IF(VALUE(RIGHT(B3,1))=7,"ENDS WITH SEVEN",IF(VALUE(RIGHT(B3,1))=8,"ENDS WITH EIGHT",IF(VALUE(RIGHT(B3,1))=0,"ENDS WITH ZERO","ENDS WITH NINE")))))))))</f>
        <v>ENDS WITH TWO</v>
      </c>
      <c r="E3" s="360" t="s">
        <v>184</v>
      </c>
      <c r="F3" s="361"/>
      <c r="G3" s="361"/>
      <c r="H3" s="362"/>
    </row>
    <row r="4" spans="1:14" ht="21.6" customHeight="1">
      <c r="A4" s="10" t="s">
        <v>178</v>
      </c>
      <c r="B4" s="10">
        <v>121</v>
      </c>
      <c r="C4" s="10" t="str">
        <f t="shared" si="0"/>
        <v>ENDS WITH ONE</v>
      </c>
      <c r="E4" s="363"/>
      <c r="F4" s="364"/>
      <c r="G4" s="364"/>
      <c r="H4" s="365"/>
      <c r="I4" s="56"/>
      <c r="J4" s="56"/>
      <c r="K4" s="56"/>
      <c r="L4" s="56"/>
      <c r="M4" s="56"/>
      <c r="N4" s="56"/>
    </row>
    <row r="5" spans="1:14" ht="21.6" customHeight="1" thickBot="1">
      <c r="A5" s="10" t="s">
        <v>179</v>
      </c>
      <c r="B5" s="10">
        <v>24</v>
      </c>
      <c r="C5" s="10" t="str">
        <f t="shared" si="0"/>
        <v>ENDS WITH FOUR</v>
      </c>
      <c r="E5" s="366"/>
      <c r="F5" s="367"/>
      <c r="G5" s="367"/>
      <c r="H5" s="368"/>
      <c r="I5" s="56"/>
      <c r="J5" s="56"/>
      <c r="K5" s="56"/>
      <c r="L5" s="56"/>
      <c r="M5" s="56"/>
      <c r="N5" s="56"/>
    </row>
    <row r="6" spans="1:14" ht="21.6" customHeight="1" thickBot="1">
      <c r="A6" s="10" t="s">
        <v>180</v>
      </c>
      <c r="B6" s="10">
        <v>131</v>
      </c>
      <c r="C6" s="10" t="str">
        <f t="shared" si="0"/>
        <v>ENDS WITH ONE</v>
      </c>
      <c r="I6" s="56"/>
      <c r="J6" s="56"/>
      <c r="K6" s="56"/>
      <c r="L6" s="56"/>
      <c r="M6" s="56"/>
      <c r="N6" s="56"/>
    </row>
    <row r="7" spans="1:14" ht="21.6" customHeight="1" thickBot="1">
      <c r="A7" s="10" t="s">
        <v>181</v>
      </c>
      <c r="B7" s="10">
        <v>100</v>
      </c>
      <c r="C7" s="10" t="str">
        <f t="shared" si="0"/>
        <v>ENDS WITH ZERO</v>
      </c>
      <c r="F7" s="45" t="s">
        <v>111</v>
      </c>
      <c r="I7" s="56"/>
      <c r="J7" s="56"/>
      <c r="K7" s="56"/>
      <c r="L7" s="56"/>
      <c r="M7" s="56"/>
      <c r="N7" s="56"/>
    </row>
    <row r="8" spans="1:14" ht="21.6" customHeight="1">
      <c r="A8" s="10" t="s">
        <v>182</v>
      </c>
      <c r="B8" s="10">
        <v>131</v>
      </c>
      <c r="C8" s="10" t="str">
        <f t="shared" si="0"/>
        <v>ENDS WITH ONE</v>
      </c>
    </row>
    <row r="9" spans="1:14" ht="21.6" customHeight="1">
      <c r="A9" s="10" t="s">
        <v>183</v>
      </c>
      <c r="B9" s="10">
        <v>200</v>
      </c>
      <c r="C9" s="10" t="str">
        <f t="shared" si="0"/>
        <v>ENDS WITH ZERO</v>
      </c>
    </row>
  </sheetData>
  <mergeCells count="1">
    <mergeCell ref="E3:H5"/>
  </mergeCells>
  <hyperlinks>
    <hyperlink ref="F7" location="Sheet1!A1" display="FORMULA TAB" xr:uid="{75443A04-43C3-4C83-A598-C73E2CB8772A}"/>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C6D6C-5D60-44AF-929B-3AC9DAA54DA0}">
  <sheetPr codeName="Sheet16">
    <tabColor theme="4" tint="0.39997558519241921"/>
  </sheetPr>
  <dimension ref="A1:I9"/>
  <sheetViews>
    <sheetView workbookViewId="0">
      <selection activeCell="H2" sqref="H2:I5"/>
    </sheetView>
  </sheetViews>
  <sheetFormatPr defaultColWidth="22.21875" defaultRowHeight="20.399999999999999" customHeight="1"/>
  <sheetData>
    <row r="1" spans="1:9" ht="20.399999999999999" customHeight="1" thickBot="1">
      <c r="A1" s="58" t="s">
        <v>186</v>
      </c>
      <c r="B1" s="58" t="s">
        <v>51</v>
      </c>
      <c r="C1" s="58" t="s">
        <v>123</v>
      </c>
      <c r="D1" s="58" t="s">
        <v>187</v>
      </c>
      <c r="E1" s="58" t="s">
        <v>121</v>
      </c>
    </row>
    <row r="2" spans="1:9" ht="20.399999999999999" customHeight="1" thickBot="1">
      <c r="A2" s="63" t="s">
        <v>188</v>
      </c>
      <c r="B2" s="63" t="s">
        <v>149</v>
      </c>
      <c r="C2" s="63">
        <v>57417</v>
      </c>
      <c r="D2" s="63" t="s">
        <v>42</v>
      </c>
      <c r="E2" s="63" t="s">
        <v>189</v>
      </c>
      <c r="H2" s="369" t="s">
        <v>215</v>
      </c>
      <c r="I2" s="370"/>
    </row>
    <row r="3" spans="1:9" ht="20.399999999999999" customHeight="1" thickBot="1">
      <c r="A3" s="63" t="s">
        <v>190</v>
      </c>
      <c r="B3" s="63" t="s">
        <v>150</v>
      </c>
      <c r="C3" s="63">
        <v>69796</v>
      </c>
      <c r="D3" s="63" t="s">
        <v>191</v>
      </c>
      <c r="E3" s="63" t="s">
        <v>126</v>
      </c>
      <c r="F3" s="59" t="s">
        <v>202</v>
      </c>
      <c r="H3" s="371"/>
      <c r="I3" s="372"/>
    </row>
    <row r="4" spans="1:9" ht="20.399999999999999" customHeight="1" thickBot="1">
      <c r="A4" s="63" t="s">
        <v>192</v>
      </c>
      <c r="B4" s="63" t="s">
        <v>151</v>
      </c>
      <c r="C4" s="63">
        <v>56742</v>
      </c>
      <c r="D4" s="63" t="s">
        <v>193</v>
      </c>
      <c r="E4" s="63" t="s">
        <v>130</v>
      </c>
      <c r="F4" s="60" t="str">
        <f>VLOOKUP(LARGE($C$2:$C$9,ROW(B1)),CHOOSE({1,2},$C$1:$C$9,$B$1:$B$9),2,0)</f>
        <v>VIVEK</v>
      </c>
      <c r="H4" s="371"/>
      <c r="I4" s="372"/>
    </row>
    <row r="5" spans="1:9" ht="20.399999999999999" customHeight="1" thickBot="1">
      <c r="A5" s="63" t="s">
        <v>194</v>
      </c>
      <c r="B5" s="63" t="s">
        <v>55</v>
      </c>
      <c r="C5" s="63">
        <v>61801</v>
      </c>
      <c r="D5" s="63" t="s">
        <v>195</v>
      </c>
      <c r="E5" s="63" t="s">
        <v>132</v>
      </c>
      <c r="F5" s="61" t="str">
        <f>VLOOKUP(LARGE($C$2:$C$9,ROW(B2)),CHOOSE({1,2},$C$1:$C$9,$B$1:$B$9),2,0)</f>
        <v>MOHIT</v>
      </c>
      <c r="H5" s="373"/>
      <c r="I5" s="374"/>
    </row>
    <row r="6" spans="1:9" ht="20.399999999999999" customHeight="1" thickBot="1">
      <c r="A6" s="63" t="s">
        <v>196</v>
      </c>
      <c r="B6" s="63" t="s">
        <v>56</v>
      </c>
      <c r="C6" s="63">
        <v>53063</v>
      </c>
      <c r="D6" s="63" t="s">
        <v>104</v>
      </c>
      <c r="E6" s="63" t="s">
        <v>133</v>
      </c>
      <c r="F6" s="62" t="str">
        <f>VLOOKUP(LARGE($C$2:$C$9,ROW(B3)),CHOOSE({1,2},$C$1:$C$9,$B$1:$B$9),2,0)</f>
        <v>SUNIL</v>
      </c>
    </row>
    <row r="7" spans="1:9" ht="20.399999999999999" customHeight="1" thickBot="1">
      <c r="A7" s="63" t="s">
        <v>197</v>
      </c>
      <c r="B7" s="63" t="s">
        <v>125</v>
      </c>
      <c r="C7" s="63">
        <v>59543</v>
      </c>
      <c r="D7" s="63" t="s">
        <v>198</v>
      </c>
      <c r="E7" s="63" t="s">
        <v>134</v>
      </c>
      <c r="I7" s="45" t="s">
        <v>111</v>
      </c>
    </row>
    <row r="8" spans="1:9" ht="20.399999999999999" customHeight="1" thickBot="1">
      <c r="A8" s="63" t="s">
        <v>199</v>
      </c>
      <c r="B8" s="63" t="s">
        <v>135</v>
      </c>
      <c r="C8" s="63">
        <v>70819</v>
      </c>
      <c r="D8" s="63" t="s">
        <v>200</v>
      </c>
      <c r="E8" s="63" t="s">
        <v>128</v>
      </c>
    </row>
    <row r="9" spans="1:9" ht="20.399999999999999" customHeight="1" thickBot="1">
      <c r="A9" s="63" t="s">
        <v>201</v>
      </c>
      <c r="B9" s="63" t="s">
        <v>136</v>
      </c>
      <c r="C9" s="63">
        <v>74185</v>
      </c>
      <c r="D9" s="63" t="s">
        <v>191</v>
      </c>
      <c r="E9" s="63" t="s">
        <v>189</v>
      </c>
    </row>
  </sheetData>
  <mergeCells count="1">
    <mergeCell ref="H2:I5"/>
  </mergeCells>
  <phoneticPr fontId="8" type="noConversion"/>
  <hyperlinks>
    <hyperlink ref="I7" location="Sheet1!A1" display="FORMULA TAB" xr:uid="{050318BD-7CCE-431E-AF84-D1394D350899}"/>
  </hyperlinks>
  <pageMargins left="0.7" right="0.7" top="0.75" bottom="0.75" header="0.3" footer="0.3"/>
  <pageSetup paperSize="9" orientation="portrait" horizontalDpi="0"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6FF63-6C5B-4D63-8B41-8ECCC674352A}">
  <sheetPr codeName="Sheet17">
    <tabColor theme="0" tint="-0.499984740745262"/>
  </sheetPr>
  <dimension ref="A1:I9"/>
  <sheetViews>
    <sheetView workbookViewId="0">
      <selection activeCell="I7" sqref="I7"/>
    </sheetView>
  </sheetViews>
  <sheetFormatPr defaultColWidth="21.109375" defaultRowHeight="24" customHeight="1"/>
  <sheetData>
    <row r="1" spans="1:9" ht="24" customHeight="1" thickBot="1">
      <c r="A1" s="58" t="s">
        <v>186</v>
      </c>
      <c r="B1" s="58" t="s">
        <v>51</v>
      </c>
      <c r="C1" s="58" t="s">
        <v>123</v>
      </c>
      <c r="D1" s="58" t="s">
        <v>187</v>
      </c>
      <c r="E1" s="58" t="s">
        <v>121</v>
      </c>
    </row>
    <row r="2" spans="1:9" ht="24" customHeight="1" thickBot="1">
      <c r="A2" s="63" t="s">
        <v>188</v>
      </c>
      <c r="B2" s="63" t="s">
        <v>149</v>
      </c>
      <c r="C2" s="63">
        <v>57417</v>
      </c>
      <c r="D2" s="63" t="s">
        <v>42</v>
      </c>
      <c r="E2" s="63" t="s">
        <v>189</v>
      </c>
      <c r="H2" s="375" t="s">
        <v>216</v>
      </c>
      <c r="I2" s="376"/>
    </row>
    <row r="3" spans="1:9" ht="24" customHeight="1" thickBot="1">
      <c r="A3" s="63" t="s">
        <v>190</v>
      </c>
      <c r="B3" s="63" t="s">
        <v>150</v>
      </c>
      <c r="C3" s="63">
        <v>69796</v>
      </c>
      <c r="D3" s="63" t="s">
        <v>191</v>
      </c>
      <c r="E3" s="63" t="s">
        <v>126</v>
      </c>
      <c r="F3" s="59" t="s">
        <v>202</v>
      </c>
      <c r="H3" s="377"/>
      <c r="I3" s="378"/>
    </row>
    <row r="4" spans="1:9" ht="24" customHeight="1" thickBot="1">
      <c r="A4" s="63" t="s">
        <v>192</v>
      </c>
      <c r="B4" s="63" t="s">
        <v>151</v>
      </c>
      <c r="C4" s="63">
        <v>56742</v>
      </c>
      <c r="D4" s="63" t="s">
        <v>193</v>
      </c>
      <c r="E4" s="63" t="s">
        <v>130</v>
      </c>
      <c r="F4" s="60" t="str">
        <f>VLOOKUP(SMALL($C$2:$C$9,ROW(B1)),CHOOSE({1,2},$C$1:$C$9,$B$1:$B$9),2,0)</f>
        <v>VANSH RATHI</v>
      </c>
      <c r="H4" s="377"/>
      <c r="I4" s="378"/>
    </row>
    <row r="5" spans="1:9" ht="24" customHeight="1" thickBot="1">
      <c r="A5" s="63" t="s">
        <v>194</v>
      </c>
      <c r="B5" s="63" t="s">
        <v>55</v>
      </c>
      <c r="C5" s="63">
        <v>61801</v>
      </c>
      <c r="D5" s="63" t="s">
        <v>195</v>
      </c>
      <c r="E5" s="63" t="s">
        <v>132</v>
      </c>
      <c r="F5" s="60" t="str">
        <f>VLOOKUP(SMALL($C$2:$C$9,ROW(B2)),CHOOSE({1,2},$C$1:$C$9,$B$1:$B$9),2,0)</f>
        <v>YASH</v>
      </c>
      <c r="H5" s="379"/>
      <c r="I5" s="380"/>
    </row>
    <row r="6" spans="1:9" ht="24" customHeight="1" thickBot="1">
      <c r="A6" s="63" t="s">
        <v>196</v>
      </c>
      <c r="B6" s="63" t="s">
        <v>56</v>
      </c>
      <c r="C6" s="63">
        <v>53063</v>
      </c>
      <c r="D6" s="63" t="s">
        <v>104</v>
      </c>
      <c r="E6" s="63" t="s">
        <v>133</v>
      </c>
      <c r="F6" s="60" t="str">
        <f>VLOOKUP(SMALL($C$2:$C$9,ROW(B3)),CHOOSE({1,2},$C$1:$C$9,$B$1:$B$9),2,0)</f>
        <v>ANSHUL</v>
      </c>
    </row>
    <row r="7" spans="1:9" ht="24" customHeight="1" thickBot="1">
      <c r="A7" s="63" t="s">
        <v>197</v>
      </c>
      <c r="B7" s="63" t="s">
        <v>125</v>
      </c>
      <c r="C7" s="63">
        <v>59543</v>
      </c>
      <c r="D7" s="63" t="s">
        <v>198</v>
      </c>
      <c r="E7" s="63" t="s">
        <v>134</v>
      </c>
      <c r="I7" s="45" t="s">
        <v>111</v>
      </c>
    </row>
    <row r="8" spans="1:9" ht="24" customHeight="1" thickBot="1">
      <c r="A8" s="63" t="s">
        <v>199</v>
      </c>
      <c r="B8" s="63" t="s">
        <v>135</v>
      </c>
      <c r="C8" s="63">
        <v>70819</v>
      </c>
      <c r="D8" s="63" t="s">
        <v>200</v>
      </c>
      <c r="E8" s="63" t="s">
        <v>128</v>
      </c>
    </row>
    <row r="9" spans="1:9" ht="24" customHeight="1" thickBot="1">
      <c r="A9" s="63" t="s">
        <v>201</v>
      </c>
      <c r="B9" s="63" t="s">
        <v>136</v>
      </c>
      <c r="C9" s="63">
        <v>74185</v>
      </c>
      <c r="D9" s="63" t="s">
        <v>191</v>
      </c>
      <c r="E9" s="63" t="s">
        <v>189</v>
      </c>
    </row>
  </sheetData>
  <mergeCells count="1">
    <mergeCell ref="H2:I5"/>
  </mergeCells>
  <hyperlinks>
    <hyperlink ref="I7" location="Sheet1!A1" display="FORMULA TAB" xr:uid="{C918BEFB-1E79-4C61-95D4-9CD11C3DE0B6}"/>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041916-2237-49D7-95C0-17243FCD2361}">
  <sheetPr codeName="Sheet18">
    <tabColor theme="9" tint="-0.249977111117893"/>
  </sheetPr>
  <dimension ref="A1:I9"/>
  <sheetViews>
    <sheetView workbookViewId="0">
      <selection activeCell="F5" sqref="F5"/>
    </sheetView>
  </sheetViews>
  <sheetFormatPr defaultColWidth="21.109375" defaultRowHeight="24" customHeight="1"/>
  <cols>
    <col min="6" max="6" width="27.5546875" customWidth="1"/>
  </cols>
  <sheetData>
    <row r="1" spans="1:9" ht="24" customHeight="1" thickBot="1">
      <c r="A1" s="58" t="s">
        <v>186</v>
      </c>
      <c r="B1" s="58" t="s">
        <v>51</v>
      </c>
      <c r="C1" s="58" t="s">
        <v>123</v>
      </c>
      <c r="D1" s="58" t="s">
        <v>187</v>
      </c>
      <c r="E1" s="58" t="s">
        <v>121</v>
      </c>
    </row>
    <row r="2" spans="1:9" ht="24" customHeight="1" thickBot="1">
      <c r="A2" s="63" t="s">
        <v>188</v>
      </c>
      <c r="B2" s="63" t="s">
        <v>149</v>
      </c>
      <c r="C2" s="63">
        <v>57417</v>
      </c>
      <c r="D2" s="63" t="s">
        <v>42</v>
      </c>
      <c r="E2" s="63" t="s">
        <v>189</v>
      </c>
      <c r="H2" s="381" t="s">
        <v>206</v>
      </c>
      <c r="I2" s="382"/>
    </row>
    <row r="3" spans="1:9" ht="24" customHeight="1" thickBot="1">
      <c r="A3" s="63" t="s">
        <v>190</v>
      </c>
      <c r="B3" s="63" t="s">
        <v>150</v>
      </c>
      <c r="C3" s="63">
        <v>69796</v>
      </c>
      <c r="D3" s="63" t="s">
        <v>191</v>
      </c>
      <c r="E3" s="63" t="s">
        <v>126</v>
      </c>
      <c r="F3" s="59" t="s">
        <v>205</v>
      </c>
      <c r="H3" s="383"/>
      <c r="I3" s="384"/>
    </row>
    <row r="4" spans="1:9" ht="24" customHeight="1" thickBot="1">
      <c r="A4" s="63" t="s">
        <v>192</v>
      </c>
      <c r="B4" s="63" t="s">
        <v>151</v>
      </c>
      <c r="C4" s="63">
        <v>56742</v>
      </c>
      <c r="D4" s="63" t="s">
        <v>193</v>
      </c>
      <c r="E4" s="63" t="s">
        <v>130</v>
      </c>
      <c r="F4" s="70" t="str">
        <f>VLOOKUP(MIN($C$2:$C$9),CHOOSE({1,2},$C$1:$C$9,$B$1:$B$9),2,0)</f>
        <v>VANSH RATHI</v>
      </c>
      <c r="H4" s="383"/>
      <c r="I4" s="384"/>
    </row>
    <row r="5" spans="1:9" ht="24" customHeight="1" thickBot="1">
      <c r="A5" s="63" t="s">
        <v>194</v>
      </c>
      <c r="B5" s="63" t="s">
        <v>55</v>
      </c>
      <c r="C5" s="63">
        <v>61801</v>
      </c>
      <c r="D5" s="63" t="s">
        <v>195</v>
      </c>
      <c r="E5" s="63" t="s">
        <v>132</v>
      </c>
      <c r="H5" s="385"/>
      <c r="I5" s="386"/>
    </row>
    <row r="6" spans="1:9" ht="24" customHeight="1" thickBot="1">
      <c r="A6" s="63" t="s">
        <v>196</v>
      </c>
      <c r="B6" s="63" t="s">
        <v>56</v>
      </c>
      <c r="C6" s="63">
        <v>53063</v>
      </c>
      <c r="D6" s="63" t="s">
        <v>104</v>
      </c>
      <c r="E6" s="63" t="s">
        <v>133</v>
      </c>
    </row>
    <row r="7" spans="1:9" ht="24" customHeight="1" thickBot="1">
      <c r="A7" s="63" t="s">
        <v>197</v>
      </c>
      <c r="B7" s="63" t="s">
        <v>125</v>
      </c>
      <c r="C7" s="63">
        <v>59543</v>
      </c>
      <c r="D7" s="63" t="s">
        <v>198</v>
      </c>
      <c r="E7" s="63" t="s">
        <v>134</v>
      </c>
      <c r="I7" s="45" t="s">
        <v>111</v>
      </c>
    </row>
    <row r="8" spans="1:9" ht="24" customHeight="1" thickBot="1">
      <c r="A8" s="63" t="s">
        <v>199</v>
      </c>
      <c r="B8" s="63" t="s">
        <v>135</v>
      </c>
      <c r="C8" s="63">
        <v>70819</v>
      </c>
      <c r="D8" s="63" t="s">
        <v>200</v>
      </c>
      <c r="E8" s="63" t="s">
        <v>128</v>
      </c>
    </row>
    <row r="9" spans="1:9" ht="24" customHeight="1" thickBot="1">
      <c r="A9" s="63" t="s">
        <v>201</v>
      </c>
      <c r="B9" s="63" t="s">
        <v>136</v>
      </c>
      <c r="C9" s="63">
        <v>74185</v>
      </c>
      <c r="D9" s="63" t="s">
        <v>191</v>
      </c>
      <c r="E9" s="63" t="s">
        <v>189</v>
      </c>
    </row>
  </sheetData>
  <mergeCells count="1">
    <mergeCell ref="H2:I5"/>
  </mergeCells>
  <hyperlinks>
    <hyperlink ref="I7" location="Sheet1!A1" display="FORMULA TAB" xr:uid="{7A1D7978-9258-4633-BBD2-B6BD086BDDC5}"/>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DF6B55-4E3D-4915-B542-6F36EDCDA7C9}">
  <sheetPr codeName="Sheet19">
    <tabColor theme="8" tint="-0.249977111117893"/>
  </sheetPr>
  <dimension ref="A1:I9"/>
  <sheetViews>
    <sheetView workbookViewId="0">
      <selection activeCell="I7" sqref="I7"/>
    </sheetView>
  </sheetViews>
  <sheetFormatPr defaultColWidth="21.109375" defaultRowHeight="24" customHeight="1"/>
  <sheetData>
    <row r="1" spans="1:9" ht="24" customHeight="1" thickBot="1">
      <c r="A1" s="58" t="s">
        <v>186</v>
      </c>
      <c r="B1" s="58" t="s">
        <v>51</v>
      </c>
      <c r="C1" s="58" t="s">
        <v>123</v>
      </c>
      <c r="D1" s="58" t="s">
        <v>187</v>
      </c>
      <c r="E1" s="58" t="s">
        <v>121</v>
      </c>
    </row>
    <row r="2" spans="1:9" ht="24" customHeight="1" thickBot="1">
      <c r="A2" s="63" t="s">
        <v>188</v>
      </c>
      <c r="B2" s="63" t="s">
        <v>149</v>
      </c>
      <c r="C2" s="63">
        <v>57417</v>
      </c>
      <c r="D2" s="63" t="s">
        <v>42</v>
      </c>
      <c r="E2" s="63" t="s">
        <v>189</v>
      </c>
      <c r="H2" s="387" t="s">
        <v>113</v>
      </c>
      <c r="I2" s="388"/>
    </row>
    <row r="3" spans="1:9" ht="24" customHeight="1" thickBot="1">
      <c r="A3" s="63" t="s">
        <v>190</v>
      </c>
      <c r="B3" s="63" t="s">
        <v>150</v>
      </c>
      <c r="C3" s="63">
        <v>69796</v>
      </c>
      <c r="D3" s="63" t="s">
        <v>191</v>
      </c>
      <c r="E3" s="63" t="s">
        <v>126</v>
      </c>
      <c r="F3" s="59" t="s">
        <v>202</v>
      </c>
      <c r="H3" s="389"/>
      <c r="I3" s="390"/>
    </row>
    <row r="4" spans="1:9" ht="24" customHeight="1" thickBot="1">
      <c r="A4" s="63" t="s">
        <v>192</v>
      </c>
      <c r="B4" s="63" t="s">
        <v>151</v>
      </c>
      <c r="C4" s="63">
        <v>56742</v>
      </c>
      <c r="D4" s="63" t="s">
        <v>193</v>
      </c>
      <c r="E4" s="63" t="s">
        <v>130</v>
      </c>
      <c r="F4" s="70" t="str">
        <f>VLOOKUP(MAX($C$2:$C$9,ROW(B1)),CHOOSE({1,2},$C$1:$C$9,$B$1:$B$9),2,0)</f>
        <v>VIVEK</v>
      </c>
      <c r="H4" s="389"/>
      <c r="I4" s="390"/>
    </row>
    <row r="5" spans="1:9" ht="24" customHeight="1" thickBot="1">
      <c r="A5" s="63" t="s">
        <v>194</v>
      </c>
      <c r="B5" s="63" t="s">
        <v>55</v>
      </c>
      <c r="C5" s="63">
        <v>61801</v>
      </c>
      <c r="D5" s="63" t="s">
        <v>195</v>
      </c>
      <c r="E5" s="63" t="s">
        <v>132</v>
      </c>
      <c r="H5" s="391"/>
      <c r="I5" s="392"/>
    </row>
    <row r="6" spans="1:9" ht="24" customHeight="1" thickBot="1">
      <c r="A6" s="63" t="s">
        <v>196</v>
      </c>
      <c r="B6" s="63" t="s">
        <v>56</v>
      </c>
      <c r="C6" s="63">
        <v>53063</v>
      </c>
      <c r="D6" s="63" t="s">
        <v>104</v>
      </c>
      <c r="E6" s="63" t="s">
        <v>133</v>
      </c>
    </row>
    <row r="7" spans="1:9" ht="24" customHeight="1" thickBot="1">
      <c r="A7" s="63" t="s">
        <v>197</v>
      </c>
      <c r="B7" s="63" t="s">
        <v>125</v>
      </c>
      <c r="C7" s="63">
        <v>59543</v>
      </c>
      <c r="D7" s="63" t="s">
        <v>198</v>
      </c>
      <c r="E7" s="63" t="s">
        <v>134</v>
      </c>
      <c r="I7" s="45" t="s">
        <v>111</v>
      </c>
    </row>
    <row r="8" spans="1:9" ht="24" customHeight="1" thickBot="1">
      <c r="A8" s="63" t="s">
        <v>199</v>
      </c>
      <c r="B8" s="63" t="s">
        <v>135</v>
      </c>
      <c r="C8" s="63">
        <v>70819</v>
      </c>
      <c r="D8" s="63" t="s">
        <v>200</v>
      </c>
      <c r="E8" s="63" t="s">
        <v>128</v>
      </c>
    </row>
    <row r="9" spans="1:9" ht="24" customHeight="1" thickBot="1">
      <c r="A9" s="63" t="s">
        <v>201</v>
      </c>
      <c r="B9" s="63" t="s">
        <v>136</v>
      </c>
      <c r="C9" s="63">
        <v>74185</v>
      </c>
      <c r="D9" s="63" t="s">
        <v>191</v>
      </c>
      <c r="E9" s="63" t="s">
        <v>189</v>
      </c>
    </row>
  </sheetData>
  <mergeCells count="1">
    <mergeCell ref="H2:I5"/>
  </mergeCells>
  <hyperlinks>
    <hyperlink ref="I7" location="Sheet1!A1" display="FORMULA TAB" xr:uid="{2CB453CF-C883-4E99-B7BA-2B7038C4F20F}"/>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5D52D8-2C46-47F5-BADC-485674E783D1}">
  <sheetPr codeName="Sheet20">
    <tabColor theme="7" tint="0.39997558519241921"/>
  </sheetPr>
  <dimension ref="A1:M14"/>
  <sheetViews>
    <sheetView workbookViewId="0">
      <selection activeCell="K7" sqref="K7"/>
    </sheetView>
  </sheetViews>
  <sheetFormatPr defaultColWidth="16" defaultRowHeight="20.399999999999999" customHeight="1"/>
  <cols>
    <col min="2" max="2" width="20.6640625" customWidth="1"/>
    <col min="5" max="5" width="22.21875" customWidth="1"/>
    <col min="7" max="7" width="10.77734375" customWidth="1"/>
    <col min="8" max="8" width="15.88671875" customWidth="1"/>
    <col min="9" max="9" width="10.77734375" customWidth="1"/>
    <col min="10" max="10" width="15.33203125" customWidth="1"/>
    <col min="11" max="11" width="21.33203125" customWidth="1"/>
    <col min="12" max="13" width="10.77734375" customWidth="1"/>
  </cols>
  <sheetData>
    <row r="1" spans="1:13" ht="20.399999999999999" customHeight="1" thickBot="1">
      <c r="A1" s="58" t="s">
        <v>186</v>
      </c>
      <c r="B1" s="58" t="s">
        <v>51</v>
      </c>
      <c r="C1" s="58" t="s">
        <v>123</v>
      </c>
      <c r="D1" s="58" t="s">
        <v>187</v>
      </c>
      <c r="E1" s="58" t="s">
        <v>121</v>
      </c>
    </row>
    <row r="2" spans="1:13" ht="20.399999999999999" customHeight="1" thickBot="1">
      <c r="A2" s="63" t="s">
        <v>188</v>
      </c>
      <c r="B2" s="63" t="s">
        <v>149</v>
      </c>
      <c r="C2" s="63">
        <v>57417</v>
      </c>
      <c r="D2" s="63" t="s">
        <v>42</v>
      </c>
      <c r="E2" s="63" t="s">
        <v>189</v>
      </c>
      <c r="G2" s="393" t="s">
        <v>114</v>
      </c>
      <c r="H2" s="394"/>
      <c r="I2" s="394"/>
      <c r="J2" s="394"/>
      <c r="K2" s="394"/>
      <c r="L2" s="394"/>
      <c r="M2" s="395"/>
    </row>
    <row r="3" spans="1:13" ht="20.399999999999999" customHeight="1" thickBot="1">
      <c r="A3" s="63" t="s">
        <v>190</v>
      </c>
      <c r="B3" s="63" t="s">
        <v>150</v>
      </c>
      <c r="C3" s="63">
        <v>69796</v>
      </c>
      <c r="D3" s="63" t="s">
        <v>191</v>
      </c>
      <c r="E3" s="63" t="s">
        <v>126</v>
      </c>
      <c r="G3" s="396"/>
      <c r="H3" s="397"/>
      <c r="I3" s="397"/>
      <c r="J3" s="397"/>
      <c r="K3" s="397"/>
      <c r="L3" s="397"/>
      <c r="M3" s="398"/>
    </row>
    <row r="4" spans="1:13" ht="20.399999999999999" customHeight="1" thickBot="1">
      <c r="A4" s="63" t="s">
        <v>192</v>
      </c>
      <c r="B4" s="63" t="s">
        <v>151</v>
      </c>
      <c r="C4" s="63">
        <v>56742</v>
      </c>
      <c r="D4" s="63" t="s">
        <v>193</v>
      </c>
      <c r="E4" s="63" t="s">
        <v>130</v>
      </c>
      <c r="G4" s="396"/>
      <c r="H4" s="397"/>
      <c r="I4" s="397"/>
      <c r="J4" s="397"/>
      <c r="K4" s="397"/>
      <c r="L4" s="397"/>
      <c r="M4" s="398"/>
    </row>
    <row r="5" spans="1:13" ht="20.399999999999999" customHeight="1" thickBot="1">
      <c r="A5" s="63" t="s">
        <v>194</v>
      </c>
      <c r="B5" s="63" t="s">
        <v>55</v>
      </c>
      <c r="C5" s="63">
        <v>61801</v>
      </c>
      <c r="D5" s="63" t="s">
        <v>195</v>
      </c>
      <c r="E5" s="63" t="s">
        <v>132</v>
      </c>
      <c r="G5" s="396"/>
      <c r="H5" s="397"/>
      <c r="I5" s="397"/>
      <c r="J5" s="397"/>
      <c r="K5" s="397"/>
      <c r="L5" s="397"/>
      <c r="M5" s="398"/>
    </row>
    <row r="6" spans="1:13" ht="20.399999999999999" customHeight="1" thickBot="1">
      <c r="A6" s="63" t="s">
        <v>196</v>
      </c>
      <c r="B6" s="63" t="s">
        <v>56</v>
      </c>
      <c r="C6" s="63">
        <v>53063</v>
      </c>
      <c r="D6" s="63" t="s">
        <v>104</v>
      </c>
      <c r="E6" s="63" t="s">
        <v>133</v>
      </c>
      <c r="G6" s="399"/>
      <c r="H6" s="400"/>
      <c r="I6" s="400"/>
      <c r="J6" s="400"/>
      <c r="K6" s="400"/>
      <c r="L6" s="400"/>
      <c r="M6" s="401"/>
    </row>
    <row r="7" spans="1:13" ht="20.399999999999999" customHeight="1" thickBot="1">
      <c r="A7" s="63" t="s">
        <v>197</v>
      </c>
      <c r="B7" s="63" t="s">
        <v>125</v>
      </c>
      <c r="C7" s="63">
        <v>59543</v>
      </c>
      <c r="D7" s="63" t="s">
        <v>198</v>
      </c>
      <c r="E7" s="63" t="s">
        <v>134</v>
      </c>
      <c r="K7" s="45" t="s">
        <v>111</v>
      </c>
    </row>
    <row r="8" spans="1:13" ht="20.399999999999999" customHeight="1" thickBot="1">
      <c r="A8" s="63" t="s">
        <v>199</v>
      </c>
      <c r="B8" s="63" t="s">
        <v>135</v>
      </c>
      <c r="C8" s="63">
        <v>70819</v>
      </c>
      <c r="D8" s="63" t="s">
        <v>200</v>
      </c>
      <c r="E8" s="63" t="s">
        <v>128</v>
      </c>
    </row>
    <row r="9" spans="1:13" ht="20.399999999999999" customHeight="1" thickBot="1">
      <c r="A9" s="63" t="s">
        <v>201</v>
      </c>
      <c r="B9" s="63" t="s">
        <v>136</v>
      </c>
      <c r="C9" s="63">
        <v>74185</v>
      </c>
      <c r="D9" s="63" t="s">
        <v>191</v>
      </c>
      <c r="E9" s="63" t="s">
        <v>189</v>
      </c>
      <c r="G9" s="58" t="s">
        <v>186</v>
      </c>
      <c r="H9" s="58" t="s">
        <v>51</v>
      </c>
      <c r="I9" s="58" t="s">
        <v>123</v>
      </c>
      <c r="J9" s="58" t="s">
        <v>187</v>
      </c>
      <c r="K9" s="58" t="s">
        <v>121</v>
      </c>
    </row>
    <row r="10" spans="1:13" ht="20.399999999999999" customHeight="1" thickBot="1">
      <c r="G10" s="63" t="s">
        <v>188</v>
      </c>
      <c r="H10" s="63" t="str">
        <f t="shared" ref="H10:K14" si="0">VLOOKUP($G10,$A$1:$E$9,COLUMN(B1),0)</f>
        <v>ANSHUL</v>
      </c>
      <c r="I10" s="63">
        <f t="shared" si="0"/>
        <v>57417</v>
      </c>
      <c r="J10" s="63" t="str">
        <f t="shared" si="0"/>
        <v>HR</v>
      </c>
      <c r="K10" s="63" t="str">
        <f t="shared" si="0"/>
        <v>PUNE</v>
      </c>
    </row>
    <row r="11" spans="1:13" ht="20.399999999999999" customHeight="1" thickBot="1">
      <c r="G11" s="63" t="s">
        <v>192</v>
      </c>
      <c r="H11" s="63" t="str">
        <f t="shared" si="0"/>
        <v>YASH</v>
      </c>
      <c r="I11" s="63">
        <f t="shared" si="0"/>
        <v>56742</v>
      </c>
      <c r="J11" s="63" t="str">
        <f t="shared" si="0"/>
        <v>MANAGEMENT</v>
      </c>
      <c r="K11" s="63" t="str">
        <f t="shared" si="0"/>
        <v>KERLA</v>
      </c>
    </row>
    <row r="12" spans="1:13" ht="20.399999999999999" customHeight="1" thickBot="1">
      <c r="G12" s="63" t="s">
        <v>196</v>
      </c>
      <c r="H12" s="63" t="str">
        <f t="shared" si="0"/>
        <v>VANSH RATHI</v>
      </c>
      <c r="I12" s="63">
        <f t="shared" si="0"/>
        <v>53063</v>
      </c>
      <c r="J12" s="63" t="str">
        <f t="shared" si="0"/>
        <v>MIS</v>
      </c>
      <c r="K12" s="63" t="str">
        <f t="shared" si="0"/>
        <v>ARUNANCHAL PRADESH</v>
      </c>
    </row>
    <row r="13" spans="1:13" ht="20.399999999999999" customHeight="1" thickBot="1">
      <c r="G13" s="63" t="s">
        <v>199</v>
      </c>
      <c r="H13" s="63" t="str">
        <f t="shared" si="0"/>
        <v>MOHIT</v>
      </c>
      <c r="I13" s="63">
        <f t="shared" si="0"/>
        <v>70819</v>
      </c>
      <c r="J13" s="63" t="str">
        <f t="shared" si="0"/>
        <v xml:space="preserve">HR </v>
      </c>
      <c r="K13" s="63" t="str">
        <f t="shared" si="0"/>
        <v>PUNJAB</v>
      </c>
    </row>
    <row r="14" spans="1:13" ht="20.399999999999999" customHeight="1" thickBot="1">
      <c r="G14" s="63" t="s">
        <v>201</v>
      </c>
      <c r="H14" s="63" t="str">
        <f t="shared" si="0"/>
        <v>VIVEK</v>
      </c>
      <c r="I14" s="63">
        <f t="shared" si="0"/>
        <v>74185</v>
      </c>
      <c r="J14" s="63" t="str">
        <f t="shared" si="0"/>
        <v>FIN</v>
      </c>
      <c r="K14" s="63" t="str">
        <f t="shared" si="0"/>
        <v>PUNE</v>
      </c>
    </row>
  </sheetData>
  <mergeCells count="1">
    <mergeCell ref="G2:M6"/>
  </mergeCells>
  <hyperlinks>
    <hyperlink ref="K7" location="Sheet1!A1" display="FORMULA TAB" xr:uid="{18B672E5-571A-4939-A748-51DEEFEADAA2}"/>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759A35-3A38-4CA7-8A37-499F8506C053}">
  <sheetPr codeName="Sheet21">
    <tabColor theme="5" tint="0.39997558519241921"/>
  </sheetPr>
  <dimension ref="A1:J15"/>
  <sheetViews>
    <sheetView workbookViewId="0">
      <selection activeCell="H5" sqref="H5"/>
    </sheetView>
  </sheetViews>
  <sheetFormatPr defaultColWidth="22.44140625" defaultRowHeight="22.8" customHeight="1"/>
  <cols>
    <col min="6" max="6" width="14.44140625" customWidth="1"/>
    <col min="7" max="7" width="18" customWidth="1"/>
    <col min="8" max="8" width="17.77734375" customWidth="1"/>
    <col min="9" max="9" width="17.5546875" customWidth="1"/>
    <col min="10" max="10" width="18.109375" customWidth="1"/>
  </cols>
  <sheetData>
    <row r="1" spans="1:10" ht="22.8" customHeight="1" thickBot="1">
      <c r="A1" s="58" t="s">
        <v>186</v>
      </c>
      <c r="B1" s="58" t="s">
        <v>51</v>
      </c>
      <c r="C1" s="58" t="s">
        <v>123</v>
      </c>
      <c r="D1" s="58" t="s">
        <v>187</v>
      </c>
      <c r="E1" s="58" t="s">
        <v>121</v>
      </c>
    </row>
    <row r="2" spans="1:10" ht="22.8" customHeight="1" thickBot="1">
      <c r="A2" s="63" t="s">
        <v>188</v>
      </c>
      <c r="B2" s="63" t="s">
        <v>149</v>
      </c>
      <c r="C2" s="63">
        <v>57417</v>
      </c>
      <c r="D2" s="63" t="s">
        <v>42</v>
      </c>
      <c r="E2" s="63" t="s">
        <v>189</v>
      </c>
      <c r="G2" s="402" t="s">
        <v>210</v>
      </c>
      <c r="H2" s="403"/>
      <c r="I2" s="404"/>
    </row>
    <row r="3" spans="1:10" ht="22.8" customHeight="1" thickBot="1">
      <c r="A3" s="63" t="s">
        <v>190</v>
      </c>
      <c r="B3" s="63" t="s">
        <v>150</v>
      </c>
      <c r="C3" s="63">
        <v>69796</v>
      </c>
      <c r="D3" s="63" t="s">
        <v>191</v>
      </c>
      <c r="E3" s="63" t="s">
        <v>126</v>
      </c>
      <c r="G3" s="405"/>
      <c r="H3" s="406"/>
      <c r="I3" s="407"/>
    </row>
    <row r="4" spans="1:10" ht="22.8" customHeight="1" thickBot="1">
      <c r="A4" s="63" t="s">
        <v>192</v>
      </c>
      <c r="B4" s="63" t="s">
        <v>151</v>
      </c>
      <c r="C4" s="63">
        <v>56742</v>
      </c>
      <c r="D4" s="63" t="s">
        <v>193</v>
      </c>
      <c r="E4" s="63" t="s">
        <v>130</v>
      </c>
    </row>
    <row r="5" spans="1:10" ht="22.8" customHeight="1" thickBot="1">
      <c r="A5" s="63" t="s">
        <v>194</v>
      </c>
      <c r="B5" s="63" t="s">
        <v>55</v>
      </c>
      <c r="C5" s="63">
        <v>61801</v>
      </c>
      <c r="D5" s="63" t="s">
        <v>195</v>
      </c>
      <c r="E5" s="63" t="s">
        <v>132</v>
      </c>
      <c r="H5" s="45" t="s">
        <v>111</v>
      </c>
    </row>
    <row r="6" spans="1:10" ht="22.8" customHeight="1" thickBot="1">
      <c r="A6" s="63" t="s">
        <v>196</v>
      </c>
      <c r="B6" s="63" t="s">
        <v>56</v>
      </c>
      <c r="C6" s="63">
        <v>53063</v>
      </c>
      <c r="D6" s="63" t="s">
        <v>104</v>
      </c>
      <c r="E6" s="63" t="s">
        <v>133</v>
      </c>
    </row>
    <row r="7" spans="1:10" ht="22.8" customHeight="1" thickBot="1">
      <c r="A7" s="63" t="s">
        <v>197</v>
      </c>
      <c r="B7" s="63" t="s">
        <v>125</v>
      </c>
      <c r="C7" s="63">
        <v>59543</v>
      </c>
      <c r="D7" s="63" t="s">
        <v>198</v>
      </c>
      <c r="E7" s="63" t="s">
        <v>134</v>
      </c>
    </row>
    <row r="8" spans="1:10" ht="22.8" customHeight="1" thickBot="1">
      <c r="A8" s="63" t="s">
        <v>199</v>
      </c>
      <c r="B8" s="63" t="s">
        <v>135</v>
      </c>
      <c r="C8" s="63">
        <v>70819</v>
      </c>
      <c r="D8" s="63" t="s">
        <v>200</v>
      </c>
      <c r="E8" s="63" t="s">
        <v>128</v>
      </c>
    </row>
    <row r="9" spans="1:10" ht="22.8" customHeight="1" thickBot="1">
      <c r="A9" s="63" t="s">
        <v>201</v>
      </c>
      <c r="B9" s="63" t="s">
        <v>136</v>
      </c>
      <c r="C9" s="63">
        <v>74185</v>
      </c>
      <c r="D9" s="63" t="s">
        <v>191</v>
      </c>
      <c r="E9" s="63" t="s">
        <v>189</v>
      </c>
    </row>
    <row r="10" spans="1:10" ht="22.8" customHeight="1" thickBot="1">
      <c r="F10" s="58" t="s">
        <v>186</v>
      </c>
      <c r="G10" s="58" t="s">
        <v>51</v>
      </c>
      <c r="H10" s="58" t="s">
        <v>123</v>
      </c>
      <c r="I10" s="58" t="s">
        <v>187</v>
      </c>
      <c r="J10" s="58" t="s">
        <v>121</v>
      </c>
    </row>
    <row r="11" spans="1:10" ht="22.8" customHeight="1" thickBot="1">
      <c r="F11" s="63" t="s">
        <v>188</v>
      </c>
      <c r="G11" s="63" t="str">
        <f>VLOOKUP($F11,$A$1:$E$9,MATCH(G$10,$A$1:$E$1,0),0)</f>
        <v>ANSHUL</v>
      </c>
      <c r="H11" s="63">
        <f t="shared" ref="H11:J15" si="0">VLOOKUP($F11,$A$1:$E$9,MATCH(H$10,$A$1:$E$1,0),0)</f>
        <v>57417</v>
      </c>
      <c r="I11" s="63" t="str">
        <f t="shared" si="0"/>
        <v>HR</v>
      </c>
      <c r="J11" s="63" t="str">
        <f t="shared" si="0"/>
        <v>PUNE</v>
      </c>
    </row>
    <row r="12" spans="1:10" ht="22.8" customHeight="1" thickBot="1">
      <c r="F12" s="63" t="s">
        <v>190</v>
      </c>
      <c r="G12" s="63" t="str">
        <f>VLOOKUP($F12,$A$1:$E$9,MATCH(G$10,$A$1:$E$1,0),0)</f>
        <v>SUNIL</v>
      </c>
      <c r="H12" s="63">
        <f t="shared" si="0"/>
        <v>69796</v>
      </c>
      <c r="I12" s="63" t="str">
        <f t="shared" si="0"/>
        <v>FIN</v>
      </c>
      <c r="J12" s="63" t="str">
        <f t="shared" si="0"/>
        <v>PATNA</v>
      </c>
    </row>
    <row r="13" spans="1:10" ht="22.8" customHeight="1" thickBot="1">
      <c r="F13" s="63" t="s">
        <v>194</v>
      </c>
      <c r="G13" s="63" t="str">
        <f>VLOOKUP($F13,$A$1:$E$9,MATCH(G$10,$A$1:$E$1,0),0)</f>
        <v>MAYANK BHATT</v>
      </c>
      <c r="H13" s="63">
        <f t="shared" si="0"/>
        <v>61801</v>
      </c>
      <c r="I13" s="63" t="str">
        <f t="shared" si="0"/>
        <v>ADMIN</v>
      </c>
      <c r="J13" s="63" t="str">
        <f t="shared" si="0"/>
        <v>UTTAR PRADESH</v>
      </c>
    </row>
    <row r="14" spans="1:10" ht="22.8" customHeight="1" thickBot="1">
      <c r="F14" s="63" t="s">
        <v>199</v>
      </c>
      <c r="G14" s="63" t="str">
        <f>VLOOKUP($F14,$A$1:$E$9,MATCH(G$10,$A$1:$E$1,0),0)</f>
        <v>MOHIT</v>
      </c>
      <c r="H14" s="63">
        <f t="shared" si="0"/>
        <v>70819</v>
      </c>
      <c r="I14" s="63" t="str">
        <f t="shared" si="0"/>
        <v xml:space="preserve">HR </v>
      </c>
      <c r="J14" s="63" t="str">
        <f t="shared" si="0"/>
        <v>PUNJAB</v>
      </c>
    </row>
    <row r="15" spans="1:10" ht="22.8" customHeight="1" thickBot="1">
      <c r="F15" s="63" t="s">
        <v>201</v>
      </c>
      <c r="G15" s="63" t="str">
        <f>VLOOKUP($F15,$A$1:$E$9,MATCH(G$10,$A$1:$E$1,0),0)</f>
        <v>VIVEK</v>
      </c>
      <c r="H15" s="63">
        <f t="shared" si="0"/>
        <v>74185</v>
      </c>
      <c r="I15" s="63" t="str">
        <f t="shared" si="0"/>
        <v>FIN</v>
      </c>
      <c r="J15" s="63" t="str">
        <f t="shared" si="0"/>
        <v>PUNE</v>
      </c>
    </row>
  </sheetData>
  <mergeCells count="1">
    <mergeCell ref="G2:I3"/>
  </mergeCells>
  <hyperlinks>
    <hyperlink ref="H5" location="Sheet1!A1" display="FORMULA TAB" xr:uid="{974FF656-1D9F-47D5-8671-22E2A7DFDF7C}"/>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7C50F-AC6F-4F1B-87E3-191A1C9D7D3F}">
  <sheetPr codeName="Sheet22">
    <tabColor theme="7" tint="-0.499984740745262"/>
  </sheetPr>
  <dimension ref="A1:J16"/>
  <sheetViews>
    <sheetView workbookViewId="0">
      <selection activeCell="H10" sqref="H10:I15"/>
    </sheetView>
  </sheetViews>
  <sheetFormatPr defaultColWidth="23.5546875" defaultRowHeight="25.2" customHeight="1"/>
  <cols>
    <col min="1" max="1" width="14.77734375" customWidth="1"/>
    <col min="3" max="3" width="15.6640625" customWidth="1"/>
    <col min="6" max="6" width="16.109375" customWidth="1"/>
    <col min="7" max="7" width="23.33203125" customWidth="1"/>
    <col min="8" max="8" width="8.5546875" customWidth="1"/>
    <col min="9" max="9" width="20.6640625" customWidth="1"/>
  </cols>
  <sheetData>
    <row r="1" spans="1:10" ht="25.2" customHeight="1" thickBot="1">
      <c r="A1" s="58" t="s">
        <v>186</v>
      </c>
      <c r="B1" s="58" t="s">
        <v>51</v>
      </c>
      <c r="C1" s="58" t="s">
        <v>123</v>
      </c>
      <c r="D1" s="58" t="s">
        <v>187</v>
      </c>
      <c r="E1" s="58" t="s">
        <v>121</v>
      </c>
    </row>
    <row r="2" spans="1:10" ht="25.2" customHeight="1" thickBot="1">
      <c r="A2" s="63" t="s">
        <v>188</v>
      </c>
      <c r="B2" s="63" t="s">
        <v>149</v>
      </c>
      <c r="C2" s="63">
        <v>57417</v>
      </c>
      <c r="D2" s="63" t="s">
        <v>42</v>
      </c>
      <c r="E2" s="63" t="s">
        <v>189</v>
      </c>
      <c r="G2" s="408" t="s">
        <v>213</v>
      </c>
      <c r="H2" s="409"/>
      <c r="I2" s="409"/>
      <c r="J2" s="410"/>
    </row>
    <row r="3" spans="1:10" ht="25.2" customHeight="1" thickBot="1">
      <c r="A3" s="63" t="s">
        <v>190</v>
      </c>
      <c r="B3" s="63" t="s">
        <v>150</v>
      </c>
      <c r="C3" s="63">
        <v>69796</v>
      </c>
      <c r="D3" s="63" t="s">
        <v>191</v>
      </c>
      <c r="E3" s="63" t="s">
        <v>126</v>
      </c>
      <c r="G3" s="411"/>
      <c r="H3" s="412"/>
      <c r="I3" s="412"/>
      <c r="J3" s="413"/>
    </row>
    <row r="4" spans="1:10" ht="25.2" customHeight="1" thickBot="1">
      <c r="A4" s="63" t="s">
        <v>192</v>
      </c>
      <c r="B4" s="63" t="s">
        <v>151</v>
      </c>
      <c r="C4" s="63">
        <v>56742</v>
      </c>
      <c r="D4" s="63" t="s">
        <v>193</v>
      </c>
      <c r="E4" s="63" t="s">
        <v>130</v>
      </c>
    </row>
    <row r="5" spans="1:10" ht="25.2" customHeight="1" thickBot="1">
      <c r="A5" s="63" t="s">
        <v>194</v>
      </c>
      <c r="B5" s="63" t="s">
        <v>55</v>
      </c>
      <c r="C5" s="63">
        <v>61801</v>
      </c>
      <c r="D5" s="63" t="s">
        <v>195</v>
      </c>
      <c r="E5" s="63" t="s">
        <v>132</v>
      </c>
      <c r="I5" s="45" t="s">
        <v>111</v>
      </c>
    </row>
    <row r="6" spans="1:10" ht="25.2" customHeight="1" thickBot="1">
      <c r="A6" s="63" t="s">
        <v>196</v>
      </c>
      <c r="B6" s="63" t="s">
        <v>56</v>
      </c>
      <c r="C6" s="63">
        <v>53063</v>
      </c>
      <c r="D6" s="63" t="s">
        <v>104</v>
      </c>
      <c r="E6" s="63" t="s">
        <v>133</v>
      </c>
    </row>
    <row r="7" spans="1:10" ht="25.2" customHeight="1" thickBot="1">
      <c r="A7" s="63" t="s">
        <v>197</v>
      </c>
      <c r="B7" s="63" t="s">
        <v>125</v>
      </c>
      <c r="C7" s="63">
        <v>59543</v>
      </c>
      <c r="D7" s="63" t="s">
        <v>198</v>
      </c>
      <c r="E7" s="63" t="s">
        <v>134</v>
      </c>
    </row>
    <row r="8" spans="1:10" ht="25.2" customHeight="1" thickBot="1">
      <c r="A8" s="63" t="s">
        <v>199</v>
      </c>
      <c r="B8" s="63" t="s">
        <v>135</v>
      </c>
      <c r="C8" s="63">
        <v>70819</v>
      </c>
      <c r="D8" s="63" t="s">
        <v>200</v>
      </c>
      <c r="E8" s="63" t="s">
        <v>128</v>
      </c>
    </row>
    <row r="9" spans="1:10" ht="25.2" customHeight="1" thickBot="1">
      <c r="A9" s="63" t="s">
        <v>201</v>
      </c>
      <c r="B9" s="63" t="s">
        <v>136</v>
      </c>
      <c r="C9" s="63">
        <v>74185</v>
      </c>
      <c r="D9" s="63" t="s">
        <v>191</v>
      </c>
      <c r="E9" s="63" t="s">
        <v>189</v>
      </c>
    </row>
    <row r="10" spans="1:10" ht="25.2" customHeight="1" thickBot="1">
      <c r="F10" s="58" t="s">
        <v>186</v>
      </c>
      <c r="G10" s="58" t="s">
        <v>121</v>
      </c>
      <c r="H10" s="58" t="s">
        <v>123</v>
      </c>
      <c r="I10" s="58" t="s">
        <v>51</v>
      </c>
    </row>
    <row r="11" spans="1:10" ht="25.2" customHeight="1" thickBot="1">
      <c r="F11" s="63" t="s">
        <v>188</v>
      </c>
      <c r="G11" s="63" t="str">
        <f>VLOOKUP($F11,CHOOSE({1,2,3,4},$A$1:$A$9,$E$1:$E$9,$C$1:$C$9,$B$1:$B$9),COLUMN(B1),0)</f>
        <v>PUNE</v>
      </c>
      <c r="H11" s="63">
        <f>VLOOKUP($F11,CHOOSE({1,2,3,4},$A$1:$A$9,$E$1:$E$9,$C$1:$C$9,$B$1:$B$9),COLUMN(C1),0)</f>
        <v>57417</v>
      </c>
      <c r="I11" s="63" t="str">
        <f>VLOOKUP($F11,CHOOSE({1,2,3,4},$A$1:$A$9,$E$1:$E$9,$C$1:$C$9,$B$1:$B$9),COLUMN(D1),0)</f>
        <v>ANSHUL</v>
      </c>
    </row>
    <row r="12" spans="1:10" ht="25.2" customHeight="1" thickBot="1">
      <c r="F12" s="63" t="s">
        <v>192</v>
      </c>
      <c r="G12" s="63" t="str">
        <f>VLOOKUP($F12,CHOOSE({1,2,3,4},$A$1:$A$9,$E$1:$E$9,$C$1:$C$9,$B$1:$B$9),COLUMN(B2),0)</f>
        <v>KERLA</v>
      </c>
      <c r="H12" s="63">
        <f>VLOOKUP($F12,CHOOSE({1,2,3,4},$A$1:$A$9,$E$1:$E$9,$C$1:$C$9,$B$1:$B$9),COLUMN(C2),0)</f>
        <v>56742</v>
      </c>
      <c r="I12" s="63" t="str">
        <f>VLOOKUP($F12,CHOOSE({1,2,3,4},$A$1:$A$9,$E$1:$E$9,$C$1:$C$9,$B$1:$B$9),COLUMN(D2),0)</f>
        <v>YASH</v>
      </c>
    </row>
    <row r="13" spans="1:10" ht="25.2" customHeight="1" thickBot="1">
      <c r="F13" s="63" t="s">
        <v>194</v>
      </c>
      <c r="G13" s="63" t="str">
        <f>VLOOKUP($F13,CHOOSE({1,2,3,4},$A$1:$A$9,$E$1:$E$9,$C$1:$C$9,$B$1:$B$9),COLUMN(B3),0)</f>
        <v>UTTAR PRADESH</v>
      </c>
      <c r="H13" s="63">
        <f>VLOOKUP($F13,CHOOSE({1,2,3,4},$A$1:$A$9,$E$1:$E$9,$C$1:$C$9,$B$1:$B$9),COLUMN(C3),0)</f>
        <v>61801</v>
      </c>
      <c r="I13" s="63" t="str">
        <f>VLOOKUP($F13,CHOOSE({1,2,3,4},$A$1:$A$9,$E$1:$E$9,$C$1:$C$9,$B$1:$B$9),COLUMN(D3),0)</f>
        <v>MAYANK BHATT</v>
      </c>
    </row>
    <row r="14" spans="1:10" ht="25.2" customHeight="1" thickBot="1">
      <c r="F14" s="63" t="s">
        <v>196</v>
      </c>
      <c r="G14" s="63" t="str">
        <f>VLOOKUP($F14,CHOOSE({1,2,3,4},$A$1:$A$9,$E$1:$E$9,$C$1:$C$9,$B$1:$B$9),COLUMN(B4),0)</f>
        <v>ARUNANCHAL PRADESH</v>
      </c>
      <c r="H14" s="63">
        <f>VLOOKUP($F14,CHOOSE({1,2,3,4},$A$1:$A$9,$E$1:$E$9,$C$1:$C$9,$B$1:$B$9),COLUMN(C4),0)</f>
        <v>53063</v>
      </c>
      <c r="I14" s="63" t="str">
        <f>VLOOKUP($F14,CHOOSE({1,2,3,4},$A$1:$A$9,$E$1:$E$9,$C$1:$C$9,$B$1:$B$9),COLUMN(D4),0)</f>
        <v>VANSH RATHI</v>
      </c>
    </row>
    <row r="15" spans="1:10" ht="25.2" customHeight="1" thickBot="1">
      <c r="F15" s="63" t="s">
        <v>199</v>
      </c>
      <c r="G15" s="63" t="str">
        <f>VLOOKUP($F15,CHOOSE({1,2,3,4},$A$1:$A$9,$E$1:$E$9,$C$1:$C$9,$B$1:$B$9),COLUMN(B5),0)</f>
        <v>PUNJAB</v>
      </c>
      <c r="H15" s="63">
        <f>VLOOKUP($F15,CHOOSE({1,2,3,4},$A$1:$A$9,$E$1:$E$9,$C$1:$C$9,$B$1:$B$9),COLUMN(C5),0)</f>
        <v>70819</v>
      </c>
      <c r="I15" s="63" t="str">
        <f>VLOOKUP($F15,CHOOSE({1,2,3,4},$A$1:$A$9,$E$1:$E$9,$C$1:$C$9,$B$1:$B$9),COLUMN(D5),0)</f>
        <v>MOHIT</v>
      </c>
    </row>
    <row r="16" spans="1:10" ht="25.2" customHeight="1">
      <c r="F16" s="5"/>
      <c r="G16" s="5"/>
      <c r="H16" s="5"/>
      <c r="I16" s="5"/>
    </row>
  </sheetData>
  <mergeCells count="1">
    <mergeCell ref="G2:J3"/>
  </mergeCells>
  <hyperlinks>
    <hyperlink ref="I5" location="Sheet1!A1" display="FORMULA TAB" xr:uid="{A19BA167-379E-4160-9045-AD74D08AAD2A}"/>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A03617-208D-4F27-BB77-E3C20C8B5800}">
  <sheetPr codeName="Sheet23">
    <tabColor theme="8" tint="-0.499984740745262"/>
  </sheetPr>
  <dimension ref="A1:K15"/>
  <sheetViews>
    <sheetView workbookViewId="0">
      <selection activeCell="J6" sqref="J6"/>
    </sheetView>
  </sheetViews>
  <sheetFormatPr defaultRowHeight="24" customHeight="1"/>
  <cols>
    <col min="1" max="1" width="16.88671875" customWidth="1"/>
    <col min="2" max="2" width="20" customWidth="1"/>
    <col min="3" max="3" width="14.33203125" customWidth="1"/>
    <col min="5" max="6" width="20" customWidth="1"/>
    <col min="8" max="8" width="7.33203125" customWidth="1"/>
    <col min="9" max="9" width="16.44140625" customWidth="1"/>
    <col min="10" max="10" width="20.33203125" customWidth="1"/>
    <col min="11" max="11" width="20.21875" customWidth="1"/>
    <col min="16" max="16" width="14.6640625" customWidth="1"/>
  </cols>
  <sheetData>
    <row r="1" spans="1:11" ht="24" customHeight="1" thickBot="1">
      <c r="A1" s="41" t="s">
        <v>103</v>
      </c>
      <c r="B1" s="41" t="s">
        <v>3</v>
      </c>
      <c r="C1" s="41" t="s">
        <v>43</v>
      </c>
    </row>
    <row r="2" spans="1:11" ht="24" customHeight="1">
      <c r="A2" s="10" t="s">
        <v>104</v>
      </c>
      <c r="B2" s="10" t="s">
        <v>78</v>
      </c>
      <c r="C2" s="95">
        <v>8929</v>
      </c>
      <c r="I2" s="414" t="s">
        <v>218</v>
      </c>
      <c r="J2" s="415"/>
      <c r="K2" s="416"/>
    </row>
    <row r="3" spans="1:11" ht="24" customHeight="1" thickBot="1">
      <c r="A3" s="10" t="s">
        <v>77</v>
      </c>
      <c r="B3" s="57" t="s">
        <v>79</v>
      </c>
      <c r="C3" s="14">
        <v>1434</v>
      </c>
      <c r="I3" s="417"/>
      <c r="J3" s="418"/>
      <c r="K3" s="419"/>
    </row>
    <row r="4" spans="1:11" ht="24" customHeight="1">
      <c r="A4" s="10" t="s">
        <v>105</v>
      </c>
      <c r="B4" s="10" t="s">
        <v>80</v>
      </c>
      <c r="C4" s="96">
        <v>1350</v>
      </c>
    </row>
    <row r="5" spans="1:11" ht="24" customHeight="1" thickBot="1">
      <c r="A5" s="10" t="s">
        <v>106</v>
      </c>
      <c r="B5" s="10" t="s">
        <v>81</v>
      </c>
      <c r="C5" s="14">
        <v>9444</v>
      </c>
    </row>
    <row r="6" spans="1:11" ht="24" customHeight="1" thickBot="1">
      <c r="A6" s="10" t="s">
        <v>104</v>
      </c>
      <c r="B6" s="10" t="s">
        <v>82</v>
      </c>
      <c r="C6" s="14">
        <v>7649</v>
      </c>
      <c r="F6" s="58" t="s">
        <v>219</v>
      </c>
      <c r="J6" s="45" t="s">
        <v>111</v>
      </c>
    </row>
    <row r="7" spans="1:11" ht="24" customHeight="1">
      <c r="A7" s="10" t="s">
        <v>105</v>
      </c>
      <c r="B7" s="10" t="s">
        <v>83</v>
      </c>
      <c r="C7" s="14">
        <v>3436</v>
      </c>
      <c r="F7" s="99">
        <f>SMALL($C$2:$C$15,ROW(C1))</f>
        <v>1350</v>
      </c>
    </row>
    <row r="8" spans="1:11" ht="24" customHeight="1">
      <c r="A8" s="10" t="s">
        <v>77</v>
      </c>
      <c r="B8" s="10" t="s">
        <v>84</v>
      </c>
      <c r="C8" s="14">
        <v>1479</v>
      </c>
      <c r="F8" s="99">
        <f>SMALL($C$2:$C$15,ROW(C2))</f>
        <v>1434</v>
      </c>
    </row>
    <row r="9" spans="1:11" ht="24" customHeight="1">
      <c r="A9" s="10" t="s">
        <v>107</v>
      </c>
      <c r="B9" s="10" t="s">
        <v>85</v>
      </c>
      <c r="C9" s="14">
        <v>3427</v>
      </c>
      <c r="F9" s="100">
        <f>SMALL($C$2:$C$15,ROW(C3))</f>
        <v>1479</v>
      </c>
    </row>
    <row r="10" spans="1:11" ht="24" customHeight="1">
      <c r="A10" s="10" t="s">
        <v>77</v>
      </c>
      <c r="B10" s="10" t="s">
        <v>86</v>
      </c>
      <c r="C10" s="14">
        <v>5159</v>
      </c>
    </row>
    <row r="11" spans="1:11" ht="24" customHeight="1">
      <c r="A11" s="10" t="s">
        <v>107</v>
      </c>
      <c r="B11" s="10" t="s">
        <v>87</v>
      </c>
      <c r="C11" s="14">
        <v>6399</v>
      </c>
    </row>
    <row r="12" spans="1:11" ht="24" customHeight="1">
      <c r="A12" s="10" t="s">
        <v>107</v>
      </c>
      <c r="B12" s="10" t="s">
        <v>88</v>
      </c>
      <c r="C12" s="14">
        <v>2144</v>
      </c>
    </row>
    <row r="13" spans="1:11" ht="24" customHeight="1">
      <c r="A13" s="10" t="s">
        <v>42</v>
      </c>
      <c r="B13" s="10" t="s">
        <v>89</v>
      </c>
      <c r="C13" s="14">
        <v>1619</v>
      </c>
    </row>
    <row r="14" spans="1:11" ht="24" customHeight="1">
      <c r="A14" s="10" t="s">
        <v>106</v>
      </c>
      <c r="B14" s="10" t="s">
        <v>90</v>
      </c>
      <c r="C14" s="14">
        <v>9819</v>
      </c>
    </row>
    <row r="15" spans="1:11" ht="24" customHeight="1">
      <c r="A15" s="10" t="s">
        <v>105</v>
      </c>
      <c r="B15" s="10" t="s">
        <v>78</v>
      </c>
      <c r="C15" s="14">
        <v>8024</v>
      </c>
    </row>
  </sheetData>
  <mergeCells count="1">
    <mergeCell ref="I2:K3"/>
  </mergeCells>
  <hyperlinks>
    <hyperlink ref="J6" location="Sheet1!A1" display="FORMULA TAB" xr:uid="{3DAA53F8-E22B-4E15-BC8F-B12009F773EE}"/>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4DBD4C-9E3A-447D-B2AA-E18A359A2457}">
  <sheetPr codeName="Sheet24">
    <tabColor theme="5" tint="-0.499984740745262"/>
  </sheetPr>
  <dimension ref="A1:I15"/>
  <sheetViews>
    <sheetView workbookViewId="0">
      <selection activeCell="H6" sqref="H6"/>
    </sheetView>
  </sheetViews>
  <sheetFormatPr defaultColWidth="18.109375" defaultRowHeight="24" customHeight="1"/>
  <cols>
    <col min="2" max="2" width="23.33203125" customWidth="1"/>
  </cols>
  <sheetData>
    <row r="1" spans="1:9" ht="24" customHeight="1">
      <c r="A1" s="41" t="s">
        <v>103</v>
      </c>
      <c r="B1" s="41" t="s">
        <v>3</v>
      </c>
      <c r="C1" s="41" t="s">
        <v>43</v>
      </c>
    </row>
    <row r="2" spans="1:9" ht="24" customHeight="1" thickBot="1">
      <c r="A2" s="10" t="s">
        <v>104</v>
      </c>
      <c r="B2" s="10" t="s">
        <v>78</v>
      </c>
      <c r="C2" s="95">
        <v>8929</v>
      </c>
    </row>
    <row r="3" spans="1:9" ht="24" customHeight="1">
      <c r="A3" s="10" t="s">
        <v>77</v>
      </c>
      <c r="B3" s="57" t="s">
        <v>79</v>
      </c>
      <c r="C3" s="14">
        <v>1434</v>
      </c>
      <c r="G3" s="420" t="s">
        <v>217</v>
      </c>
      <c r="H3" s="421"/>
      <c r="I3" s="422"/>
    </row>
    <row r="4" spans="1:9" ht="24" customHeight="1" thickBot="1">
      <c r="A4" s="10" t="s">
        <v>105</v>
      </c>
      <c r="B4" s="10" t="s">
        <v>80</v>
      </c>
      <c r="C4" s="96">
        <v>1350</v>
      </c>
      <c r="G4" s="423"/>
      <c r="H4" s="424"/>
      <c r="I4" s="425"/>
    </row>
    <row r="5" spans="1:9" ht="24" customHeight="1" thickBot="1">
      <c r="A5" s="10" t="s">
        <v>106</v>
      </c>
      <c r="B5" s="10" t="s">
        <v>81</v>
      </c>
      <c r="C5" s="14">
        <v>9444</v>
      </c>
      <c r="E5" s="98" t="s">
        <v>220</v>
      </c>
    </row>
    <row r="6" spans="1:9" ht="24" customHeight="1" thickBot="1">
      <c r="A6" s="10" t="s">
        <v>104</v>
      </c>
      <c r="B6" s="10" t="s">
        <v>82</v>
      </c>
      <c r="C6" s="14">
        <v>7649</v>
      </c>
      <c r="E6" s="96">
        <f>LARGE($C$1:$C$15,ROW(C1))</f>
        <v>9819</v>
      </c>
      <c r="H6" s="45" t="s">
        <v>111</v>
      </c>
    </row>
    <row r="7" spans="1:9" ht="24" customHeight="1">
      <c r="A7" s="10" t="s">
        <v>105</v>
      </c>
      <c r="B7" s="10" t="s">
        <v>83</v>
      </c>
      <c r="C7" s="14">
        <v>3436</v>
      </c>
      <c r="E7" s="96">
        <f>LARGE($C$1:$C$15,ROW(C2))</f>
        <v>9444</v>
      </c>
    </row>
    <row r="8" spans="1:9" ht="24" customHeight="1">
      <c r="A8" s="10" t="s">
        <v>77</v>
      </c>
      <c r="B8" s="10" t="s">
        <v>84</v>
      </c>
      <c r="C8" s="14">
        <v>1479</v>
      </c>
      <c r="E8" s="96">
        <f>LARGE($C$1:$C$15,ROW(C3))</f>
        <v>8929</v>
      </c>
    </row>
    <row r="9" spans="1:9" ht="24" customHeight="1">
      <c r="A9" s="10" t="s">
        <v>107</v>
      </c>
      <c r="B9" s="10" t="s">
        <v>85</v>
      </c>
      <c r="C9" s="14">
        <v>3427</v>
      </c>
    </row>
    <row r="10" spans="1:9" ht="24" customHeight="1">
      <c r="A10" s="10" t="s">
        <v>77</v>
      </c>
      <c r="B10" s="10" t="s">
        <v>86</v>
      </c>
      <c r="C10" s="14">
        <v>5159</v>
      </c>
    </row>
    <row r="11" spans="1:9" ht="24" customHeight="1">
      <c r="A11" s="10" t="s">
        <v>107</v>
      </c>
      <c r="B11" s="10" t="s">
        <v>87</v>
      </c>
      <c r="C11" s="14">
        <v>6399</v>
      </c>
    </row>
    <row r="12" spans="1:9" ht="24" customHeight="1">
      <c r="A12" s="10" t="s">
        <v>107</v>
      </c>
      <c r="B12" s="10" t="s">
        <v>88</v>
      </c>
      <c r="C12" s="14">
        <v>2144</v>
      </c>
    </row>
    <row r="13" spans="1:9" ht="24" customHeight="1">
      <c r="A13" s="10" t="s">
        <v>42</v>
      </c>
      <c r="B13" s="10" t="s">
        <v>89</v>
      </c>
      <c r="C13" s="14">
        <v>1619</v>
      </c>
    </row>
    <row r="14" spans="1:9" ht="24" customHeight="1">
      <c r="A14" s="10" t="s">
        <v>106</v>
      </c>
      <c r="B14" s="10" t="s">
        <v>90</v>
      </c>
      <c r="C14" s="14">
        <v>9819</v>
      </c>
    </row>
    <row r="15" spans="1:9" ht="24" customHeight="1">
      <c r="A15" s="10" t="s">
        <v>105</v>
      </c>
      <c r="B15" s="10" t="s">
        <v>78</v>
      </c>
      <c r="C15" s="14">
        <v>8024</v>
      </c>
    </row>
  </sheetData>
  <mergeCells count="1">
    <mergeCell ref="G3:I4"/>
  </mergeCells>
  <hyperlinks>
    <hyperlink ref="H6" location="Sheet1!A1" display="FORMULA TAB" xr:uid="{BBF8D6B4-4F32-40FF-BEF7-EF66A034FD06}"/>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F1280C-B71C-4C76-BFC9-9F244FC9A436}">
  <sheetPr codeName="Sheet25">
    <tabColor theme="9" tint="0.79998168889431442"/>
  </sheetPr>
  <dimension ref="A1:H15"/>
  <sheetViews>
    <sheetView workbookViewId="0">
      <selection activeCell="D14" sqref="D14"/>
    </sheetView>
  </sheetViews>
  <sheetFormatPr defaultColWidth="23.44140625" defaultRowHeight="25.2" customHeight="1"/>
  <cols>
    <col min="6" max="6" width="17.88671875" customWidth="1"/>
  </cols>
  <sheetData>
    <row r="1" spans="1:8" ht="25.2" customHeight="1" thickBot="1">
      <c r="A1" s="58" t="s">
        <v>51</v>
      </c>
      <c r="B1" s="58" t="s">
        <v>123</v>
      </c>
      <c r="C1" s="58" t="s">
        <v>187</v>
      </c>
      <c r="D1" s="58" t="s">
        <v>121</v>
      </c>
      <c r="E1" s="58" t="s">
        <v>186</v>
      </c>
    </row>
    <row r="2" spans="1:8" ht="25.2" customHeight="1" thickBot="1">
      <c r="A2" s="63" t="s">
        <v>149</v>
      </c>
      <c r="B2" s="63">
        <v>57417</v>
      </c>
      <c r="C2" s="63" t="s">
        <v>42</v>
      </c>
      <c r="D2" s="63" t="s">
        <v>189</v>
      </c>
      <c r="E2" s="63" t="s">
        <v>188</v>
      </c>
    </row>
    <row r="3" spans="1:8" ht="25.2" customHeight="1" thickBot="1">
      <c r="A3" s="63" t="s">
        <v>150</v>
      </c>
      <c r="B3" s="63">
        <v>69796</v>
      </c>
      <c r="C3" s="63" t="s">
        <v>191</v>
      </c>
      <c r="D3" s="63" t="s">
        <v>126</v>
      </c>
      <c r="E3" s="63" t="s">
        <v>190</v>
      </c>
      <c r="G3" s="426" t="s">
        <v>115</v>
      </c>
      <c r="H3" s="427"/>
    </row>
    <row r="4" spans="1:8" ht="25.2" customHeight="1" thickBot="1">
      <c r="A4" s="63" t="s">
        <v>151</v>
      </c>
      <c r="B4" s="63">
        <v>56742</v>
      </c>
      <c r="C4" s="63" t="s">
        <v>193</v>
      </c>
      <c r="D4" s="63" t="s">
        <v>130</v>
      </c>
      <c r="E4" s="63" t="s">
        <v>192</v>
      </c>
      <c r="G4" s="428"/>
      <c r="H4" s="429"/>
    </row>
    <row r="5" spans="1:8" ht="25.2" customHeight="1" thickBot="1">
      <c r="A5" s="63" t="s">
        <v>55</v>
      </c>
      <c r="B5" s="63">
        <v>61801</v>
      </c>
      <c r="C5" s="63" t="s">
        <v>195</v>
      </c>
      <c r="D5" s="63" t="s">
        <v>132</v>
      </c>
      <c r="E5" s="63" t="s">
        <v>194</v>
      </c>
    </row>
    <row r="6" spans="1:8" ht="25.2" customHeight="1" thickBot="1">
      <c r="A6" s="63" t="s">
        <v>56</v>
      </c>
      <c r="B6" s="63">
        <v>53063</v>
      </c>
      <c r="C6" s="63" t="s">
        <v>104</v>
      </c>
      <c r="D6" s="63" t="s">
        <v>133</v>
      </c>
      <c r="E6" s="63" t="s">
        <v>196</v>
      </c>
      <c r="G6" s="45" t="s">
        <v>111</v>
      </c>
    </row>
    <row r="7" spans="1:8" ht="25.2" customHeight="1" thickBot="1">
      <c r="A7" s="63" t="s">
        <v>125</v>
      </c>
      <c r="B7" s="63">
        <v>59543</v>
      </c>
      <c r="C7" s="63" t="s">
        <v>198</v>
      </c>
      <c r="D7" s="63" t="s">
        <v>134</v>
      </c>
      <c r="E7" s="63" t="s">
        <v>197</v>
      </c>
    </row>
    <row r="8" spans="1:8" ht="25.2" customHeight="1" thickBot="1">
      <c r="A8" s="63" t="s">
        <v>135</v>
      </c>
      <c r="B8" s="63">
        <v>70819</v>
      </c>
      <c r="C8" s="63" t="s">
        <v>200</v>
      </c>
      <c r="D8" s="63" t="s">
        <v>128</v>
      </c>
      <c r="E8" s="63" t="s">
        <v>199</v>
      </c>
    </row>
    <row r="9" spans="1:8" ht="25.2" customHeight="1" thickBot="1">
      <c r="A9" s="63" t="s">
        <v>136</v>
      </c>
      <c r="B9" s="63">
        <v>74185</v>
      </c>
      <c r="C9" s="63" t="s">
        <v>191</v>
      </c>
      <c r="D9" s="63" t="s">
        <v>189</v>
      </c>
      <c r="E9" s="63" t="s">
        <v>201</v>
      </c>
      <c r="F9" s="5"/>
    </row>
    <row r="10" spans="1:8" ht="25.2" customHeight="1" thickBot="1">
      <c r="F10" s="58" t="s">
        <v>186</v>
      </c>
      <c r="G10" s="58" t="s">
        <v>123</v>
      </c>
      <c r="H10" s="58" t="s">
        <v>187</v>
      </c>
    </row>
    <row r="11" spans="1:8" ht="25.2" customHeight="1" thickBot="1">
      <c r="F11" s="63" t="s">
        <v>188</v>
      </c>
      <c r="G11" s="63">
        <f>VLOOKUP($F11,CHOOSE({1,2,3},$E$1:$E$9,$B$1:$B$9,$C$1:$C$9),MATCH(G$10,$A$1:$E$1,0),0)</f>
        <v>57417</v>
      </c>
      <c r="H11" s="63" t="str">
        <f>VLOOKUP($F11,CHOOSE({1,2,3},$E$1:$E$9,$B$1:$B$9,$C$1:$C$9),MATCH(H$10,$A$1:$E$1,0),0)</f>
        <v>HR</v>
      </c>
    </row>
    <row r="12" spans="1:8" ht="25.2" customHeight="1" thickBot="1">
      <c r="F12" s="63" t="s">
        <v>192</v>
      </c>
      <c r="G12" s="63">
        <f>VLOOKUP($F12,CHOOSE({1,2,3},$E$1:$E$9,$B$1:$B$9,$C$1:$C$9),MATCH(G$10,$A$1:$E$1,0),0)</f>
        <v>56742</v>
      </c>
      <c r="H12" s="63" t="str">
        <f>VLOOKUP($F12,CHOOSE({1,2,3},$E$1:$E$9,$B$1:$B$9,$C$1:$C$9),MATCH(H$10,$A$1:$E$1,0),0)</f>
        <v>MANAGEMENT</v>
      </c>
    </row>
    <row r="13" spans="1:8" ht="25.2" customHeight="1" thickBot="1">
      <c r="F13" s="63" t="s">
        <v>196</v>
      </c>
      <c r="G13" s="63">
        <f>VLOOKUP($F13,CHOOSE({1,2,3},$E$1:$E$9,$B$1:$B$9,$C$1:$C$9),MATCH(G$10,$A$1:$E$1,0),0)</f>
        <v>53063</v>
      </c>
      <c r="H13" s="63" t="str">
        <f>VLOOKUP($F13,CHOOSE({1,2,3},$E$1:$E$9,$B$1:$B$9,$C$1:$C$9),MATCH(H$10,$A$1:$E$1,0),0)</f>
        <v>MIS</v>
      </c>
    </row>
    <row r="14" spans="1:8" ht="25.2" customHeight="1" thickBot="1">
      <c r="F14" s="63" t="s">
        <v>197</v>
      </c>
      <c r="G14" s="63">
        <f>VLOOKUP($F14,CHOOSE({1,2,3},$E$1:$E$9,$B$1:$B$9,$C$1:$C$9),MATCH(G$10,$A$1:$E$1,0),0)</f>
        <v>59543</v>
      </c>
      <c r="H14" s="63" t="str">
        <f>VLOOKUP($F14,CHOOSE({1,2,3},$E$1:$E$9,$B$1:$B$9,$C$1:$C$9),MATCH(H$10,$A$1:$E$1,0),0)</f>
        <v>PROJECT</v>
      </c>
    </row>
    <row r="15" spans="1:8" ht="25.2" customHeight="1" thickBot="1">
      <c r="F15" s="63" t="s">
        <v>201</v>
      </c>
      <c r="G15" s="63">
        <f>VLOOKUP($F15,CHOOSE({1,2,3},$E$1:$E$9,$B$1:$B$9,$C$1:$C$9),MATCH(G$10,$A$1:$E$1,0),0)</f>
        <v>74185</v>
      </c>
      <c r="H15" s="63" t="str">
        <f>VLOOKUP($F15,CHOOSE({1,2,3},$E$1:$E$9,$B$1:$B$9,$C$1:$C$9),MATCH(H$10,$A$1:$E$1,0),0)</f>
        <v>FIN</v>
      </c>
    </row>
  </sheetData>
  <mergeCells count="1">
    <mergeCell ref="G3:H4"/>
  </mergeCells>
  <hyperlinks>
    <hyperlink ref="G6" location="Sheet1!A1" display="FORMULA TAB" xr:uid="{51E1E6F4-5C08-4263-9A31-7A25F668EC6B}"/>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A3DE5B-74D4-4C39-9FC5-5CD60FAAE72B}">
  <sheetPr codeName="Sheet26">
    <tabColor theme="4" tint="-0.249977111117893"/>
  </sheetPr>
  <dimension ref="A1:I14"/>
  <sheetViews>
    <sheetView workbookViewId="0">
      <selection activeCell="E20" sqref="E20"/>
    </sheetView>
  </sheetViews>
  <sheetFormatPr defaultColWidth="22.21875" defaultRowHeight="17.399999999999999" customHeight="1"/>
  <cols>
    <col min="1" max="1" width="13.44140625" customWidth="1"/>
  </cols>
  <sheetData>
    <row r="1" spans="1:9" ht="17.399999999999999" customHeight="1">
      <c r="A1" s="103" t="s">
        <v>224</v>
      </c>
      <c r="B1" s="97" t="s">
        <v>188</v>
      </c>
      <c r="C1" s="97" t="s">
        <v>190</v>
      </c>
      <c r="D1" s="97" t="s">
        <v>192</v>
      </c>
      <c r="E1" s="97" t="s">
        <v>194</v>
      </c>
      <c r="F1" s="97" t="s">
        <v>196</v>
      </c>
      <c r="G1" s="97" t="s">
        <v>197</v>
      </c>
      <c r="H1" s="97" t="s">
        <v>199</v>
      </c>
      <c r="I1" s="97" t="s">
        <v>201</v>
      </c>
    </row>
    <row r="2" spans="1:9" ht="17.399999999999999" customHeight="1">
      <c r="A2" s="103" t="s">
        <v>51</v>
      </c>
      <c r="B2" s="97" t="s">
        <v>228</v>
      </c>
      <c r="C2" s="97" t="s">
        <v>229</v>
      </c>
      <c r="D2" s="97" t="s">
        <v>230</v>
      </c>
      <c r="E2" s="97" t="s">
        <v>231</v>
      </c>
      <c r="F2" s="97" t="s">
        <v>232</v>
      </c>
      <c r="G2" s="97" t="s">
        <v>233</v>
      </c>
      <c r="H2" s="97" t="s">
        <v>234</v>
      </c>
      <c r="I2" s="97" t="s">
        <v>235</v>
      </c>
    </row>
    <row r="3" spans="1:9" ht="17.399999999999999" customHeight="1">
      <c r="A3" s="103" t="s">
        <v>225</v>
      </c>
      <c r="B3" s="97" t="s">
        <v>226</v>
      </c>
      <c r="C3" s="97" t="s">
        <v>227</v>
      </c>
      <c r="D3" s="97" t="s">
        <v>193</v>
      </c>
      <c r="E3" s="97" t="s">
        <v>195</v>
      </c>
      <c r="F3" s="97" t="s">
        <v>42</v>
      </c>
      <c r="G3" s="97" t="s">
        <v>226</v>
      </c>
      <c r="H3" s="97" t="s">
        <v>227</v>
      </c>
      <c r="I3" s="97" t="s">
        <v>193</v>
      </c>
    </row>
    <row r="4" spans="1:9" ht="17.399999999999999" customHeight="1">
      <c r="A4" s="103" t="s">
        <v>121</v>
      </c>
      <c r="B4" s="97" t="s">
        <v>189</v>
      </c>
      <c r="C4" s="97" t="s">
        <v>126</v>
      </c>
      <c r="D4" s="97" t="s">
        <v>130</v>
      </c>
      <c r="E4" s="97" t="s">
        <v>132</v>
      </c>
      <c r="F4" s="97" t="s">
        <v>133</v>
      </c>
      <c r="G4" s="97" t="s">
        <v>134</v>
      </c>
      <c r="H4" s="97" t="s">
        <v>128</v>
      </c>
      <c r="I4" s="97" t="s">
        <v>189</v>
      </c>
    </row>
    <row r="5" spans="1:9" ht="17.399999999999999" customHeight="1">
      <c r="A5" s="103" t="s">
        <v>123</v>
      </c>
      <c r="B5" s="97">
        <v>44316</v>
      </c>
      <c r="C5" s="97">
        <v>44143</v>
      </c>
      <c r="D5" s="97">
        <v>55863</v>
      </c>
      <c r="E5" s="97">
        <v>85202</v>
      </c>
      <c r="F5" s="97">
        <v>71359</v>
      </c>
      <c r="G5" s="97">
        <v>46109</v>
      </c>
      <c r="H5" s="97">
        <v>67570</v>
      </c>
      <c r="I5" s="97">
        <v>85946</v>
      </c>
    </row>
    <row r="6" spans="1:9" ht="17.399999999999999" customHeight="1" thickBot="1"/>
    <row r="7" spans="1:9" ht="17.399999999999999" customHeight="1">
      <c r="G7" s="430" t="s">
        <v>116</v>
      </c>
      <c r="H7" s="431"/>
      <c r="I7" s="432"/>
    </row>
    <row r="8" spans="1:9" ht="17.399999999999999" customHeight="1" thickBot="1">
      <c r="G8" s="433"/>
      <c r="H8" s="434"/>
      <c r="I8" s="435"/>
    </row>
    <row r="9" spans="1:9" ht="17.399999999999999" customHeight="1" thickBot="1">
      <c r="H9" s="45" t="s">
        <v>111</v>
      </c>
    </row>
    <row r="10" spans="1:9" ht="17.399999999999999" customHeight="1">
      <c r="A10" s="103" t="s">
        <v>224</v>
      </c>
      <c r="B10" s="97" t="s">
        <v>188</v>
      </c>
      <c r="C10" s="97" t="s">
        <v>192</v>
      </c>
      <c r="D10" s="97" t="s">
        <v>196</v>
      </c>
      <c r="E10" s="97" t="s">
        <v>199</v>
      </c>
      <c r="F10" s="97" t="s">
        <v>201</v>
      </c>
    </row>
    <row r="11" spans="1:9" ht="17.399999999999999" customHeight="1">
      <c r="A11" s="103" t="s">
        <v>51</v>
      </c>
      <c r="B11" s="97" t="str">
        <f>HLOOKUP(B$10,$A$1:$I$5,ROW(A2),0)</f>
        <v>Mayank Bhatt</v>
      </c>
      <c r="C11" s="97" t="str">
        <f>HLOOKUP(C$10,$A$1:$I$5,ROW(B2),0)</f>
        <v>Deepanshi Chabbra</v>
      </c>
      <c r="D11" s="97" t="str">
        <f>HLOOKUP(D$10,$A$1:$I$5,ROW(C2),0)</f>
        <v>Vivek</v>
      </c>
      <c r="E11" s="97" t="str">
        <f>HLOOKUP(E$10,$A$1:$I$5,ROW(D2),0)</f>
        <v>Deepak</v>
      </c>
      <c r="F11" s="97" t="str">
        <f>HLOOKUP(F$10,$A$1:$I$5,ROW(E2),0)</f>
        <v>Abhijeet</v>
      </c>
    </row>
    <row r="12" spans="1:9" ht="17.399999999999999" customHeight="1">
      <c r="A12" s="103" t="s">
        <v>225</v>
      </c>
      <c r="B12" s="97" t="str">
        <f t="shared" ref="B12:F14" si="0">HLOOKUP(B$10,$A$1:$I$5,ROW(A3),0)</f>
        <v>FINANCE</v>
      </c>
      <c r="C12" s="97" t="str">
        <f t="shared" si="0"/>
        <v>MANAGEMENT</v>
      </c>
      <c r="D12" s="97" t="str">
        <f t="shared" si="0"/>
        <v>HR</v>
      </c>
      <c r="E12" s="97" t="str">
        <f t="shared" si="0"/>
        <v>ACC</v>
      </c>
      <c r="F12" s="97" t="str">
        <f t="shared" si="0"/>
        <v>MANAGEMENT</v>
      </c>
    </row>
    <row r="13" spans="1:9" ht="17.399999999999999" customHeight="1">
      <c r="A13" s="103" t="s">
        <v>121</v>
      </c>
      <c r="B13" s="97" t="str">
        <f t="shared" si="0"/>
        <v>PUNE</v>
      </c>
      <c r="C13" s="97" t="str">
        <f t="shared" si="0"/>
        <v>KERLA</v>
      </c>
      <c r="D13" s="97" t="str">
        <f t="shared" si="0"/>
        <v>ARUNANCHAL PRADESH</v>
      </c>
      <c r="E13" s="97" t="str">
        <f t="shared" si="0"/>
        <v>PUNJAB</v>
      </c>
      <c r="F13" s="97" t="str">
        <f t="shared" si="0"/>
        <v>PUNE</v>
      </c>
    </row>
    <row r="14" spans="1:9" ht="17.399999999999999" customHeight="1">
      <c r="A14" s="103" t="s">
        <v>123</v>
      </c>
      <c r="B14" s="97">
        <f t="shared" si="0"/>
        <v>44316</v>
      </c>
      <c r="C14" s="97">
        <f t="shared" si="0"/>
        <v>55863</v>
      </c>
      <c r="D14" s="97">
        <f t="shared" si="0"/>
        <v>71359</v>
      </c>
      <c r="E14" s="97">
        <f t="shared" si="0"/>
        <v>67570</v>
      </c>
      <c r="F14" s="97">
        <f t="shared" si="0"/>
        <v>85946</v>
      </c>
    </row>
  </sheetData>
  <mergeCells count="1">
    <mergeCell ref="G7:I8"/>
  </mergeCells>
  <phoneticPr fontId="8" type="noConversion"/>
  <hyperlinks>
    <hyperlink ref="H9" location="Sheet1!A1" display="FORMULA TAB" xr:uid="{21E6F335-87CF-496C-AC34-C0955943D1CB}"/>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374767-687B-4ABD-8E8F-81D043C1AA9A}">
  <sheetPr codeName="Sheet27">
    <tabColor theme="7" tint="-0.249977111117893"/>
  </sheetPr>
  <dimension ref="A1:I14"/>
  <sheetViews>
    <sheetView workbookViewId="0">
      <selection activeCell="D18" sqref="D18"/>
    </sheetView>
  </sheetViews>
  <sheetFormatPr defaultColWidth="23.5546875" defaultRowHeight="19.8" customHeight="1"/>
  <cols>
    <col min="1" max="1" width="23.5546875" style="6"/>
    <col min="2" max="2" width="20.77734375" style="6" customWidth="1"/>
    <col min="3" max="3" width="19.77734375" style="6" customWidth="1"/>
    <col min="4" max="6" width="23.5546875" style="6"/>
    <col min="7" max="7" width="18.5546875" style="6" customWidth="1"/>
    <col min="8" max="8" width="17.44140625" style="6" customWidth="1"/>
    <col min="9" max="16384" width="23.5546875" style="6"/>
  </cols>
  <sheetData>
    <row r="1" spans="1:9" ht="19.8" customHeight="1">
      <c r="A1" s="111" t="s">
        <v>224</v>
      </c>
      <c r="B1" s="10" t="s">
        <v>188</v>
      </c>
      <c r="C1" s="10" t="s">
        <v>190</v>
      </c>
      <c r="D1" s="10" t="s">
        <v>192</v>
      </c>
      <c r="E1" s="10" t="s">
        <v>194</v>
      </c>
      <c r="F1" s="10" t="s">
        <v>196</v>
      </c>
      <c r="G1" s="10" t="s">
        <v>197</v>
      </c>
      <c r="H1" s="10" t="s">
        <v>199</v>
      </c>
      <c r="I1" s="10" t="s">
        <v>201</v>
      </c>
    </row>
    <row r="2" spans="1:9" ht="19.8" customHeight="1">
      <c r="A2" s="111" t="s">
        <v>51</v>
      </c>
      <c r="B2" s="10" t="s">
        <v>228</v>
      </c>
      <c r="C2" s="10" t="s">
        <v>229</v>
      </c>
      <c r="D2" s="10" t="s">
        <v>230</v>
      </c>
      <c r="E2" s="10" t="s">
        <v>231</v>
      </c>
      <c r="F2" s="10" t="s">
        <v>232</v>
      </c>
      <c r="G2" s="10" t="s">
        <v>233</v>
      </c>
      <c r="H2" s="10" t="s">
        <v>234</v>
      </c>
      <c r="I2" s="10" t="s">
        <v>235</v>
      </c>
    </row>
    <row r="3" spans="1:9" ht="19.8" customHeight="1">
      <c r="A3" s="111" t="s">
        <v>225</v>
      </c>
      <c r="B3" s="10" t="s">
        <v>226</v>
      </c>
      <c r="C3" s="10" t="s">
        <v>227</v>
      </c>
      <c r="D3" s="10" t="s">
        <v>193</v>
      </c>
      <c r="E3" s="10" t="s">
        <v>195</v>
      </c>
      <c r="F3" s="10" t="s">
        <v>42</v>
      </c>
      <c r="G3" s="10" t="s">
        <v>226</v>
      </c>
      <c r="H3" s="10" t="s">
        <v>227</v>
      </c>
      <c r="I3" s="10" t="s">
        <v>193</v>
      </c>
    </row>
    <row r="4" spans="1:9" ht="19.8" customHeight="1">
      <c r="A4" s="111" t="s">
        <v>121</v>
      </c>
      <c r="B4" s="10" t="s">
        <v>189</v>
      </c>
      <c r="C4" s="10" t="s">
        <v>126</v>
      </c>
      <c r="D4" s="10" t="s">
        <v>130</v>
      </c>
      <c r="E4" s="10" t="s">
        <v>132</v>
      </c>
      <c r="F4" s="10" t="s">
        <v>133</v>
      </c>
      <c r="G4" s="10" t="s">
        <v>134</v>
      </c>
      <c r="H4" s="10" t="s">
        <v>128</v>
      </c>
      <c r="I4" s="10" t="s">
        <v>189</v>
      </c>
    </row>
    <row r="5" spans="1:9" ht="19.8" customHeight="1">
      <c r="A5" s="111" t="s">
        <v>123</v>
      </c>
      <c r="B5" s="10">
        <v>44316</v>
      </c>
      <c r="C5" s="10">
        <v>44143</v>
      </c>
      <c r="D5" s="10">
        <v>55863</v>
      </c>
      <c r="E5" s="10">
        <v>85202</v>
      </c>
      <c r="F5" s="10">
        <v>71359</v>
      </c>
      <c r="G5" s="10">
        <v>46109</v>
      </c>
      <c r="H5" s="10">
        <v>67570</v>
      </c>
      <c r="I5" s="10">
        <v>85946</v>
      </c>
    </row>
    <row r="6" spans="1:9" ht="19.8" customHeight="1" thickBot="1"/>
    <row r="7" spans="1:9" ht="19.8" customHeight="1">
      <c r="G7" s="436" t="s">
        <v>117</v>
      </c>
      <c r="H7" s="437"/>
      <c r="I7" s="438"/>
    </row>
    <row r="8" spans="1:9" ht="19.8" customHeight="1" thickBot="1">
      <c r="G8" s="439"/>
      <c r="H8" s="440"/>
      <c r="I8" s="441"/>
    </row>
    <row r="9" spans="1:9" ht="19.8" customHeight="1" thickBot="1">
      <c r="H9" s="45" t="s">
        <v>111</v>
      </c>
    </row>
    <row r="10" spans="1:9" ht="19.8" customHeight="1">
      <c r="A10" s="111" t="s">
        <v>224</v>
      </c>
      <c r="B10" s="10" t="s">
        <v>188</v>
      </c>
      <c r="C10" s="10" t="s">
        <v>192</v>
      </c>
      <c r="D10" s="10" t="s">
        <v>196</v>
      </c>
      <c r="E10" s="10" t="s">
        <v>199</v>
      </c>
      <c r="F10" s="10" t="s">
        <v>201</v>
      </c>
    </row>
    <row r="11" spans="1:9" ht="19.8" customHeight="1">
      <c r="A11" s="111" t="s">
        <v>51</v>
      </c>
      <c r="B11" s="10" t="str">
        <f t="shared" ref="B11:F14" si="0">HLOOKUP(B$10,mydata,ROW(A2),0)</f>
        <v>Mayank Bhatt</v>
      </c>
      <c r="C11" s="10" t="str">
        <f t="shared" si="0"/>
        <v>Deepanshi Chabbra</v>
      </c>
      <c r="D11" s="10" t="str">
        <f t="shared" si="0"/>
        <v>Vivek</v>
      </c>
      <c r="E11" s="10" t="str">
        <f t="shared" si="0"/>
        <v>Deepak</v>
      </c>
      <c r="F11" s="10" t="str">
        <f t="shared" si="0"/>
        <v>Abhijeet</v>
      </c>
    </row>
    <row r="12" spans="1:9" ht="19.8" customHeight="1">
      <c r="A12" s="111" t="s">
        <v>225</v>
      </c>
      <c r="B12" s="10" t="str">
        <f t="shared" si="0"/>
        <v>FINANCE</v>
      </c>
      <c r="C12" s="10" t="str">
        <f t="shared" si="0"/>
        <v>MANAGEMENT</v>
      </c>
      <c r="D12" s="10" t="str">
        <f t="shared" si="0"/>
        <v>HR</v>
      </c>
      <c r="E12" s="10" t="str">
        <f t="shared" si="0"/>
        <v>ACC</v>
      </c>
      <c r="F12" s="10" t="str">
        <f t="shared" si="0"/>
        <v>MANAGEMENT</v>
      </c>
    </row>
    <row r="13" spans="1:9" ht="19.8" customHeight="1">
      <c r="A13" s="111" t="s">
        <v>121</v>
      </c>
      <c r="B13" s="10" t="str">
        <f t="shared" si="0"/>
        <v>PUNE</v>
      </c>
      <c r="C13" s="10" t="str">
        <f t="shared" si="0"/>
        <v>KERLA</v>
      </c>
      <c r="D13" s="10" t="str">
        <f t="shared" si="0"/>
        <v>ARUNANCHAL PRADESH</v>
      </c>
      <c r="E13" s="10" t="str">
        <f t="shared" si="0"/>
        <v>PUNJAB</v>
      </c>
      <c r="F13" s="10" t="str">
        <f t="shared" si="0"/>
        <v>PUNE</v>
      </c>
    </row>
    <row r="14" spans="1:9" ht="19.8" customHeight="1">
      <c r="A14" s="111" t="s">
        <v>123</v>
      </c>
      <c r="B14" s="10">
        <f t="shared" si="0"/>
        <v>44316</v>
      </c>
      <c r="C14" s="10">
        <f t="shared" si="0"/>
        <v>55863</v>
      </c>
      <c r="D14" s="10">
        <f t="shared" si="0"/>
        <v>71359</v>
      </c>
      <c r="E14" s="10">
        <f t="shared" si="0"/>
        <v>67570</v>
      </c>
      <c r="F14" s="10">
        <f t="shared" si="0"/>
        <v>85946</v>
      </c>
    </row>
  </sheetData>
  <mergeCells count="1">
    <mergeCell ref="G7:I8"/>
  </mergeCells>
  <hyperlinks>
    <hyperlink ref="H9" location="Sheet1!A1" display="FORMULA TAB" xr:uid="{934470A5-839F-43A9-B642-EA0A8D225E7A}"/>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F25D2A-D185-470C-804F-65F970309F16}">
  <sheetPr codeName="Sheet28"/>
  <dimension ref="A1:I14"/>
  <sheetViews>
    <sheetView workbookViewId="0">
      <selection activeCell="H9" sqref="H9"/>
    </sheetView>
  </sheetViews>
  <sheetFormatPr defaultColWidth="23.5546875" defaultRowHeight="19.8" customHeight="1"/>
  <cols>
    <col min="1" max="1" width="23.5546875" style="6"/>
    <col min="2" max="2" width="20.77734375" style="6" customWidth="1"/>
    <col min="3" max="3" width="19.77734375" style="6" customWidth="1"/>
    <col min="4" max="6" width="23.5546875" style="6"/>
    <col min="7" max="7" width="18.5546875" style="6" customWidth="1"/>
    <col min="8" max="8" width="17.44140625" style="6" customWidth="1"/>
    <col min="9" max="16384" width="23.5546875" style="6"/>
  </cols>
  <sheetData>
    <row r="1" spans="1:9" ht="19.8" customHeight="1">
      <c r="A1" s="111" t="s">
        <v>51</v>
      </c>
      <c r="B1" s="10" t="s">
        <v>228</v>
      </c>
      <c r="C1" s="10" t="s">
        <v>229</v>
      </c>
      <c r="D1" s="10" t="s">
        <v>230</v>
      </c>
      <c r="E1" s="10" t="s">
        <v>231</v>
      </c>
      <c r="F1" s="10" t="s">
        <v>232</v>
      </c>
      <c r="G1" s="10" t="s">
        <v>233</v>
      </c>
      <c r="H1" s="10" t="s">
        <v>234</v>
      </c>
      <c r="I1" s="10" t="s">
        <v>235</v>
      </c>
    </row>
    <row r="2" spans="1:9" ht="19.8" customHeight="1">
      <c r="A2" s="111" t="s">
        <v>225</v>
      </c>
      <c r="B2" s="10" t="s">
        <v>226</v>
      </c>
      <c r="C2" s="10" t="s">
        <v>227</v>
      </c>
      <c r="D2" s="10" t="s">
        <v>193</v>
      </c>
      <c r="E2" s="10" t="s">
        <v>195</v>
      </c>
      <c r="F2" s="10" t="s">
        <v>42</v>
      </c>
      <c r="G2" s="10" t="s">
        <v>226</v>
      </c>
      <c r="H2" s="10" t="s">
        <v>227</v>
      </c>
      <c r="I2" s="10" t="s">
        <v>193</v>
      </c>
    </row>
    <row r="3" spans="1:9" ht="19.8" customHeight="1">
      <c r="A3" s="111" t="s">
        <v>224</v>
      </c>
      <c r="B3" s="10" t="s">
        <v>188</v>
      </c>
      <c r="C3" s="10" t="s">
        <v>190</v>
      </c>
      <c r="D3" s="10" t="s">
        <v>192</v>
      </c>
      <c r="E3" s="10" t="s">
        <v>194</v>
      </c>
      <c r="F3" s="10" t="s">
        <v>196</v>
      </c>
      <c r="G3" s="10" t="s">
        <v>197</v>
      </c>
      <c r="H3" s="10" t="s">
        <v>199</v>
      </c>
      <c r="I3" s="10" t="s">
        <v>201</v>
      </c>
    </row>
    <row r="4" spans="1:9" ht="19.8" customHeight="1">
      <c r="A4" s="111" t="s">
        <v>121</v>
      </c>
      <c r="B4" s="10" t="s">
        <v>189</v>
      </c>
      <c r="C4" s="10" t="s">
        <v>126</v>
      </c>
      <c r="D4" s="10" t="s">
        <v>130</v>
      </c>
      <c r="E4" s="10" t="s">
        <v>132</v>
      </c>
      <c r="F4" s="10" t="s">
        <v>133</v>
      </c>
      <c r="G4" s="10" t="s">
        <v>134</v>
      </c>
      <c r="H4" s="10" t="s">
        <v>128</v>
      </c>
      <c r="I4" s="10" t="s">
        <v>189</v>
      </c>
    </row>
    <row r="5" spans="1:9" ht="19.8" customHeight="1">
      <c r="A5" s="111" t="s">
        <v>123</v>
      </c>
      <c r="B5" s="10">
        <v>44316</v>
      </c>
      <c r="C5" s="10">
        <v>44143</v>
      </c>
      <c r="D5" s="10">
        <v>55863</v>
      </c>
      <c r="E5" s="10">
        <v>85202</v>
      </c>
      <c r="F5" s="10">
        <v>71359</v>
      </c>
      <c r="G5" s="10">
        <v>46109</v>
      </c>
      <c r="H5" s="10">
        <v>67570</v>
      </c>
      <c r="I5" s="10">
        <v>85946</v>
      </c>
    </row>
    <row r="6" spans="1:9" ht="19.8" customHeight="1" thickBot="1"/>
    <row r="7" spans="1:9" ht="19.8" customHeight="1">
      <c r="G7" s="436" t="s">
        <v>118</v>
      </c>
      <c r="H7" s="437"/>
      <c r="I7" s="438"/>
    </row>
    <row r="8" spans="1:9" ht="19.8" customHeight="1" thickBot="1">
      <c r="G8" s="439"/>
      <c r="H8" s="440"/>
      <c r="I8" s="441"/>
    </row>
    <row r="9" spans="1:9" ht="19.8" customHeight="1" thickBot="1">
      <c r="H9" s="45" t="s">
        <v>111</v>
      </c>
    </row>
    <row r="10" spans="1:9" ht="19.8" customHeight="1">
      <c r="A10" s="111" t="s">
        <v>224</v>
      </c>
      <c r="B10" s="10" t="s">
        <v>188</v>
      </c>
      <c r="C10" s="10" t="s">
        <v>192</v>
      </c>
      <c r="D10" s="10" t="s">
        <v>196</v>
      </c>
      <c r="E10" s="10" t="s">
        <v>199</v>
      </c>
      <c r="F10" s="10" t="s">
        <v>201</v>
      </c>
    </row>
    <row r="11" spans="1:9" ht="19.8" customHeight="1">
      <c r="A11" s="111" t="s">
        <v>51</v>
      </c>
      <c r="B11" s="10" t="str">
        <f>HLOOKUP(B$10,CHOOSE({1;2},$A$3:$I$3,$A$1:$I$1),2,0)</f>
        <v>Mayank Bhatt</v>
      </c>
      <c r="C11" s="10" t="str">
        <f>HLOOKUP(C$10,CHOOSE({1;2},$A$3:$I$3,$A$1:$I$1),2,0)</f>
        <v>Deepanshi Chabbra</v>
      </c>
      <c r="D11" s="10" t="str">
        <f>HLOOKUP(D$10,CHOOSE({1;2},$A$3:$I$3,$A$1:$I$1),2,0)</f>
        <v>Vivek</v>
      </c>
      <c r="E11" s="10" t="str">
        <f>HLOOKUP(E$10,CHOOSE({1;2},$A$3:$I$3,$A$1:$I$1),2,0)</f>
        <v>Deepak</v>
      </c>
      <c r="F11" s="10" t="str">
        <f>HLOOKUP(F$10,CHOOSE({1;2},$A$3:$I$3,$A$1:$I$1),2,0)</f>
        <v>Abhijeet</v>
      </c>
    </row>
    <row r="12" spans="1:9" ht="19.8" customHeight="1">
      <c r="A12"/>
      <c r="B12"/>
      <c r="C12"/>
      <c r="D12"/>
      <c r="E12"/>
      <c r="F12"/>
    </row>
    <row r="13" spans="1:9" ht="19.8" customHeight="1">
      <c r="A13"/>
      <c r="B13"/>
      <c r="C13"/>
      <c r="D13"/>
      <c r="E13"/>
      <c r="F13"/>
    </row>
    <row r="14" spans="1:9" ht="19.8" customHeight="1">
      <c r="A14"/>
      <c r="B14"/>
      <c r="C14"/>
      <c r="D14"/>
      <c r="E14"/>
      <c r="F14"/>
    </row>
  </sheetData>
  <mergeCells count="1">
    <mergeCell ref="G7:I8"/>
  </mergeCells>
  <hyperlinks>
    <hyperlink ref="H9" location="Sheet1!A1" display="FORMULA TAB" xr:uid="{915B4FAD-8439-4365-9648-A69D3DE21B92}"/>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118DC-42B3-41DB-809D-0BA807E30048}">
  <sheetPr codeName="Sheet29">
    <tabColor theme="6" tint="-0.249977111117893"/>
  </sheetPr>
  <dimension ref="A1:I14"/>
  <sheetViews>
    <sheetView workbookViewId="0">
      <selection activeCell="F18" sqref="F18"/>
    </sheetView>
  </sheetViews>
  <sheetFormatPr defaultColWidth="23.5546875" defaultRowHeight="19.8" customHeight="1"/>
  <cols>
    <col min="1" max="1" width="23.5546875" style="6"/>
    <col min="2" max="2" width="20.77734375" style="6" customWidth="1"/>
    <col min="3" max="3" width="19.77734375" style="6" customWidth="1"/>
    <col min="4" max="6" width="23.5546875" style="6"/>
    <col min="7" max="7" width="18.5546875" style="6" customWidth="1"/>
    <col min="8" max="8" width="17.44140625" style="6" customWidth="1"/>
    <col min="9" max="16384" width="23.5546875" style="6"/>
  </cols>
  <sheetData>
    <row r="1" spans="1:9" ht="19.8" customHeight="1">
      <c r="A1" s="111" t="s">
        <v>224</v>
      </c>
      <c r="B1" s="10" t="s">
        <v>188</v>
      </c>
      <c r="C1" s="10" t="s">
        <v>190</v>
      </c>
      <c r="D1" s="10" t="s">
        <v>192</v>
      </c>
      <c r="E1" s="10" t="s">
        <v>194</v>
      </c>
      <c r="F1" s="10" t="s">
        <v>196</v>
      </c>
      <c r="G1" s="10" t="s">
        <v>197</v>
      </c>
      <c r="H1" s="10" t="s">
        <v>199</v>
      </c>
      <c r="I1" s="10" t="s">
        <v>201</v>
      </c>
    </row>
    <row r="2" spans="1:9" ht="19.8" customHeight="1">
      <c r="A2" s="111" t="s">
        <v>51</v>
      </c>
      <c r="B2" s="10" t="s">
        <v>228</v>
      </c>
      <c r="C2" s="10" t="s">
        <v>229</v>
      </c>
      <c r="D2" s="10" t="s">
        <v>230</v>
      </c>
      <c r="E2" s="10" t="s">
        <v>231</v>
      </c>
      <c r="F2" s="10" t="s">
        <v>232</v>
      </c>
      <c r="G2" s="10" t="s">
        <v>233</v>
      </c>
      <c r="H2" s="10" t="s">
        <v>234</v>
      </c>
      <c r="I2" s="10" t="s">
        <v>235</v>
      </c>
    </row>
    <row r="3" spans="1:9" ht="19.8" customHeight="1">
      <c r="A3" s="111" t="s">
        <v>225</v>
      </c>
      <c r="B3" s="10" t="s">
        <v>226</v>
      </c>
      <c r="C3" s="10" t="s">
        <v>227</v>
      </c>
      <c r="D3" s="10" t="s">
        <v>193</v>
      </c>
      <c r="E3" s="10" t="s">
        <v>195</v>
      </c>
      <c r="F3" s="10" t="s">
        <v>42</v>
      </c>
      <c r="G3" s="10" t="s">
        <v>226</v>
      </c>
      <c r="H3" s="10" t="s">
        <v>227</v>
      </c>
      <c r="I3" s="10" t="s">
        <v>193</v>
      </c>
    </row>
    <row r="4" spans="1:9" ht="19.8" customHeight="1">
      <c r="A4" s="111" t="s">
        <v>121</v>
      </c>
      <c r="B4" s="10" t="s">
        <v>189</v>
      </c>
      <c r="C4" s="10" t="s">
        <v>126</v>
      </c>
      <c r="D4" s="10" t="s">
        <v>130</v>
      </c>
      <c r="E4" s="10" t="s">
        <v>132</v>
      </c>
      <c r="F4" s="10" t="s">
        <v>133</v>
      </c>
      <c r="G4" s="10" t="s">
        <v>134</v>
      </c>
      <c r="H4" s="10" t="s">
        <v>128</v>
      </c>
      <c r="I4" s="10" t="s">
        <v>189</v>
      </c>
    </row>
    <row r="5" spans="1:9" ht="19.8" customHeight="1">
      <c r="A5" s="111" t="s">
        <v>123</v>
      </c>
      <c r="B5" s="10">
        <v>44316</v>
      </c>
      <c r="C5" s="10">
        <v>44143</v>
      </c>
      <c r="D5" s="10">
        <v>55863</v>
      </c>
      <c r="E5" s="10">
        <v>85202</v>
      </c>
      <c r="F5" s="10">
        <v>71359</v>
      </c>
      <c r="G5" s="10">
        <v>46109</v>
      </c>
      <c r="H5" s="10">
        <v>67570</v>
      </c>
      <c r="I5" s="10">
        <v>85946</v>
      </c>
    </row>
    <row r="6" spans="1:9" ht="21.6" customHeight="1" thickBot="1"/>
    <row r="7" spans="1:9" ht="23.4" customHeight="1" thickBot="1">
      <c r="B7" s="444" t="s">
        <v>220</v>
      </c>
      <c r="C7" s="445"/>
      <c r="D7" s="446"/>
      <c r="G7" s="381" t="s">
        <v>119</v>
      </c>
      <c r="H7" s="442"/>
      <c r="I7" s="382"/>
    </row>
    <row r="8" spans="1:9" ht="22.8" customHeight="1" thickBot="1">
      <c r="B8" s="113">
        <f>HLOOKUP(LARGE($B$5:$I$5,COLUMN(A$5)),$A$5:$I$5,1,0)</f>
        <v>85946</v>
      </c>
      <c r="C8" s="114">
        <f>HLOOKUP(LARGE($B$5:$I$5,COLUMN(B$5)),$A$5:$I$5,1,0)</f>
        <v>85202</v>
      </c>
      <c r="D8" s="63">
        <f>HLOOKUP(LARGE($B$5:$I$5,COLUMN(C$5)),$A$5:$I$5,1,0)</f>
        <v>71359</v>
      </c>
      <c r="G8" s="385"/>
      <c r="H8" s="443"/>
      <c r="I8" s="386"/>
    </row>
    <row r="9" spans="1:9" ht="19.8" customHeight="1" thickBot="1">
      <c r="H9" s="45" t="s">
        <v>111</v>
      </c>
    </row>
    <row r="10" spans="1:9" ht="19.8" customHeight="1">
      <c r="A10"/>
      <c r="C10"/>
      <c r="D10"/>
      <c r="E10"/>
      <c r="F10"/>
    </row>
    <row r="11" spans="1:9" ht="19.8" customHeight="1">
      <c r="A11"/>
      <c r="C11"/>
      <c r="D11"/>
      <c r="E11"/>
      <c r="F11"/>
    </row>
    <row r="12" spans="1:9" ht="19.8" customHeight="1">
      <c r="A12"/>
      <c r="C12"/>
      <c r="D12"/>
      <c r="E12"/>
      <c r="F12"/>
    </row>
    <row r="13" spans="1:9" ht="19.8" customHeight="1">
      <c r="A13"/>
      <c r="B13"/>
      <c r="C13"/>
      <c r="D13"/>
      <c r="E13"/>
      <c r="F13"/>
    </row>
    <row r="14" spans="1:9" ht="19.8" customHeight="1">
      <c r="A14"/>
      <c r="B14"/>
      <c r="C14"/>
      <c r="D14"/>
      <c r="E14"/>
      <c r="F14"/>
    </row>
  </sheetData>
  <mergeCells count="2">
    <mergeCell ref="G7:I8"/>
    <mergeCell ref="B7:D7"/>
  </mergeCells>
  <hyperlinks>
    <hyperlink ref="H9" location="Sheet1!A1" display="FORMULA TAB" xr:uid="{F720C99F-6E71-453A-8CBD-982DE8C3B59C}"/>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84993-BD0F-4204-8ED6-C11CC9484E7D}">
  <sheetPr codeName="Sheet30">
    <tabColor theme="7" tint="0.59999389629810485"/>
  </sheetPr>
  <dimension ref="A1:J10"/>
  <sheetViews>
    <sheetView workbookViewId="0">
      <selection activeCell="C10" sqref="C10"/>
    </sheetView>
  </sheetViews>
  <sheetFormatPr defaultColWidth="21.6640625" defaultRowHeight="22.8" customHeight="1"/>
  <sheetData>
    <row r="1" spans="1:10" ht="22.8" customHeight="1">
      <c r="A1" s="111" t="s">
        <v>224</v>
      </c>
      <c r="B1" s="10" t="s">
        <v>188</v>
      </c>
      <c r="C1" s="10" t="s">
        <v>190</v>
      </c>
      <c r="D1" s="10" t="s">
        <v>192</v>
      </c>
      <c r="E1" s="10" t="s">
        <v>194</v>
      </c>
      <c r="F1" s="10" t="s">
        <v>196</v>
      </c>
      <c r="G1" s="10" t="s">
        <v>197</v>
      </c>
      <c r="H1" s="10" t="s">
        <v>199</v>
      </c>
      <c r="I1" s="10" t="s">
        <v>201</v>
      </c>
      <c r="J1" s="6"/>
    </row>
    <row r="2" spans="1:10" ht="22.8" customHeight="1">
      <c r="A2" s="111" t="s">
        <v>51</v>
      </c>
      <c r="B2" s="10" t="s">
        <v>228</v>
      </c>
      <c r="C2" s="10" t="s">
        <v>229</v>
      </c>
      <c r="D2" s="10" t="s">
        <v>230</v>
      </c>
      <c r="E2" s="10" t="s">
        <v>231</v>
      </c>
      <c r="F2" s="10" t="s">
        <v>232</v>
      </c>
      <c r="G2" s="10" t="s">
        <v>233</v>
      </c>
      <c r="H2" s="10" t="s">
        <v>234</v>
      </c>
      <c r="I2" s="10" t="s">
        <v>235</v>
      </c>
      <c r="J2" s="6"/>
    </row>
    <row r="3" spans="1:10" ht="22.8" customHeight="1">
      <c r="A3" s="111" t="s">
        <v>225</v>
      </c>
      <c r="B3" s="10" t="s">
        <v>226</v>
      </c>
      <c r="C3" s="10" t="s">
        <v>227</v>
      </c>
      <c r="D3" s="10" t="s">
        <v>193</v>
      </c>
      <c r="E3" s="10" t="s">
        <v>195</v>
      </c>
      <c r="F3" s="10" t="s">
        <v>42</v>
      </c>
      <c r="G3" s="10" t="s">
        <v>226</v>
      </c>
      <c r="H3" s="10" t="s">
        <v>227</v>
      </c>
      <c r="I3" s="10" t="s">
        <v>193</v>
      </c>
      <c r="J3" s="6"/>
    </row>
    <row r="4" spans="1:10" ht="22.8" customHeight="1">
      <c r="A4" s="111" t="s">
        <v>121</v>
      </c>
      <c r="B4" s="10" t="s">
        <v>189</v>
      </c>
      <c r="C4" s="10" t="s">
        <v>126</v>
      </c>
      <c r="D4" s="10" t="s">
        <v>130</v>
      </c>
      <c r="E4" s="10" t="s">
        <v>132</v>
      </c>
      <c r="F4" s="10" t="s">
        <v>133</v>
      </c>
      <c r="G4" s="10" t="s">
        <v>134</v>
      </c>
      <c r="H4" s="10" t="s">
        <v>128</v>
      </c>
      <c r="I4" s="10" t="s">
        <v>189</v>
      </c>
      <c r="J4" s="6"/>
    </row>
    <row r="5" spans="1:10" ht="22.8" customHeight="1">
      <c r="A5" s="111" t="s">
        <v>123</v>
      </c>
      <c r="B5" s="10">
        <v>44316</v>
      </c>
      <c r="C5" s="10">
        <v>44143</v>
      </c>
      <c r="D5" s="10">
        <v>55863</v>
      </c>
      <c r="E5" s="10">
        <v>85202</v>
      </c>
      <c r="F5" s="10">
        <v>71359</v>
      </c>
      <c r="G5" s="10">
        <v>46109</v>
      </c>
      <c r="H5" s="10">
        <v>67570</v>
      </c>
      <c r="I5" s="10">
        <v>85946</v>
      </c>
      <c r="J5" s="6"/>
    </row>
    <row r="6" spans="1:10" ht="22.8" customHeight="1" thickBot="1">
      <c r="A6" s="6"/>
      <c r="B6" s="6"/>
      <c r="C6" s="6"/>
      <c r="D6" s="6"/>
      <c r="E6" s="6"/>
      <c r="F6" s="6"/>
      <c r="G6" s="6"/>
      <c r="H6" s="6"/>
      <c r="I6" s="6"/>
      <c r="J6" s="6"/>
    </row>
    <row r="7" spans="1:10" ht="22.8" customHeight="1" thickBot="1">
      <c r="A7" s="6"/>
      <c r="B7" s="444" t="s">
        <v>219</v>
      </c>
      <c r="C7" s="445"/>
      <c r="D7" s="446"/>
      <c r="E7" s="6"/>
      <c r="F7" s="6"/>
      <c r="G7" s="447" t="s">
        <v>239</v>
      </c>
      <c r="H7" s="448"/>
      <c r="I7" s="449"/>
      <c r="J7" s="6"/>
    </row>
    <row r="8" spans="1:10" ht="22.8" customHeight="1" thickBot="1">
      <c r="A8" s="6"/>
      <c r="B8" s="113">
        <f>HLOOKUP(SMALL($B$5:$I$5,COLUMN(A$5)),$A$5:$I$5,1,0)</f>
        <v>44143</v>
      </c>
      <c r="C8" s="113">
        <f>HLOOKUP(SMALL($B$5:$I$5,COLUMN(B$5)),$A$5:$I$5,1,0)</f>
        <v>44316</v>
      </c>
      <c r="D8" s="63">
        <f>HLOOKUP(SMALL($B$5:$I$5,COLUMN(C$5)),$A$5:$I$5,1,0)</f>
        <v>46109</v>
      </c>
      <c r="E8" s="6"/>
      <c r="F8" s="6"/>
      <c r="G8" s="450"/>
      <c r="H8" s="451"/>
      <c r="I8" s="452"/>
      <c r="J8" s="6"/>
    </row>
    <row r="9" spans="1:10" ht="22.8" customHeight="1" thickBot="1">
      <c r="A9" s="6"/>
      <c r="B9" s="6"/>
      <c r="C9" s="6"/>
      <c r="D9" s="6"/>
      <c r="E9" s="6"/>
      <c r="F9" s="6"/>
      <c r="G9" s="6"/>
      <c r="H9" s="45" t="s">
        <v>111</v>
      </c>
      <c r="I9" s="6"/>
      <c r="J9" s="6"/>
    </row>
    <row r="10" spans="1:10" ht="22.8" customHeight="1">
      <c r="B10" s="6"/>
      <c r="G10" s="6"/>
      <c r="H10" s="6"/>
      <c r="I10" s="6"/>
      <c r="J10" s="6"/>
    </row>
  </sheetData>
  <mergeCells count="2">
    <mergeCell ref="B7:D7"/>
    <mergeCell ref="G7:I8"/>
  </mergeCells>
  <hyperlinks>
    <hyperlink ref="H9" location="Sheet1!A1" display="FORMULA TAB" xr:uid="{A5ABEC25-BDA7-4D45-B70C-90A7C8308B6B}"/>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B1FFE-8E3F-4A79-B18D-8671113C3E6B}">
  <sheetPr codeName="Sheet31">
    <tabColor theme="8" tint="0.59999389629810485"/>
  </sheetPr>
  <dimension ref="A1:J10"/>
  <sheetViews>
    <sheetView workbookViewId="0">
      <selection activeCell="F14" sqref="F14"/>
    </sheetView>
  </sheetViews>
  <sheetFormatPr defaultColWidth="21.33203125" defaultRowHeight="22.8" customHeight="1"/>
  <sheetData>
    <row r="1" spans="1:10" ht="22.8" customHeight="1">
      <c r="A1" s="111" t="s">
        <v>123</v>
      </c>
      <c r="B1" s="10">
        <v>44316</v>
      </c>
      <c r="C1" s="10">
        <v>44143</v>
      </c>
      <c r="D1" s="10">
        <v>55863</v>
      </c>
      <c r="E1" s="10">
        <v>85202</v>
      </c>
      <c r="F1" s="10">
        <v>71359</v>
      </c>
      <c r="G1" s="10">
        <v>46109</v>
      </c>
      <c r="H1" s="10">
        <v>67570</v>
      </c>
      <c r="I1" s="10">
        <v>85946</v>
      </c>
      <c r="J1" s="6"/>
    </row>
    <row r="2" spans="1:10" ht="22.8" customHeight="1">
      <c r="A2" s="111" t="s">
        <v>224</v>
      </c>
      <c r="B2" s="10" t="s">
        <v>188</v>
      </c>
      <c r="C2" s="10" t="s">
        <v>190</v>
      </c>
      <c r="D2" s="10" t="s">
        <v>192</v>
      </c>
      <c r="E2" s="10" t="s">
        <v>194</v>
      </c>
      <c r="F2" s="10" t="s">
        <v>196</v>
      </c>
      <c r="G2" s="10" t="s">
        <v>197</v>
      </c>
      <c r="H2" s="10" t="s">
        <v>199</v>
      </c>
      <c r="I2" s="10" t="s">
        <v>201</v>
      </c>
      <c r="J2" s="6"/>
    </row>
    <row r="3" spans="1:10" ht="22.8" customHeight="1">
      <c r="A3" s="111" t="s">
        <v>51</v>
      </c>
      <c r="B3" s="10" t="s">
        <v>228</v>
      </c>
      <c r="C3" s="10" t="s">
        <v>229</v>
      </c>
      <c r="D3" s="10" t="s">
        <v>230</v>
      </c>
      <c r="E3" s="10" t="s">
        <v>231</v>
      </c>
      <c r="F3" s="10" t="s">
        <v>232</v>
      </c>
      <c r="G3" s="10" t="s">
        <v>233</v>
      </c>
      <c r="H3" s="10" t="s">
        <v>234</v>
      </c>
      <c r="I3" s="10" t="s">
        <v>235</v>
      </c>
      <c r="J3" s="6"/>
    </row>
    <row r="4" spans="1:10" ht="22.8" customHeight="1">
      <c r="A4" s="111" t="s">
        <v>225</v>
      </c>
      <c r="B4" s="10" t="s">
        <v>226</v>
      </c>
      <c r="C4" s="10" t="s">
        <v>227</v>
      </c>
      <c r="D4" s="10" t="s">
        <v>193</v>
      </c>
      <c r="E4" s="10" t="s">
        <v>195</v>
      </c>
      <c r="F4" s="10" t="s">
        <v>42</v>
      </c>
      <c r="G4" s="10" t="s">
        <v>226</v>
      </c>
      <c r="H4" s="10" t="s">
        <v>227</v>
      </c>
      <c r="I4" s="10" t="s">
        <v>193</v>
      </c>
      <c r="J4" s="6"/>
    </row>
    <row r="5" spans="1:10" ht="22.8" customHeight="1">
      <c r="A5" s="111" t="s">
        <v>121</v>
      </c>
      <c r="B5" s="10" t="s">
        <v>189</v>
      </c>
      <c r="C5" s="10" t="s">
        <v>126</v>
      </c>
      <c r="D5" s="10" t="s">
        <v>130</v>
      </c>
      <c r="E5" s="10" t="s">
        <v>132</v>
      </c>
      <c r="F5" s="10" t="s">
        <v>133</v>
      </c>
      <c r="G5" s="10" t="s">
        <v>134</v>
      </c>
      <c r="H5" s="10" t="s">
        <v>128</v>
      </c>
      <c r="I5" s="10" t="s">
        <v>189</v>
      </c>
      <c r="J5" s="6"/>
    </row>
    <row r="6" spans="1:10" ht="22.8" customHeight="1" thickBot="1">
      <c r="A6" s="6"/>
      <c r="B6" s="6"/>
      <c r="C6" s="6"/>
      <c r="D6" s="6"/>
      <c r="E6" s="6"/>
      <c r="F6" s="6"/>
      <c r="G6" s="6"/>
      <c r="H6" s="6"/>
      <c r="I6" s="6"/>
      <c r="J6" s="6"/>
    </row>
    <row r="7" spans="1:10" ht="22.8" customHeight="1" thickBot="1">
      <c r="A7" s="6"/>
      <c r="B7" s="444" t="s">
        <v>220</v>
      </c>
      <c r="C7" s="445"/>
      <c r="D7" s="446"/>
      <c r="E7" s="6"/>
      <c r="F7" s="6"/>
      <c r="G7" s="453" t="s">
        <v>241</v>
      </c>
      <c r="H7" s="454"/>
      <c r="I7" s="455"/>
      <c r="J7" s="6"/>
    </row>
    <row r="8" spans="1:10" ht="22.8" customHeight="1" thickBot="1">
      <c r="A8" s="6"/>
      <c r="B8" s="113" t="str">
        <f>HLOOKUP(LARGE($B$1:$I$1,COLUMN(A1)),$A$1:$I$3,3,0)</f>
        <v>Abhijeet</v>
      </c>
      <c r="C8" s="113" t="str">
        <f>HLOOKUP(LARGE($B$1:$I$1,COLUMN(B1)),$A$1:$I$3,3,0)</f>
        <v>Mohit</v>
      </c>
      <c r="D8" s="113" t="str">
        <f>HLOOKUP(LARGE($B$1:$I$1,COLUMN(C1)),$A$1:$I$3,3,0)</f>
        <v>Vivek</v>
      </c>
      <c r="E8" s="6"/>
      <c r="F8" s="6"/>
      <c r="G8" s="456"/>
      <c r="H8" s="457"/>
      <c r="I8" s="458"/>
      <c r="J8" s="6"/>
    </row>
    <row r="9" spans="1:10" ht="22.8" customHeight="1" thickBot="1">
      <c r="A9" s="6"/>
      <c r="B9" s="6"/>
      <c r="C9" s="6"/>
      <c r="D9" s="6"/>
      <c r="E9" s="6"/>
      <c r="F9" s="6"/>
      <c r="G9" s="6"/>
      <c r="H9" s="45" t="s">
        <v>111</v>
      </c>
      <c r="I9" s="6"/>
      <c r="J9" s="6"/>
    </row>
    <row r="10" spans="1:10" ht="22.8" customHeight="1">
      <c r="B10" s="6"/>
      <c r="G10" s="6"/>
      <c r="H10" s="6"/>
      <c r="I10" s="6"/>
      <c r="J10" s="6"/>
    </row>
  </sheetData>
  <mergeCells count="2">
    <mergeCell ref="B7:D7"/>
    <mergeCell ref="G7:I8"/>
  </mergeCells>
  <hyperlinks>
    <hyperlink ref="H9" location="Sheet1!A1" display="FORMULA TAB" xr:uid="{6CCEAFEB-8EF9-420A-AA5E-791A5C85A965}"/>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B10EA1-8AD7-4465-8DFF-6F13C0B21087}">
  <sheetPr codeName="Sheet32">
    <tabColor theme="9" tint="0.59999389629810485"/>
  </sheetPr>
  <dimension ref="A1:J10"/>
  <sheetViews>
    <sheetView workbookViewId="0">
      <selection activeCell="G16" sqref="G16"/>
    </sheetView>
  </sheetViews>
  <sheetFormatPr defaultColWidth="21.33203125" defaultRowHeight="22.8" customHeight="1"/>
  <sheetData>
    <row r="1" spans="1:10" ht="22.8" customHeight="1">
      <c r="A1" s="111" t="s">
        <v>123</v>
      </c>
      <c r="B1" s="10">
        <v>44316</v>
      </c>
      <c r="C1" s="10">
        <v>44143</v>
      </c>
      <c r="D1" s="10">
        <v>55863</v>
      </c>
      <c r="E1" s="10">
        <v>85202</v>
      </c>
      <c r="F1" s="10">
        <v>71359</v>
      </c>
      <c r="G1" s="10">
        <v>46109</v>
      </c>
      <c r="H1" s="10">
        <v>67570</v>
      </c>
      <c r="I1" s="10">
        <v>85946</v>
      </c>
      <c r="J1" s="6"/>
    </row>
    <row r="2" spans="1:10" ht="22.8" customHeight="1">
      <c r="A2" s="111" t="s">
        <v>224</v>
      </c>
      <c r="B2" s="10" t="s">
        <v>188</v>
      </c>
      <c r="C2" s="10" t="s">
        <v>190</v>
      </c>
      <c r="D2" s="10" t="s">
        <v>192</v>
      </c>
      <c r="E2" s="10" t="s">
        <v>194</v>
      </c>
      <c r="F2" s="10" t="s">
        <v>196</v>
      </c>
      <c r="G2" s="10" t="s">
        <v>197</v>
      </c>
      <c r="H2" s="10" t="s">
        <v>199</v>
      </c>
      <c r="I2" s="10" t="s">
        <v>201</v>
      </c>
      <c r="J2" s="6"/>
    </row>
    <row r="3" spans="1:10" ht="22.8" customHeight="1">
      <c r="A3" s="111" t="s">
        <v>51</v>
      </c>
      <c r="B3" s="10" t="s">
        <v>228</v>
      </c>
      <c r="C3" s="10" t="s">
        <v>229</v>
      </c>
      <c r="D3" s="10" t="s">
        <v>230</v>
      </c>
      <c r="E3" s="10" t="s">
        <v>231</v>
      </c>
      <c r="F3" s="10" t="s">
        <v>232</v>
      </c>
      <c r="G3" s="10" t="s">
        <v>233</v>
      </c>
      <c r="H3" s="10" t="s">
        <v>234</v>
      </c>
      <c r="I3" s="10" t="s">
        <v>235</v>
      </c>
      <c r="J3" s="6"/>
    </row>
    <row r="4" spans="1:10" ht="22.8" customHeight="1">
      <c r="A4" s="111" t="s">
        <v>225</v>
      </c>
      <c r="B4" s="10" t="s">
        <v>226</v>
      </c>
      <c r="C4" s="10" t="s">
        <v>227</v>
      </c>
      <c r="D4" s="10" t="s">
        <v>193</v>
      </c>
      <c r="E4" s="10" t="s">
        <v>195</v>
      </c>
      <c r="F4" s="10" t="s">
        <v>42</v>
      </c>
      <c r="G4" s="10" t="s">
        <v>226</v>
      </c>
      <c r="H4" s="10" t="s">
        <v>227</v>
      </c>
      <c r="I4" s="10" t="s">
        <v>193</v>
      </c>
      <c r="J4" s="6"/>
    </row>
    <row r="5" spans="1:10" ht="22.8" customHeight="1">
      <c r="A5" s="111" t="s">
        <v>121</v>
      </c>
      <c r="B5" s="10" t="s">
        <v>189</v>
      </c>
      <c r="C5" s="10" t="s">
        <v>126</v>
      </c>
      <c r="D5" s="10" t="s">
        <v>130</v>
      </c>
      <c r="E5" s="10" t="s">
        <v>132</v>
      </c>
      <c r="F5" s="10" t="s">
        <v>133</v>
      </c>
      <c r="G5" s="10" t="s">
        <v>134</v>
      </c>
      <c r="H5" s="10" t="s">
        <v>128</v>
      </c>
      <c r="I5" s="10" t="s">
        <v>189</v>
      </c>
      <c r="J5" s="6"/>
    </row>
    <row r="6" spans="1:10" ht="22.8" customHeight="1" thickBot="1">
      <c r="A6" s="6"/>
      <c r="B6" s="6"/>
      <c r="C6" s="6"/>
      <c r="D6" s="6"/>
      <c r="E6" s="6"/>
      <c r="F6" s="6"/>
      <c r="G6" s="6"/>
      <c r="H6" s="6"/>
      <c r="I6" s="6"/>
      <c r="J6" s="6"/>
    </row>
    <row r="7" spans="1:10" ht="22.8" customHeight="1" thickBot="1">
      <c r="A7" s="6"/>
      <c r="B7" s="444" t="s">
        <v>220</v>
      </c>
      <c r="C7" s="445"/>
      <c r="D7" s="446"/>
      <c r="E7" s="6"/>
      <c r="F7" s="6"/>
      <c r="G7" s="459" t="s">
        <v>242</v>
      </c>
      <c r="H7" s="460"/>
      <c r="I7" s="461"/>
      <c r="J7" s="6"/>
    </row>
    <row r="8" spans="1:10" ht="22.8" customHeight="1" thickBot="1">
      <c r="A8" s="6"/>
      <c r="B8" s="113" t="str">
        <f>HLOOKUP(SMALL($B$1:$I$1,COLUMN(A1)),$A$1:$I$3,3,0)</f>
        <v>Vansh Rathi</v>
      </c>
      <c r="C8" s="113" t="str">
        <f>HLOOKUP(SMALL($B$1:$I$1,COLUMN(B1)),$A$1:$I$3,3,0)</f>
        <v>Mayank Bhatt</v>
      </c>
      <c r="D8" s="113" t="str">
        <f>HLOOKUP(SMALL($B$1:$I$1,COLUMN(C1)),$A$1:$I$3,3,0)</f>
        <v>Aman</v>
      </c>
      <c r="E8" s="6"/>
      <c r="F8" s="6"/>
      <c r="G8" s="462"/>
      <c r="H8" s="463"/>
      <c r="I8" s="464"/>
      <c r="J8" s="6"/>
    </row>
    <row r="9" spans="1:10" ht="22.8" customHeight="1" thickBot="1">
      <c r="A9" s="6"/>
      <c r="B9" s="6"/>
      <c r="C9" s="6"/>
      <c r="D9" s="6"/>
      <c r="E9" s="6"/>
      <c r="F9" s="6"/>
      <c r="G9" s="6"/>
      <c r="H9" s="45" t="s">
        <v>111</v>
      </c>
      <c r="I9" s="6"/>
      <c r="J9" s="6"/>
    </row>
    <row r="10" spans="1:10" ht="22.8" customHeight="1">
      <c r="B10" s="6"/>
      <c r="G10" s="6"/>
      <c r="H10" s="6"/>
      <c r="I10" s="6"/>
      <c r="J10" s="6"/>
    </row>
  </sheetData>
  <mergeCells count="2">
    <mergeCell ref="B7:D7"/>
    <mergeCell ref="G7:I8"/>
  </mergeCells>
  <hyperlinks>
    <hyperlink ref="H9" location="Sheet1!A1" display="FORMULA TAB" xr:uid="{DC3D8777-AA7B-470E-87C1-B96D6D9D27FA}"/>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A1EDE9-4AF8-44F3-A866-9EC3C5496820}">
  <sheetPr codeName="Sheet33">
    <tabColor rgb="FFFF0000"/>
  </sheetPr>
  <dimension ref="A1:J16"/>
  <sheetViews>
    <sheetView workbookViewId="0">
      <selection activeCell="H14" sqref="H14"/>
    </sheetView>
  </sheetViews>
  <sheetFormatPr defaultColWidth="23.5546875" defaultRowHeight="25.2" customHeight="1"/>
  <cols>
    <col min="1" max="1" width="14.77734375" customWidth="1"/>
    <col min="3" max="3" width="15.6640625" customWidth="1"/>
    <col min="6" max="6" width="16.109375" customWidth="1"/>
    <col min="7" max="7" width="23.33203125" customWidth="1"/>
    <col min="8" max="8" width="25.6640625" customWidth="1"/>
    <col min="9" max="9" width="20.6640625" customWidth="1"/>
  </cols>
  <sheetData>
    <row r="1" spans="1:10" ht="25.2" customHeight="1" thickBot="1">
      <c r="A1" s="58" t="s">
        <v>186</v>
      </c>
      <c r="B1" s="58" t="s">
        <v>51</v>
      </c>
      <c r="C1" s="58" t="s">
        <v>123</v>
      </c>
      <c r="D1" s="58" t="s">
        <v>187</v>
      </c>
      <c r="E1" s="58" t="s">
        <v>121</v>
      </c>
    </row>
    <row r="2" spans="1:10" ht="25.2" customHeight="1" thickBot="1">
      <c r="A2" s="63" t="s">
        <v>188</v>
      </c>
      <c r="B2" s="63" t="s">
        <v>149</v>
      </c>
      <c r="C2" s="63">
        <v>57417</v>
      </c>
      <c r="D2" s="63" t="s">
        <v>42</v>
      </c>
      <c r="E2" s="63" t="s">
        <v>189</v>
      </c>
      <c r="G2" s="408" t="s">
        <v>246</v>
      </c>
      <c r="H2" s="409"/>
      <c r="I2" s="409"/>
      <c r="J2" s="410"/>
    </row>
    <row r="3" spans="1:10" ht="25.2" customHeight="1" thickBot="1">
      <c r="A3" s="63" t="s">
        <v>190</v>
      </c>
      <c r="B3" s="63" t="s">
        <v>150</v>
      </c>
      <c r="C3" s="63">
        <v>69796</v>
      </c>
      <c r="D3" s="63" t="s">
        <v>191</v>
      </c>
      <c r="E3" s="63" t="s">
        <v>126</v>
      </c>
      <c r="G3" s="411"/>
      <c r="H3" s="412"/>
      <c r="I3" s="412"/>
      <c r="J3" s="413"/>
    </row>
    <row r="4" spans="1:10" ht="25.2" customHeight="1" thickBot="1">
      <c r="A4" s="63" t="s">
        <v>192</v>
      </c>
      <c r="B4" s="63" t="s">
        <v>151</v>
      </c>
      <c r="C4" s="63">
        <v>56742</v>
      </c>
      <c r="D4" s="63" t="s">
        <v>193</v>
      </c>
      <c r="E4" s="63" t="s">
        <v>130</v>
      </c>
    </row>
    <row r="5" spans="1:10" ht="25.2" customHeight="1" thickBot="1">
      <c r="A5" s="63" t="s">
        <v>194</v>
      </c>
      <c r="B5" s="63" t="s">
        <v>55</v>
      </c>
      <c r="C5" s="63">
        <v>61801</v>
      </c>
      <c r="D5" s="63" t="s">
        <v>195</v>
      </c>
      <c r="E5" s="63" t="s">
        <v>132</v>
      </c>
      <c r="I5" s="45" t="s">
        <v>111</v>
      </c>
    </row>
    <row r="6" spans="1:10" ht="25.2" customHeight="1" thickBot="1">
      <c r="A6" s="63" t="s">
        <v>196</v>
      </c>
      <c r="B6" s="63" t="s">
        <v>56</v>
      </c>
      <c r="C6" s="63">
        <v>53063</v>
      </c>
      <c r="D6" s="63" t="s">
        <v>104</v>
      </c>
      <c r="E6" s="63" t="s">
        <v>133</v>
      </c>
    </row>
    <row r="7" spans="1:10" ht="25.2" customHeight="1" thickBot="1">
      <c r="A7" s="63" t="s">
        <v>197</v>
      </c>
      <c r="B7" s="63" t="s">
        <v>125</v>
      </c>
      <c r="C7" s="63">
        <v>59543</v>
      </c>
      <c r="D7" s="63" t="s">
        <v>198</v>
      </c>
      <c r="E7" s="63" t="s">
        <v>134</v>
      </c>
    </row>
    <row r="8" spans="1:10" ht="25.2" customHeight="1" thickBot="1">
      <c r="A8" s="63" t="s">
        <v>199</v>
      </c>
      <c r="B8" s="63" t="s">
        <v>135</v>
      </c>
      <c r="C8" s="63">
        <v>70819</v>
      </c>
      <c r="D8" s="63" t="s">
        <v>200</v>
      </c>
      <c r="E8" s="63" t="s">
        <v>128</v>
      </c>
    </row>
    <row r="9" spans="1:10" ht="25.2" customHeight="1" thickBot="1">
      <c r="A9" s="63" t="s">
        <v>201</v>
      </c>
      <c r="B9" s="63" t="s">
        <v>136</v>
      </c>
      <c r="C9" s="63">
        <v>74185</v>
      </c>
      <c r="D9" s="63" t="s">
        <v>191</v>
      </c>
      <c r="E9" s="63" t="s">
        <v>189</v>
      </c>
    </row>
    <row r="10" spans="1:10" ht="25.2" customHeight="1" thickBot="1">
      <c r="F10" s="58" t="s">
        <v>186</v>
      </c>
      <c r="G10" s="58" t="s">
        <v>121</v>
      </c>
    </row>
    <row r="11" spans="1:10" ht="25.2" customHeight="1" thickBot="1">
      <c r="F11" s="63" t="s">
        <v>188</v>
      </c>
      <c r="G11" s="63" t="str">
        <f>INDEX($E$1:$E$9,MATCH($F11,$A$1:$A$9,0),1)</f>
        <v>PUNE</v>
      </c>
    </row>
    <row r="12" spans="1:10" ht="25.2" customHeight="1" thickBot="1">
      <c r="F12" s="63" t="s">
        <v>192</v>
      </c>
      <c r="G12" s="63" t="str">
        <f>INDEX($E$1:$E$9,MATCH($F12,$A$1:$A$9,0),1)</f>
        <v>KERLA</v>
      </c>
    </row>
    <row r="13" spans="1:10" ht="25.2" customHeight="1" thickBot="1">
      <c r="F13" s="63" t="s">
        <v>194</v>
      </c>
      <c r="G13" s="63" t="str">
        <f>INDEX($E$1:$E$9,MATCH($F13,$A$1:$A$9,0),1)</f>
        <v>UTTAR PRADESH</v>
      </c>
    </row>
    <row r="14" spans="1:10" ht="25.2" customHeight="1" thickBot="1">
      <c r="F14" s="63" t="s">
        <v>196</v>
      </c>
      <c r="G14" s="63" t="str">
        <f>INDEX($E$1:$E$9,MATCH($F14,$A$1:$A$9,0),1)</f>
        <v>ARUNANCHAL PRADESH</v>
      </c>
    </row>
    <row r="15" spans="1:10" ht="25.2" customHeight="1" thickBot="1">
      <c r="F15" s="63" t="s">
        <v>199</v>
      </c>
      <c r="G15" s="63" t="str">
        <f>INDEX($E$1:$E$9,MATCH($F15,$A$1:$A$9,0),1)</f>
        <v>PUNJAB</v>
      </c>
    </row>
    <row r="16" spans="1:10" ht="25.2" customHeight="1">
      <c r="F16" s="5"/>
      <c r="H16" s="5"/>
      <c r="I16" s="5"/>
    </row>
  </sheetData>
  <mergeCells count="1">
    <mergeCell ref="G2:J3"/>
  </mergeCells>
  <hyperlinks>
    <hyperlink ref="I5" location="Sheet1!A1" display="FORMULA TAB" xr:uid="{6C16F553-05DD-40CD-AE83-7DF3A77F165E}"/>
  </hyperlinks>
  <pageMargins left="0.7" right="0.7" top="0.75" bottom="0.75" header="0.3" footer="0.3"/>
  <pageSetup paperSize="9" orientation="portrait" horizontalDpi="0" verticalDpi="0"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22EDD3-BA51-4889-AC5E-475F3FF55D67}">
  <sheetPr codeName="Sheet34">
    <tabColor rgb="FFFFC000"/>
  </sheetPr>
  <dimension ref="A1:J16"/>
  <sheetViews>
    <sheetView workbookViewId="0">
      <selection activeCell="I5" sqref="I5"/>
    </sheetView>
  </sheetViews>
  <sheetFormatPr defaultColWidth="23.5546875" defaultRowHeight="25.2" customHeight="1"/>
  <cols>
    <col min="1" max="1" width="19.88671875" customWidth="1"/>
    <col min="3" max="3" width="15.6640625" customWidth="1"/>
    <col min="6" max="6" width="16.109375" customWidth="1"/>
    <col min="7" max="7" width="14" customWidth="1"/>
    <col min="8" max="8" width="24" customWidth="1"/>
    <col min="9" max="9" width="18" customWidth="1"/>
  </cols>
  <sheetData>
    <row r="1" spans="1:10" ht="25.2" customHeight="1" thickBot="1">
      <c r="A1" s="58" t="s">
        <v>51</v>
      </c>
      <c r="B1" s="58" t="s">
        <v>186</v>
      </c>
      <c r="C1" s="58" t="s">
        <v>123</v>
      </c>
      <c r="D1" s="58" t="s">
        <v>187</v>
      </c>
      <c r="E1" s="58" t="s">
        <v>121</v>
      </c>
    </row>
    <row r="2" spans="1:10" ht="25.2" customHeight="1" thickBot="1">
      <c r="A2" s="63" t="s">
        <v>149</v>
      </c>
      <c r="B2" s="63" t="s">
        <v>188</v>
      </c>
      <c r="C2" s="63">
        <v>57417</v>
      </c>
      <c r="D2" s="63" t="s">
        <v>42</v>
      </c>
      <c r="E2" s="63" t="s">
        <v>189</v>
      </c>
      <c r="G2" s="408" t="s">
        <v>249</v>
      </c>
      <c r="H2" s="409"/>
      <c r="I2" s="409"/>
      <c r="J2" s="410"/>
    </row>
    <row r="3" spans="1:10" ht="25.2" customHeight="1" thickBot="1">
      <c r="A3" s="63" t="s">
        <v>150</v>
      </c>
      <c r="B3" s="63" t="s">
        <v>190</v>
      </c>
      <c r="C3" s="63">
        <v>69796</v>
      </c>
      <c r="D3" s="63" t="s">
        <v>191</v>
      </c>
      <c r="E3" s="63" t="s">
        <v>126</v>
      </c>
      <c r="G3" s="411"/>
      <c r="H3" s="412"/>
      <c r="I3" s="412"/>
      <c r="J3" s="413"/>
    </row>
    <row r="4" spans="1:10" ht="25.2" customHeight="1" thickBot="1">
      <c r="A4" s="63" t="s">
        <v>151</v>
      </c>
      <c r="B4" s="63" t="s">
        <v>192</v>
      </c>
      <c r="C4" s="63">
        <v>56742</v>
      </c>
      <c r="D4" s="63" t="s">
        <v>193</v>
      </c>
      <c r="E4" s="63" t="s">
        <v>130</v>
      </c>
    </row>
    <row r="5" spans="1:10" ht="25.2" customHeight="1" thickBot="1">
      <c r="A5" s="63" t="s">
        <v>55</v>
      </c>
      <c r="B5" s="63" t="s">
        <v>194</v>
      </c>
      <c r="C5" s="63">
        <v>61801</v>
      </c>
      <c r="D5" s="63" t="s">
        <v>195</v>
      </c>
      <c r="E5" s="63" t="s">
        <v>132</v>
      </c>
      <c r="I5" s="45" t="s">
        <v>111</v>
      </c>
    </row>
    <row r="6" spans="1:10" ht="25.2" customHeight="1" thickBot="1">
      <c r="A6" s="63" t="s">
        <v>56</v>
      </c>
      <c r="B6" s="63" t="s">
        <v>196</v>
      </c>
      <c r="C6" s="63">
        <v>53063</v>
      </c>
      <c r="D6" s="63" t="s">
        <v>104</v>
      </c>
      <c r="E6" s="63" t="s">
        <v>133</v>
      </c>
    </row>
    <row r="7" spans="1:10" ht="25.2" customHeight="1" thickBot="1">
      <c r="A7" s="63" t="s">
        <v>125</v>
      </c>
      <c r="B7" s="63" t="s">
        <v>197</v>
      </c>
      <c r="C7" s="63">
        <v>59543</v>
      </c>
      <c r="D7" s="63" t="s">
        <v>198</v>
      </c>
      <c r="E7" s="63" t="s">
        <v>134</v>
      </c>
    </row>
    <row r="8" spans="1:10" ht="25.2" customHeight="1" thickBot="1">
      <c r="A8" s="63" t="s">
        <v>135</v>
      </c>
      <c r="B8" s="63" t="s">
        <v>199</v>
      </c>
      <c r="C8" s="63">
        <v>70819</v>
      </c>
      <c r="D8" s="63" t="s">
        <v>200</v>
      </c>
      <c r="E8" s="63" t="s">
        <v>128</v>
      </c>
    </row>
    <row r="9" spans="1:10" ht="25.2" customHeight="1" thickBot="1">
      <c r="A9" s="63" t="s">
        <v>136</v>
      </c>
      <c r="B9" s="63" t="s">
        <v>201</v>
      </c>
      <c r="C9" s="63">
        <v>74185</v>
      </c>
      <c r="D9" s="63" t="s">
        <v>191</v>
      </c>
      <c r="E9" s="63" t="s">
        <v>189</v>
      </c>
    </row>
    <row r="10" spans="1:10" ht="25.2" customHeight="1" thickBot="1">
      <c r="F10" s="58" t="s">
        <v>186</v>
      </c>
      <c r="G10" s="58" t="s">
        <v>123</v>
      </c>
      <c r="H10" s="58" t="s">
        <v>121</v>
      </c>
      <c r="I10" s="58" t="s">
        <v>51</v>
      </c>
    </row>
    <row r="11" spans="1:10" ht="25.2" customHeight="1" thickBot="1">
      <c r="F11" s="63" t="s">
        <v>188</v>
      </c>
      <c r="G11" s="63">
        <f t="shared" ref="G11:I15" si="0">INDEX($A$1:$E$9,MATCH($F11,$B$1:$B$9,0),MATCH(G$10,$A$1:$E$1,0))</f>
        <v>57417</v>
      </c>
      <c r="H11" s="63" t="str">
        <f t="shared" si="0"/>
        <v>PUNE</v>
      </c>
      <c r="I11" s="63" t="str">
        <f t="shared" si="0"/>
        <v>ANSHUL</v>
      </c>
    </row>
    <row r="12" spans="1:10" ht="25.2" customHeight="1" thickBot="1">
      <c r="F12" s="63" t="s">
        <v>192</v>
      </c>
      <c r="G12" s="63">
        <f t="shared" si="0"/>
        <v>56742</v>
      </c>
      <c r="H12" s="63" t="str">
        <f t="shared" si="0"/>
        <v>KERLA</v>
      </c>
      <c r="I12" s="63" t="str">
        <f t="shared" si="0"/>
        <v>YASH</v>
      </c>
    </row>
    <row r="13" spans="1:10" ht="25.2" customHeight="1" thickBot="1">
      <c r="F13" s="63" t="s">
        <v>194</v>
      </c>
      <c r="G13" s="63">
        <f t="shared" si="0"/>
        <v>61801</v>
      </c>
      <c r="H13" s="63" t="str">
        <f t="shared" si="0"/>
        <v>UTTAR PRADESH</v>
      </c>
      <c r="I13" s="63" t="str">
        <f t="shared" si="0"/>
        <v>MAYANK BHATT</v>
      </c>
    </row>
    <row r="14" spans="1:10" ht="25.2" customHeight="1" thickBot="1">
      <c r="F14" s="63" t="s">
        <v>196</v>
      </c>
      <c r="G14" s="63">
        <f t="shared" si="0"/>
        <v>53063</v>
      </c>
      <c r="H14" s="63" t="str">
        <f t="shared" si="0"/>
        <v>ARUNANCHAL PRADESH</v>
      </c>
      <c r="I14" s="63" t="str">
        <f t="shared" si="0"/>
        <v>VANSH RATHI</v>
      </c>
    </row>
    <row r="15" spans="1:10" ht="25.2" customHeight="1" thickBot="1">
      <c r="F15" s="63" t="s">
        <v>199</v>
      </c>
      <c r="G15" s="63">
        <f t="shared" si="0"/>
        <v>70819</v>
      </c>
      <c r="H15" s="63" t="str">
        <f t="shared" si="0"/>
        <v>PUNJAB</v>
      </c>
      <c r="I15" s="63" t="str">
        <f t="shared" si="0"/>
        <v>MOHIT</v>
      </c>
    </row>
    <row r="16" spans="1:10" ht="25.2" customHeight="1">
      <c r="F16" s="5"/>
      <c r="H16" s="5"/>
      <c r="I16" s="5"/>
    </row>
  </sheetData>
  <mergeCells count="1">
    <mergeCell ref="G2:J3"/>
  </mergeCells>
  <hyperlinks>
    <hyperlink ref="I5" location="Sheet1!A1" display="FORMULA TAB" xr:uid="{C51243FA-8319-4A47-B1F6-1D10DA844DAC}"/>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E242C-B930-444F-A3CE-EF90A3FB22A4}">
  <sheetPr codeName="Sheet35">
    <tabColor rgb="FFFFFF00"/>
  </sheetPr>
  <dimension ref="A1:I13"/>
  <sheetViews>
    <sheetView workbookViewId="0">
      <selection activeCell="E7" sqref="E7"/>
    </sheetView>
  </sheetViews>
  <sheetFormatPr defaultColWidth="22.21875" defaultRowHeight="17.399999999999999" customHeight="1"/>
  <cols>
    <col min="1" max="1" width="13.44140625" customWidth="1"/>
  </cols>
  <sheetData>
    <row r="1" spans="1:9" ht="17.399999999999999" customHeight="1">
      <c r="A1" s="103" t="s">
        <v>51</v>
      </c>
      <c r="B1" s="97" t="s">
        <v>228</v>
      </c>
      <c r="C1" s="97" t="s">
        <v>229</v>
      </c>
      <c r="D1" s="97" t="s">
        <v>230</v>
      </c>
      <c r="E1" s="97" t="s">
        <v>231</v>
      </c>
      <c r="F1" s="97" t="s">
        <v>232</v>
      </c>
      <c r="G1" s="97" t="s">
        <v>233</v>
      </c>
      <c r="H1" s="97" t="s">
        <v>234</v>
      </c>
      <c r="I1" s="97" t="s">
        <v>235</v>
      </c>
    </row>
    <row r="2" spans="1:9" ht="17.399999999999999" customHeight="1">
      <c r="A2" s="103" t="s">
        <v>224</v>
      </c>
      <c r="B2" s="97" t="s">
        <v>188</v>
      </c>
      <c r="C2" s="97" t="s">
        <v>190</v>
      </c>
      <c r="D2" s="97" t="s">
        <v>192</v>
      </c>
      <c r="E2" s="97" t="s">
        <v>194</v>
      </c>
      <c r="F2" s="97" t="s">
        <v>196</v>
      </c>
      <c r="G2" s="97" t="s">
        <v>197</v>
      </c>
      <c r="H2" s="97" t="s">
        <v>199</v>
      </c>
      <c r="I2" s="97" t="s">
        <v>201</v>
      </c>
    </row>
    <row r="3" spans="1:9" ht="17.399999999999999" customHeight="1">
      <c r="A3" s="103" t="s">
        <v>225</v>
      </c>
      <c r="B3" s="97" t="s">
        <v>226</v>
      </c>
      <c r="C3" s="97" t="s">
        <v>227</v>
      </c>
      <c r="D3" s="97" t="s">
        <v>193</v>
      </c>
      <c r="E3" s="97" t="s">
        <v>195</v>
      </c>
      <c r="F3" s="97" t="s">
        <v>42</v>
      </c>
      <c r="G3" s="97" t="s">
        <v>226</v>
      </c>
      <c r="H3" s="97" t="s">
        <v>227</v>
      </c>
      <c r="I3" s="97" t="s">
        <v>193</v>
      </c>
    </row>
    <row r="4" spans="1:9" ht="17.399999999999999" customHeight="1">
      <c r="A4" s="103" t="s">
        <v>121</v>
      </c>
      <c r="B4" s="97" t="s">
        <v>189</v>
      </c>
      <c r="C4" s="97" t="s">
        <v>126</v>
      </c>
      <c r="D4" s="97" t="s">
        <v>130</v>
      </c>
      <c r="E4" s="97" t="s">
        <v>132</v>
      </c>
      <c r="F4" s="97" t="s">
        <v>133</v>
      </c>
      <c r="G4" s="97" t="s">
        <v>134</v>
      </c>
      <c r="H4" s="97" t="s">
        <v>128</v>
      </c>
      <c r="I4" s="97" t="s">
        <v>189</v>
      </c>
    </row>
    <row r="5" spans="1:9" ht="17.399999999999999" customHeight="1">
      <c r="A5" s="103" t="s">
        <v>123</v>
      </c>
      <c r="B5" s="97">
        <v>44316</v>
      </c>
      <c r="C5" s="97">
        <v>44143</v>
      </c>
      <c r="D5" s="97">
        <v>55863</v>
      </c>
      <c r="E5" s="97">
        <v>85202</v>
      </c>
      <c r="F5" s="97">
        <v>71359</v>
      </c>
      <c r="G5" s="97">
        <v>46109</v>
      </c>
      <c r="H5" s="97">
        <v>67570</v>
      </c>
      <c r="I5" s="97">
        <v>85946</v>
      </c>
    </row>
    <row r="6" spans="1:9" ht="18.600000000000001" customHeight="1" thickBot="1"/>
    <row r="7" spans="1:9" ht="25.2" customHeight="1" thickBot="1">
      <c r="E7" s="45" t="s">
        <v>111</v>
      </c>
      <c r="G7" s="430" t="s">
        <v>245</v>
      </c>
      <c r="H7" s="431"/>
      <c r="I7" s="432"/>
    </row>
    <row r="8" spans="1:9" ht="34.200000000000003" customHeight="1" thickBot="1">
      <c r="G8" s="433"/>
      <c r="H8" s="434"/>
      <c r="I8" s="435"/>
    </row>
    <row r="9" spans="1:9" ht="17.399999999999999" customHeight="1">
      <c r="A9" s="103" t="s">
        <v>224</v>
      </c>
      <c r="B9" s="97" t="s">
        <v>188</v>
      </c>
      <c r="C9" s="97" t="s">
        <v>192</v>
      </c>
      <c r="D9" s="97" t="s">
        <v>196</v>
      </c>
      <c r="E9" s="97" t="s">
        <v>199</v>
      </c>
      <c r="F9" s="97" t="s">
        <v>201</v>
      </c>
    </row>
    <row r="10" spans="1:9" ht="17.399999999999999" customHeight="1">
      <c r="A10" s="103" t="s">
        <v>51</v>
      </c>
      <c r="B10" s="97" t="str">
        <f t="shared" ref="B10:F13" si="0">INDEX(MAYANK,MATCH($A10,BHATT,0),MATCH(B$9,EMP,0))</f>
        <v>Mayank Bhatt</v>
      </c>
      <c r="C10" s="97" t="str">
        <f t="shared" si="0"/>
        <v>Deepanshi Chabbra</v>
      </c>
      <c r="D10" s="97" t="str">
        <f t="shared" si="0"/>
        <v>Vivek</v>
      </c>
      <c r="E10" s="97" t="str">
        <f t="shared" si="0"/>
        <v>Deepak</v>
      </c>
      <c r="F10" s="97" t="str">
        <f t="shared" si="0"/>
        <v>Abhijeet</v>
      </c>
    </row>
    <row r="11" spans="1:9" ht="17.399999999999999" customHeight="1">
      <c r="A11" s="103" t="s">
        <v>225</v>
      </c>
      <c r="B11" s="97" t="str">
        <f t="shared" si="0"/>
        <v>FINANCE</v>
      </c>
      <c r="C11" s="97" t="str">
        <f t="shared" si="0"/>
        <v>MANAGEMENT</v>
      </c>
      <c r="D11" s="97" t="str">
        <f t="shared" si="0"/>
        <v>HR</v>
      </c>
      <c r="E11" s="97" t="str">
        <f t="shared" si="0"/>
        <v>ACC</v>
      </c>
      <c r="F11" s="97" t="str">
        <f t="shared" si="0"/>
        <v>MANAGEMENT</v>
      </c>
    </row>
    <row r="12" spans="1:9" ht="17.399999999999999" customHeight="1">
      <c r="A12" s="103" t="s">
        <v>121</v>
      </c>
      <c r="B12" s="97" t="str">
        <f t="shared" si="0"/>
        <v>PUNE</v>
      </c>
      <c r="C12" s="97" t="str">
        <f t="shared" si="0"/>
        <v>KERLA</v>
      </c>
      <c r="D12" s="97" t="str">
        <f t="shared" si="0"/>
        <v>ARUNANCHAL PRADESH</v>
      </c>
      <c r="E12" s="97" t="str">
        <f t="shared" si="0"/>
        <v>PUNJAB</v>
      </c>
      <c r="F12" s="97" t="str">
        <f t="shared" si="0"/>
        <v>PUNE</v>
      </c>
    </row>
    <row r="13" spans="1:9" ht="17.399999999999999" customHeight="1">
      <c r="A13" s="103" t="s">
        <v>123</v>
      </c>
      <c r="B13" s="97">
        <f t="shared" si="0"/>
        <v>44316</v>
      </c>
      <c r="C13" s="97">
        <f t="shared" si="0"/>
        <v>55863</v>
      </c>
      <c r="D13" s="97">
        <f t="shared" si="0"/>
        <v>71359</v>
      </c>
      <c r="E13" s="97">
        <f t="shared" si="0"/>
        <v>67570</v>
      </c>
      <c r="F13" s="97">
        <f t="shared" si="0"/>
        <v>85946</v>
      </c>
    </row>
  </sheetData>
  <mergeCells count="1">
    <mergeCell ref="G7:I8"/>
  </mergeCells>
  <hyperlinks>
    <hyperlink ref="E7" location="Sheet1!A1" display="FORMULA TAB" xr:uid="{EB48F1F0-2531-4368-B321-F3B976A1C8AB}"/>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43B66E-0E75-4B50-8A4A-1BB431F42FDB}">
  <sheetPr codeName="Sheet36">
    <tabColor rgb="FF92D050"/>
  </sheetPr>
  <dimension ref="A1:V23"/>
  <sheetViews>
    <sheetView topLeftCell="B1" workbookViewId="0">
      <selection activeCell="O3" sqref="O3"/>
    </sheetView>
  </sheetViews>
  <sheetFormatPr defaultColWidth="8.6640625" defaultRowHeight="22.8" customHeight="1"/>
  <cols>
    <col min="1" max="11" width="8.6640625" style="5"/>
    <col min="12" max="12" width="12.109375" style="5" customWidth="1"/>
    <col min="13" max="13" width="8.6640625" style="5"/>
    <col min="14" max="14" width="12.88671875" style="5" customWidth="1"/>
    <col min="15" max="15" width="19.5546875" style="5" customWidth="1"/>
    <col min="16" max="16" width="3.109375" style="5" customWidth="1"/>
    <col min="17" max="17" width="6.33203125" style="5" customWidth="1"/>
    <col min="18" max="18" width="6.88671875" style="5" customWidth="1"/>
    <col min="19" max="19" width="19.88671875" style="5" customWidth="1"/>
    <col min="20" max="16384" width="8.6640625" style="5"/>
  </cols>
  <sheetData>
    <row r="1" spans="1:22" ht="22.8" customHeight="1">
      <c r="A1" s="8" t="s">
        <v>3</v>
      </c>
      <c r="B1" s="8" t="s">
        <v>26</v>
      </c>
      <c r="C1" s="8" t="s">
        <v>27</v>
      </c>
      <c r="D1" s="8" t="s">
        <v>28</v>
      </c>
      <c r="E1" s="8" t="s">
        <v>29</v>
      </c>
      <c r="F1" s="8" t="s">
        <v>30</v>
      </c>
      <c r="G1" s="8" t="s">
        <v>31</v>
      </c>
      <c r="H1" s="8" t="s">
        <v>32</v>
      </c>
      <c r="I1" s="8" t="s">
        <v>33</v>
      </c>
      <c r="J1" s="8" t="s">
        <v>34</v>
      </c>
      <c r="K1" s="8" t="s">
        <v>35</v>
      </c>
      <c r="L1" s="8" t="s">
        <v>36</v>
      </c>
      <c r="M1" s="8" t="s">
        <v>37</v>
      </c>
      <c r="N1" s="8" t="s">
        <v>39</v>
      </c>
      <c r="O1" s="8" t="s">
        <v>38</v>
      </c>
    </row>
    <row r="2" spans="1:22" ht="22.8" customHeight="1" thickBot="1">
      <c r="A2" s="10" t="s">
        <v>4</v>
      </c>
      <c r="B2" s="10">
        <v>1297</v>
      </c>
      <c r="C2" s="10">
        <v>3640</v>
      </c>
      <c r="D2" s="10">
        <v>3999</v>
      </c>
      <c r="E2" s="10">
        <v>3004</v>
      </c>
      <c r="F2" s="10">
        <v>2062</v>
      </c>
      <c r="G2" s="10">
        <v>3524</v>
      </c>
      <c r="H2" s="10">
        <v>1282</v>
      </c>
      <c r="I2" s="10">
        <v>1827</v>
      </c>
      <c r="J2" s="10">
        <v>1769</v>
      </c>
      <c r="K2" s="10">
        <v>4760</v>
      </c>
      <c r="L2" s="10">
        <v>2796</v>
      </c>
      <c r="M2" s="10">
        <v>3070</v>
      </c>
      <c r="N2" s="10">
        <f t="shared" ref="N2:N17" si="0">SUM(B2:M2)</f>
        <v>33030</v>
      </c>
      <c r="O2" s="10">
        <f>VLOOKUP(N2,$I$19:$L$23,2,1)</f>
        <v>0</v>
      </c>
    </row>
    <row r="3" spans="1:22" ht="22.8" customHeight="1">
      <c r="A3" s="10" t="s">
        <v>6</v>
      </c>
      <c r="B3" s="10">
        <v>4443</v>
      </c>
      <c r="C3" s="10">
        <v>2643</v>
      </c>
      <c r="D3" s="10">
        <v>4783</v>
      </c>
      <c r="E3" s="10">
        <v>4750</v>
      </c>
      <c r="F3" s="10">
        <v>4289</v>
      </c>
      <c r="G3" s="10">
        <v>3922</v>
      </c>
      <c r="H3" s="10">
        <v>3977</v>
      </c>
      <c r="I3" s="10">
        <v>2775</v>
      </c>
      <c r="J3" s="10">
        <v>4539</v>
      </c>
      <c r="K3" s="10">
        <v>3450</v>
      </c>
      <c r="L3" s="10">
        <v>4747</v>
      </c>
      <c r="M3" s="10">
        <v>3040</v>
      </c>
      <c r="N3" s="10">
        <f t="shared" si="0"/>
        <v>47358</v>
      </c>
      <c r="O3" s="10">
        <f t="shared" ref="O3:O17" si="1">VLOOKUP(N3,$I$19:$L$23,2,1)</f>
        <v>0</v>
      </c>
      <c r="Q3" s="275" t="s">
        <v>252</v>
      </c>
      <c r="R3" s="276"/>
      <c r="S3" s="276"/>
      <c r="T3" s="276"/>
      <c r="U3" s="276"/>
      <c r="V3" s="277"/>
    </row>
    <row r="4" spans="1:22" ht="22.8" customHeight="1">
      <c r="A4" s="10" t="s">
        <v>8</v>
      </c>
      <c r="B4" s="10">
        <v>2181</v>
      </c>
      <c r="C4" s="10">
        <v>1538</v>
      </c>
      <c r="D4" s="10">
        <v>1317</v>
      </c>
      <c r="E4" s="10">
        <v>4497</v>
      </c>
      <c r="F4" s="10">
        <v>3002</v>
      </c>
      <c r="G4" s="10">
        <v>3409</v>
      </c>
      <c r="H4" s="10">
        <v>4897</v>
      </c>
      <c r="I4" s="10">
        <v>3673</v>
      </c>
      <c r="J4" s="10">
        <v>2696</v>
      </c>
      <c r="K4" s="10">
        <v>2148</v>
      </c>
      <c r="L4" s="10">
        <v>1377</v>
      </c>
      <c r="M4" s="10">
        <v>3728</v>
      </c>
      <c r="N4" s="10">
        <f t="shared" si="0"/>
        <v>34463</v>
      </c>
      <c r="O4" s="10">
        <f t="shared" si="1"/>
        <v>0</v>
      </c>
      <c r="Q4" s="278"/>
      <c r="R4" s="279"/>
      <c r="S4" s="279"/>
      <c r="T4" s="279"/>
      <c r="U4" s="279"/>
      <c r="V4" s="280"/>
    </row>
    <row r="5" spans="1:22" ht="22.8" customHeight="1">
      <c r="A5" s="10" t="s">
        <v>7</v>
      </c>
      <c r="B5" s="10">
        <v>1894</v>
      </c>
      <c r="C5" s="10">
        <v>2873</v>
      </c>
      <c r="D5" s="10">
        <v>4467</v>
      </c>
      <c r="E5" s="10">
        <v>2865</v>
      </c>
      <c r="F5" s="10">
        <v>1081</v>
      </c>
      <c r="G5" s="10">
        <v>3457</v>
      </c>
      <c r="H5" s="10">
        <v>4116</v>
      </c>
      <c r="I5" s="10">
        <v>4194</v>
      </c>
      <c r="J5" s="10">
        <v>3632</v>
      </c>
      <c r="K5" s="10">
        <v>4592</v>
      </c>
      <c r="L5" s="10">
        <v>2506</v>
      </c>
      <c r="M5" s="10">
        <v>2405</v>
      </c>
      <c r="N5" s="10">
        <f t="shared" si="0"/>
        <v>38082</v>
      </c>
      <c r="O5" s="10">
        <f t="shared" si="1"/>
        <v>0</v>
      </c>
      <c r="Q5" s="278"/>
      <c r="R5" s="279"/>
      <c r="S5" s="279"/>
      <c r="T5" s="279"/>
      <c r="U5" s="279"/>
      <c r="V5" s="280"/>
    </row>
    <row r="6" spans="1:22" ht="22.8" customHeight="1">
      <c r="A6" s="10" t="s">
        <v>9</v>
      </c>
      <c r="B6" s="10">
        <v>2808</v>
      </c>
      <c r="C6" s="10">
        <v>1554</v>
      </c>
      <c r="D6" s="10">
        <v>2166</v>
      </c>
      <c r="E6" s="10">
        <v>4435</v>
      </c>
      <c r="F6" s="10">
        <v>3823</v>
      </c>
      <c r="G6" s="10">
        <v>4655</v>
      </c>
      <c r="H6" s="10">
        <v>4378</v>
      </c>
      <c r="I6" s="10">
        <v>1112</v>
      </c>
      <c r="J6" s="10">
        <v>1427</v>
      </c>
      <c r="K6" s="10">
        <v>2865</v>
      </c>
      <c r="L6" s="10">
        <v>3868</v>
      </c>
      <c r="M6" s="10">
        <v>2918</v>
      </c>
      <c r="N6" s="10">
        <f t="shared" si="0"/>
        <v>36009</v>
      </c>
      <c r="O6" s="10">
        <f t="shared" si="1"/>
        <v>0</v>
      </c>
      <c r="Q6" s="278"/>
      <c r="R6" s="279"/>
      <c r="S6" s="279"/>
      <c r="T6" s="279"/>
      <c r="U6" s="279"/>
      <c r="V6" s="280"/>
    </row>
    <row r="7" spans="1:22" ht="22.8" customHeight="1">
      <c r="A7" s="10" t="s">
        <v>10</v>
      </c>
      <c r="B7" s="10">
        <v>2185</v>
      </c>
      <c r="C7" s="10">
        <v>2858</v>
      </c>
      <c r="D7" s="10">
        <v>1317</v>
      </c>
      <c r="E7" s="10">
        <v>2555</v>
      </c>
      <c r="F7" s="10">
        <v>4073</v>
      </c>
      <c r="G7" s="10">
        <v>4579</v>
      </c>
      <c r="H7" s="10">
        <v>1297</v>
      </c>
      <c r="I7" s="10">
        <v>1875</v>
      </c>
      <c r="J7" s="10">
        <v>3525</v>
      </c>
      <c r="K7" s="10">
        <v>1573</v>
      </c>
      <c r="L7" s="10">
        <v>3588</v>
      </c>
      <c r="M7" s="10">
        <v>1609</v>
      </c>
      <c r="N7" s="10">
        <f t="shared" si="0"/>
        <v>31034</v>
      </c>
      <c r="O7" s="10">
        <f t="shared" si="1"/>
        <v>0</v>
      </c>
      <c r="Q7" s="278"/>
      <c r="R7" s="279"/>
      <c r="S7" s="279"/>
      <c r="T7" s="279"/>
      <c r="U7" s="279"/>
      <c r="V7" s="280"/>
    </row>
    <row r="8" spans="1:22" ht="22.8" customHeight="1">
      <c r="A8" s="10" t="s">
        <v>5</v>
      </c>
      <c r="B8" s="10">
        <v>2757</v>
      </c>
      <c r="C8" s="10">
        <v>4541</v>
      </c>
      <c r="D8" s="10">
        <v>2722</v>
      </c>
      <c r="E8" s="10">
        <v>3147</v>
      </c>
      <c r="F8" s="10">
        <v>3981</v>
      </c>
      <c r="G8" s="10">
        <v>4138</v>
      </c>
      <c r="H8" s="10">
        <v>3770</v>
      </c>
      <c r="I8" s="10">
        <v>3941</v>
      </c>
      <c r="J8" s="10">
        <v>3965</v>
      </c>
      <c r="K8" s="10">
        <v>2853</v>
      </c>
      <c r="L8" s="10">
        <v>4793</v>
      </c>
      <c r="M8" s="10">
        <v>2594</v>
      </c>
      <c r="N8" s="10">
        <f t="shared" si="0"/>
        <v>43202</v>
      </c>
      <c r="O8" s="10">
        <f t="shared" si="1"/>
        <v>0</v>
      </c>
      <c r="Q8" s="278"/>
      <c r="R8" s="279"/>
      <c r="S8" s="279"/>
      <c r="T8" s="279"/>
      <c r="U8" s="279"/>
      <c r="V8" s="280"/>
    </row>
    <row r="9" spans="1:22" ht="22.8" customHeight="1">
      <c r="A9" s="10" t="s">
        <v>11</v>
      </c>
      <c r="B9" s="10">
        <v>2710</v>
      </c>
      <c r="C9" s="10">
        <v>4610</v>
      </c>
      <c r="D9" s="10">
        <v>3710</v>
      </c>
      <c r="E9" s="10">
        <v>4476</v>
      </c>
      <c r="F9" s="10">
        <v>3996</v>
      </c>
      <c r="G9" s="10">
        <v>1047</v>
      </c>
      <c r="H9" s="10">
        <v>1259</v>
      </c>
      <c r="I9" s="10">
        <v>4037</v>
      </c>
      <c r="J9" s="10">
        <v>4353</v>
      </c>
      <c r="K9" s="10">
        <v>3094</v>
      </c>
      <c r="L9" s="10">
        <v>4582</v>
      </c>
      <c r="M9" s="10">
        <v>2048</v>
      </c>
      <c r="N9" s="10">
        <f t="shared" si="0"/>
        <v>39922</v>
      </c>
      <c r="O9" s="10">
        <f t="shared" si="1"/>
        <v>0</v>
      </c>
      <c r="Q9" s="278"/>
      <c r="R9" s="279"/>
      <c r="S9" s="279"/>
      <c r="T9" s="279"/>
      <c r="U9" s="279"/>
      <c r="V9" s="280"/>
    </row>
    <row r="10" spans="1:22" ht="22.8" customHeight="1" thickBot="1">
      <c r="A10" s="10" t="s">
        <v>11</v>
      </c>
      <c r="B10" s="10">
        <v>2995</v>
      </c>
      <c r="C10" s="10">
        <v>3091</v>
      </c>
      <c r="D10" s="10">
        <v>1994</v>
      </c>
      <c r="E10" s="10">
        <v>1629</v>
      </c>
      <c r="F10" s="10">
        <v>1225</v>
      </c>
      <c r="G10" s="10">
        <v>3357</v>
      </c>
      <c r="H10" s="10">
        <v>3816</v>
      </c>
      <c r="I10" s="10">
        <v>4367</v>
      </c>
      <c r="J10" s="10">
        <v>2861</v>
      </c>
      <c r="K10" s="10">
        <v>4033</v>
      </c>
      <c r="L10" s="10">
        <v>1940</v>
      </c>
      <c r="M10" s="10">
        <v>4457</v>
      </c>
      <c r="N10" s="10">
        <f t="shared" si="0"/>
        <v>35765</v>
      </c>
      <c r="O10" s="10">
        <f t="shared" si="1"/>
        <v>0</v>
      </c>
      <c r="Q10" s="465"/>
      <c r="R10" s="466"/>
      <c r="S10" s="466"/>
      <c r="T10" s="466"/>
      <c r="U10" s="466"/>
      <c r="V10" s="467"/>
    </row>
    <row r="11" spans="1:22" ht="22.8" customHeight="1" thickBot="1">
      <c r="A11" s="10" t="s">
        <v>12</v>
      </c>
      <c r="B11" s="10">
        <v>1748</v>
      </c>
      <c r="C11" s="10">
        <v>4638</v>
      </c>
      <c r="D11" s="10">
        <v>3119</v>
      </c>
      <c r="E11" s="10">
        <v>1993</v>
      </c>
      <c r="F11" s="10">
        <v>3447</v>
      </c>
      <c r="G11" s="10">
        <v>3335</v>
      </c>
      <c r="H11" s="10">
        <v>1502</v>
      </c>
      <c r="I11" s="10">
        <v>1032</v>
      </c>
      <c r="J11" s="10">
        <v>3877</v>
      </c>
      <c r="K11" s="10">
        <v>4981</v>
      </c>
      <c r="L11" s="10">
        <v>2125</v>
      </c>
      <c r="M11" s="10">
        <v>4191</v>
      </c>
      <c r="N11" s="10">
        <f t="shared" si="0"/>
        <v>35988</v>
      </c>
      <c r="O11" s="10">
        <f t="shared" si="1"/>
        <v>0</v>
      </c>
      <c r="Q11"/>
      <c r="R11"/>
      <c r="S11"/>
      <c r="T11"/>
      <c r="U11"/>
    </row>
    <row r="12" spans="1:22" ht="22.8" customHeight="1" thickBot="1">
      <c r="A12" s="10" t="s">
        <v>13</v>
      </c>
      <c r="B12" s="10">
        <v>2909</v>
      </c>
      <c r="C12" s="10">
        <v>1895</v>
      </c>
      <c r="D12" s="10">
        <v>3780</v>
      </c>
      <c r="E12" s="10">
        <v>4601</v>
      </c>
      <c r="F12" s="10">
        <v>4000</v>
      </c>
      <c r="G12" s="10">
        <v>2285</v>
      </c>
      <c r="H12" s="10">
        <v>1607</v>
      </c>
      <c r="I12" s="10">
        <v>3146</v>
      </c>
      <c r="J12" s="10">
        <v>4420</v>
      </c>
      <c r="K12" s="10">
        <v>3515</v>
      </c>
      <c r="L12" s="10">
        <v>1564</v>
      </c>
      <c r="M12" s="10">
        <v>2705</v>
      </c>
      <c r="N12" s="10">
        <f t="shared" si="0"/>
        <v>36427</v>
      </c>
      <c r="O12" s="10">
        <f t="shared" si="1"/>
        <v>0</v>
      </c>
      <c r="Q12"/>
      <c r="R12"/>
      <c r="S12" s="45" t="s">
        <v>111</v>
      </c>
      <c r="T12"/>
      <c r="U12"/>
    </row>
    <row r="13" spans="1:22" ht="22.8" customHeight="1">
      <c r="A13" s="10" t="s">
        <v>14</v>
      </c>
      <c r="B13" s="10">
        <v>4432</v>
      </c>
      <c r="C13" s="10">
        <v>2036</v>
      </c>
      <c r="D13" s="10">
        <v>1374</v>
      </c>
      <c r="E13" s="10">
        <v>1012</v>
      </c>
      <c r="F13" s="10">
        <v>2827</v>
      </c>
      <c r="G13" s="10">
        <v>3776</v>
      </c>
      <c r="H13" s="10">
        <v>2140</v>
      </c>
      <c r="I13" s="10">
        <v>1736</v>
      </c>
      <c r="J13" s="10">
        <v>3115</v>
      </c>
      <c r="K13" s="10">
        <v>3683</v>
      </c>
      <c r="L13" s="10">
        <v>4690</v>
      </c>
      <c r="M13" s="10">
        <v>4729</v>
      </c>
      <c r="N13" s="10">
        <f t="shared" si="0"/>
        <v>35550</v>
      </c>
      <c r="O13" s="10">
        <f t="shared" si="1"/>
        <v>0</v>
      </c>
    </row>
    <row r="14" spans="1:22" ht="22.8" customHeight="1">
      <c r="A14" s="10" t="s">
        <v>15</v>
      </c>
      <c r="B14" s="10">
        <v>2804</v>
      </c>
      <c r="C14" s="10">
        <v>1618</v>
      </c>
      <c r="D14" s="10">
        <v>2429</v>
      </c>
      <c r="E14" s="10">
        <v>3982</v>
      </c>
      <c r="F14" s="10">
        <v>4987</v>
      </c>
      <c r="G14" s="10">
        <v>4069</v>
      </c>
      <c r="H14" s="10">
        <v>1839</v>
      </c>
      <c r="I14" s="10">
        <v>2477</v>
      </c>
      <c r="J14" s="10">
        <v>2635</v>
      </c>
      <c r="K14" s="10">
        <v>10</v>
      </c>
      <c r="L14" s="10">
        <v>100</v>
      </c>
      <c r="M14" s="10">
        <v>1000</v>
      </c>
      <c r="N14" s="10">
        <f t="shared" si="0"/>
        <v>27950</v>
      </c>
      <c r="O14" s="10">
        <f t="shared" si="1"/>
        <v>0</v>
      </c>
    </row>
    <row r="15" spans="1:22" ht="22.8" customHeight="1">
      <c r="A15" s="10" t="s">
        <v>11</v>
      </c>
      <c r="B15" s="10">
        <v>4118</v>
      </c>
      <c r="C15" s="10">
        <v>4910</v>
      </c>
      <c r="D15" s="10">
        <v>2695</v>
      </c>
      <c r="E15" s="10">
        <v>3037</v>
      </c>
      <c r="F15" s="10">
        <v>3605</v>
      </c>
      <c r="G15" s="10">
        <v>2253</v>
      </c>
      <c r="H15" s="10">
        <v>3751</v>
      </c>
      <c r="I15" s="10">
        <v>2671</v>
      </c>
      <c r="J15" s="10">
        <v>3339</v>
      </c>
      <c r="K15" s="10">
        <v>3616</v>
      </c>
      <c r="L15" s="10">
        <v>4361</v>
      </c>
      <c r="M15" s="10">
        <v>4829</v>
      </c>
      <c r="N15" s="10">
        <f t="shared" si="0"/>
        <v>43185</v>
      </c>
      <c r="O15" s="10">
        <f t="shared" si="1"/>
        <v>0</v>
      </c>
    </row>
    <row r="16" spans="1:22" ht="22.8" customHeight="1">
      <c r="A16" s="10" t="s">
        <v>11</v>
      </c>
      <c r="B16" s="10">
        <v>3170</v>
      </c>
      <c r="C16" s="10">
        <v>3461</v>
      </c>
      <c r="D16" s="10">
        <v>2661</v>
      </c>
      <c r="E16" s="10">
        <v>2911</v>
      </c>
      <c r="F16" s="10">
        <v>4723</v>
      </c>
      <c r="G16" s="10">
        <v>2376</v>
      </c>
      <c r="H16" s="10">
        <v>1616</v>
      </c>
      <c r="I16" s="10">
        <v>1353</v>
      </c>
      <c r="J16" s="10">
        <v>3604</v>
      </c>
      <c r="K16" s="10">
        <v>2162</v>
      </c>
      <c r="L16" s="10">
        <v>3233</v>
      </c>
      <c r="M16" s="10">
        <v>4046</v>
      </c>
      <c r="N16" s="10">
        <f t="shared" si="0"/>
        <v>35316</v>
      </c>
      <c r="O16" s="10">
        <f t="shared" si="1"/>
        <v>0</v>
      </c>
    </row>
    <row r="17" spans="1:15" ht="22.8" customHeight="1">
      <c r="A17" s="10" t="s">
        <v>14</v>
      </c>
      <c r="B17" s="10">
        <v>1932</v>
      </c>
      <c r="C17" s="10">
        <v>3506</v>
      </c>
      <c r="D17" s="10">
        <v>4938</v>
      </c>
      <c r="E17" s="10">
        <v>2262</v>
      </c>
      <c r="F17" s="10">
        <v>3533</v>
      </c>
      <c r="G17" s="10">
        <v>4095</v>
      </c>
      <c r="H17" s="10">
        <v>1897</v>
      </c>
      <c r="I17" s="10">
        <v>3755</v>
      </c>
      <c r="J17" s="10">
        <v>4118</v>
      </c>
      <c r="K17" s="10">
        <v>2732</v>
      </c>
      <c r="L17" s="10">
        <v>3389</v>
      </c>
      <c r="M17" s="10">
        <v>4778</v>
      </c>
      <c r="N17" s="10">
        <f t="shared" si="0"/>
        <v>40935</v>
      </c>
      <c r="O17" s="10">
        <f t="shared" si="1"/>
        <v>0</v>
      </c>
    </row>
    <row r="18" spans="1:15" ht="22.8" customHeight="1" thickBot="1"/>
    <row r="19" spans="1:15" ht="22.8" customHeight="1" thickBot="1">
      <c r="I19" s="468" t="s">
        <v>270</v>
      </c>
      <c r="J19" s="469"/>
      <c r="K19" s="468" t="s">
        <v>269</v>
      </c>
      <c r="L19" s="470"/>
      <c r="M19" s="6"/>
    </row>
    <row r="20" spans="1:15" ht="22.8" customHeight="1" thickBot="1">
      <c r="I20" s="473">
        <v>1</v>
      </c>
      <c r="J20" s="474"/>
      <c r="K20" s="471" t="s">
        <v>253</v>
      </c>
      <c r="L20" s="472"/>
    </row>
    <row r="21" spans="1:15" ht="22.8" customHeight="1" thickBot="1">
      <c r="I21" s="471">
        <v>30000</v>
      </c>
      <c r="J21" s="472"/>
      <c r="K21" s="471" t="s">
        <v>254</v>
      </c>
      <c r="L21" s="472"/>
    </row>
    <row r="22" spans="1:15" ht="22.8" customHeight="1" thickBot="1">
      <c r="I22" s="471">
        <v>35000</v>
      </c>
      <c r="J22" s="472"/>
      <c r="K22" s="471" t="s">
        <v>255</v>
      </c>
      <c r="L22" s="472"/>
    </row>
    <row r="23" spans="1:15" ht="22.8" customHeight="1" thickBot="1">
      <c r="I23" s="471">
        <v>40000</v>
      </c>
      <c r="J23" s="472"/>
      <c r="K23" s="471" t="s">
        <v>256</v>
      </c>
      <c r="L23" s="472"/>
    </row>
  </sheetData>
  <mergeCells count="11">
    <mergeCell ref="Q3:V10"/>
    <mergeCell ref="I19:J19"/>
    <mergeCell ref="K19:L19"/>
    <mergeCell ref="I23:J23"/>
    <mergeCell ref="K23:L23"/>
    <mergeCell ref="K20:L20"/>
    <mergeCell ref="I20:J20"/>
    <mergeCell ref="I21:J21"/>
    <mergeCell ref="I22:J22"/>
    <mergeCell ref="K21:L21"/>
    <mergeCell ref="K22:L22"/>
  </mergeCells>
  <hyperlinks>
    <hyperlink ref="S12" location="Sheet1!A1" display="FORMULA TAB" xr:uid="{FDB242E6-540B-4FAA-BD89-97CB16E1953E}"/>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D7594C-F5C1-48BC-AB55-D53B457F1609}">
  <sheetPr codeName="Sheet37">
    <tabColor rgb="FF00B050"/>
  </sheetPr>
  <dimension ref="A1:Z1000"/>
  <sheetViews>
    <sheetView workbookViewId="0">
      <selection activeCell="I6" sqref="I6"/>
    </sheetView>
  </sheetViews>
  <sheetFormatPr defaultColWidth="14.6640625" defaultRowHeight="25.8" customHeight="1"/>
  <cols>
    <col min="1" max="1" width="14.6640625" style="6"/>
    <col min="2" max="2" width="21.33203125" style="6" customWidth="1"/>
    <col min="3" max="4" width="14.6640625" style="6"/>
    <col min="5" max="5" width="21.21875" style="6" customWidth="1"/>
    <col min="6" max="7" width="14.6640625" style="6"/>
    <col min="8" max="8" width="18.88671875" style="6" bestFit="1" customWidth="1"/>
    <col min="9" max="9" width="18.6640625" style="6" customWidth="1"/>
    <col min="10" max="16384" width="14.6640625" style="6"/>
  </cols>
  <sheetData>
    <row r="1" spans="1:26" ht="25.8" customHeight="1" thickBot="1">
      <c r="A1" s="143" t="s">
        <v>186</v>
      </c>
      <c r="B1" s="143" t="s">
        <v>51</v>
      </c>
      <c r="C1" s="143" t="s">
        <v>123</v>
      </c>
      <c r="D1" s="143" t="s">
        <v>187</v>
      </c>
      <c r="E1" s="143" t="s">
        <v>121</v>
      </c>
      <c r="F1" s="136"/>
      <c r="G1" s="136"/>
      <c r="H1" s="136"/>
      <c r="I1" s="136"/>
      <c r="J1" s="136"/>
      <c r="K1" s="136"/>
      <c r="L1" s="136"/>
      <c r="M1" s="136"/>
      <c r="N1" s="136"/>
      <c r="O1" s="136"/>
      <c r="P1" s="136"/>
      <c r="Q1" s="136"/>
      <c r="R1" s="136"/>
      <c r="S1" s="136"/>
      <c r="T1" s="136"/>
      <c r="U1" s="136"/>
      <c r="V1" s="136"/>
      <c r="W1" s="136"/>
      <c r="X1" s="136"/>
      <c r="Y1" s="136"/>
      <c r="Z1" s="136"/>
    </row>
    <row r="2" spans="1:26" ht="25.8" customHeight="1">
      <c r="A2" s="138" t="s">
        <v>188</v>
      </c>
      <c r="B2" s="137" t="s">
        <v>149</v>
      </c>
      <c r="C2" s="137">
        <v>57417</v>
      </c>
      <c r="D2" s="137" t="s">
        <v>42</v>
      </c>
      <c r="E2" s="139" t="s">
        <v>189</v>
      </c>
      <c r="F2" s="136"/>
      <c r="G2" s="475" t="s">
        <v>257</v>
      </c>
      <c r="H2" s="475"/>
      <c r="I2" s="475"/>
      <c r="J2" s="475"/>
      <c r="K2" s="136"/>
      <c r="L2" s="136"/>
      <c r="M2" s="136"/>
      <c r="N2" s="136"/>
      <c r="O2" s="136"/>
      <c r="P2" s="136"/>
      <c r="Q2" s="136"/>
      <c r="R2" s="136"/>
      <c r="S2" s="136"/>
      <c r="T2" s="136"/>
      <c r="U2" s="136"/>
      <c r="V2" s="136"/>
      <c r="W2" s="136"/>
      <c r="X2" s="136"/>
      <c r="Y2" s="136"/>
      <c r="Z2" s="136"/>
    </row>
    <row r="3" spans="1:26" ht="25.8" customHeight="1">
      <c r="A3" s="138" t="s">
        <v>190</v>
      </c>
      <c r="B3" s="137" t="s">
        <v>150</v>
      </c>
      <c r="C3" s="137">
        <v>69796</v>
      </c>
      <c r="D3" s="137" t="s">
        <v>191</v>
      </c>
      <c r="E3" s="139" t="s">
        <v>258</v>
      </c>
      <c r="F3" s="136"/>
      <c r="G3" s="475"/>
      <c r="H3" s="475"/>
      <c r="I3" s="475"/>
      <c r="J3" s="475"/>
      <c r="K3" s="136"/>
      <c r="L3" s="136"/>
      <c r="M3" s="136"/>
      <c r="N3" s="136"/>
      <c r="O3" s="136"/>
      <c r="P3" s="136"/>
      <c r="Q3" s="136"/>
      <c r="R3" s="136"/>
      <c r="S3" s="136"/>
      <c r="T3" s="136"/>
      <c r="U3" s="136"/>
      <c r="V3" s="136"/>
      <c r="W3" s="136"/>
      <c r="X3" s="136"/>
      <c r="Y3" s="136"/>
      <c r="Z3" s="136"/>
    </row>
    <row r="4" spans="1:26" ht="25.8" customHeight="1" thickBot="1">
      <c r="A4" s="138" t="s">
        <v>192</v>
      </c>
      <c r="B4" s="137" t="s">
        <v>151</v>
      </c>
      <c r="C4" s="137">
        <v>56742</v>
      </c>
      <c r="D4" s="137" t="s">
        <v>193</v>
      </c>
      <c r="E4" s="139" t="s">
        <v>130</v>
      </c>
      <c r="F4" s="136"/>
      <c r="G4" s="136"/>
      <c r="H4" s="136"/>
      <c r="I4" s="136"/>
      <c r="J4" s="136"/>
      <c r="K4" s="136"/>
      <c r="L4" s="136"/>
      <c r="M4" s="136"/>
      <c r="N4" s="136"/>
      <c r="O4" s="136"/>
      <c r="P4" s="136"/>
      <c r="Q4" s="136"/>
      <c r="R4" s="136"/>
      <c r="S4" s="136"/>
      <c r="T4" s="136"/>
      <c r="U4" s="136"/>
      <c r="V4" s="136"/>
      <c r="W4" s="136"/>
      <c r="X4" s="136"/>
      <c r="Y4" s="136"/>
      <c r="Z4" s="136"/>
    </row>
    <row r="5" spans="1:26" ht="25.8" customHeight="1" thickBot="1">
      <c r="A5" s="138" t="s">
        <v>194</v>
      </c>
      <c r="B5" s="137" t="s">
        <v>55</v>
      </c>
      <c r="C5" s="137">
        <v>61801</v>
      </c>
      <c r="D5" s="137" t="s">
        <v>195</v>
      </c>
      <c r="E5" s="139" t="s">
        <v>132</v>
      </c>
      <c r="F5" s="136"/>
      <c r="G5" s="136"/>
      <c r="H5" s="136"/>
      <c r="I5" s="45" t="s">
        <v>111</v>
      </c>
      <c r="J5" s="136"/>
      <c r="K5" s="136"/>
      <c r="L5" s="136"/>
      <c r="M5" s="136"/>
      <c r="N5" s="136"/>
      <c r="O5" s="136"/>
      <c r="P5" s="136"/>
      <c r="Q5" s="136"/>
      <c r="R5" s="136"/>
      <c r="S5" s="136"/>
      <c r="T5" s="136"/>
      <c r="U5" s="136"/>
      <c r="V5" s="136"/>
      <c r="W5" s="136"/>
      <c r="X5" s="136"/>
      <c r="Y5" s="136"/>
      <c r="Z5" s="136"/>
    </row>
    <row r="6" spans="1:26" ht="25.8" customHeight="1">
      <c r="A6" s="138" t="s">
        <v>196</v>
      </c>
      <c r="B6" s="137" t="s">
        <v>56</v>
      </c>
      <c r="C6" s="137">
        <v>53063</v>
      </c>
      <c r="D6" s="137" t="s">
        <v>104</v>
      </c>
      <c r="E6" s="139" t="s">
        <v>133</v>
      </c>
      <c r="F6" s="136"/>
      <c r="G6" s="136"/>
      <c r="H6" s="136"/>
      <c r="I6" s="136"/>
      <c r="J6" s="136"/>
      <c r="K6" s="136"/>
      <c r="L6" s="136"/>
      <c r="M6" s="136"/>
      <c r="N6" s="136"/>
      <c r="O6" s="136"/>
      <c r="P6" s="136"/>
      <c r="Q6" s="136"/>
      <c r="R6" s="136"/>
      <c r="S6" s="136"/>
      <c r="T6" s="136"/>
      <c r="U6" s="136"/>
      <c r="V6" s="136"/>
      <c r="W6" s="136"/>
      <c r="X6" s="136"/>
      <c r="Y6" s="136"/>
      <c r="Z6" s="136"/>
    </row>
    <row r="7" spans="1:26" ht="25.8" customHeight="1">
      <c r="A7" s="138" t="s">
        <v>197</v>
      </c>
      <c r="B7" s="137" t="s">
        <v>125</v>
      </c>
      <c r="C7" s="137">
        <v>59543</v>
      </c>
      <c r="D7" s="137" t="s">
        <v>198</v>
      </c>
      <c r="E7" s="139" t="s">
        <v>134</v>
      </c>
      <c r="F7" s="136"/>
      <c r="G7" s="136"/>
      <c r="H7" s="136"/>
      <c r="I7" s="136"/>
      <c r="J7" s="136"/>
      <c r="K7" s="136"/>
      <c r="L7" s="136"/>
      <c r="M7" s="136"/>
      <c r="N7" s="136"/>
      <c r="O7" s="136"/>
      <c r="P7" s="136"/>
      <c r="Q7" s="136"/>
      <c r="R7" s="136"/>
      <c r="S7" s="136"/>
      <c r="T7" s="136"/>
      <c r="U7" s="136"/>
      <c r="V7" s="136"/>
      <c r="W7" s="136"/>
      <c r="X7" s="136"/>
      <c r="Y7" s="136"/>
      <c r="Z7" s="136"/>
    </row>
    <row r="8" spans="1:26" ht="25.8" customHeight="1">
      <c r="A8" s="138" t="s">
        <v>199</v>
      </c>
      <c r="B8" s="137" t="s">
        <v>135</v>
      </c>
      <c r="C8" s="137">
        <v>70819</v>
      </c>
      <c r="D8" s="137" t="s">
        <v>42</v>
      </c>
      <c r="E8" s="139" t="s">
        <v>128</v>
      </c>
      <c r="F8" s="136"/>
      <c r="G8" s="136"/>
      <c r="H8" s="136"/>
      <c r="I8" s="136"/>
      <c r="J8" s="136"/>
      <c r="K8" s="136"/>
      <c r="L8" s="136"/>
      <c r="M8" s="136"/>
      <c r="N8" s="136"/>
      <c r="O8" s="136"/>
      <c r="P8" s="136"/>
      <c r="Q8" s="136"/>
      <c r="R8" s="136"/>
      <c r="S8" s="136"/>
      <c r="T8" s="136"/>
      <c r="U8" s="136"/>
      <c r="V8" s="136"/>
      <c r="W8" s="136"/>
      <c r="X8" s="136"/>
      <c r="Y8" s="136"/>
      <c r="Z8" s="136"/>
    </row>
    <row r="9" spans="1:26" ht="25.8" customHeight="1" thickBot="1">
      <c r="A9" s="140" t="s">
        <v>201</v>
      </c>
      <c r="B9" s="141" t="s">
        <v>136</v>
      </c>
      <c r="C9" s="141">
        <v>74185</v>
      </c>
      <c r="D9" s="141" t="s">
        <v>191</v>
      </c>
      <c r="E9" s="142" t="s">
        <v>189</v>
      </c>
      <c r="F9" s="136"/>
      <c r="G9" s="136"/>
      <c r="H9" s="136"/>
      <c r="I9" s="136"/>
      <c r="J9" s="136"/>
      <c r="K9" s="136"/>
      <c r="L9" s="136"/>
      <c r="M9" s="136"/>
      <c r="N9" s="136"/>
      <c r="O9" s="136"/>
      <c r="P9" s="136"/>
      <c r="Q9" s="136"/>
      <c r="R9" s="136"/>
      <c r="S9" s="136"/>
      <c r="T9" s="136"/>
      <c r="U9" s="136"/>
      <c r="V9" s="136"/>
      <c r="W9" s="136"/>
      <c r="X9" s="136"/>
      <c r="Y9" s="136"/>
      <c r="Z9" s="136"/>
    </row>
    <row r="10" spans="1:26" ht="25.8" customHeight="1" thickBot="1">
      <c r="A10" s="136"/>
      <c r="B10" s="136"/>
      <c r="C10" s="136"/>
      <c r="D10" s="136"/>
      <c r="E10" s="136"/>
      <c r="F10" s="143" t="s">
        <v>186</v>
      </c>
      <c r="G10" s="143" t="s">
        <v>187</v>
      </c>
      <c r="H10" s="143" t="s">
        <v>51</v>
      </c>
      <c r="I10" s="143" t="s">
        <v>123</v>
      </c>
      <c r="J10" s="136"/>
      <c r="K10" s="136"/>
      <c r="L10" s="136"/>
      <c r="M10" s="136"/>
      <c r="N10" s="136"/>
      <c r="O10" s="136"/>
      <c r="P10" s="136"/>
      <c r="Q10" s="136"/>
      <c r="R10" s="136"/>
      <c r="S10" s="136"/>
      <c r="T10" s="136"/>
      <c r="U10" s="136"/>
      <c r="V10" s="136"/>
      <c r="W10" s="136"/>
      <c r="X10" s="136"/>
      <c r="Y10" s="136"/>
      <c r="Z10" s="136"/>
    </row>
    <row r="11" spans="1:26" ht="25.8" customHeight="1">
      <c r="A11" s="136"/>
      <c r="B11" s="136"/>
      <c r="C11" s="136"/>
      <c r="D11" s="136"/>
      <c r="E11" s="136"/>
      <c r="F11" s="144" t="s">
        <v>188</v>
      </c>
      <c r="G11" s="137" t="s">
        <v>42</v>
      </c>
      <c r="H11" s="137" t="s">
        <v>149</v>
      </c>
      <c r="I11" s="139">
        <v>57417</v>
      </c>
      <c r="J11" s="136"/>
      <c r="K11" s="136"/>
      <c r="L11" s="136"/>
      <c r="M11" s="136"/>
      <c r="N11" s="136"/>
      <c r="O11" s="136"/>
      <c r="P11" s="136"/>
      <c r="Q11" s="136"/>
      <c r="R11" s="136"/>
      <c r="S11" s="136"/>
      <c r="T11" s="136"/>
      <c r="U11" s="136"/>
      <c r="V11" s="136"/>
      <c r="W11" s="136"/>
      <c r="X11" s="136"/>
      <c r="Y11" s="136"/>
      <c r="Z11" s="136"/>
    </row>
    <row r="12" spans="1:26" ht="25.8" customHeight="1">
      <c r="A12" s="136"/>
      <c r="B12" s="136"/>
      <c r="C12" s="136"/>
      <c r="D12" s="136"/>
      <c r="E12" s="136"/>
      <c r="F12" s="138" t="s">
        <v>197</v>
      </c>
      <c r="G12" s="137" t="s">
        <v>198</v>
      </c>
      <c r="H12" s="137" t="s">
        <v>125</v>
      </c>
      <c r="I12" s="139">
        <v>59543</v>
      </c>
      <c r="J12" s="136"/>
      <c r="K12" s="136"/>
      <c r="L12" s="136"/>
      <c r="M12" s="136"/>
      <c r="N12" s="136"/>
      <c r="O12" s="136"/>
      <c r="P12" s="136"/>
      <c r="Q12" s="136"/>
      <c r="R12" s="136"/>
      <c r="S12" s="136"/>
      <c r="T12" s="136"/>
      <c r="U12" s="136"/>
      <c r="V12" s="136"/>
      <c r="W12" s="136"/>
      <c r="X12" s="136"/>
      <c r="Y12" s="136"/>
      <c r="Z12" s="136"/>
    </row>
    <row r="13" spans="1:26" ht="25.8" customHeight="1">
      <c r="A13" s="136"/>
      <c r="B13" s="136"/>
      <c r="C13" s="136"/>
      <c r="D13" s="136"/>
      <c r="E13" s="136"/>
      <c r="F13" s="138" t="s">
        <v>194</v>
      </c>
      <c r="G13" s="137" t="s">
        <v>195</v>
      </c>
      <c r="H13" s="137" t="s">
        <v>55</v>
      </c>
      <c r="I13" s="139">
        <v>61801</v>
      </c>
      <c r="J13" s="136"/>
      <c r="K13" s="136"/>
      <c r="L13" s="136"/>
      <c r="M13" s="136"/>
      <c r="N13" s="136"/>
      <c r="O13" s="136"/>
      <c r="P13" s="136"/>
      <c r="Q13" s="136"/>
      <c r="R13" s="136"/>
      <c r="S13" s="136"/>
      <c r="T13" s="136"/>
      <c r="U13" s="136"/>
      <c r="V13" s="136"/>
      <c r="W13" s="136"/>
      <c r="X13" s="136"/>
      <c r="Y13" s="136"/>
      <c r="Z13" s="136"/>
    </row>
    <row r="14" spans="1:26" ht="25.8" customHeight="1">
      <c r="A14" s="136"/>
      <c r="B14" s="136"/>
      <c r="C14" s="136"/>
      <c r="D14" s="136"/>
      <c r="E14" s="136"/>
      <c r="F14" s="138" t="s">
        <v>196</v>
      </c>
      <c r="G14" s="137" t="s">
        <v>104</v>
      </c>
      <c r="H14" s="137" t="s">
        <v>56</v>
      </c>
      <c r="I14" s="139">
        <v>53063</v>
      </c>
      <c r="J14" s="136"/>
      <c r="K14" s="136"/>
      <c r="L14" s="136"/>
      <c r="M14" s="136"/>
      <c r="N14" s="136"/>
      <c r="O14" s="136"/>
      <c r="P14" s="136"/>
      <c r="Q14" s="136"/>
      <c r="R14" s="136"/>
      <c r="S14" s="136"/>
      <c r="T14" s="136"/>
      <c r="U14" s="136"/>
      <c r="V14" s="136"/>
      <c r="W14" s="136"/>
      <c r="X14" s="136"/>
      <c r="Y14" s="136"/>
      <c r="Z14" s="136"/>
    </row>
    <row r="15" spans="1:26" ht="25.8" customHeight="1" thickBot="1">
      <c r="A15" s="136"/>
      <c r="B15" s="136"/>
      <c r="C15" s="136"/>
      <c r="D15" s="136"/>
      <c r="E15" s="136"/>
      <c r="F15" s="140" t="s">
        <v>190</v>
      </c>
      <c r="G15" s="141" t="s">
        <v>191</v>
      </c>
      <c r="H15" s="141" t="s">
        <v>150</v>
      </c>
      <c r="I15" s="142">
        <v>69796</v>
      </c>
      <c r="J15" s="136"/>
      <c r="K15" s="136"/>
      <c r="L15" s="136"/>
      <c r="M15" s="136"/>
      <c r="N15" s="136"/>
      <c r="O15" s="136"/>
      <c r="P15" s="136"/>
      <c r="Q15" s="136"/>
      <c r="R15" s="136"/>
      <c r="S15" s="136"/>
      <c r="T15" s="136"/>
      <c r="U15" s="136"/>
      <c r="V15" s="136"/>
      <c r="W15" s="136"/>
      <c r="X15" s="136"/>
      <c r="Y15" s="136"/>
      <c r="Z15" s="136"/>
    </row>
    <row r="16" spans="1:26" ht="25.8" customHeight="1">
      <c r="A16" s="136"/>
      <c r="B16" s="136"/>
      <c r="C16" s="136"/>
      <c r="D16" s="136"/>
      <c r="E16" s="136"/>
      <c r="F16" s="136"/>
      <c r="G16" s="136"/>
      <c r="H16" s="136"/>
      <c r="I16" s="136"/>
      <c r="J16" s="136"/>
      <c r="K16" s="136"/>
      <c r="L16" s="136"/>
      <c r="M16" s="136"/>
      <c r="N16" s="136"/>
      <c r="O16" s="136"/>
      <c r="P16" s="136"/>
      <c r="Q16" s="136"/>
      <c r="R16" s="136"/>
      <c r="S16" s="136"/>
      <c r="T16" s="136"/>
      <c r="U16" s="136"/>
      <c r="V16" s="136"/>
      <c r="W16" s="136"/>
      <c r="X16" s="136"/>
      <c r="Y16" s="136"/>
      <c r="Z16" s="136"/>
    </row>
    <row r="17" spans="1:26" ht="25.8" customHeight="1">
      <c r="A17" s="136"/>
      <c r="B17" s="136"/>
      <c r="C17" s="136"/>
      <c r="D17" s="136"/>
      <c r="E17" s="136"/>
      <c r="F17" s="136"/>
      <c r="G17" s="136"/>
      <c r="H17" s="136"/>
      <c r="I17" s="136"/>
      <c r="J17" s="136"/>
      <c r="K17" s="136"/>
      <c r="L17" s="136"/>
      <c r="M17" s="136"/>
      <c r="N17" s="136"/>
      <c r="O17" s="136"/>
      <c r="P17" s="136"/>
      <c r="Q17" s="136"/>
      <c r="R17" s="136"/>
      <c r="S17" s="136"/>
      <c r="T17" s="136"/>
      <c r="U17" s="136"/>
      <c r="V17" s="136"/>
      <c r="W17" s="136"/>
      <c r="X17" s="136"/>
      <c r="Y17" s="136"/>
      <c r="Z17" s="136"/>
    </row>
    <row r="18" spans="1:26" ht="25.8" customHeight="1">
      <c r="A18" s="136"/>
      <c r="B18" s="136"/>
      <c r="C18" s="136"/>
      <c r="D18" s="136"/>
      <c r="E18" s="136"/>
      <c r="F18" s="136"/>
      <c r="G18" s="136"/>
      <c r="H18" s="136"/>
      <c r="I18" s="136"/>
      <c r="J18" s="136"/>
      <c r="K18" s="136"/>
      <c r="L18" s="136"/>
      <c r="M18" s="136"/>
      <c r="N18" s="136"/>
      <c r="O18" s="136"/>
      <c r="P18" s="136"/>
      <c r="Q18" s="136"/>
      <c r="R18" s="136"/>
      <c r="S18" s="136"/>
      <c r="T18" s="136"/>
      <c r="U18" s="136"/>
      <c r="V18" s="136"/>
      <c r="W18" s="136"/>
      <c r="X18" s="136"/>
      <c r="Y18" s="136"/>
      <c r="Z18" s="136"/>
    </row>
    <row r="19" spans="1:26" ht="25.8" customHeight="1">
      <c r="A19" s="136"/>
      <c r="B19" s="136"/>
      <c r="C19" s="136"/>
      <c r="D19" s="136"/>
      <c r="E19" s="136"/>
      <c r="F19" s="136"/>
      <c r="G19" s="136"/>
      <c r="H19" s="136"/>
      <c r="I19" s="136"/>
      <c r="J19" s="136"/>
      <c r="K19" s="136"/>
      <c r="L19" s="136"/>
      <c r="M19" s="136"/>
      <c r="N19" s="136"/>
      <c r="O19" s="136"/>
      <c r="P19" s="136"/>
      <c r="Q19" s="136"/>
      <c r="R19" s="136"/>
      <c r="S19" s="136"/>
      <c r="T19" s="136"/>
      <c r="U19" s="136"/>
      <c r="V19" s="136"/>
      <c r="W19" s="136"/>
      <c r="X19" s="136"/>
      <c r="Y19" s="136"/>
      <c r="Z19" s="136"/>
    </row>
    <row r="20" spans="1:26" ht="25.8" customHeight="1">
      <c r="A20" s="136"/>
      <c r="B20" s="136"/>
      <c r="C20" s="136"/>
      <c r="D20" s="136"/>
      <c r="E20" s="136"/>
      <c r="F20" s="136"/>
      <c r="G20" s="136"/>
      <c r="H20" s="136"/>
      <c r="I20" s="136"/>
      <c r="J20" s="136"/>
      <c r="K20" s="136"/>
      <c r="L20" s="136"/>
      <c r="M20" s="136"/>
      <c r="N20" s="136"/>
      <c r="O20" s="136"/>
      <c r="P20" s="136"/>
      <c r="Q20" s="136"/>
      <c r="R20" s="136"/>
      <c r="S20" s="136"/>
      <c r="T20" s="136"/>
      <c r="U20" s="136"/>
      <c r="V20" s="136"/>
      <c r="W20" s="136"/>
      <c r="X20" s="136"/>
      <c r="Y20" s="136"/>
      <c r="Z20" s="136"/>
    </row>
    <row r="21" spans="1:26" ht="25.8" customHeight="1">
      <c r="A21" s="136"/>
      <c r="B21" s="136"/>
      <c r="C21" s="136"/>
      <c r="D21" s="136"/>
      <c r="E21" s="136"/>
      <c r="F21" s="136"/>
      <c r="G21" s="136"/>
      <c r="H21" s="136"/>
      <c r="I21" s="136"/>
      <c r="J21" s="136"/>
      <c r="K21" s="136"/>
      <c r="L21" s="136"/>
      <c r="M21" s="136"/>
      <c r="N21" s="136"/>
      <c r="O21" s="136"/>
      <c r="P21" s="136"/>
      <c r="Q21" s="136"/>
      <c r="R21" s="136"/>
      <c r="S21" s="136"/>
      <c r="T21" s="136"/>
      <c r="U21" s="136"/>
      <c r="V21" s="136"/>
      <c r="W21" s="136"/>
      <c r="X21" s="136"/>
      <c r="Y21" s="136"/>
      <c r="Z21" s="136"/>
    </row>
    <row r="22" spans="1:26" ht="25.8" customHeight="1">
      <c r="A22" s="136"/>
      <c r="B22" s="136"/>
      <c r="C22" s="136"/>
      <c r="D22" s="136"/>
      <c r="E22" s="136"/>
      <c r="F22" s="136"/>
      <c r="G22" s="136"/>
      <c r="H22" s="136"/>
      <c r="I22" s="136"/>
      <c r="J22" s="136"/>
      <c r="K22" s="136"/>
      <c r="L22" s="136"/>
      <c r="M22" s="136"/>
      <c r="N22" s="136"/>
      <c r="O22" s="136"/>
      <c r="P22" s="136"/>
      <c r="Q22" s="136"/>
      <c r="R22" s="136"/>
      <c r="S22" s="136"/>
      <c r="T22" s="136"/>
      <c r="U22" s="136"/>
      <c r="V22" s="136"/>
      <c r="W22" s="136"/>
      <c r="X22" s="136"/>
      <c r="Y22" s="136"/>
      <c r="Z22" s="136"/>
    </row>
    <row r="23" spans="1:26" ht="25.8" customHeight="1">
      <c r="A23" s="136"/>
      <c r="B23" s="136"/>
      <c r="C23" s="136"/>
      <c r="D23" s="136"/>
      <c r="E23" s="136"/>
      <c r="F23" s="136"/>
      <c r="G23" s="136"/>
      <c r="H23" s="136"/>
      <c r="I23" s="136"/>
      <c r="J23" s="136"/>
      <c r="K23" s="136"/>
      <c r="L23" s="136"/>
      <c r="M23" s="136"/>
      <c r="N23" s="136"/>
      <c r="O23" s="136"/>
      <c r="P23" s="136"/>
      <c r="Q23" s="136"/>
      <c r="R23" s="136"/>
      <c r="S23" s="136"/>
      <c r="T23" s="136"/>
      <c r="U23" s="136"/>
      <c r="V23" s="136"/>
      <c r="W23" s="136"/>
      <c r="X23" s="136"/>
      <c r="Y23" s="136"/>
      <c r="Z23" s="136"/>
    </row>
    <row r="24" spans="1:26" ht="25.8" customHeight="1">
      <c r="A24" s="136"/>
      <c r="B24" s="136"/>
      <c r="C24" s="136"/>
      <c r="D24" s="136"/>
      <c r="E24" s="136"/>
      <c r="F24" s="136"/>
      <c r="G24" s="136"/>
      <c r="H24" s="136"/>
      <c r="I24" s="136"/>
      <c r="J24" s="136"/>
      <c r="K24" s="136"/>
      <c r="L24" s="136"/>
      <c r="M24" s="136"/>
      <c r="N24" s="136"/>
      <c r="O24" s="136"/>
      <c r="P24" s="136"/>
      <c r="Q24" s="136"/>
      <c r="R24" s="136"/>
      <c r="S24" s="136"/>
      <c r="T24" s="136"/>
      <c r="U24" s="136"/>
      <c r="V24" s="136"/>
      <c r="W24" s="136"/>
      <c r="X24" s="136"/>
      <c r="Y24" s="136"/>
      <c r="Z24" s="136"/>
    </row>
    <row r="25" spans="1:26" ht="25.8" customHeight="1">
      <c r="A25" s="136"/>
      <c r="B25" s="136"/>
      <c r="C25" s="136"/>
      <c r="D25" s="136"/>
      <c r="E25" s="136"/>
      <c r="F25" s="136"/>
      <c r="G25" s="136"/>
      <c r="H25" s="136"/>
      <c r="I25" s="136"/>
      <c r="J25" s="136"/>
      <c r="K25" s="136"/>
      <c r="L25" s="136"/>
      <c r="M25" s="136"/>
      <c r="N25" s="136"/>
      <c r="O25" s="136"/>
      <c r="P25" s="136"/>
      <c r="Q25" s="136"/>
      <c r="R25" s="136"/>
      <c r="S25" s="136"/>
      <c r="T25" s="136"/>
      <c r="U25" s="136"/>
      <c r="V25" s="136"/>
      <c r="W25" s="136"/>
      <c r="X25" s="136"/>
      <c r="Y25" s="136"/>
      <c r="Z25" s="136"/>
    </row>
    <row r="26" spans="1:26" ht="25.8" customHeight="1">
      <c r="A26" s="136"/>
      <c r="B26" s="136"/>
      <c r="C26" s="136"/>
      <c r="D26" s="136"/>
      <c r="E26" s="136"/>
      <c r="F26" s="136"/>
      <c r="G26" s="136"/>
      <c r="H26" s="136"/>
      <c r="I26" s="136"/>
      <c r="J26" s="136"/>
      <c r="K26" s="136"/>
      <c r="L26" s="136"/>
      <c r="M26" s="136"/>
      <c r="N26" s="136"/>
      <c r="O26" s="136"/>
      <c r="P26" s="136"/>
      <c r="Q26" s="136"/>
      <c r="R26" s="136"/>
      <c r="S26" s="136"/>
      <c r="T26" s="136"/>
      <c r="U26" s="136"/>
      <c r="V26" s="136"/>
      <c r="W26" s="136"/>
      <c r="X26" s="136"/>
      <c r="Y26" s="136"/>
      <c r="Z26" s="136"/>
    </row>
    <row r="27" spans="1:26" ht="25.8" customHeight="1">
      <c r="A27" s="136"/>
      <c r="B27" s="136"/>
      <c r="C27" s="136"/>
      <c r="D27" s="136"/>
      <c r="E27" s="136"/>
      <c r="F27" s="136"/>
      <c r="G27" s="136"/>
      <c r="H27" s="136"/>
      <c r="I27" s="136"/>
      <c r="J27" s="136"/>
      <c r="K27" s="136"/>
      <c r="L27" s="136"/>
      <c r="M27" s="136"/>
      <c r="N27" s="136"/>
      <c r="O27" s="136"/>
      <c r="P27" s="136"/>
      <c r="Q27" s="136"/>
      <c r="R27" s="136"/>
      <c r="S27" s="136"/>
      <c r="T27" s="136"/>
      <c r="U27" s="136"/>
      <c r="V27" s="136"/>
      <c r="W27" s="136"/>
      <c r="X27" s="136"/>
      <c r="Y27" s="136"/>
      <c r="Z27" s="136"/>
    </row>
    <row r="28" spans="1:26" ht="25.8" customHeight="1">
      <c r="A28" s="136"/>
      <c r="B28" s="136"/>
      <c r="C28" s="136"/>
      <c r="D28" s="136"/>
      <c r="E28" s="136"/>
      <c r="F28" s="136"/>
      <c r="G28" s="136"/>
      <c r="H28" s="136"/>
      <c r="I28" s="136"/>
      <c r="J28" s="136"/>
      <c r="K28" s="136"/>
      <c r="L28" s="136"/>
      <c r="M28" s="136"/>
      <c r="N28" s="136"/>
      <c r="O28" s="136"/>
      <c r="P28" s="136"/>
      <c r="Q28" s="136"/>
      <c r="R28" s="136"/>
      <c r="S28" s="136"/>
      <c r="T28" s="136"/>
      <c r="U28" s="136"/>
      <c r="V28" s="136"/>
      <c r="W28" s="136"/>
      <c r="X28" s="136"/>
      <c r="Y28" s="136"/>
      <c r="Z28" s="136"/>
    </row>
    <row r="29" spans="1:26" ht="25.8" customHeight="1">
      <c r="A29" s="136"/>
      <c r="B29" s="136"/>
      <c r="C29" s="136"/>
      <c r="D29" s="136"/>
      <c r="E29" s="136"/>
      <c r="F29" s="136"/>
      <c r="G29" s="136"/>
      <c r="H29" s="136"/>
      <c r="I29" s="136"/>
      <c r="J29" s="136"/>
      <c r="K29" s="136"/>
      <c r="L29" s="136"/>
      <c r="M29" s="136"/>
      <c r="N29" s="136"/>
      <c r="O29" s="136"/>
      <c r="P29" s="136"/>
      <c r="Q29" s="136"/>
      <c r="R29" s="136"/>
      <c r="S29" s="136"/>
      <c r="T29" s="136"/>
      <c r="U29" s="136"/>
      <c r="V29" s="136"/>
      <c r="W29" s="136"/>
      <c r="X29" s="136"/>
      <c r="Y29" s="136"/>
      <c r="Z29" s="136"/>
    </row>
    <row r="30" spans="1:26" ht="25.8" customHeight="1">
      <c r="A30" s="136"/>
      <c r="B30" s="136"/>
      <c r="C30" s="136"/>
      <c r="D30" s="136"/>
      <c r="E30" s="136"/>
      <c r="F30" s="136"/>
      <c r="G30" s="136"/>
      <c r="H30" s="136"/>
      <c r="I30" s="136"/>
      <c r="J30" s="136"/>
      <c r="K30" s="136"/>
      <c r="L30" s="136"/>
      <c r="M30" s="136"/>
      <c r="N30" s="136"/>
      <c r="O30" s="136"/>
      <c r="P30" s="136"/>
      <c r="Q30" s="136"/>
      <c r="R30" s="136"/>
      <c r="S30" s="136"/>
      <c r="T30" s="136"/>
      <c r="U30" s="136"/>
      <c r="V30" s="136"/>
      <c r="W30" s="136"/>
      <c r="X30" s="136"/>
      <c r="Y30" s="136"/>
      <c r="Z30" s="136"/>
    </row>
    <row r="31" spans="1:26" ht="25.8" customHeight="1">
      <c r="A31" s="136"/>
      <c r="B31" s="136"/>
      <c r="C31" s="136"/>
      <c r="D31" s="136"/>
      <c r="E31" s="136"/>
      <c r="F31" s="136"/>
      <c r="G31" s="136"/>
      <c r="H31" s="136"/>
      <c r="I31" s="136"/>
      <c r="J31" s="136"/>
      <c r="K31" s="136"/>
      <c r="L31" s="136"/>
      <c r="M31" s="136"/>
      <c r="N31" s="136"/>
      <c r="O31" s="136"/>
      <c r="P31" s="136"/>
      <c r="Q31" s="136"/>
      <c r="R31" s="136"/>
      <c r="S31" s="136"/>
      <c r="T31" s="136"/>
      <c r="U31" s="136"/>
      <c r="V31" s="136"/>
      <c r="W31" s="136"/>
      <c r="X31" s="136"/>
      <c r="Y31" s="136"/>
      <c r="Z31" s="136"/>
    </row>
    <row r="32" spans="1:26" ht="25.8" customHeight="1">
      <c r="A32" s="136"/>
      <c r="B32" s="136"/>
      <c r="C32" s="136"/>
      <c r="D32" s="136"/>
      <c r="E32" s="136"/>
      <c r="F32" s="136"/>
      <c r="G32" s="136"/>
      <c r="H32" s="136"/>
      <c r="I32" s="136"/>
      <c r="J32" s="136"/>
      <c r="K32" s="136"/>
      <c r="L32" s="136"/>
      <c r="M32" s="136"/>
      <c r="N32" s="136"/>
      <c r="O32" s="136"/>
      <c r="P32" s="136"/>
      <c r="Q32" s="136"/>
      <c r="R32" s="136"/>
      <c r="S32" s="136"/>
      <c r="T32" s="136"/>
      <c r="U32" s="136"/>
      <c r="V32" s="136"/>
      <c r="W32" s="136"/>
      <c r="X32" s="136"/>
      <c r="Y32" s="136"/>
      <c r="Z32" s="136"/>
    </row>
    <row r="33" spans="1:26" ht="25.8" customHeight="1">
      <c r="A33" s="136"/>
      <c r="B33" s="136"/>
      <c r="C33" s="136"/>
      <c r="D33" s="136"/>
      <c r="E33" s="136"/>
      <c r="F33" s="136"/>
      <c r="G33" s="136"/>
      <c r="H33" s="136"/>
      <c r="I33" s="136"/>
      <c r="J33" s="136"/>
      <c r="K33" s="136"/>
      <c r="L33" s="136"/>
      <c r="M33" s="136"/>
      <c r="N33" s="136"/>
      <c r="O33" s="136"/>
      <c r="P33" s="136"/>
      <c r="Q33" s="136"/>
      <c r="R33" s="136"/>
      <c r="S33" s="136"/>
      <c r="T33" s="136"/>
      <c r="U33" s="136"/>
      <c r="V33" s="136"/>
      <c r="W33" s="136"/>
      <c r="X33" s="136"/>
      <c r="Y33" s="136"/>
      <c r="Z33" s="136"/>
    </row>
    <row r="34" spans="1:26" ht="25.8" customHeight="1">
      <c r="A34" s="136"/>
      <c r="B34" s="136"/>
      <c r="C34" s="136"/>
      <c r="D34" s="136"/>
      <c r="E34" s="136"/>
      <c r="F34" s="136"/>
      <c r="G34" s="136"/>
      <c r="H34" s="136"/>
      <c r="I34" s="136"/>
      <c r="J34" s="136"/>
      <c r="K34" s="136"/>
      <c r="L34" s="136"/>
      <c r="M34" s="136"/>
      <c r="N34" s="136"/>
      <c r="O34" s="136"/>
      <c r="P34" s="136"/>
      <c r="Q34" s="136"/>
      <c r="R34" s="136"/>
      <c r="S34" s="136"/>
      <c r="T34" s="136"/>
      <c r="U34" s="136"/>
      <c r="V34" s="136"/>
      <c r="W34" s="136"/>
      <c r="X34" s="136"/>
      <c r="Y34" s="136"/>
      <c r="Z34" s="136"/>
    </row>
    <row r="35" spans="1:26" ht="25.8" customHeight="1">
      <c r="A35" s="136"/>
      <c r="B35" s="136"/>
      <c r="C35" s="136"/>
      <c r="D35" s="136"/>
      <c r="E35" s="136"/>
      <c r="F35" s="136"/>
      <c r="G35" s="136"/>
      <c r="H35" s="136"/>
      <c r="I35" s="136"/>
      <c r="J35" s="136"/>
      <c r="K35" s="136"/>
      <c r="L35" s="136"/>
      <c r="M35" s="136"/>
      <c r="N35" s="136"/>
      <c r="O35" s="136"/>
      <c r="P35" s="136"/>
      <c r="Q35" s="136"/>
      <c r="R35" s="136"/>
      <c r="S35" s="136"/>
      <c r="T35" s="136"/>
      <c r="U35" s="136"/>
      <c r="V35" s="136"/>
      <c r="W35" s="136"/>
      <c r="X35" s="136"/>
      <c r="Y35" s="136"/>
      <c r="Z35" s="136"/>
    </row>
    <row r="36" spans="1:26" ht="25.8" customHeight="1">
      <c r="A36" s="136"/>
      <c r="B36" s="136"/>
      <c r="C36" s="136"/>
      <c r="D36" s="136"/>
      <c r="E36" s="136"/>
      <c r="F36" s="136"/>
      <c r="G36" s="136"/>
      <c r="H36" s="136"/>
      <c r="I36" s="136"/>
      <c r="J36" s="136"/>
      <c r="K36" s="136"/>
      <c r="L36" s="136"/>
      <c r="M36" s="136"/>
      <c r="N36" s="136"/>
      <c r="O36" s="136"/>
      <c r="P36" s="136"/>
      <c r="Q36" s="136"/>
      <c r="R36" s="136"/>
      <c r="S36" s="136"/>
      <c r="T36" s="136"/>
      <c r="U36" s="136"/>
      <c r="V36" s="136"/>
      <c r="W36" s="136"/>
      <c r="X36" s="136"/>
      <c r="Y36" s="136"/>
      <c r="Z36" s="136"/>
    </row>
    <row r="37" spans="1:26" ht="25.8" customHeight="1">
      <c r="A37" s="136"/>
      <c r="B37" s="136"/>
      <c r="C37" s="136"/>
      <c r="D37" s="136"/>
      <c r="E37" s="136"/>
      <c r="F37" s="136"/>
      <c r="G37" s="136"/>
      <c r="H37" s="136"/>
      <c r="I37" s="136"/>
      <c r="J37" s="136"/>
      <c r="K37" s="136"/>
      <c r="L37" s="136"/>
      <c r="M37" s="136"/>
      <c r="N37" s="136"/>
      <c r="O37" s="136"/>
      <c r="P37" s="136"/>
      <c r="Q37" s="136"/>
      <c r="R37" s="136"/>
      <c r="S37" s="136"/>
      <c r="T37" s="136"/>
      <c r="U37" s="136"/>
      <c r="V37" s="136"/>
      <c r="W37" s="136"/>
      <c r="X37" s="136"/>
      <c r="Y37" s="136"/>
      <c r="Z37" s="136"/>
    </row>
    <row r="38" spans="1:26" ht="25.8" customHeight="1">
      <c r="A38" s="136"/>
      <c r="B38" s="136"/>
      <c r="C38" s="136"/>
      <c r="D38" s="136"/>
      <c r="E38" s="136"/>
      <c r="F38" s="136"/>
      <c r="G38" s="136"/>
      <c r="H38" s="136"/>
      <c r="I38" s="136"/>
      <c r="J38" s="136"/>
      <c r="K38" s="136"/>
      <c r="L38" s="136"/>
      <c r="M38" s="136"/>
      <c r="N38" s="136"/>
      <c r="O38" s="136"/>
      <c r="P38" s="136"/>
      <c r="Q38" s="136"/>
      <c r="R38" s="136"/>
      <c r="S38" s="136"/>
      <c r="T38" s="136"/>
      <c r="U38" s="136"/>
      <c r="V38" s="136"/>
      <c r="W38" s="136"/>
      <c r="X38" s="136"/>
      <c r="Y38" s="136"/>
      <c r="Z38" s="136"/>
    </row>
    <row r="39" spans="1:26" ht="25.8" customHeight="1">
      <c r="A39" s="136"/>
      <c r="B39" s="136"/>
      <c r="C39" s="136"/>
      <c r="D39" s="136"/>
      <c r="E39" s="136"/>
      <c r="F39" s="136"/>
      <c r="G39" s="136"/>
      <c r="H39" s="136"/>
      <c r="I39" s="136"/>
      <c r="J39" s="136"/>
      <c r="K39" s="136"/>
      <c r="L39" s="136"/>
      <c r="M39" s="136"/>
      <c r="N39" s="136"/>
      <c r="O39" s="136"/>
      <c r="P39" s="136"/>
      <c r="Q39" s="136"/>
      <c r="R39" s="136"/>
      <c r="S39" s="136"/>
      <c r="T39" s="136"/>
      <c r="U39" s="136"/>
      <c r="V39" s="136"/>
      <c r="W39" s="136"/>
      <c r="X39" s="136"/>
      <c r="Y39" s="136"/>
      <c r="Z39" s="136"/>
    </row>
    <row r="40" spans="1:26" ht="25.8" customHeight="1">
      <c r="A40" s="136"/>
      <c r="B40" s="136"/>
      <c r="C40" s="136"/>
      <c r="D40" s="136"/>
      <c r="E40" s="136"/>
      <c r="F40" s="136"/>
      <c r="G40" s="136"/>
      <c r="H40" s="136"/>
      <c r="I40" s="136"/>
      <c r="J40" s="136"/>
      <c r="K40" s="136"/>
      <c r="L40" s="136"/>
      <c r="M40" s="136"/>
      <c r="N40" s="136"/>
      <c r="O40" s="136"/>
      <c r="P40" s="136"/>
      <c r="Q40" s="136"/>
      <c r="R40" s="136"/>
      <c r="S40" s="136"/>
      <c r="T40" s="136"/>
      <c r="U40" s="136"/>
      <c r="V40" s="136"/>
      <c r="W40" s="136"/>
      <c r="X40" s="136"/>
      <c r="Y40" s="136"/>
      <c r="Z40" s="136"/>
    </row>
    <row r="41" spans="1:26" ht="25.8" customHeight="1">
      <c r="A41" s="136"/>
      <c r="B41" s="136"/>
      <c r="C41" s="136"/>
      <c r="D41" s="136"/>
      <c r="E41" s="136"/>
      <c r="F41" s="136"/>
      <c r="G41" s="136"/>
      <c r="H41" s="136"/>
      <c r="I41" s="136"/>
      <c r="J41" s="136"/>
      <c r="K41" s="136"/>
      <c r="L41" s="136"/>
      <c r="M41" s="136"/>
      <c r="N41" s="136"/>
      <c r="O41" s="136"/>
      <c r="P41" s="136"/>
      <c r="Q41" s="136"/>
      <c r="R41" s="136"/>
      <c r="S41" s="136"/>
      <c r="T41" s="136"/>
      <c r="U41" s="136"/>
      <c r="V41" s="136"/>
      <c r="W41" s="136"/>
      <c r="X41" s="136"/>
      <c r="Y41" s="136"/>
      <c r="Z41" s="136"/>
    </row>
    <row r="42" spans="1:26" ht="25.8" customHeight="1">
      <c r="A42" s="136"/>
      <c r="B42" s="136"/>
      <c r="C42" s="136"/>
      <c r="D42" s="136"/>
      <c r="E42" s="136"/>
      <c r="F42" s="136"/>
      <c r="G42" s="136"/>
      <c r="H42" s="136"/>
      <c r="I42" s="136"/>
      <c r="J42" s="136"/>
      <c r="K42" s="136"/>
      <c r="L42" s="136"/>
      <c r="M42" s="136"/>
      <c r="N42" s="136"/>
      <c r="O42" s="136"/>
      <c r="P42" s="136"/>
      <c r="Q42" s="136"/>
      <c r="R42" s="136"/>
      <c r="S42" s="136"/>
      <c r="T42" s="136"/>
      <c r="U42" s="136"/>
      <c r="V42" s="136"/>
      <c r="W42" s="136"/>
      <c r="X42" s="136"/>
      <c r="Y42" s="136"/>
      <c r="Z42" s="136"/>
    </row>
    <row r="43" spans="1:26" ht="25.8" customHeight="1">
      <c r="A43" s="136"/>
      <c r="B43" s="136"/>
      <c r="C43" s="136"/>
      <c r="D43" s="136"/>
      <c r="E43" s="136"/>
      <c r="F43" s="136"/>
      <c r="G43" s="136"/>
      <c r="H43" s="136"/>
      <c r="I43" s="136"/>
      <c r="J43" s="136"/>
      <c r="K43" s="136"/>
      <c r="L43" s="136"/>
      <c r="M43" s="136"/>
      <c r="N43" s="136"/>
      <c r="O43" s="136"/>
      <c r="P43" s="136"/>
      <c r="Q43" s="136"/>
      <c r="R43" s="136"/>
      <c r="S43" s="136"/>
      <c r="T43" s="136"/>
      <c r="U43" s="136"/>
      <c r="V43" s="136"/>
      <c r="W43" s="136"/>
      <c r="X43" s="136"/>
      <c r="Y43" s="136"/>
      <c r="Z43" s="136"/>
    </row>
    <row r="44" spans="1:26" ht="25.8" customHeight="1">
      <c r="A44" s="136"/>
      <c r="B44" s="136"/>
      <c r="C44" s="136"/>
      <c r="D44" s="136"/>
      <c r="E44" s="136"/>
      <c r="F44" s="136"/>
      <c r="G44" s="136"/>
      <c r="H44" s="136"/>
      <c r="I44" s="136"/>
      <c r="J44" s="136"/>
      <c r="K44" s="136"/>
      <c r="L44" s="136"/>
      <c r="M44" s="136"/>
      <c r="N44" s="136"/>
      <c r="O44" s="136"/>
      <c r="P44" s="136"/>
      <c r="Q44" s="136"/>
      <c r="R44" s="136"/>
      <c r="S44" s="136"/>
      <c r="T44" s="136"/>
      <c r="U44" s="136"/>
      <c r="V44" s="136"/>
      <c r="W44" s="136"/>
      <c r="X44" s="136"/>
      <c r="Y44" s="136"/>
      <c r="Z44" s="136"/>
    </row>
    <row r="45" spans="1:26" ht="25.8" customHeight="1">
      <c r="A45" s="136"/>
      <c r="B45" s="136"/>
      <c r="C45" s="136"/>
      <c r="D45" s="136"/>
      <c r="E45" s="136"/>
      <c r="F45" s="136"/>
      <c r="G45" s="136"/>
      <c r="H45" s="136"/>
      <c r="I45" s="136"/>
      <c r="J45" s="136"/>
      <c r="K45" s="136"/>
      <c r="L45" s="136"/>
      <c r="M45" s="136"/>
      <c r="N45" s="136"/>
      <c r="O45" s="136"/>
      <c r="P45" s="136"/>
      <c r="Q45" s="136"/>
      <c r="R45" s="136"/>
      <c r="S45" s="136"/>
      <c r="T45" s="136"/>
      <c r="U45" s="136"/>
      <c r="V45" s="136"/>
      <c r="W45" s="136"/>
      <c r="X45" s="136"/>
      <c r="Y45" s="136"/>
      <c r="Z45" s="136"/>
    </row>
    <row r="46" spans="1:26" ht="25.8" customHeight="1">
      <c r="A46" s="136"/>
      <c r="B46" s="136"/>
      <c r="C46" s="136"/>
      <c r="D46" s="136"/>
      <c r="E46" s="136"/>
      <c r="F46" s="136"/>
      <c r="G46" s="136"/>
      <c r="H46" s="136"/>
      <c r="I46" s="136"/>
      <c r="J46" s="136"/>
      <c r="K46" s="136"/>
      <c r="L46" s="136"/>
      <c r="M46" s="136"/>
      <c r="N46" s="136"/>
      <c r="O46" s="136"/>
      <c r="P46" s="136"/>
      <c r="Q46" s="136"/>
      <c r="R46" s="136"/>
      <c r="S46" s="136"/>
      <c r="T46" s="136"/>
      <c r="U46" s="136"/>
      <c r="V46" s="136"/>
      <c r="W46" s="136"/>
      <c r="X46" s="136"/>
      <c r="Y46" s="136"/>
      <c r="Z46" s="136"/>
    </row>
    <row r="47" spans="1:26" ht="25.8" customHeight="1">
      <c r="A47" s="136"/>
      <c r="B47" s="136"/>
      <c r="C47" s="136"/>
      <c r="D47" s="136"/>
      <c r="E47" s="136"/>
      <c r="F47" s="136"/>
      <c r="G47" s="136"/>
      <c r="H47" s="136"/>
      <c r="I47" s="136"/>
      <c r="J47" s="136"/>
      <c r="K47" s="136"/>
      <c r="L47" s="136"/>
      <c r="M47" s="136"/>
      <c r="N47" s="136"/>
      <c r="O47" s="136"/>
      <c r="P47" s="136"/>
      <c r="Q47" s="136"/>
      <c r="R47" s="136"/>
      <c r="S47" s="136"/>
      <c r="T47" s="136"/>
      <c r="U47" s="136"/>
      <c r="V47" s="136"/>
      <c r="W47" s="136"/>
      <c r="X47" s="136"/>
      <c r="Y47" s="136"/>
      <c r="Z47" s="136"/>
    </row>
    <row r="48" spans="1:26" ht="25.8" customHeight="1">
      <c r="A48" s="136"/>
      <c r="B48" s="136"/>
      <c r="C48" s="136"/>
      <c r="D48" s="136"/>
      <c r="E48" s="136"/>
      <c r="F48" s="136"/>
      <c r="G48" s="136"/>
      <c r="H48" s="136"/>
      <c r="I48" s="136"/>
      <c r="J48" s="136"/>
      <c r="K48" s="136"/>
      <c r="L48" s="136"/>
      <c r="M48" s="136"/>
      <c r="N48" s="136"/>
      <c r="O48" s="136"/>
      <c r="P48" s="136"/>
      <c r="Q48" s="136"/>
      <c r="R48" s="136"/>
      <c r="S48" s="136"/>
      <c r="T48" s="136"/>
      <c r="U48" s="136"/>
      <c r="V48" s="136"/>
      <c r="W48" s="136"/>
      <c r="X48" s="136"/>
      <c r="Y48" s="136"/>
      <c r="Z48" s="136"/>
    </row>
    <row r="49" spans="1:26" ht="25.8" customHeight="1">
      <c r="A49" s="136"/>
      <c r="B49" s="136"/>
      <c r="C49" s="136"/>
      <c r="D49" s="136"/>
      <c r="E49" s="136"/>
      <c r="F49" s="136"/>
      <c r="G49" s="136"/>
      <c r="H49" s="136"/>
      <c r="I49" s="136"/>
      <c r="J49" s="136"/>
      <c r="K49" s="136"/>
      <c r="L49" s="136"/>
      <c r="M49" s="136"/>
      <c r="N49" s="136"/>
      <c r="O49" s="136"/>
      <c r="P49" s="136"/>
      <c r="Q49" s="136"/>
      <c r="R49" s="136"/>
      <c r="S49" s="136"/>
      <c r="T49" s="136"/>
      <c r="U49" s="136"/>
      <c r="V49" s="136"/>
      <c r="W49" s="136"/>
      <c r="X49" s="136"/>
      <c r="Y49" s="136"/>
      <c r="Z49" s="136"/>
    </row>
    <row r="50" spans="1:26" ht="25.8" customHeight="1">
      <c r="A50" s="136"/>
      <c r="B50" s="136"/>
      <c r="C50" s="136"/>
      <c r="D50" s="136"/>
      <c r="E50" s="136"/>
      <c r="F50" s="136"/>
      <c r="G50" s="136"/>
      <c r="H50" s="136"/>
      <c r="I50" s="136"/>
      <c r="J50" s="136"/>
      <c r="K50" s="136"/>
      <c r="L50" s="136"/>
      <c r="M50" s="136"/>
      <c r="N50" s="136"/>
      <c r="O50" s="136"/>
      <c r="P50" s="136"/>
      <c r="Q50" s="136"/>
      <c r="R50" s="136"/>
      <c r="S50" s="136"/>
      <c r="T50" s="136"/>
      <c r="U50" s="136"/>
      <c r="V50" s="136"/>
      <c r="W50" s="136"/>
      <c r="X50" s="136"/>
      <c r="Y50" s="136"/>
      <c r="Z50" s="136"/>
    </row>
    <row r="51" spans="1:26" ht="25.8" customHeight="1">
      <c r="A51" s="136"/>
      <c r="B51" s="136"/>
      <c r="C51" s="136"/>
      <c r="D51" s="136"/>
      <c r="E51" s="136"/>
      <c r="F51" s="136"/>
      <c r="G51" s="136"/>
      <c r="H51" s="136"/>
      <c r="I51" s="136"/>
      <c r="J51" s="136"/>
      <c r="K51" s="136"/>
      <c r="L51" s="136"/>
      <c r="M51" s="136"/>
      <c r="N51" s="136"/>
      <c r="O51" s="136"/>
      <c r="P51" s="136"/>
      <c r="Q51" s="136"/>
      <c r="R51" s="136"/>
      <c r="S51" s="136"/>
      <c r="T51" s="136"/>
      <c r="U51" s="136"/>
      <c r="V51" s="136"/>
      <c r="W51" s="136"/>
      <c r="X51" s="136"/>
      <c r="Y51" s="136"/>
      <c r="Z51" s="136"/>
    </row>
    <row r="52" spans="1:26" ht="25.8" customHeight="1">
      <c r="A52" s="136"/>
      <c r="B52" s="136"/>
      <c r="C52" s="136"/>
      <c r="D52" s="136"/>
      <c r="E52" s="136"/>
      <c r="F52" s="136"/>
      <c r="G52" s="136"/>
      <c r="H52" s="136"/>
      <c r="I52" s="136"/>
      <c r="J52" s="136"/>
      <c r="K52" s="136"/>
      <c r="L52" s="136"/>
      <c r="M52" s="136"/>
      <c r="N52" s="136"/>
      <c r="O52" s="136"/>
      <c r="P52" s="136"/>
      <c r="Q52" s="136"/>
      <c r="R52" s="136"/>
      <c r="S52" s="136"/>
      <c r="T52" s="136"/>
      <c r="U52" s="136"/>
      <c r="V52" s="136"/>
      <c r="W52" s="136"/>
      <c r="X52" s="136"/>
      <c r="Y52" s="136"/>
      <c r="Z52" s="136"/>
    </row>
    <row r="53" spans="1:26" ht="25.8" customHeight="1">
      <c r="A53" s="136"/>
      <c r="B53" s="136"/>
      <c r="C53" s="136"/>
      <c r="D53" s="136"/>
      <c r="E53" s="136"/>
      <c r="F53" s="136"/>
      <c r="G53" s="136"/>
      <c r="H53" s="136"/>
      <c r="I53" s="136"/>
      <c r="J53" s="136"/>
      <c r="K53" s="136"/>
      <c r="L53" s="136"/>
      <c r="M53" s="136"/>
      <c r="N53" s="136"/>
      <c r="O53" s="136"/>
      <c r="P53" s="136"/>
      <c r="Q53" s="136"/>
      <c r="R53" s="136"/>
      <c r="S53" s="136"/>
      <c r="T53" s="136"/>
      <c r="U53" s="136"/>
      <c r="V53" s="136"/>
      <c r="W53" s="136"/>
      <c r="X53" s="136"/>
      <c r="Y53" s="136"/>
      <c r="Z53" s="136"/>
    </row>
    <row r="54" spans="1:26" ht="25.8" customHeight="1">
      <c r="A54" s="136"/>
      <c r="B54" s="136"/>
      <c r="C54" s="136"/>
      <c r="D54" s="136"/>
      <c r="E54" s="136"/>
      <c r="F54" s="136"/>
      <c r="G54" s="136"/>
      <c r="H54" s="136"/>
      <c r="I54" s="136"/>
      <c r="J54" s="136"/>
      <c r="K54" s="136"/>
      <c r="L54" s="136"/>
      <c r="M54" s="136"/>
      <c r="N54" s="136"/>
      <c r="O54" s="136"/>
      <c r="P54" s="136"/>
      <c r="Q54" s="136"/>
      <c r="R54" s="136"/>
      <c r="S54" s="136"/>
      <c r="T54" s="136"/>
      <c r="U54" s="136"/>
      <c r="V54" s="136"/>
      <c r="W54" s="136"/>
      <c r="X54" s="136"/>
      <c r="Y54" s="136"/>
      <c r="Z54" s="136"/>
    </row>
    <row r="55" spans="1:26" ht="25.8" customHeight="1">
      <c r="A55" s="136"/>
      <c r="B55" s="136"/>
      <c r="C55" s="136"/>
      <c r="D55" s="136"/>
      <c r="E55" s="136"/>
      <c r="F55" s="136"/>
      <c r="G55" s="136"/>
      <c r="H55" s="136"/>
      <c r="I55" s="136"/>
      <c r="J55" s="136"/>
      <c r="K55" s="136"/>
      <c r="L55" s="136"/>
      <c r="M55" s="136"/>
      <c r="N55" s="136"/>
      <c r="O55" s="136"/>
      <c r="P55" s="136"/>
      <c r="Q55" s="136"/>
      <c r="R55" s="136"/>
      <c r="S55" s="136"/>
      <c r="T55" s="136"/>
      <c r="U55" s="136"/>
      <c r="V55" s="136"/>
      <c r="W55" s="136"/>
      <c r="X55" s="136"/>
      <c r="Y55" s="136"/>
      <c r="Z55" s="136"/>
    </row>
    <row r="56" spans="1:26" ht="25.8" customHeight="1">
      <c r="A56" s="136"/>
      <c r="B56" s="136"/>
      <c r="C56" s="136"/>
      <c r="D56" s="136"/>
      <c r="E56" s="136"/>
      <c r="F56" s="136"/>
      <c r="G56" s="136"/>
      <c r="H56" s="136"/>
      <c r="I56" s="136"/>
      <c r="J56" s="136"/>
      <c r="K56" s="136"/>
      <c r="L56" s="136"/>
      <c r="M56" s="136"/>
      <c r="N56" s="136"/>
      <c r="O56" s="136"/>
      <c r="P56" s="136"/>
      <c r="Q56" s="136"/>
      <c r="R56" s="136"/>
      <c r="S56" s="136"/>
      <c r="T56" s="136"/>
      <c r="U56" s="136"/>
      <c r="V56" s="136"/>
      <c r="W56" s="136"/>
      <c r="X56" s="136"/>
      <c r="Y56" s="136"/>
      <c r="Z56" s="136"/>
    </row>
    <row r="57" spans="1:26" ht="25.8" customHeight="1">
      <c r="A57" s="136"/>
      <c r="B57" s="136"/>
      <c r="C57" s="136"/>
      <c r="D57" s="136"/>
      <c r="E57" s="136"/>
      <c r="F57" s="136"/>
      <c r="G57" s="136"/>
      <c r="H57" s="136"/>
      <c r="I57" s="136"/>
      <c r="J57" s="136"/>
      <c r="K57" s="136"/>
      <c r="L57" s="136"/>
      <c r="M57" s="136"/>
      <c r="N57" s="136"/>
      <c r="O57" s="136"/>
      <c r="P57" s="136"/>
      <c r="Q57" s="136"/>
      <c r="R57" s="136"/>
      <c r="S57" s="136"/>
      <c r="T57" s="136"/>
      <c r="U57" s="136"/>
      <c r="V57" s="136"/>
      <c r="W57" s="136"/>
      <c r="X57" s="136"/>
      <c r="Y57" s="136"/>
      <c r="Z57" s="136"/>
    </row>
    <row r="58" spans="1:26" ht="25.8" customHeight="1">
      <c r="A58" s="136"/>
      <c r="B58" s="136"/>
      <c r="C58" s="136"/>
      <c r="D58" s="136"/>
      <c r="E58" s="136"/>
      <c r="F58" s="136"/>
      <c r="G58" s="136"/>
      <c r="H58" s="136"/>
      <c r="I58" s="136"/>
      <c r="J58" s="136"/>
      <c r="K58" s="136"/>
      <c r="L58" s="136"/>
      <c r="M58" s="136"/>
      <c r="N58" s="136"/>
      <c r="O58" s="136"/>
      <c r="P58" s="136"/>
      <c r="Q58" s="136"/>
      <c r="R58" s="136"/>
      <c r="S58" s="136"/>
      <c r="T58" s="136"/>
      <c r="U58" s="136"/>
      <c r="V58" s="136"/>
      <c r="W58" s="136"/>
      <c r="X58" s="136"/>
      <c r="Y58" s="136"/>
      <c r="Z58" s="136"/>
    </row>
    <row r="59" spans="1:26" ht="25.8" customHeight="1">
      <c r="A59" s="136"/>
      <c r="B59" s="136"/>
      <c r="C59" s="136"/>
      <c r="D59" s="136"/>
      <c r="E59" s="136"/>
      <c r="F59" s="136"/>
      <c r="G59" s="136"/>
      <c r="H59" s="136"/>
      <c r="I59" s="136"/>
      <c r="J59" s="136"/>
      <c r="K59" s="136"/>
      <c r="L59" s="136"/>
      <c r="M59" s="136"/>
      <c r="N59" s="136"/>
      <c r="O59" s="136"/>
      <c r="P59" s="136"/>
      <c r="Q59" s="136"/>
      <c r="R59" s="136"/>
      <c r="S59" s="136"/>
      <c r="T59" s="136"/>
      <c r="U59" s="136"/>
      <c r="V59" s="136"/>
      <c r="W59" s="136"/>
      <c r="X59" s="136"/>
      <c r="Y59" s="136"/>
      <c r="Z59" s="136"/>
    </row>
    <row r="60" spans="1:26" ht="25.8" customHeight="1">
      <c r="A60" s="136"/>
      <c r="B60" s="136"/>
      <c r="C60" s="136"/>
      <c r="D60" s="136"/>
      <c r="E60" s="136"/>
      <c r="F60" s="136"/>
      <c r="G60" s="136"/>
      <c r="H60" s="136"/>
      <c r="I60" s="136"/>
      <c r="J60" s="136"/>
      <c r="K60" s="136"/>
      <c r="L60" s="136"/>
      <c r="M60" s="136"/>
      <c r="N60" s="136"/>
      <c r="O60" s="136"/>
      <c r="P60" s="136"/>
      <c r="Q60" s="136"/>
      <c r="R60" s="136"/>
      <c r="S60" s="136"/>
      <c r="T60" s="136"/>
      <c r="U60" s="136"/>
      <c r="V60" s="136"/>
      <c r="W60" s="136"/>
      <c r="X60" s="136"/>
      <c r="Y60" s="136"/>
      <c r="Z60" s="136"/>
    </row>
    <row r="61" spans="1:26" ht="25.8" customHeight="1">
      <c r="A61" s="136"/>
      <c r="B61" s="136"/>
      <c r="C61" s="136"/>
      <c r="D61" s="136"/>
      <c r="E61" s="136"/>
      <c r="F61" s="136"/>
      <c r="G61" s="136"/>
      <c r="H61" s="136"/>
      <c r="I61" s="136"/>
      <c r="J61" s="136"/>
      <c r="K61" s="136"/>
      <c r="L61" s="136"/>
      <c r="M61" s="136"/>
      <c r="N61" s="136"/>
      <c r="O61" s="136"/>
      <c r="P61" s="136"/>
      <c r="Q61" s="136"/>
      <c r="R61" s="136"/>
      <c r="S61" s="136"/>
      <c r="T61" s="136"/>
      <c r="U61" s="136"/>
      <c r="V61" s="136"/>
      <c r="W61" s="136"/>
      <c r="X61" s="136"/>
      <c r="Y61" s="136"/>
      <c r="Z61" s="136"/>
    </row>
    <row r="62" spans="1:26" ht="25.8" customHeight="1">
      <c r="A62" s="136"/>
      <c r="B62" s="136"/>
      <c r="C62" s="136"/>
      <c r="D62" s="136"/>
      <c r="E62" s="136"/>
      <c r="F62" s="136"/>
      <c r="G62" s="136"/>
      <c r="H62" s="136"/>
      <c r="I62" s="136"/>
      <c r="J62" s="136"/>
      <c r="K62" s="136"/>
      <c r="L62" s="136"/>
      <c r="M62" s="136"/>
      <c r="N62" s="136"/>
      <c r="O62" s="136"/>
      <c r="P62" s="136"/>
      <c r="Q62" s="136"/>
      <c r="R62" s="136"/>
      <c r="S62" s="136"/>
      <c r="T62" s="136"/>
      <c r="U62" s="136"/>
      <c r="V62" s="136"/>
      <c r="W62" s="136"/>
      <c r="X62" s="136"/>
      <c r="Y62" s="136"/>
      <c r="Z62" s="136"/>
    </row>
    <row r="63" spans="1:26" ht="25.8" customHeight="1">
      <c r="A63" s="136"/>
      <c r="B63" s="136"/>
      <c r="C63" s="136"/>
      <c r="D63" s="136"/>
      <c r="E63" s="136"/>
      <c r="F63" s="136"/>
      <c r="G63" s="136"/>
      <c r="H63" s="136"/>
      <c r="I63" s="136"/>
      <c r="J63" s="136"/>
      <c r="K63" s="136"/>
      <c r="L63" s="136"/>
      <c r="M63" s="136"/>
      <c r="N63" s="136"/>
      <c r="O63" s="136"/>
      <c r="P63" s="136"/>
      <c r="Q63" s="136"/>
      <c r="R63" s="136"/>
      <c r="S63" s="136"/>
      <c r="T63" s="136"/>
      <c r="U63" s="136"/>
      <c r="V63" s="136"/>
      <c r="W63" s="136"/>
      <c r="X63" s="136"/>
      <c r="Y63" s="136"/>
      <c r="Z63" s="136"/>
    </row>
    <row r="64" spans="1:26" ht="25.8" customHeight="1">
      <c r="A64" s="136"/>
      <c r="B64" s="136"/>
      <c r="C64" s="136"/>
      <c r="D64" s="136"/>
      <c r="E64" s="136"/>
      <c r="F64" s="136"/>
      <c r="G64" s="136"/>
      <c r="H64" s="136"/>
      <c r="I64" s="136"/>
      <c r="J64" s="136"/>
      <c r="K64" s="136"/>
      <c r="L64" s="136"/>
      <c r="M64" s="136"/>
      <c r="N64" s="136"/>
      <c r="O64" s="136"/>
      <c r="P64" s="136"/>
      <c r="Q64" s="136"/>
      <c r="R64" s="136"/>
      <c r="S64" s="136"/>
      <c r="T64" s="136"/>
      <c r="U64" s="136"/>
      <c r="V64" s="136"/>
      <c r="W64" s="136"/>
      <c r="X64" s="136"/>
      <c r="Y64" s="136"/>
      <c r="Z64" s="136"/>
    </row>
    <row r="65" spans="1:26" ht="25.8" customHeight="1">
      <c r="A65" s="136"/>
      <c r="B65" s="136"/>
      <c r="C65" s="136"/>
      <c r="D65" s="136"/>
      <c r="E65" s="136"/>
      <c r="F65" s="136"/>
      <c r="G65" s="136"/>
      <c r="H65" s="136"/>
      <c r="I65" s="136"/>
      <c r="J65" s="136"/>
      <c r="K65" s="136"/>
      <c r="L65" s="136"/>
      <c r="M65" s="136"/>
      <c r="N65" s="136"/>
      <c r="O65" s="136"/>
      <c r="P65" s="136"/>
      <c r="Q65" s="136"/>
      <c r="R65" s="136"/>
      <c r="S65" s="136"/>
      <c r="T65" s="136"/>
      <c r="U65" s="136"/>
      <c r="V65" s="136"/>
      <c r="W65" s="136"/>
      <c r="X65" s="136"/>
      <c r="Y65" s="136"/>
      <c r="Z65" s="136"/>
    </row>
    <row r="66" spans="1:26" ht="25.8" customHeight="1">
      <c r="A66" s="136"/>
      <c r="B66" s="136"/>
      <c r="C66" s="136"/>
      <c r="D66" s="136"/>
      <c r="E66" s="136"/>
      <c r="F66" s="136"/>
      <c r="G66" s="136"/>
      <c r="H66" s="136"/>
      <c r="I66" s="136"/>
      <c r="J66" s="136"/>
      <c r="K66" s="136"/>
      <c r="L66" s="136"/>
      <c r="M66" s="136"/>
      <c r="N66" s="136"/>
      <c r="O66" s="136"/>
      <c r="P66" s="136"/>
      <c r="Q66" s="136"/>
      <c r="R66" s="136"/>
      <c r="S66" s="136"/>
      <c r="T66" s="136"/>
      <c r="U66" s="136"/>
      <c r="V66" s="136"/>
      <c r="W66" s="136"/>
      <c r="X66" s="136"/>
      <c r="Y66" s="136"/>
      <c r="Z66" s="136"/>
    </row>
    <row r="67" spans="1:26" ht="25.8" customHeight="1">
      <c r="A67" s="136"/>
      <c r="B67" s="136"/>
      <c r="C67" s="136"/>
      <c r="D67" s="136"/>
      <c r="E67" s="136"/>
      <c r="F67" s="136"/>
      <c r="G67" s="136"/>
      <c r="H67" s="136"/>
      <c r="I67" s="136"/>
      <c r="J67" s="136"/>
      <c r="K67" s="136"/>
      <c r="L67" s="136"/>
      <c r="M67" s="136"/>
      <c r="N67" s="136"/>
      <c r="O67" s="136"/>
      <c r="P67" s="136"/>
      <c r="Q67" s="136"/>
      <c r="R67" s="136"/>
      <c r="S67" s="136"/>
      <c r="T67" s="136"/>
      <c r="U67" s="136"/>
      <c r="V67" s="136"/>
      <c r="W67" s="136"/>
      <c r="X67" s="136"/>
      <c r="Y67" s="136"/>
      <c r="Z67" s="136"/>
    </row>
    <row r="68" spans="1:26" ht="25.8" customHeight="1">
      <c r="A68" s="136"/>
      <c r="B68" s="136"/>
      <c r="C68" s="136"/>
      <c r="D68" s="136"/>
      <c r="E68" s="136"/>
      <c r="F68" s="136"/>
      <c r="G68" s="136"/>
      <c r="H68" s="136"/>
      <c r="I68" s="136"/>
      <c r="J68" s="136"/>
      <c r="K68" s="136"/>
      <c r="L68" s="136"/>
      <c r="M68" s="136"/>
      <c r="N68" s="136"/>
      <c r="O68" s="136"/>
      <c r="P68" s="136"/>
      <c r="Q68" s="136"/>
      <c r="R68" s="136"/>
      <c r="S68" s="136"/>
      <c r="T68" s="136"/>
      <c r="U68" s="136"/>
      <c r="V68" s="136"/>
      <c r="W68" s="136"/>
      <c r="X68" s="136"/>
      <c r="Y68" s="136"/>
      <c r="Z68" s="136"/>
    </row>
    <row r="69" spans="1:26" ht="25.8" customHeight="1">
      <c r="A69" s="136"/>
      <c r="B69" s="136"/>
      <c r="C69" s="136"/>
      <c r="D69" s="136"/>
      <c r="E69" s="136"/>
      <c r="F69" s="136"/>
      <c r="G69" s="136"/>
      <c r="H69" s="136"/>
      <c r="I69" s="136"/>
      <c r="J69" s="136"/>
      <c r="K69" s="136"/>
      <c r="L69" s="136"/>
      <c r="M69" s="136"/>
      <c r="N69" s="136"/>
      <c r="O69" s="136"/>
      <c r="P69" s="136"/>
      <c r="Q69" s="136"/>
      <c r="R69" s="136"/>
      <c r="S69" s="136"/>
      <c r="T69" s="136"/>
      <c r="U69" s="136"/>
      <c r="V69" s="136"/>
      <c r="W69" s="136"/>
      <c r="X69" s="136"/>
      <c r="Y69" s="136"/>
      <c r="Z69" s="136"/>
    </row>
    <row r="70" spans="1:26" ht="25.8" customHeight="1">
      <c r="A70" s="136"/>
      <c r="B70" s="136"/>
      <c r="C70" s="136"/>
      <c r="D70" s="136"/>
      <c r="E70" s="136"/>
      <c r="F70" s="136"/>
      <c r="G70" s="136"/>
      <c r="H70" s="136"/>
      <c r="I70" s="136"/>
      <c r="J70" s="136"/>
      <c r="K70" s="136"/>
      <c r="L70" s="136"/>
      <c r="M70" s="136"/>
      <c r="N70" s="136"/>
      <c r="O70" s="136"/>
      <c r="P70" s="136"/>
      <c r="Q70" s="136"/>
      <c r="R70" s="136"/>
      <c r="S70" s="136"/>
      <c r="T70" s="136"/>
      <c r="U70" s="136"/>
      <c r="V70" s="136"/>
      <c r="W70" s="136"/>
      <c r="X70" s="136"/>
      <c r="Y70" s="136"/>
      <c r="Z70" s="136"/>
    </row>
    <row r="71" spans="1:26" ht="25.8" customHeight="1">
      <c r="A71" s="136"/>
      <c r="B71" s="136"/>
      <c r="C71" s="136"/>
      <c r="D71" s="136"/>
      <c r="E71" s="136"/>
      <c r="F71" s="136"/>
      <c r="G71" s="136"/>
      <c r="H71" s="136"/>
      <c r="I71" s="136"/>
      <c r="J71" s="136"/>
      <c r="K71" s="136"/>
      <c r="L71" s="136"/>
      <c r="M71" s="136"/>
      <c r="N71" s="136"/>
      <c r="O71" s="136"/>
      <c r="P71" s="136"/>
      <c r="Q71" s="136"/>
      <c r="R71" s="136"/>
      <c r="S71" s="136"/>
      <c r="T71" s="136"/>
      <c r="U71" s="136"/>
      <c r="V71" s="136"/>
      <c r="W71" s="136"/>
      <c r="X71" s="136"/>
      <c r="Y71" s="136"/>
      <c r="Z71" s="136"/>
    </row>
    <row r="72" spans="1:26" ht="25.8" customHeight="1">
      <c r="A72" s="136"/>
      <c r="B72" s="136"/>
      <c r="C72" s="136"/>
      <c r="D72" s="136"/>
      <c r="E72" s="136"/>
      <c r="F72" s="136"/>
      <c r="G72" s="136"/>
      <c r="H72" s="136"/>
      <c r="I72" s="136"/>
      <c r="J72" s="136"/>
      <c r="K72" s="136"/>
      <c r="L72" s="136"/>
      <c r="M72" s="136"/>
      <c r="N72" s="136"/>
      <c r="O72" s="136"/>
      <c r="P72" s="136"/>
      <c r="Q72" s="136"/>
      <c r="R72" s="136"/>
      <c r="S72" s="136"/>
      <c r="T72" s="136"/>
      <c r="U72" s="136"/>
      <c r="V72" s="136"/>
      <c r="W72" s="136"/>
      <c r="X72" s="136"/>
      <c r="Y72" s="136"/>
      <c r="Z72" s="136"/>
    </row>
    <row r="73" spans="1:26" ht="25.8" customHeight="1">
      <c r="A73" s="136"/>
      <c r="B73" s="136"/>
      <c r="C73" s="136"/>
      <c r="D73" s="136"/>
      <c r="E73" s="136"/>
      <c r="F73" s="136"/>
      <c r="G73" s="136"/>
      <c r="H73" s="136"/>
      <c r="I73" s="136"/>
      <c r="J73" s="136"/>
      <c r="K73" s="136"/>
      <c r="L73" s="136"/>
      <c r="M73" s="136"/>
      <c r="N73" s="136"/>
      <c r="O73" s="136"/>
      <c r="P73" s="136"/>
      <c r="Q73" s="136"/>
      <c r="R73" s="136"/>
      <c r="S73" s="136"/>
      <c r="T73" s="136"/>
      <c r="U73" s="136"/>
      <c r="V73" s="136"/>
      <c r="W73" s="136"/>
      <c r="X73" s="136"/>
      <c r="Y73" s="136"/>
      <c r="Z73" s="136"/>
    </row>
    <row r="74" spans="1:26" ht="25.8" customHeight="1">
      <c r="A74" s="136"/>
      <c r="B74" s="136"/>
      <c r="C74" s="136"/>
      <c r="D74" s="136"/>
      <c r="E74" s="136"/>
      <c r="F74" s="136"/>
      <c r="G74" s="136"/>
      <c r="H74" s="136"/>
      <c r="I74" s="136"/>
      <c r="J74" s="136"/>
      <c r="K74" s="136"/>
      <c r="L74" s="136"/>
      <c r="M74" s="136"/>
      <c r="N74" s="136"/>
      <c r="O74" s="136"/>
      <c r="P74" s="136"/>
      <c r="Q74" s="136"/>
      <c r="R74" s="136"/>
      <c r="S74" s="136"/>
      <c r="T74" s="136"/>
      <c r="U74" s="136"/>
      <c r="V74" s="136"/>
      <c r="W74" s="136"/>
      <c r="X74" s="136"/>
      <c r="Y74" s="136"/>
      <c r="Z74" s="136"/>
    </row>
    <row r="75" spans="1:26" ht="25.8" customHeight="1">
      <c r="A75" s="136"/>
      <c r="B75" s="136"/>
      <c r="C75" s="136"/>
      <c r="D75" s="136"/>
      <c r="E75" s="136"/>
      <c r="F75" s="136"/>
      <c r="G75" s="136"/>
      <c r="H75" s="136"/>
      <c r="I75" s="136"/>
      <c r="J75" s="136"/>
      <c r="K75" s="136"/>
      <c r="L75" s="136"/>
      <c r="M75" s="136"/>
      <c r="N75" s="136"/>
      <c r="O75" s="136"/>
      <c r="P75" s="136"/>
      <c r="Q75" s="136"/>
      <c r="R75" s="136"/>
      <c r="S75" s="136"/>
      <c r="T75" s="136"/>
      <c r="U75" s="136"/>
      <c r="V75" s="136"/>
      <c r="W75" s="136"/>
      <c r="X75" s="136"/>
      <c r="Y75" s="136"/>
      <c r="Z75" s="136"/>
    </row>
    <row r="76" spans="1:26" ht="25.8" customHeight="1">
      <c r="A76" s="136"/>
      <c r="B76" s="136"/>
      <c r="C76" s="136"/>
      <c r="D76" s="136"/>
      <c r="E76" s="136"/>
      <c r="F76" s="136"/>
      <c r="G76" s="136"/>
      <c r="H76" s="136"/>
      <c r="I76" s="136"/>
      <c r="J76" s="136"/>
      <c r="K76" s="136"/>
      <c r="L76" s="136"/>
      <c r="M76" s="136"/>
      <c r="N76" s="136"/>
      <c r="O76" s="136"/>
      <c r="P76" s="136"/>
      <c r="Q76" s="136"/>
      <c r="R76" s="136"/>
      <c r="S76" s="136"/>
      <c r="T76" s="136"/>
      <c r="U76" s="136"/>
      <c r="V76" s="136"/>
      <c r="W76" s="136"/>
      <c r="X76" s="136"/>
      <c r="Y76" s="136"/>
      <c r="Z76" s="136"/>
    </row>
    <row r="77" spans="1:26" ht="25.8" customHeight="1">
      <c r="A77" s="136"/>
      <c r="B77" s="136"/>
      <c r="C77" s="136"/>
      <c r="D77" s="136"/>
      <c r="E77" s="136"/>
      <c r="F77" s="136"/>
      <c r="G77" s="136"/>
      <c r="H77" s="136"/>
      <c r="I77" s="136"/>
      <c r="J77" s="136"/>
      <c r="K77" s="136"/>
      <c r="L77" s="136"/>
      <c r="M77" s="136"/>
      <c r="N77" s="136"/>
      <c r="O77" s="136"/>
      <c r="P77" s="136"/>
      <c r="Q77" s="136"/>
      <c r="R77" s="136"/>
      <c r="S77" s="136"/>
      <c r="T77" s="136"/>
      <c r="U77" s="136"/>
      <c r="V77" s="136"/>
      <c r="W77" s="136"/>
      <c r="X77" s="136"/>
      <c r="Y77" s="136"/>
      <c r="Z77" s="136"/>
    </row>
    <row r="78" spans="1:26" ht="25.8" customHeight="1">
      <c r="A78" s="136"/>
      <c r="B78" s="136"/>
      <c r="C78" s="136"/>
      <c r="D78" s="136"/>
      <c r="E78" s="136"/>
      <c r="F78" s="136"/>
      <c r="G78" s="136"/>
      <c r="H78" s="136"/>
      <c r="I78" s="136"/>
      <c r="J78" s="136"/>
      <c r="K78" s="136"/>
      <c r="L78" s="136"/>
      <c r="M78" s="136"/>
      <c r="N78" s="136"/>
      <c r="O78" s="136"/>
      <c r="P78" s="136"/>
      <c r="Q78" s="136"/>
      <c r="R78" s="136"/>
      <c r="S78" s="136"/>
      <c r="T78" s="136"/>
      <c r="U78" s="136"/>
      <c r="V78" s="136"/>
      <c r="W78" s="136"/>
      <c r="X78" s="136"/>
      <c r="Y78" s="136"/>
      <c r="Z78" s="136"/>
    </row>
    <row r="79" spans="1:26" ht="25.8" customHeight="1">
      <c r="A79" s="136"/>
      <c r="B79" s="136"/>
      <c r="C79" s="136"/>
      <c r="D79" s="136"/>
      <c r="E79" s="136"/>
      <c r="F79" s="136"/>
      <c r="G79" s="136"/>
      <c r="H79" s="136"/>
      <c r="I79" s="136"/>
      <c r="J79" s="136"/>
      <c r="K79" s="136"/>
      <c r="L79" s="136"/>
      <c r="M79" s="136"/>
      <c r="N79" s="136"/>
      <c r="O79" s="136"/>
      <c r="P79" s="136"/>
      <c r="Q79" s="136"/>
      <c r="R79" s="136"/>
      <c r="S79" s="136"/>
      <c r="T79" s="136"/>
      <c r="U79" s="136"/>
      <c r="V79" s="136"/>
      <c r="W79" s="136"/>
      <c r="X79" s="136"/>
      <c r="Y79" s="136"/>
      <c r="Z79" s="136"/>
    </row>
    <row r="80" spans="1:26" ht="25.8" customHeight="1">
      <c r="A80" s="136"/>
      <c r="B80" s="136"/>
      <c r="C80" s="136"/>
      <c r="D80" s="136"/>
      <c r="E80" s="136"/>
      <c r="F80" s="136"/>
      <c r="G80" s="136"/>
      <c r="H80" s="136"/>
      <c r="I80" s="136"/>
      <c r="J80" s="136"/>
      <c r="K80" s="136"/>
      <c r="L80" s="136"/>
      <c r="M80" s="136"/>
      <c r="N80" s="136"/>
      <c r="O80" s="136"/>
      <c r="P80" s="136"/>
      <c r="Q80" s="136"/>
      <c r="R80" s="136"/>
      <c r="S80" s="136"/>
      <c r="T80" s="136"/>
      <c r="U80" s="136"/>
      <c r="V80" s="136"/>
      <c r="W80" s="136"/>
      <c r="X80" s="136"/>
      <c r="Y80" s="136"/>
      <c r="Z80" s="136"/>
    </row>
    <row r="81" spans="1:26" ht="25.8" customHeight="1">
      <c r="A81" s="136"/>
      <c r="B81" s="136"/>
      <c r="C81" s="136"/>
      <c r="D81" s="136"/>
      <c r="E81" s="136"/>
      <c r="F81" s="136"/>
      <c r="G81" s="136"/>
      <c r="H81" s="136"/>
      <c r="I81" s="136"/>
      <c r="J81" s="136"/>
      <c r="K81" s="136"/>
      <c r="L81" s="136"/>
      <c r="M81" s="136"/>
      <c r="N81" s="136"/>
      <c r="O81" s="136"/>
      <c r="P81" s="136"/>
      <c r="Q81" s="136"/>
      <c r="R81" s="136"/>
      <c r="S81" s="136"/>
      <c r="T81" s="136"/>
      <c r="U81" s="136"/>
      <c r="V81" s="136"/>
      <c r="W81" s="136"/>
      <c r="X81" s="136"/>
      <c r="Y81" s="136"/>
      <c r="Z81" s="136"/>
    </row>
    <row r="82" spans="1:26" ht="25.8" customHeight="1">
      <c r="A82" s="136"/>
      <c r="B82" s="136"/>
      <c r="C82" s="136"/>
      <c r="D82" s="136"/>
      <c r="E82" s="136"/>
      <c r="F82" s="136"/>
      <c r="G82" s="136"/>
      <c r="H82" s="136"/>
      <c r="I82" s="136"/>
      <c r="J82" s="136"/>
      <c r="K82" s="136"/>
      <c r="L82" s="136"/>
      <c r="M82" s="136"/>
      <c r="N82" s="136"/>
      <c r="O82" s="136"/>
      <c r="P82" s="136"/>
      <c r="Q82" s="136"/>
      <c r="R82" s="136"/>
      <c r="S82" s="136"/>
      <c r="T82" s="136"/>
      <c r="U82" s="136"/>
      <c r="V82" s="136"/>
      <c r="W82" s="136"/>
      <c r="X82" s="136"/>
      <c r="Y82" s="136"/>
      <c r="Z82" s="136"/>
    </row>
    <row r="83" spans="1:26" ht="25.8" customHeight="1">
      <c r="A83" s="136"/>
      <c r="B83" s="136"/>
      <c r="C83" s="136"/>
      <c r="D83" s="136"/>
      <c r="E83" s="136"/>
      <c r="F83" s="136"/>
      <c r="G83" s="136"/>
      <c r="H83" s="136"/>
      <c r="I83" s="136"/>
      <c r="J83" s="136"/>
      <c r="K83" s="136"/>
      <c r="L83" s="136"/>
      <c r="M83" s="136"/>
      <c r="N83" s="136"/>
      <c r="O83" s="136"/>
      <c r="P83" s="136"/>
      <c r="Q83" s="136"/>
      <c r="R83" s="136"/>
      <c r="S83" s="136"/>
      <c r="T83" s="136"/>
      <c r="U83" s="136"/>
      <c r="V83" s="136"/>
      <c r="W83" s="136"/>
      <c r="X83" s="136"/>
      <c r="Y83" s="136"/>
      <c r="Z83" s="136"/>
    </row>
    <row r="84" spans="1:26" ht="25.8" customHeight="1">
      <c r="A84" s="136"/>
      <c r="B84" s="136"/>
      <c r="C84" s="136"/>
      <c r="D84" s="136"/>
      <c r="E84" s="136"/>
      <c r="F84" s="136"/>
      <c r="G84" s="136"/>
      <c r="H84" s="136"/>
      <c r="I84" s="136"/>
      <c r="J84" s="136"/>
      <c r="K84" s="136"/>
      <c r="L84" s="136"/>
      <c r="M84" s="136"/>
      <c r="N84" s="136"/>
      <c r="O84" s="136"/>
      <c r="P84" s="136"/>
      <c r="Q84" s="136"/>
      <c r="R84" s="136"/>
      <c r="S84" s="136"/>
      <c r="T84" s="136"/>
      <c r="U84" s="136"/>
      <c r="V84" s="136"/>
      <c r="W84" s="136"/>
      <c r="X84" s="136"/>
      <c r="Y84" s="136"/>
      <c r="Z84" s="136"/>
    </row>
    <row r="85" spans="1:26" ht="25.8" customHeight="1">
      <c r="A85" s="136"/>
      <c r="B85" s="136"/>
      <c r="C85" s="136"/>
      <c r="D85" s="136"/>
      <c r="E85" s="136"/>
      <c r="F85" s="136"/>
      <c r="G85" s="136"/>
      <c r="H85" s="136"/>
      <c r="I85" s="136"/>
      <c r="J85" s="136"/>
      <c r="K85" s="136"/>
      <c r="L85" s="136"/>
      <c r="M85" s="136"/>
      <c r="N85" s="136"/>
      <c r="O85" s="136"/>
      <c r="P85" s="136"/>
      <c r="Q85" s="136"/>
      <c r="R85" s="136"/>
      <c r="S85" s="136"/>
      <c r="T85" s="136"/>
      <c r="U85" s="136"/>
      <c r="V85" s="136"/>
      <c r="W85" s="136"/>
      <c r="X85" s="136"/>
      <c r="Y85" s="136"/>
      <c r="Z85" s="136"/>
    </row>
    <row r="86" spans="1:26" ht="25.8" customHeight="1">
      <c r="A86" s="136"/>
      <c r="B86" s="136"/>
      <c r="C86" s="136"/>
      <c r="D86" s="136"/>
      <c r="E86" s="136"/>
      <c r="F86" s="136"/>
      <c r="G86" s="136"/>
      <c r="H86" s="136"/>
      <c r="I86" s="136"/>
      <c r="J86" s="136"/>
      <c r="K86" s="136"/>
      <c r="L86" s="136"/>
      <c r="M86" s="136"/>
      <c r="N86" s="136"/>
      <c r="O86" s="136"/>
      <c r="P86" s="136"/>
      <c r="Q86" s="136"/>
      <c r="R86" s="136"/>
      <c r="S86" s="136"/>
      <c r="T86" s="136"/>
      <c r="U86" s="136"/>
      <c r="V86" s="136"/>
      <c r="W86" s="136"/>
      <c r="X86" s="136"/>
      <c r="Y86" s="136"/>
      <c r="Z86" s="136"/>
    </row>
    <row r="87" spans="1:26" ht="25.8" customHeight="1">
      <c r="A87" s="136"/>
      <c r="B87" s="136"/>
      <c r="C87" s="136"/>
      <c r="D87" s="136"/>
      <c r="E87" s="136"/>
      <c r="F87" s="136"/>
      <c r="G87" s="136"/>
      <c r="H87" s="136"/>
      <c r="I87" s="136"/>
      <c r="J87" s="136"/>
      <c r="K87" s="136"/>
      <c r="L87" s="136"/>
      <c r="M87" s="136"/>
      <c r="N87" s="136"/>
      <c r="O87" s="136"/>
      <c r="P87" s="136"/>
      <c r="Q87" s="136"/>
      <c r="R87" s="136"/>
      <c r="S87" s="136"/>
      <c r="T87" s="136"/>
      <c r="U87" s="136"/>
      <c r="V87" s="136"/>
      <c r="W87" s="136"/>
      <c r="X87" s="136"/>
      <c r="Y87" s="136"/>
      <c r="Z87" s="136"/>
    </row>
    <row r="88" spans="1:26" ht="25.8" customHeight="1">
      <c r="A88" s="136"/>
      <c r="B88" s="136"/>
      <c r="C88" s="136"/>
      <c r="D88" s="136"/>
      <c r="E88" s="136"/>
      <c r="F88" s="136"/>
      <c r="G88" s="136"/>
      <c r="H88" s="136"/>
      <c r="I88" s="136"/>
      <c r="J88" s="136"/>
      <c r="K88" s="136"/>
      <c r="L88" s="136"/>
      <c r="M88" s="136"/>
      <c r="N88" s="136"/>
      <c r="O88" s="136"/>
      <c r="P88" s="136"/>
      <c r="Q88" s="136"/>
      <c r="R88" s="136"/>
      <c r="S88" s="136"/>
      <c r="T88" s="136"/>
      <c r="U88" s="136"/>
      <c r="V88" s="136"/>
      <c r="W88" s="136"/>
      <c r="X88" s="136"/>
      <c r="Y88" s="136"/>
      <c r="Z88" s="136"/>
    </row>
    <row r="89" spans="1:26" ht="25.8" customHeight="1">
      <c r="A89" s="136"/>
      <c r="B89" s="136"/>
      <c r="C89" s="136"/>
      <c r="D89" s="136"/>
      <c r="E89" s="136"/>
      <c r="F89" s="136"/>
      <c r="G89" s="136"/>
      <c r="H89" s="136"/>
      <c r="I89" s="136"/>
      <c r="J89" s="136"/>
      <c r="K89" s="136"/>
      <c r="L89" s="136"/>
      <c r="M89" s="136"/>
      <c r="N89" s="136"/>
      <c r="O89" s="136"/>
      <c r="P89" s="136"/>
      <c r="Q89" s="136"/>
      <c r="R89" s="136"/>
      <c r="S89" s="136"/>
      <c r="T89" s="136"/>
      <c r="U89" s="136"/>
      <c r="V89" s="136"/>
      <c r="W89" s="136"/>
      <c r="X89" s="136"/>
      <c r="Y89" s="136"/>
      <c r="Z89" s="136"/>
    </row>
    <row r="90" spans="1:26" ht="25.8" customHeight="1">
      <c r="A90" s="136"/>
      <c r="B90" s="136"/>
      <c r="C90" s="136"/>
      <c r="D90" s="136"/>
      <c r="E90" s="136"/>
      <c r="F90" s="136"/>
      <c r="G90" s="136"/>
      <c r="H90" s="136"/>
      <c r="I90" s="136"/>
      <c r="J90" s="136"/>
      <c r="K90" s="136"/>
      <c r="L90" s="136"/>
      <c r="M90" s="136"/>
      <c r="N90" s="136"/>
      <c r="O90" s="136"/>
      <c r="P90" s="136"/>
      <c r="Q90" s="136"/>
      <c r="R90" s="136"/>
      <c r="S90" s="136"/>
      <c r="T90" s="136"/>
      <c r="U90" s="136"/>
      <c r="V90" s="136"/>
      <c r="W90" s="136"/>
      <c r="X90" s="136"/>
      <c r="Y90" s="136"/>
      <c r="Z90" s="136"/>
    </row>
    <row r="91" spans="1:26" ht="25.8" customHeight="1">
      <c r="A91" s="136"/>
      <c r="B91" s="136"/>
      <c r="C91" s="136"/>
      <c r="D91" s="136"/>
      <c r="E91" s="136"/>
      <c r="F91" s="136"/>
      <c r="G91" s="136"/>
      <c r="H91" s="136"/>
      <c r="I91" s="136"/>
      <c r="J91" s="136"/>
      <c r="K91" s="136"/>
      <c r="L91" s="136"/>
      <c r="M91" s="136"/>
      <c r="N91" s="136"/>
      <c r="O91" s="136"/>
      <c r="P91" s="136"/>
      <c r="Q91" s="136"/>
      <c r="R91" s="136"/>
      <c r="S91" s="136"/>
      <c r="T91" s="136"/>
      <c r="U91" s="136"/>
      <c r="V91" s="136"/>
      <c r="W91" s="136"/>
      <c r="X91" s="136"/>
      <c r="Y91" s="136"/>
      <c r="Z91" s="136"/>
    </row>
    <row r="92" spans="1:26" ht="25.8" customHeight="1">
      <c r="A92" s="136"/>
      <c r="B92" s="136"/>
      <c r="C92" s="136"/>
      <c r="D92" s="136"/>
      <c r="E92" s="136"/>
      <c r="F92" s="136"/>
      <c r="G92" s="136"/>
      <c r="H92" s="136"/>
      <c r="I92" s="136"/>
      <c r="J92" s="136"/>
      <c r="K92" s="136"/>
      <c r="L92" s="136"/>
      <c r="M92" s="136"/>
      <c r="N92" s="136"/>
      <c r="O92" s="136"/>
      <c r="P92" s="136"/>
      <c r="Q92" s="136"/>
      <c r="R92" s="136"/>
      <c r="S92" s="136"/>
      <c r="T92" s="136"/>
      <c r="U92" s="136"/>
      <c r="V92" s="136"/>
      <c r="W92" s="136"/>
      <c r="X92" s="136"/>
      <c r="Y92" s="136"/>
      <c r="Z92" s="136"/>
    </row>
    <row r="93" spans="1:26" ht="25.8" customHeight="1">
      <c r="A93" s="136"/>
      <c r="B93" s="136"/>
      <c r="C93" s="136"/>
      <c r="D93" s="136"/>
      <c r="E93" s="136"/>
      <c r="F93" s="136"/>
      <c r="G93" s="136"/>
      <c r="H93" s="136"/>
      <c r="I93" s="136"/>
      <c r="J93" s="136"/>
      <c r="K93" s="136"/>
      <c r="L93" s="136"/>
      <c r="M93" s="136"/>
      <c r="N93" s="136"/>
      <c r="O93" s="136"/>
      <c r="P93" s="136"/>
      <c r="Q93" s="136"/>
      <c r="R93" s="136"/>
      <c r="S93" s="136"/>
      <c r="T93" s="136"/>
      <c r="U93" s="136"/>
      <c r="V93" s="136"/>
      <c r="W93" s="136"/>
      <c r="X93" s="136"/>
      <c r="Y93" s="136"/>
      <c r="Z93" s="136"/>
    </row>
    <row r="94" spans="1:26" ht="25.8" customHeight="1">
      <c r="A94" s="136"/>
      <c r="B94" s="136"/>
      <c r="C94" s="136"/>
      <c r="D94" s="136"/>
      <c r="E94" s="136"/>
      <c r="F94" s="136"/>
      <c r="G94" s="136"/>
      <c r="H94" s="136"/>
      <c r="I94" s="136"/>
      <c r="J94" s="136"/>
      <c r="K94" s="136"/>
      <c r="L94" s="136"/>
      <c r="M94" s="136"/>
      <c r="N94" s="136"/>
      <c r="O94" s="136"/>
      <c r="P94" s="136"/>
      <c r="Q94" s="136"/>
      <c r="R94" s="136"/>
      <c r="S94" s="136"/>
      <c r="T94" s="136"/>
      <c r="U94" s="136"/>
      <c r="V94" s="136"/>
      <c r="W94" s="136"/>
      <c r="X94" s="136"/>
      <c r="Y94" s="136"/>
      <c r="Z94" s="136"/>
    </row>
    <row r="95" spans="1:26" ht="25.8" customHeight="1">
      <c r="A95" s="136"/>
      <c r="B95" s="136"/>
      <c r="C95" s="136"/>
      <c r="D95" s="136"/>
      <c r="E95" s="136"/>
      <c r="F95" s="136"/>
      <c r="G95" s="136"/>
      <c r="H95" s="136"/>
      <c r="I95" s="136"/>
      <c r="J95" s="136"/>
      <c r="K95" s="136"/>
      <c r="L95" s="136"/>
      <c r="M95" s="136"/>
      <c r="N95" s="136"/>
      <c r="O95" s="136"/>
      <c r="P95" s="136"/>
      <c r="Q95" s="136"/>
      <c r="R95" s="136"/>
      <c r="S95" s="136"/>
      <c r="T95" s="136"/>
      <c r="U95" s="136"/>
      <c r="V95" s="136"/>
      <c r="W95" s="136"/>
      <c r="X95" s="136"/>
      <c r="Y95" s="136"/>
      <c r="Z95" s="136"/>
    </row>
    <row r="96" spans="1:26" ht="25.8" customHeight="1">
      <c r="A96" s="136"/>
      <c r="B96" s="136"/>
      <c r="C96" s="136"/>
      <c r="D96" s="136"/>
      <c r="E96" s="136"/>
      <c r="F96" s="136"/>
      <c r="G96" s="136"/>
      <c r="H96" s="136"/>
      <c r="I96" s="136"/>
      <c r="J96" s="136"/>
      <c r="K96" s="136"/>
      <c r="L96" s="136"/>
      <c r="M96" s="136"/>
      <c r="N96" s="136"/>
      <c r="O96" s="136"/>
      <c r="P96" s="136"/>
      <c r="Q96" s="136"/>
      <c r="R96" s="136"/>
      <c r="S96" s="136"/>
      <c r="T96" s="136"/>
      <c r="U96" s="136"/>
      <c r="V96" s="136"/>
      <c r="W96" s="136"/>
      <c r="X96" s="136"/>
      <c r="Y96" s="136"/>
      <c r="Z96" s="136"/>
    </row>
    <row r="97" spans="1:26" ht="25.8" customHeight="1">
      <c r="A97" s="136"/>
      <c r="B97" s="136"/>
      <c r="C97" s="136"/>
      <c r="D97" s="136"/>
      <c r="E97" s="136"/>
      <c r="F97" s="136"/>
      <c r="G97" s="136"/>
      <c r="H97" s="136"/>
      <c r="I97" s="136"/>
      <c r="J97" s="136"/>
      <c r="K97" s="136"/>
      <c r="L97" s="136"/>
      <c r="M97" s="136"/>
      <c r="N97" s="136"/>
      <c r="O97" s="136"/>
      <c r="P97" s="136"/>
      <c r="Q97" s="136"/>
      <c r="R97" s="136"/>
      <c r="S97" s="136"/>
      <c r="T97" s="136"/>
      <c r="U97" s="136"/>
      <c r="V97" s="136"/>
      <c r="W97" s="136"/>
      <c r="X97" s="136"/>
      <c r="Y97" s="136"/>
      <c r="Z97" s="136"/>
    </row>
    <row r="98" spans="1:26" ht="25.8" customHeight="1">
      <c r="A98" s="136"/>
      <c r="B98" s="136"/>
      <c r="C98" s="136"/>
      <c r="D98" s="136"/>
      <c r="E98" s="136"/>
      <c r="F98" s="136"/>
      <c r="G98" s="136"/>
      <c r="H98" s="136"/>
      <c r="I98" s="136"/>
      <c r="J98" s="136"/>
      <c r="K98" s="136"/>
      <c r="L98" s="136"/>
      <c r="M98" s="136"/>
      <c r="N98" s="136"/>
      <c r="O98" s="136"/>
      <c r="P98" s="136"/>
      <c r="Q98" s="136"/>
      <c r="R98" s="136"/>
      <c r="S98" s="136"/>
      <c r="T98" s="136"/>
      <c r="U98" s="136"/>
      <c r="V98" s="136"/>
      <c r="W98" s="136"/>
      <c r="X98" s="136"/>
      <c r="Y98" s="136"/>
      <c r="Z98" s="136"/>
    </row>
    <row r="99" spans="1:26" ht="25.8" customHeight="1">
      <c r="A99" s="136"/>
      <c r="B99" s="136"/>
      <c r="C99" s="136"/>
      <c r="D99" s="136"/>
      <c r="E99" s="136"/>
      <c r="F99" s="136"/>
      <c r="G99" s="136"/>
      <c r="H99" s="136"/>
      <c r="I99" s="136"/>
      <c r="J99" s="136"/>
      <c r="K99" s="136"/>
      <c r="L99" s="136"/>
      <c r="M99" s="136"/>
      <c r="N99" s="136"/>
      <c r="O99" s="136"/>
      <c r="P99" s="136"/>
      <c r="Q99" s="136"/>
      <c r="R99" s="136"/>
      <c r="S99" s="136"/>
      <c r="T99" s="136"/>
      <c r="U99" s="136"/>
      <c r="V99" s="136"/>
      <c r="W99" s="136"/>
      <c r="X99" s="136"/>
      <c r="Y99" s="136"/>
      <c r="Z99" s="136"/>
    </row>
    <row r="100" spans="1:26" ht="25.8" customHeight="1">
      <c r="A100" s="136"/>
      <c r="B100" s="136"/>
      <c r="C100" s="136"/>
      <c r="D100" s="136"/>
      <c r="E100" s="136"/>
      <c r="F100" s="136"/>
      <c r="G100" s="136"/>
      <c r="H100" s="136"/>
      <c r="I100" s="136"/>
      <c r="J100" s="136"/>
      <c r="K100" s="136"/>
      <c r="L100" s="136"/>
      <c r="M100" s="136"/>
      <c r="N100" s="136"/>
      <c r="O100" s="136"/>
      <c r="P100" s="136"/>
      <c r="Q100" s="136"/>
      <c r="R100" s="136"/>
      <c r="S100" s="136"/>
      <c r="T100" s="136"/>
      <c r="U100" s="136"/>
      <c r="V100" s="136"/>
      <c r="W100" s="136"/>
      <c r="X100" s="136"/>
      <c r="Y100" s="136"/>
      <c r="Z100" s="136"/>
    </row>
    <row r="101" spans="1:26" ht="25.8" customHeight="1">
      <c r="A101" s="136"/>
      <c r="B101" s="136"/>
      <c r="C101" s="136"/>
      <c r="D101" s="136"/>
      <c r="E101" s="136"/>
      <c r="F101" s="136"/>
      <c r="G101" s="136"/>
      <c r="H101" s="136"/>
      <c r="I101" s="136"/>
      <c r="J101" s="136"/>
      <c r="K101" s="136"/>
      <c r="L101" s="136"/>
      <c r="M101" s="136"/>
      <c r="N101" s="136"/>
      <c r="O101" s="136"/>
      <c r="P101" s="136"/>
      <c r="Q101" s="136"/>
      <c r="R101" s="136"/>
      <c r="S101" s="136"/>
      <c r="T101" s="136"/>
      <c r="U101" s="136"/>
      <c r="V101" s="136"/>
      <c r="W101" s="136"/>
      <c r="X101" s="136"/>
      <c r="Y101" s="136"/>
      <c r="Z101" s="136"/>
    </row>
    <row r="102" spans="1:26" ht="25.8" customHeight="1">
      <c r="A102" s="136"/>
      <c r="B102" s="136"/>
      <c r="C102" s="136"/>
      <c r="D102" s="136"/>
      <c r="E102" s="136"/>
      <c r="F102" s="136"/>
      <c r="G102" s="136"/>
      <c r="H102" s="136"/>
      <c r="I102" s="136"/>
      <c r="J102" s="136"/>
      <c r="K102" s="136"/>
      <c r="L102" s="136"/>
      <c r="M102" s="136"/>
      <c r="N102" s="136"/>
      <c r="O102" s="136"/>
      <c r="P102" s="136"/>
      <c r="Q102" s="136"/>
      <c r="R102" s="136"/>
      <c r="S102" s="136"/>
      <c r="T102" s="136"/>
      <c r="U102" s="136"/>
      <c r="V102" s="136"/>
      <c r="W102" s="136"/>
      <c r="X102" s="136"/>
      <c r="Y102" s="136"/>
      <c r="Z102" s="136"/>
    </row>
    <row r="103" spans="1:26" ht="25.8" customHeight="1">
      <c r="A103" s="136"/>
      <c r="B103" s="136"/>
      <c r="C103" s="136"/>
      <c r="D103" s="136"/>
      <c r="E103" s="136"/>
      <c r="F103" s="136"/>
      <c r="G103" s="136"/>
      <c r="H103" s="136"/>
      <c r="I103" s="136"/>
      <c r="J103" s="136"/>
      <c r="K103" s="136"/>
      <c r="L103" s="136"/>
      <c r="M103" s="136"/>
      <c r="N103" s="136"/>
      <c r="O103" s="136"/>
      <c r="P103" s="136"/>
      <c r="Q103" s="136"/>
      <c r="R103" s="136"/>
      <c r="S103" s="136"/>
      <c r="T103" s="136"/>
      <c r="U103" s="136"/>
      <c r="V103" s="136"/>
      <c r="W103" s="136"/>
      <c r="X103" s="136"/>
      <c r="Y103" s="136"/>
      <c r="Z103" s="136"/>
    </row>
    <row r="104" spans="1:26" ht="25.8" customHeight="1">
      <c r="A104" s="136"/>
      <c r="B104" s="136"/>
      <c r="C104" s="136"/>
      <c r="D104" s="136"/>
      <c r="E104" s="136"/>
      <c r="F104" s="136"/>
      <c r="G104" s="136"/>
      <c r="H104" s="136"/>
      <c r="I104" s="136"/>
      <c r="J104" s="136"/>
      <c r="K104" s="136"/>
      <c r="L104" s="136"/>
      <c r="M104" s="136"/>
      <c r="N104" s="136"/>
      <c r="O104" s="136"/>
      <c r="P104" s="136"/>
      <c r="Q104" s="136"/>
      <c r="R104" s="136"/>
      <c r="S104" s="136"/>
      <c r="T104" s="136"/>
      <c r="U104" s="136"/>
      <c r="V104" s="136"/>
      <c r="W104" s="136"/>
      <c r="X104" s="136"/>
      <c r="Y104" s="136"/>
      <c r="Z104" s="136"/>
    </row>
    <row r="105" spans="1:26" ht="25.8" customHeight="1">
      <c r="A105" s="136"/>
      <c r="B105" s="136"/>
      <c r="C105" s="136"/>
      <c r="D105" s="136"/>
      <c r="E105" s="136"/>
      <c r="F105" s="136"/>
      <c r="G105" s="136"/>
      <c r="H105" s="136"/>
      <c r="I105" s="136"/>
      <c r="J105" s="136"/>
      <c r="K105" s="136"/>
      <c r="L105" s="136"/>
      <c r="M105" s="136"/>
      <c r="N105" s="136"/>
      <c r="O105" s="136"/>
      <c r="P105" s="136"/>
      <c r="Q105" s="136"/>
      <c r="R105" s="136"/>
      <c r="S105" s="136"/>
      <c r="T105" s="136"/>
      <c r="U105" s="136"/>
      <c r="V105" s="136"/>
      <c r="W105" s="136"/>
      <c r="X105" s="136"/>
      <c r="Y105" s="136"/>
      <c r="Z105" s="136"/>
    </row>
    <row r="106" spans="1:26" ht="25.8" customHeight="1">
      <c r="A106" s="136"/>
      <c r="B106" s="136"/>
      <c r="C106" s="136"/>
      <c r="D106" s="136"/>
      <c r="E106" s="136"/>
      <c r="F106" s="136"/>
      <c r="G106" s="136"/>
      <c r="H106" s="136"/>
      <c r="I106" s="136"/>
      <c r="J106" s="136"/>
      <c r="K106" s="136"/>
      <c r="L106" s="136"/>
      <c r="M106" s="136"/>
      <c r="N106" s="136"/>
      <c r="O106" s="136"/>
      <c r="P106" s="136"/>
      <c r="Q106" s="136"/>
      <c r="R106" s="136"/>
      <c r="S106" s="136"/>
      <c r="T106" s="136"/>
      <c r="U106" s="136"/>
      <c r="V106" s="136"/>
      <c r="W106" s="136"/>
      <c r="X106" s="136"/>
      <c r="Y106" s="136"/>
      <c r="Z106" s="136"/>
    </row>
    <row r="107" spans="1:26" ht="25.8" customHeight="1">
      <c r="A107" s="136"/>
      <c r="B107" s="136"/>
      <c r="C107" s="136"/>
      <c r="D107" s="136"/>
      <c r="E107" s="136"/>
      <c r="F107" s="136"/>
      <c r="G107" s="136"/>
      <c r="H107" s="136"/>
      <c r="I107" s="136"/>
      <c r="J107" s="136"/>
      <c r="K107" s="136"/>
      <c r="L107" s="136"/>
      <c r="M107" s="136"/>
      <c r="N107" s="136"/>
      <c r="O107" s="136"/>
      <c r="P107" s="136"/>
      <c r="Q107" s="136"/>
      <c r="R107" s="136"/>
      <c r="S107" s="136"/>
      <c r="T107" s="136"/>
      <c r="U107" s="136"/>
      <c r="V107" s="136"/>
      <c r="W107" s="136"/>
      <c r="X107" s="136"/>
      <c r="Y107" s="136"/>
      <c r="Z107" s="136"/>
    </row>
    <row r="108" spans="1:26" ht="25.8" customHeight="1">
      <c r="A108" s="136"/>
      <c r="B108" s="136"/>
      <c r="C108" s="136"/>
      <c r="D108" s="136"/>
      <c r="E108" s="136"/>
      <c r="F108" s="136"/>
      <c r="G108" s="136"/>
      <c r="H108" s="136"/>
      <c r="I108" s="136"/>
      <c r="J108" s="136"/>
      <c r="K108" s="136"/>
      <c r="L108" s="136"/>
      <c r="M108" s="136"/>
      <c r="N108" s="136"/>
      <c r="O108" s="136"/>
      <c r="P108" s="136"/>
      <c r="Q108" s="136"/>
      <c r="R108" s="136"/>
      <c r="S108" s="136"/>
      <c r="T108" s="136"/>
      <c r="U108" s="136"/>
      <c r="V108" s="136"/>
      <c r="W108" s="136"/>
      <c r="X108" s="136"/>
      <c r="Y108" s="136"/>
      <c r="Z108" s="136"/>
    </row>
    <row r="109" spans="1:26" ht="25.8" customHeight="1">
      <c r="A109" s="136"/>
      <c r="B109" s="136"/>
      <c r="C109" s="136"/>
      <c r="D109" s="136"/>
      <c r="E109" s="136"/>
      <c r="F109" s="136"/>
      <c r="G109" s="136"/>
      <c r="H109" s="136"/>
      <c r="I109" s="136"/>
      <c r="J109" s="136"/>
      <c r="K109" s="136"/>
      <c r="L109" s="136"/>
      <c r="M109" s="136"/>
      <c r="N109" s="136"/>
      <c r="O109" s="136"/>
      <c r="P109" s="136"/>
      <c r="Q109" s="136"/>
      <c r="R109" s="136"/>
      <c r="S109" s="136"/>
      <c r="T109" s="136"/>
      <c r="U109" s="136"/>
      <c r="V109" s="136"/>
      <c r="W109" s="136"/>
      <c r="X109" s="136"/>
      <c r="Y109" s="136"/>
      <c r="Z109" s="136"/>
    </row>
    <row r="110" spans="1:26" ht="25.8" customHeight="1">
      <c r="A110" s="136"/>
      <c r="B110" s="136"/>
      <c r="C110" s="136"/>
      <c r="D110" s="136"/>
      <c r="E110" s="136"/>
      <c r="F110" s="136"/>
      <c r="G110" s="136"/>
      <c r="H110" s="136"/>
      <c r="I110" s="136"/>
      <c r="J110" s="136"/>
      <c r="K110" s="136"/>
      <c r="L110" s="136"/>
      <c r="M110" s="136"/>
      <c r="N110" s="136"/>
      <c r="O110" s="136"/>
      <c r="P110" s="136"/>
      <c r="Q110" s="136"/>
      <c r="R110" s="136"/>
      <c r="S110" s="136"/>
      <c r="T110" s="136"/>
      <c r="U110" s="136"/>
      <c r="V110" s="136"/>
      <c r="W110" s="136"/>
      <c r="X110" s="136"/>
      <c r="Y110" s="136"/>
      <c r="Z110" s="136"/>
    </row>
    <row r="111" spans="1:26" ht="25.8" customHeight="1">
      <c r="A111" s="136"/>
      <c r="B111" s="136"/>
      <c r="C111" s="136"/>
      <c r="D111" s="136"/>
      <c r="E111" s="136"/>
      <c r="F111" s="136"/>
      <c r="G111" s="136"/>
      <c r="H111" s="136"/>
      <c r="I111" s="136"/>
      <c r="J111" s="136"/>
      <c r="K111" s="136"/>
      <c r="L111" s="136"/>
      <c r="M111" s="136"/>
      <c r="N111" s="136"/>
      <c r="O111" s="136"/>
      <c r="P111" s="136"/>
      <c r="Q111" s="136"/>
      <c r="R111" s="136"/>
      <c r="S111" s="136"/>
      <c r="T111" s="136"/>
      <c r="U111" s="136"/>
      <c r="V111" s="136"/>
      <c r="W111" s="136"/>
      <c r="X111" s="136"/>
      <c r="Y111" s="136"/>
      <c r="Z111" s="136"/>
    </row>
    <row r="112" spans="1:26" ht="25.8" customHeight="1">
      <c r="A112" s="136"/>
      <c r="B112" s="136"/>
      <c r="C112" s="136"/>
      <c r="D112" s="136"/>
      <c r="E112" s="136"/>
      <c r="F112" s="136"/>
      <c r="G112" s="136"/>
      <c r="H112" s="136"/>
      <c r="I112" s="136"/>
      <c r="J112" s="136"/>
      <c r="K112" s="136"/>
      <c r="L112" s="136"/>
      <c r="M112" s="136"/>
      <c r="N112" s="136"/>
      <c r="O112" s="136"/>
      <c r="P112" s="136"/>
      <c r="Q112" s="136"/>
      <c r="R112" s="136"/>
      <c r="S112" s="136"/>
      <c r="T112" s="136"/>
      <c r="U112" s="136"/>
      <c r="V112" s="136"/>
      <c r="W112" s="136"/>
      <c r="X112" s="136"/>
      <c r="Y112" s="136"/>
      <c r="Z112" s="136"/>
    </row>
    <row r="113" spans="1:26" ht="25.8" customHeight="1">
      <c r="A113" s="136"/>
      <c r="B113" s="136"/>
      <c r="C113" s="136"/>
      <c r="D113" s="136"/>
      <c r="E113" s="136"/>
      <c r="F113" s="136"/>
      <c r="G113" s="136"/>
      <c r="H113" s="136"/>
      <c r="I113" s="136"/>
      <c r="J113" s="136"/>
      <c r="K113" s="136"/>
      <c r="L113" s="136"/>
      <c r="M113" s="136"/>
      <c r="N113" s="136"/>
      <c r="O113" s="136"/>
      <c r="P113" s="136"/>
      <c r="Q113" s="136"/>
      <c r="R113" s="136"/>
      <c r="S113" s="136"/>
      <c r="T113" s="136"/>
      <c r="U113" s="136"/>
      <c r="V113" s="136"/>
      <c r="W113" s="136"/>
      <c r="X113" s="136"/>
      <c r="Y113" s="136"/>
      <c r="Z113" s="136"/>
    </row>
    <row r="114" spans="1:26" ht="25.8" customHeight="1">
      <c r="A114" s="136"/>
      <c r="B114" s="136"/>
      <c r="C114" s="136"/>
      <c r="D114" s="136"/>
      <c r="E114" s="136"/>
      <c r="F114" s="136"/>
      <c r="G114" s="136"/>
      <c r="H114" s="136"/>
      <c r="I114" s="136"/>
      <c r="J114" s="136"/>
      <c r="K114" s="136"/>
      <c r="L114" s="136"/>
      <c r="M114" s="136"/>
      <c r="N114" s="136"/>
      <c r="O114" s="136"/>
      <c r="P114" s="136"/>
      <c r="Q114" s="136"/>
      <c r="R114" s="136"/>
      <c r="S114" s="136"/>
      <c r="T114" s="136"/>
      <c r="U114" s="136"/>
      <c r="V114" s="136"/>
      <c r="W114" s="136"/>
      <c r="X114" s="136"/>
      <c r="Y114" s="136"/>
      <c r="Z114" s="136"/>
    </row>
    <row r="115" spans="1:26" ht="25.8" customHeight="1">
      <c r="A115" s="136"/>
      <c r="B115" s="136"/>
      <c r="C115" s="136"/>
      <c r="D115" s="136"/>
      <c r="E115" s="136"/>
      <c r="F115" s="136"/>
      <c r="G115" s="136"/>
      <c r="H115" s="136"/>
      <c r="I115" s="136"/>
      <c r="J115" s="136"/>
      <c r="K115" s="136"/>
      <c r="L115" s="136"/>
      <c r="M115" s="136"/>
      <c r="N115" s="136"/>
      <c r="O115" s="136"/>
      <c r="P115" s="136"/>
      <c r="Q115" s="136"/>
      <c r="R115" s="136"/>
      <c r="S115" s="136"/>
      <c r="T115" s="136"/>
      <c r="U115" s="136"/>
      <c r="V115" s="136"/>
      <c r="W115" s="136"/>
      <c r="X115" s="136"/>
      <c r="Y115" s="136"/>
      <c r="Z115" s="136"/>
    </row>
    <row r="116" spans="1:26" ht="25.8" customHeight="1">
      <c r="A116" s="136"/>
      <c r="B116" s="136"/>
      <c r="C116" s="136"/>
      <c r="D116" s="136"/>
      <c r="E116" s="136"/>
      <c r="F116" s="136"/>
      <c r="G116" s="136"/>
      <c r="H116" s="136"/>
      <c r="I116" s="136"/>
      <c r="J116" s="136"/>
      <c r="K116" s="136"/>
      <c r="L116" s="136"/>
      <c r="M116" s="136"/>
      <c r="N116" s="136"/>
      <c r="O116" s="136"/>
      <c r="P116" s="136"/>
      <c r="Q116" s="136"/>
      <c r="R116" s="136"/>
      <c r="S116" s="136"/>
      <c r="T116" s="136"/>
      <c r="U116" s="136"/>
      <c r="V116" s="136"/>
      <c r="W116" s="136"/>
      <c r="X116" s="136"/>
      <c r="Y116" s="136"/>
      <c r="Z116" s="136"/>
    </row>
    <row r="117" spans="1:26" ht="25.8" customHeight="1">
      <c r="A117" s="136"/>
      <c r="B117" s="136"/>
      <c r="C117" s="136"/>
      <c r="D117" s="136"/>
      <c r="E117" s="136"/>
      <c r="F117" s="136"/>
      <c r="G117" s="136"/>
      <c r="H117" s="136"/>
      <c r="I117" s="136"/>
      <c r="J117" s="136"/>
      <c r="K117" s="136"/>
      <c r="L117" s="136"/>
      <c r="M117" s="136"/>
      <c r="N117" s="136"/>
      <c r="O117" s="136"/>
      <c r="P117" s="136"/>
      <c r="Q117" s="136"/>
      <c r="R117" s="136"/>
      <c r="S117" s="136"/>
      <c r="T117" s="136"/>
      <c r="U117" s="136"/>
      <c r="V117" s="136"/>
      <c r="W117" s="136"/>
      <c r="X117" s="136"/>
      <c r="Y117" s="136"/>
      <c r="Z117" s="136"/>
    </row>
    <row r="118" spans="1:26" ht="25.8" customHeight="1">
      <c r="A118" s="136"/>
      <c r="B118" s="136"/>
      <c r="C118" s="136"/>
      <c r="D118" s="136"/>
      <c r="E118" s="136"/>
      <c r="F118" s="136"/>
      <c r="G118" s="136"/>
      <c r="H118" s="136"/>
      <c r="I118" s="136"/>
      <c r="J118" s="136"/>
      <c r="K118" s="136"/>
      <c r="L118" s="136"/>
      <c r="M118" s="136"/>
      <c r="N118" s="136"/>
      <c r="O118" s="136"/>
      <c r="P118" s="136"/>
      <c r="Q118" s="136"/>
      <c r="R118" s="136"/>
      <c r="S118" s="136"/>
      <c r="T118" s="136"/>
      <c r="U118" s="136"/>
      <c r="V118" s="136"/>
      <c r="W118" s="136"/>
      <c r="X118" s="136"/>
      <c r="Y118" s="136"/>
      <c r="Z118" s="136"/>
    </row>
    <row r="119" spans="1:26" ht="25.8" customHeight="1">
      <c r="A119" s="136"/>
      <c r="B119" s="136"/>
      <c r="C119" s="136"/>
      <c r="D119" s="136"/>
      <c r="E119" s="136"/>
      <c r="F119" s="136"/>
      <c r="G119" s="136"/>
      <c r="H119" s="136"/>
      <c r="I119" s="136"/>
      <c r="J119" s="136"/>
      <c r="K119" s="136"/>
      <c r="L119" s="136"/>
      <c r="M119" s="136"/>
      <c r="N119" s="136"/>
      <c r="O119" s="136"/>
      <c r="P119" s="136"/>
      <c r="Q119" s="136"/>
      <c r="R119" s="136"/>
      <c r="S119" s="136"/>
      <c r="T119" s="136"/>
      <c r="U119" s="136"/>
      <c r="V119" s="136"/>
      <c r="W119" s="136"/>
      <c r="X119" s="136"/>
      <c r="Y119" s="136"/>
      <c r="Z119" s="136"/>
    </row>
    <row r="120" spans="1:26" ht="25.8" customHeight="1">
      <c r="A120" s="136"/>
      <c r="B120" s="136"/>
      <c r="C120" s="136"/>
      <c r="D120" s="136"/>
      <c r="E120" s="136"/>
      <c r="F120" s="136"/>
      <c r="G120" s="136"/>
      <c r="H120" s="136"/>
      <c r="I120" s="136"/>
      <c r="J120" s="136"/>
      <c r="K120" s="136"/>
      <c r="L120" s="136"/>
      <c r="M120" s="136"/>
      <c r="N120" s="136"/>
      <c r="O120" s="136"/>
      <c r="P120" s="136"/>
      <c r="Q120" s="136"/>
      <c r="R120" s="136"/>
      <c r="S120" s="136"/>
      <c r="T120" s="136"/>
      <c r="U120" s="136"/>
      <c r="V120" s="136"/>
      <c r="W120" s="136"/>
      <c r="X120" s="136"/>
      <c r="Y120" s="136"/>
      <c r="Z120" s="136"/>
    </row>
    <row r="121" spans="1:26" ht="25.8" customHeight="1">
      <c r="A121" s="136"/>
      <c r="B121" s="136"/>
      <c r="C121" s="136"/>
      <c r="D121" s="136"/>
      <c r="E121" s="136"/>
      <c r="F121" s="136"/>
      <c r="G121" s="136"/>
      <c r="H121" s="136"/>
      <c r="I121" s="136"/>
      <c r="J121" s="136"/>
      <c r="K121" s="136"/>
      <c r="L121" s="136"/>
      <c r="M121" s="136"/>
      <c r="N121" s="136"/>
      <c r="O121" s="136"/>
      <c r="P121" s="136"/>
      <c r="Q121" s="136"/>
      <c r="R121" s="136"/>
      <c r="S121" s="136"/>
      <c r="T121" s="136"/>
      <c r="U121" s="136"/>
      <c r="V121" s="136"/>
      <c r="W121" s="136"/>
      <c r="X121" s="136"/>
      <c r="Y121" s="136"/>
      <c r="Z121" s="136"/>
    </row>
    <row r="122" spans="1:26" ht="25.8" customHeight="1">
      <c r="A122" s="136"/>
      <c r="B122" s="136"/>
      <c r="C122" s="136"/>
      <c r="D122" s="136"/>
      <c r="E122" s="136"/>
      <c r="F122" s="136"/>
      <c r="G122" s="136"/>
      <c r="H122" s="136"/>
      <c r="I122" s="136"/>
      <c r="J122" s="136"/>
      <c r="K122" s="136"/>
      <c r="L122" s="136"/>
      <c r="M122" s="136"/>
      <c r="N122" s="136"/>
      <c r="O122" s="136"/>
      <c r="P122" s="136"/>
      <c r="Q122" s="136"/>
      <c r="R122" s="136"/>
      <c r="S122" s="136"/>
      <c r="T122" s="136"/>
      <c r="U122" s="136"/>
      <c r="V122" s="136"/>
      <c r="W122" s="136"/>
      <c r="X122" s="136"/>
      <c r="Y122" s="136"/>
      <c r="Z122" s="136"/>
    </row>
    <row r="123" spans="1:26" ht="25.8" customHeight="1">
      <c r="A123" s="136"/>
      <c r="B123" s="136"/>
      <c r="C123" s="136"/>
      <c r="D123" s="136"/>
      <c r="E123" s="136"/>
      <c r="F123" s="136"/>
      <c r="G123" s="136"/>
      <c r="H123" s="136"/>
      <c r="I123" s="136"/>
      <c r="J123" s="136"/>
      <c r="K123" s="136"/>
      <c r="L123" s="136"/>
      <c r="M123" s="136"/>
      <c r="N123" s="136"/>
      <c r="O123" s="136"/>
      <c r="P123" s="136"/>
      <c r="Q123" s="136"/>
      <c r="R123" s="136"/>
      <c r="S123" s="136"/>
      <c r="T123" s="136"/>
      <c r="U123" s="136"/>
      <c r="V123" s="136"/>
      <c r="W123" s="136"/>
      <c r="X123" s="136"/>
      <c r="Y123" s="136"/>
      <c r="Z123" s="136"/>
    </row>
    <row r="124" spans="1:26" ht="25.8" customHeight="1">
      <c r="A124" s="136"/>
      <c r="B124" s="136"/>
      <c r="C124" s="136"/>
      <c r="D124" s="136"/>
      <c r="E124" s="136"/>
      <c r="F124" s="136"/>
      <c r="G124" s="136"/>
      <c r="H124" s="136"/>
      <c r="I124" s="136"/>
      <c r="J124" s="136"/>
      <c r="K124" s="136"/>
      <c r="L124" s="136"/>
      <c r="M124" s="136"/>
      <c r="N124" s="136"/>
      <c r="O124" s="136"/>
      <c r="P124" s="136"/>
      <c r="Q124" s="136"/>
      <c r="R124" s="136"/>
      <c r="S124" s="136"/>
      <c r="T124" s="136"/>
      <c r="U124" s="136"/>
      <c r="V124" s="136"/>
      <c r="W124" s="136"/>
      <c r="X124" s="136"/>
      <c r="Y124" s="136"/>
      <c r="Z124" s="136"/>
    </row>
    <row r="125" spans="1:26" ht="25.8" customHeight="1">
      <c r="A125" s="136"/>
      <c r="B125" s="136"/>
      <c r="C125" s="136"/>
      <c r="D125" s="136"/>
      <c r="E125" s="136"/>
      <c r="F125" s="136"/>
      <c r="G125" s="136"/>
      <c r="H125" s="136"/>
      <c r="I125" s="136"/>
      <c r="J125" s="136"/>
      <c r="K125" s="136"/>
      <c r="L125" s="136"/>
      <c r="M125" s="136"/>
      <c r="N125" s="136"/>
      <c r="O125" s="136"/>
      <c r="P125" s="136"/>
      <c r="Q125" s="136"/>
      <c r="R125" s="136"/>
      <c r="S125" s="136"/>
      <c r="T125" s="136"/>
      <c r="U125" s="136"/>
      <c r="V125" s="136"/>
      <c r="W125" s="136"/>
      <c r="X125" s="136"/>
      <c r="Y125" s="136"/>
      <c r="Z125" s="136"/>
    </row>
    <row r="126" spans="1:26" ht="25.8" customHeight="1">
      <c r="A126" s="136"/>
      <c r="B126" s="136"/>
      <c r="C126" s="136"/>
      <c r="D126" s="136"/>
      <c r="E126" s="136"/>
      <c r="F126" s="136"/>
      <c r="G126" s="136"/>
      <c r="H126" s="136"/>
      <c r="I126" s="136"/>
      <c r="J126" s="136"/>
      <c r="K126" s="136"/>
      <c r="L126" s="136"/>
      <c r="M126" s="136"/>
      <c r="N126" s="136"/>
      <c r="O126" s="136"/>
      <c r="P126" s="136"/>
      <c r="Q126" s="136"/>
      <c r="R126" s="136"/>
      <c r="S126" s="136"/>
      <c r="T126" s="136"/>
      <c r="U126" s="136"/>
      <c r="V126" s="136"/>
      <c r="W126" s="136"/>
      <c r="X126" s="136"/>
      <c r="Y126" s="136"/>
      <c r="Z126" s="136"/>
    </row>
    <row r="127" spans="1:26" ht="25.8" customHeight="1">
      <c r="A127" s="136"/>
      <c r="B127" s="136"/>
      <c r="C127" s="136"/>
      <c r="D127" s="136"/>
      <c r="E127" s="136"/>
      <c r="F127" s="136"/>
      <c r="G127" s="136"/>
      <c r="H127" s="136"/>
      <c r="I127" s="136"/>
      <c r="J127" s="136"/>
      <c r="K127" s="136"/>
      <c r="L127" s="136"/>
      <c r="M127" s="136"/>
      <c r="N127" s="136"/>
      <c r="O127" s="136"/>
      <c r="P127" s="136"/>
      <c r="Q127" s="136"/>
      <c r="R127" s="136"/>
      <c r="S127" s="136"/>
      <c r="T127" s="136"/>
      <c r="U127" s="136"/>
      <c r="V127" s="136"/>
      <c r="W127" s="136"/>
      <c r="X127" s="136"/>
      <c r="Y127" s="136"/>
      <c r="Z127" s="136"/>
    </row>
    <row r="128" spans="1:26" ht="25.8" customHeight="1">
      <c r="A128" s="136"/>
      <c r="B128" s="136"/>
      <c r="C128" s="136"/>
      <c r="D128" s="136"/>
      <c r="E128" s="136"/>
      <c r="F128" s="136"/>
      <c r="G128" s="136"/>
      <c r="H128" s="136"/>
      <c r="I128" s="136"/>
      <c r="J128" s="136"/>
      <c r="K128" s="136"/>
      <c r="L128" s="136"/>
      <c r="M128" s="136"/>
      <c r="N128" s="136"/>
      <c r="O128" s="136"/>
      <c r="P128" s="136"/>
      <c r="Q128" s="136"/>
      <c r="R128" s="136"/>
      <c r="S128" s="136"/>
      <c r="T128" s="136"/>
      <c r="U128" s="136"/>
      <c r="V128" s="136"/>
      <c r="W128" s="136"/>
      <c r="X128" s="136"/>
      <c r="Y128" s="136"/>
      <c r="Z128" s="136"/>
    </row>
    <row r="129" spans="1:26" ht="25.8" customHeight="1">
      <c r="A129" s="136"/>
      <c r="B129" s="136"/>
      <c r="C129" s="136"/>
      <c r="D129" s="136"/>
      <c r="E129" s="136"/>
      <c r="F129" s="136"/>
      <c r="G129" s="136"/>
      <c r="H129" s="136"/>
      <c r="I129" s="136"/>
      <c r="J129" s="136"/>
      <c r="K129" s="136"/>
      <c r="L129" s="136"/>
      <c r="M129" s="136"/>
      <c r="N129" s="136"/>
      <c r="O129" s="136"/>
      <c r="P129" s="136"/>
      <c r="Q129" s="136"/>
      <c r="R129" s="136"/>
      <c r="S129" s="136"/>
      <c r="T129" s="136"/>
      <c r="U129" s="136"/>
      <c r="V129" s="136"/>
      <c r="W129" s="136"/>
      <c r="X129" s="136"/>
      <c r="Y129" s="136"/>
      <c r="Z129" s="136"/>
    </row>
    <row r="130" spans="1:26" ht="25.8" customHeight="1">
      <c r="A130" s="136"/>
      <c r="B130" s="136"/>
      <c r="C130" s="136"/>
      <c r="D130" s="136"/>
      <c r="E130" s="136"/>
      <c r="F130" s="136"/>
      <c r="G130" s="136"/>
      <c r="H130" s="136"/>
      <c r="I130" s="136"/>
      <c r="J130" s="136"/>
      <c r="K130" s="136"/>
      <c r="L130" s="136"/>
      <c r="M130" s="136"/>
      <c r="N130" s="136"/>
      <c r="O130" s="136"/>
      <c r="P130" s="136"/>
      <c r="Q130" s="136"/>
      <c r="R130" s="136"/>
      <c r="S130" s="136"/>
      <c r="T130" s="136"/>
      <c r="U130" s="136"/>
      <c r="V130" s="136"/>
      <c r="W130" s="136"/>
      <c r="X130" s="136"/>
      <c r="Y130" s="136"/>
      <c r="Z130" s="136"/>
    </row>
    <row r="131" spans="1:26" ht="25.8" customHeight="1">
      <c r="A131" s="136"/>
      <c r="B131" s="136"/>
      <c r="C131" s="136"/>
      <c r="D131" s="136"/>
      <c r="E131" s="136"/>
      <c r="F131" s="136"/>
      <c r="G131" s="136"/>
      <c r="H131" s="136"/>
      <c r="I131" s="136"/>
      <c r="J131" s="136"/>
      <c r="K131" s="136"/>
      <c r="L131" s="136"/>
      <c r="M131" s="136"/>
      <c r="N131" s="136"/>
      <c r="O131" s="136"/>
      <c r="P131" s="136"/>
      <c r="Q131" s="136"/>
      <c r="R131" s="136"/>
      <c r="S131" s="136"/>
      <c r="T131" s="136"/>
      <c r="U131" s="136"/>
      <c r="V131" s="136"/>
      <c r="W131" s="136"/>
      <c r="X131" s="136"/>
      <c r="Y131" s="136"/>
      <c r="Z131" s="136"/>
    </row>
    <row r="132" spans="1:26" ht="25.8" customHeight="1">
      <c r="A132" s="136"/>
      <c r="B132" s="136"/>
      <c r="C132" s="136"/>
      <c r="D132" s="136"/>
      <c r="E132" s="136"/>
      <c r="F132" s="136"/>
      <c r="G132" s="136"/>
      <c r="H132" s="136"/>
      <c r="I132" s="136"/>
      <c r="J132" s="136"/>
      <c r="K132" s="136"/>
      <c r="L132" s="136"/>
      <c r="M132" s="136"/>
      <c r="N132" s="136"/>
      <c r="O132" s="136"/>
      <c r="P132" s="136"/>
      <c r="Q132" s="136"/>
      <c r="R132" s="136"/>
      <c r="S132" s="136"/>
      <c r="T132" s="136"/>
      <c r="U132" s="136"/>
      <c r="V132" s="136"/>
      <c r="W132" s="136"/>
      <c r="X132" s="136"/>
      <c r="Y132" s="136"/>
      <c r="Z132" s="136"/>
    </row>
    <row r="133" spans="1:26" ht="25.8" customHeight="1">
      <c r="A133" s="136"/>
      <c r="B133" s="136"/>
      <c r="C133" s="136"/>
      <c r="D133" s="136"/>
      <c r="E133" s="136"/>
      <c r="F133" s="136"/>
      <c r="G133" s="136"/>
      <c r="H133" s="136"/>
      <c r="I133" s="136"/>
      <c r="J133" s="136"/>
      <c r="K133" s="136"/>
      <c r="L133" s="136"/>
      <c r="M133" s="136"/>
      <c r="N133" s="136"/>
      <c r="O133" s="136"/>
      <c r="P133" s="136"/>
      <c r="Q133" s="136"/>
      <c r="R133" s="136"/>
      <c r="S133" s="136"/>
      <c r="T133" s="136"/>
      <c r="U133" s="136"/>
      <c r="V133" s="136"/>
      <c r="W133" s="136"/>
      <c r="X133" s="136"/>
      <c r="Y133" s="136"/>
      <c r="Z133" s="136"/>
    </row>
    <row r="134" spans="1:26" ht="25.8" customHeight="1">
      <c r="A134" s="136"/>
      <c r="B134" s="136"/>
      <c r="C134" s="136"/>
      <c r="D134" s="136"/>
      <c r="E134" s="136"/>
      <c r="F134" s="136"/>
      <c r="G134" s="136"/>
      <c r="H134" s="136"/>
      <c r="I134" s="136"/>
      <c r="J134" s="136"/>
      <c r="K134" s="136"/>
      <c r="L134" s="136"/>
      <c r="M134" s="136"/>
      <c r="N134" s="136"/>
      <c r="O134" s="136"/>
      <c r="P134" s="136"/>
      <c r="Q134" s="136"/>
      <c r="R134" s="136"/>
      <c r="S134" s="136"/>
      <c r="T134" s="136"/>
      <c r="U134" s="136"/>
      <c r="V134" s="136"/>
      <c r="W134" s="136"/>
      <c r="X134" s="136"/>
      <c r="Y134" s="136"/>
      <c r="Z134" s="136"/>
    </row>
    <row r="135" spans="1:26" ht="25.8" customHeight="1">
      <c r="A135" s="136"/>
      <c r="B135" s="136"/>
      <c r="C135" s="136"/>
      <c r="D135" s="136"/>
      <c r="E135" s="136"/>
      <c r="F135" s="136"/>
      <c r="G135" s="136"/>
      <c r="H135" s="136"/>
      <c r="I135" s="136"/>
      <c r="J135" s="136"/>
      <c r="K135" s="136"/>
      <c r="L135" s="136"/>
      <c r="M135" s="136"/>
      <c r="N135" s="136"/>
      <c r="O135" s="136"/>
      <c r="P135" s="136"/>
      <c r="Q135" s="136"/>
      <c r="R135" s="136"/>
      <c r="S135" s="136"/>
      <c r="T135" s="136"/>
      <c r="U135" s="136"/>
      <c r="V135" s="136"/>
      <c r="W135" s="136"/>
      <c r="X135" s="136"/>
      <c r="Y135" s="136"/>
      <c r="Z135" s="136"/>
    </row>
    <row r="136" spans="1:26" ht="25.8" customHeight="1">
      <c r="A136" s="136"/>
      <c r="B136" s="136"/>
      <c r="C136" s="136"/>
      <c r="D136" s="136"/>
      <c r="E136" s="136"/>
      <c r="F136" s="136"/>
      <c r="G136" s="136"/>
      <c r="H136" s="136"/>
      <c r="I136" s="136"/>
      <c r="J136" s="136"/>
      <c r="K136" s="136"/>
      <c r="L136" s="136"/>
      <c r="M136" s="136"/>
      <c r="N136" s="136"/>
      <c r="O136" s="136"/>
      <c r="P136" s="136"/>
      <c r="Q136" s="136"/>
      <c r="R136" s="136"/>
      <c r="S136" s="136"/>
      <c r="T136" s="136"/>
      <c r="U136" s="136"/>
      <c r="V136" s="136"/>
      <c r="W136" s="136"/>
      <c r="X136" s="136"/>
      <c r="Y136" s="136"/>
      <c r="Z136" s="136"/>
    </row>
    <row r="137" spans="1:26" ht="25.8" customHeight="1">
      <c r="A137" s="136"/>
      <c r="B137" s="136"/>
      <c r="C137" s="136"/>
      <c r="D137" s="136"/>
      <c r="E137" s="136"/>
      <c r="F137" s="136"/>
      <c r="G137" s="136"/>
      <c r="H137" s="136"/>
      <c r="I137" s="136"/>
      <c r="J137" s="136"/>
      <c r="K137" s="136"/>
      <c r="L137" s="136"/>
      <c r="M137" s="136"/>
      <c r="N137" s="136"/>
      <c r="O137" s="136"/>
      <c r="P137" s="136"/>
      <c r="Q137" s="136"/>
      <c r="R137" s="136"/>
      <c r="S137" s="136"/>
      <c r="T137" s="136"/>
      <c r="U137" s="136"/>
      <c r="V137" s="136"/>
      <c r="W137" s="136"/>
      <c r="X137" s="136"/>
      <c r="Y137" s="136"/>
      <c r="Z137" s="136"/>
    </row>
    <row r="138" spans="1:26" ht="25.8" customHeight="1">
      <c r="A138" s="136"/>
      <c r="B138" s="136"/>
      <c r="C138" s="136"/>
      <c r="D138" s="136"/>
      <c r="E138" s="136"/>
      <c r="F138" s="136"/>
      <c r="G138" s="136"/>
      <c r="H138" s="136"/>
      <c r="I138" s="136"/>
      <c r="J138" s="136"/>
      <c r="K138" s="136"/>
      <c r="L138" s="136"/>
      <c r="M138" s="136"/>
      <c r="N138" s="136"/>
      <c r="O138" s="136"/>
      <c r="P138" s="136"/>
      <c r="Q138" s="136"/>
      <c r="R138" s="136"/>
      <c r="S138" s="136"/>
      <c r="T138" s="136"/>
      <c r="U138" s="136"/>
      <c r="V138" s="136"/>
      <c r="W138" s="136"/>
      <c r="X138" s="136"/>
      <c r="Y138" s="136"/>
      <c r="Z138" s="136"/>
    </row>
    <row r="139" spans="1:26" ht="25.8" customHeight="1">
      <c r="A139" s="136"/>
      <c r="B139" s="136"/>
      <c r="C139" s="136"/>
      <c r="D139" s="136"/>
      <c r="E139" s="136"/>
      <c r="F139" s="136"/>
      <c r="G139" s="136"/>
      <c r="H139" s="136"/>
      <c r="I139" s="136"/>
      <c r="J139" s="136"/>
      <c r="K139" s="136"/>
      <c r="L139" s="136"/>
      <c r="M139" s="136"/>
      <c r="N139" s="136"/>
      <c r="O139" s="136"/>
      <c r="P139" s="136"/>
      <c r="Q139" s="136"/>
      <c r="R139" s="136"/>
      <c r="S139" s="136"/>
      <c r="T139" s="136"/>
      <c r="U139" s="136"/>
      <c r="V139" s="136"/>
      <c r="W139" s="136"/>
      <c r="X139" s="136"/>
      <c r="Y139" s="136"/>
      <c r="Z139" s="136"/>
    </row>
    <row r="140" spans="1:26" ht="25.8" customHeight="1">
      <c r="A140" s="136"/>
      <c r="B140" s="136"/>
      <c r="C140" s="136"/>
      <c r="D140" s="136"/>
      <c r="E140" s="136"/>
      <c r="F140" s="136"/>
      <c r="G140" s="136"/>
      <c r="H140" s="136"/>
      <c r="I140" s="136"/>
      <c r="J140" s="136"/>
      <c r="K140" s="136"/>
      <c r="L140" s="136"/>
      <c r="M140" s="136"/>
      <c r="N140" s="136"/>
      <c r="O140" s="136"/>
      <c r="P140" s="136"/>
      <c r="Q140" s="136"/>
      <c r="R140" s="136"/>
      <c r="S140" s="136"/>
      <c r="T140" s="136"/>
      <c r="U140" s="136"/>
      <c r="V140" s="136"/>
      <c r="W140" s="136"/>
      <c r="X140" s="136"/>
      <c r="Y140" s="136"/>
      <c r="Z140" s="136"/>
    </row>
    <row r="141" spans="1:26" ht="25.8" customHeight="1">
      <c r="A141" s="136"/>
      <c r="B141" s="136"/>
      <c r="C141" s="136"/>
      <c r="D141" s="136"/>
      <c r="E141" s="136"/>
      <c r="F141" s="136"/>
      <c r="G141" s="136"/>
      <c r="H141" s="136"/>
      <c r="I141" s="136"/>
      <c r="J141" s="136"/>
      <c r="K141" s="136"/>
      <c r="L141" s="136"/>
      <c r="M141" s="136"/>
      <c r="N141" s="136"/>
      <c r="O141" s="136"/>
      <c r="P141" s="136"/>
      <c r="Q141" s="136"/>
      <c r="R141" s="136"/>
      <c r="S141" s="136"/>
      <c r="T141" s="136"/>
      <c r="U141" s="136"/>
      <c r="V141" s="136"/>
      <c r="W141" s="136"/>
      <c r="X141" s="136"/>
      <c r="Y141" s="136"/>
      <c r="Z141" s="136"/>
    </row>
    <row r="142" spans="1:26" ht="25.8" customHeight="1">
      <c r="A142" s="136"/>
      <c r="B142" s="136"/>
      <c r="C142" s="136"/>
      <c r="D142" s="136"/>
      <c r="E142" s="136"/>
      <c r="F142" s="136"/>
      <c r="G142" s="136"/>
      <c r="H142" s="136"/>
      <c r="I142" s="136"/>
      <c r="J142" s="136"/>
      <c r="K142" s="136"/>
      <c r="L142" s="136"/>
      <c r="M142" s="136"/>
      <c r="N142" s="136"/>
      <c r="O142" s="136"/>
      <c r="P142" s="136"/>
      <c r="Q142" s="136"/>
      <c r="R142" s="136"/>
      <c r="S142" s="136"/>
      <c r="T142" s="136"/>
      <c r="U142" s="136"/>
      <c r="V142" s="136"/>
      <c r="W142" s="136"/>
      <c r="X142" s="136"/>
      <c r="Y142" s="136"/>
      <c r="Z142" s="136"/>
    </row>
    <row r="143" spans="1:26" ht="25.8" customHeight="1">
      <c r="A143" s="136"/>
      <c r="B143" s="136"/>
      <c r="C143" s="136"/>
      <c r="D143" s="136"/>
      <c r="E143" s="136"/>
      <c r="F143" s="136"/>
      <c r="G143" s="136"/>
      <c r="H143" s="136"/>
      <c r="I143" s="136"/>
      <c r="J143" s="136"/>
      <c r="K143" s="136"/>
      <c r="L143" s="136"/>
      <c r="M143" s="136"/>
      <c r="N143" s="136"/>
      <c r="O143" s="136"/>
      <c r="P143" s="136"/>
      <c r="Q143" s="136"/>
      <c r="R143" s="136"/>
      <c r="S143" s="136"/>
      <c r="T143" s="136"/>
      <c r="U143" s="136"/>
      <c r="V143" s="136"/>
      <c r="W143" s="136"/>
      <c r="X143" s="136"/>
      <c r="Y143" s="136"/>
      <c r="Z143" s="136"/>
    </row>
    <row r="144" spans="1:26" ht="25.8" customHeight="1">
      <c r="A144" s="136"/>
      <c r="B144" s="136"/>
      <c r="C144" s="136"/>
      <c r="D144" s="136"/>
      <c r="E144" s="136"/>
      <c r="F144" s="136"/>
      <c r="G144" s="136"/>
      <c r="H144" s="136"/>
      <c r="I144" s="136"/>
      <c r="J144" s="136"/>
      <c r="K144" s="136"/>
      <c r="L144" s="136"/>
      <c r="M144" s="136"/>
      <c r="N144" s="136"/>
      <c r="O144" s="136"/>
      <c r="P144" s="136"/>
      <c r="Q144" s="136"/>
      <c r="R144" s="136"/>
      <c r="S144" s="136"/>
      <c r="T144" s="136"/>
      <c r="U144" s="136"/>
      <c r="V144" s="136"/>
      <c r="W144" s="136"/>
      <c r="X144" s="136"/>
      <c r="Y144" s="136"/>
      <c r="Z144" s="136"/>
    </row>
    <row r="145" spans="1:26" ht="25.8" customHeight="1">
      <c r="A145" s="136"/>
      <c r="B145" s="136"/>
      <c r="C145" s="136"/>
      <c r="D145" s="136"/>
      <c r="E145" s="136"/>
      <c r="F145" s="136"/>
      <c r="G145" s="136"/>
      <c r="H145" s="136"/>
      <c r="I145" s="136"/>
      <c r="J145" s="136"/>
      <c r="K145" s="136"/>
      <c r="L145" s="136"/>
      <c r="M145" s="136"/>
      <c r="N145" s="136"/>
      <c r="O145" s="136"/>
      <c r="P145" s="136"/>
      <c r="Q145" s="136"/>
      <c r="R145" s="136"/>
      <c r="S145" s="136"/>
      <c r="T145" s="136"/>
      <c r="U145" s="136"/>
      <c r="V145" s="136"/>
      <c r="W145" s="136"/>
      <c r="X145" s="136"/>
      <c r="Y145" s="136"/>
      <c r="Z145" s="136"/>
    </row>
    <row r="146" spans="1:26" ht="25.8" customHeight="1">
      <c r="A146" s="136"/>
      <c r="B146" s="136"/>
      <c r="C146" s="136"/>
      <c r="D146" s="136"/>
      <c r="E146" s="136"/>
      <c r="F146" s="136"/>
      <c r="G146" s="136"/>
      <c r="H146" s="136"/>
      <c r="I146" s="136"/>
      <c r="J146" s="136"/>
      <c r="K146" s="136"/>
      <c r="L146" s="136"/>
      <c r="M146" s="136"/>
      <c r="N146" s="136"/>
      <c r="O146" s="136"/>
      <c r="P146" s="136"/>
      <c r="Q146" s="136"/>
      <c r="R146" s="136"/>
      <c r="S146" s="136"/>
      <c r="T146" s="136"/>
      <c r="U146" s="136"/>
      <c r="V146" s="136"/>
      <c r="W146" s="136"/>
      <c r="X146" s="136"/>
      <c r="Y146" s="136"/>
      <c r="Z146" s="136"/>
    </row>
    <row r="147" spans="1:26" ht="25.8" customHeight="1">
      <c r="A147" s="136"/>
      <c r="B147" s="136"/>
      <c r="C147" s="136"/>
      <c r="D147" s="136"/>
      <c r="E147" s="136"/>
      <c r="F147" s="136"/>
      <c r="G147" s="136"/>
      <c r="H147" s="136"/>
      <c r="I147" s="136"/>
      <c r="J147" s="136"/>
      <c r="K147" s="136"/>
      <c r="L147" s="136"/>
      <c r="M147" s="136"/>
      <c r="N147" s="136"/>
      <c r="O147" s="136"/>
      <c r="P147" s="136"/>
      <c r="Q147" s="136"/>
      <c r="R147" s="136"/>
      <c r="S147" s="136"/>
      <c r="T147" s="136"/>
      <c r="U147" s="136"/>
      <c r="V147" s="136"/>
      <c r="W147" s="136"/>
      <c r="X147" s="136"/>
      <c r="Y147" s="136"/>
      <c r="Z147" s="136"/>
    </row>
    <row r="148" spans="1:26" ht="25.8" customHeight="1">
      <c r="A148" s="136"/>
      <c r="B148" s="136"/>
      <c r="C148" s="136"/>
      <c r="D148" s="136"/>
      <c r="E148" s="136"/>
      <c r="F148" s="136"/>
      <c r="G148" s="136"/>
      <c r="H148" s="136"/>
      <c r="I148" s="136"/>
      <c r="J148" s="136"/>
      <c r="K148" s="136"/>
      <c r="L148" s="136"/>
      <c r="M148" s="136"/>
      <c r="N148" s="136"/>
      <c r="O148" s="136"/>
      <c r="P148" s="136"/>
      <c r="Q148" s="136"/>
      <c r="R148" s="136"/>
      <c r="S148" s="136"/>
      <c r="T148" s="136"/>
      <c r="U148" s="136"/>
      <c r="V148" s="136"/>
      <c r="W148" s="136"/>
      <c r="X148" s="136"/>
      <c r="Y148" s="136"/>
      <c r="Z148" s="136"/>
    </row>
    <row r="149" spans="1:26" ht="25.8" customHeight="1">
      <c r="A149" s="136"/>
      <c r="B149" s="136"/>
      <c r="C149" s="136"/>
      <c r="D149" s="136"/>
      <c r="E149" s="136"/>
      <c r="F149" s="136"/>
      <c r="G149" s="136"/>
      <c r="H149" s="136"/>
      <c r="I149" s="136"/>
      <c r="J149" s="136"/>
      <c r="K149" s="136"/>
      <c r="L149" s="136"/>
      <c r="M149" s="136"/>
      <c r="N149" s="136"/>
      <c r="O149" s="136"/>
      <c r="P149" s="136"/>
      <c r="Q149" s="136"/>
      <c r="R149" s="136"/>
      <c r="S149" s="136"/>
      <c r="T149" s="136"/>
      <c r="U149" s="136"/>
      <c r="V149" s="136"/>
      <c r="W149" s="136"/>
      <c r="X149" s="136"/>
      <c r="Y149" s="136"/>
      <c r="Z149" s="136"/>
    </row>
    <row r="150" spans="1:26" ht="25.8" customHeight="1">
      <c r="A150" s="136"/>
      <c r="B150" s="136"/>
      <c r="C150" s="136"/>
      <c r="D150" s="136"/>
      <c r="E150" s="136"/>
      <c r="F150" s="136"/>
      <c r="G150" s="136"/>
      <c r="H150" s="136"/>
      <c r="I150" s="136"/>
      <c r="J150" s="136"/>
      <c r="K150" s="136"/>
      <c r="L150" s="136"/>
      <c r="M150" s="136"/>
      <c r="N150" s="136"/>
      <c r="O150" s="136"/>
      <c r="P150" s="136"/>
      <c r="Q150" s="136"/>
      <c r="R150" s="136"/>
      <c r="S150" s="136"/>
      <c r="T150" s="136"/>
      <c r="U150" s="136"/>
      <c r="V150" s="136"/>
      <c r="W150" s="136"/>
      <c r="X150" s="136"/>
      <c r="Y150" s="136"/>
      <c r="Z150" s="136"/>
    </row>
    <row r="151" spans="1:26" ht="25.8" customHeight="1">
      <c r="A151" s="136"/>
      <c r="B151" s="136"/>
      <c r="C151" s="136"/>
      <c r="D151" s="136"/>
      <c r="E151" s="136"/>
      <c r="F151" s="136"/>
      <c r="G151" s="136"/>
      <c r="H151" s="136"/>
      <c r="I151" s="136"/>
      <c r="J151" s="136"/>
      <c r="K151" s="136"/>
      <c r="L151" s="136"/>
      <c r="M151" s="136"/>
      <c r="N151" s="136"/>
      <c r="O151" s="136"/>
      <c r="P151" s="136"/>
      <c r="Q151" s="136"/>
      <c r="R151" s="136"/>
      <c r="S151" s="136"/>
      <c r="T151" s="136"/>
      <c r="U151" s="136"/>
      <c r="V151" s="136"/>
      <c r="W151" s="136"/>
      <c r="X151" s="136"/>
      <c r="Y151" s="136"/>
      <c r="Z151" s="136"/>
    </row>
    <row r="152" spans="1:26" ht="25.8" customHeight="1">
      <c r="A152" s="136"/>
      <c r="B152" s="136"/>
      <c r="C152" s="136"/>
      <c r="D152" s="136"/>
      <c r="E152" s="136"/>
      <c r="F152" s="136"/>
      <c r="G152" s="136"/>
      <c r="H152" s="136"/>
      <c r="I152" s="136"/>
      <c r="J152" s="136"/>
      <c r="K152" s="136"/>
      <c r="L152" s="136"/>
      <c r="M152" s="136"/>
      <c r="N152" s="136"/>
      <c r="O152" s="136"/>
      <c r="P152" s="136"/>
      <c r="Q152" s="136"/>
      <c r="R152" s="136"/>
      <c r="S152" s="136"/>
      <c r="T152" s="136"/>
      <c r="U152" s="136"/>
      <c r="V152" s="136"/>
      <c r="W152" s="136"/>
      <c r="X152" s="136"/>
      <c r="Y152" s="136"/>
      <c r="Z152" s="136"/>
    </row>
    <row r="153" spans="1:26" ht="25.8" customHeight="1">
      <c r="A153" s="136"/>
      <c r="B153" s="136"/>
      <c r="C153" s="136"/>
      <c r="D153" s="136"/>
      <c r="E153" s="136"/>
      <c r="F153" s="136"/>
      <c r="G153" s="136"/>
      <c r="H153" s="136"/>
      <c r="I153" s="136"/>
      <c r="J153" s="136"/>
      <c r="K153" s="136"/>
      <c r="L153" s="136"/>
      <c r="M153" s="136"/>
      <c r="N153" s="136"/>
      <c r="O153" s="136"/>
      <c r="P153" s="136"/>
      <c r="Q153" s="136"/>
      <c r="R153" s="136"/>
      <c r="S153" s="136"/>
      <c r="T153" s="136"/>
      <c r="U153" s="136"/>
      <c r="V153" s="136"/>
      <c r="W153" s="136"/>
      <c r="X153" s="136"/>
      <c r="Y153" s="136"/>
      <c r="Z153" s="136"/>
    </row>
    <row r="154" spans="1:26" ht="25.8" customHeight="1">
      <c r="A154" s="136"/>
      <c r="B154" s="136"/>
      <c r="C154" s="136"/>
      <c r="D154" s="136"/>
      <c r="E154" s="136"/>
      <c r="F154" s="136"/>
      <c r="G154" s="136"/>
      <c r="H154" s="136"/>
      <c r="I154" s="136"/>
      <c r="J154" s="136"/>
      <c r="K154" s="136"/>
      <c r="L154" s="136"/>
      <c r="M154" s="136"/>
      <c r="N154" s="136"/>
      <c r="O154" s="136"/>
      <c r="P154" s="136"/>
      <c r="Q154" s="136"/>
      <c r="R154" s="136"/>
      <c r="S154" s="136"/>
      <c r="T154" s="136"/>
      <c r="U154" s="136"/>
      <c r="V154" s="136"/>
      <c r="W154" s="136"/>
      <c r="X154" s="136"/>
      <c r="Y154" s="136"/>
      <c r="Z154" s="136"/>
    </row>
    <row r="155" spans="1:26" ht="25.8" customHeight="1">
      <c r="A155" s="136"/>
      <c r="B155" s="136"/>
      <c r="C155" s="136"/>
      <c r="D155" s="136"/>
      <c r="E155" s="136"/>
      <c r="F155" s="136"/>
      <c r="G155" s="136"/>
      <c r="H155" s="136"/>
      <c r="I155" s="136"/>
      <c r="J155" s="136"/>
      <c r="K155" s="136"/>
      <c r="L155" s="136"/>
      <c r="M155" s="136"/>
      <c r="N155" s="136"/>
      <c r="O155" s="136"/>
      <c r="P155" s="136"/>
      <c r="Q155" s="136"/>
      <c r="R155" s="136"/>
      <c r="S155" s="136"/>
      <c r="T155" s="136"/>
      <c r="U155" s="136"/>
      <c r="V155" s="136"/>
      <c r="W155" s="136"/>
      <c r="X155" s="136"/>
      <c r="Y155" s="136"/>
      <c r="Z155" s="136"/>
    </row>
    <row r="156" spans="1:26" ht="25.8" customHeight="1">
      <c r="A156" s="136"/>
      <c r="B156" s="136"/>
      <c r="C156" s="136"/>
      <c r="D156" s="136"/>
      <c r="E156" s="136"/>
      <c r="F156" s="136"/>
      <c r="G156" s="136"/>
      <c r="H156" s="136"/>
      <c r="I156" s="136"/>
      <c r="J156" s="136"/>
      <c r="K156" s="136"/>
      <c r="L156" s="136"/>
      <c r="M156" s="136"/>
      <c r="N156" s="136"/>
      <c r="O156" s="136"/>
      <c r="P156" s="136"/>
      <c r="Q156" s="136"/>
      <c r="R156" s="136"/>
      <c r="S156" s="136"/>
      <c r="T156" s="136"/>
      <c r="U156" s="136"/>
      <c r="V156" s="136"/>
      <c r="W156" s="136"/>
      <c r="X156" s="136"/>
      <c r="Y156" s="136"/>
      <c r="Z156" s="136"/>
    </row>
    <row r="157" spans="1:26" ht="25.8" customHeight="1">
      <c r="A157" s="136"/>
      <c r="B157" s="136"/>
      <c r="C157" s="136"/>
      <c r="D157" s="136"/>
      <c r="E157" s="136"/>
      <c r="F157" s="136"/>
      <c r="G157" s="136"/>
      <c r="H157" s="136"/>
      <c r="I157" s="136"/>
      <c r="J157" s="136"/>
      <c r="K157" s="136"/>
      <c r="L157" s="136"/>
      <c r="M157" s="136"/>
      <c r="N157" s="136"/>
      <c r="O157" s="136"/>
      <c r="P157" s="136"/>
      <c r="Q157" s="136"/>
      <c r="R157" s="136"/>
      <c r="S157" s="136"/>
      <c r="T157" s="136"/>
      <c r="U157" s="136"/>
      <c r="V157" s="136"/>
      <c r="W157" s="136"/>
      <c r="X157" s="136"/>
      <c r="Y157" s="136"/>
      <c r="Z157" s="136"/>
    </row>
    <row r="158" spans="1:26" ht="25.8" customHeight="1">
      <c r="A158" s="136"/>
      <c r="B158" s="136"/>
      <c r="C158" s="136"/>
      <c r="D158" s="136"/>
      <c r="E158" s="136"/>
      <c r="F158" s="136"/>
      <c r="G158" s="136"/>
      <c r="H158" s="136"/>
      <c r="I158" s="136"/>
      <c r="J158" s="136"/>
      <c r="K158" s="136"/>
      <c r="L158" s="136"/>
      <c r="M158" s="136"/>
      <c r="N158" s="136"/>
      <c r="O158" s="136"/>
      <c r="P158" s="136"/>
      <c r="Q158" s="136"/>
      <c r="R158" s="136"/>
      <c r="S158" s="136"/>
      <c r="T158" s="136"/>
      <c r="U158" s="136"/>
      <c r="V158" s="136"/>
      <c r="W158" s="136"/>
      <c r="X158" s="136"/>
      <c r="Y158" s="136"/>
      <c r="Z158" s="136"/>
    </row>
    <row r="159" spans="1:26" ht="25.8" customHeight="1">
      <c r="A159" s="136"/>
      <c r="B159" s="136"/>
      <c r="C159" s="136"/>
      <c r="D159" s="136"/>
      <c r="E159" s="136"/>
      <c r="F159" s="136"/>
      <c r="G159" s="136"/>
      <c r="H159" s="136"/>
      <c r="I159" s="136"/>
      <c r="J159" s="136"/>
      <c r="K159" s="136"/>
      <c r="L159" s="136"/>
      <c r="M159" s="136"/>
      <c r="N159" s="136"/>
      <c r="O159" s="136"/>
      <c r="P159" s="136"/>
      <c r="Q159" s="136"/>
      <c r="R159" s="136"/>
      <c r="S159" s="136"/>
      <c r="T159" s="136"/>
      <c r="U159" s="136"/>
      <c r="V159" s="136"/>
      <c r="W159" s="136"/>
      <c r="X159" s="136"/>
      <c r="Y159" s="136"/>
      <c r="Z159" s="136"/>
    </row>
    <row r="160" spans="1:26" ht="25.8" customHeight="1">
      <c r="A160" s="136"/>
      <c r="B160" s="136"/>
      <c r="C160" s="136"/>
      <c r="D160" s="136"/>
      <c r="E160" s="136"/>
      <c r="F160" s="136"/>
      <c r="G160" s="136"/>
      <c r="H160" s="136"/>
      <c r="I160" s="136"/>
      <c r="J160" s="136"/>
      <c r="K160" s="136"/>
      <c r="L160" s="136"/>
      <c r="M160" s="136"/>
      <c r="N160" s="136"/>
      <c r="O160" s="136"/>
      <c r="P160" s="136"/>
      <c r="Q160" s="136"/>
      <c r="R160" s="136"/>
      <c r="S160" s="136"/>
      <c r="T160" s="136"/>
      <c r="U160" s="136"/>
      <c r="V160" s="136"/>
      <c r="W160" s="136"/>
      <c r="X160" s="136"/>
      <c r="Y160" s="136"/>
      <c r="Z160" s="136"/>
    </row>
    <row r="161" spans="1:26" ht="25.8" customHeight="1">
      <c r="A161" s="136"/>
      <c r="B161" s="136"/>
      <c r="C161" s="136"/>
      <c r="D161" s="136"/>
      <c r="E161" s="136"/>
      <c r="F161" s="136"/>
      <c r="G161" s="136"/>
      <c r="H161" s="136"/>
      <c r="I161" s="136"/>
      <c r="J161" s="136"/>
      <c r="K161" s="136"/>
      <c r="L161" s="136"/>
      <c r="M161" s="136"/>
      <c r="N161" s="136"/>
      <c r="O161" s="136"/>
      <c r="P161" s="136"/>
      <c r="Q161" s="136"/>
      <c r="R161" s="136"/>
      <c r="S161" s="136"/>
      <c r="T161" s="136"/>
      <c r="U161" s="136"/>
      <c r="V161" s="136"/>
      <c r="W161" s="136"/>
      <c r="X161" s="136"/>
      <c r="Y161" s="136"/>
      <c r="Z161" s="136"/>
    </row>
    <row r="162" spans="1:26" ht="25.8" customHeight="1">
      <c r="A162" s="136"/>
      <c r="B162" s="136"/>
      <c r="C162" s="136"/>
      <c r="D162" s="136"/>
      <c r="E162" s="136"/>
      <c r="F162" s="136"/>
      <c r="G162" s="136"/>
      <c r="H162" s="136"/>
      <c r="I162" s="136"/>
      <c r="J162" s="136"/>
      <c r="K162" s="136"/>
      <c r="L162" s="136"/>
      <c r="M162" s="136"/>
      <c r="N162" s="136"/>
      <c r="O162" s="136"/>
      <c r="P162" s="136"/>
      <c r="Q162" s="136"/>
      <c r="R162" s="136"/>
      <c r="S162" s="136"/>
      <c r="T162" s="136"/>
      <c r="U162" s="136"/>
      <c r="V162" s="136"/>
      <c r="W162" s="136"/>
      <c r="X162" s="136"/>
      <c r="Y162" s="136"/>
      <c r="Z162" s="136"/>
    </row>
    <row r="163" spans="1:26" ht="25.8" customHeight="1">
      <c r="A163" s="136"/>
      <c r="B163" s="136"/>
      <c r="C163" s="136"/>
      <c r="D163" s="136"/>
      <c r="E163" s="136"/>
      <c r="F163" s="136"/>
      <c r="G163" s="136"/>
      <c r="H163" s="136"/>
      <c r="I163" s="136"/>
      <c r="J163" s="136"/>
      <c r="K163" s="136"/>
      <c r="L163" s="136"/>
      <c r="M163" s="136"/>
      <c r="N163" s="136"/>
      <c r="O163" s="136"/>
      <c r="P163" s="136"/>
      <c r="Q163" s="136"/>
      <c r="R163" s="136"/>
      <c r="S163" s="136"/>
      <c r="T163" s="136"/>
      <c r="U163" s="136"/>
      <c r="V163" s="136"/>
      <c r="W163" s="136"/>
      <c r="X163" s="136"/>
      <c r="Y163" s="136"/>
      <c r="Z163" s="136"/>
    </row>
    <row r="164" spans="1:26" ht="25.8" customHeight="1">
      <c r="A164" s="136"/>
      <c r="B164" s="136"/>
      <c r="C164" s="136"/>
      <c r="D164" s="136"/>
      <c r="E164" s="136"/>
      <c r="F164" s="136"/>
      <c r="G164" s="136"/>
      <c r="H164" s="136"/>
      <c r="I164" s="136"/>
      <c r="J164" s="136"/>
      <c r="K164" s="136"/>
      <c r="L164" s="136"/>
      <c r="M164" s="136"/>
      <c r="N164" s="136"/>
      <c r="O164" s="136"/>
      <c r="P164" s="136"/>
      <c r="Q164" s="136"/>
      <c r="R164" s="136"/>
      <c r="S164" s="136"/>
      <c r="T164" s="136"/>
      <c r="U164" s="136"/>
      <c r="V164" s="136"/>
      <c r="W164" s="136"/>
      <c r="X164" s="136"/>
      <c r="Y164" s="136"/>
      <c r="Z164" s="136"/>
    </row>
    <row r="165" spans="1:26" ht="25.8" customHeight="1">
      <c r="A165" s="136"/>
      <c r="B165" s="136"/>
      <c r="C165" s="136"/>
      <c r="D165" s="136"/>
      <c r="E165" s="136"/>
      <c r="F165" s="136"/>
      <c r="G165" s="136"/>
      <c r="H165" s="136"/>
      <c r="I165" s="136"/>
      <c r="J165" s="136"/>
      <c r="K165" s="136"/>
      <c r="L165" s="136"/>
      <c r="M165" s="136"/>
      <c r="N165" s="136"/>
      <c r="O165" s="136"/>
      <c r="P165" s="136"/>
      <c r="Q165" s="136"/>
      <c r="R165" s="136"/>
      <c r="S165" s="136"/>
      <c r="T165" s="136"/>
      <c r="U165" s="136"/>
      <c r="V165" s="136"/>
      <c r="W165" s="136"/>
      <c r="X165" s="136"/>
      <c r="Y165" s="136"/>
      <c r="Z165" s="136"/>
    </row>
    <row r="166" spans="1:26" ht="25.8" customHeight="1">
      <c r="A166" s="136"/>
      <c r="B166" s="136"/>
      <c r="C166" s="136"/>
      <c r="D166" s="136"/>
      <c r="E166" s="136"/>
      <c r="F166" s="136"/>
      <c r="G166" s="136"/>
      <c r="H166" s="136"/>
      <c r="I166" s="136"/>
      <c r="J166" s="136"/>
      <c r="K166" s="136"/>
      <c r="L166" s="136"/>
      <c r="M166" s="136"/>
      <c r="N166" s="136"/>
      <c r="O166" s="136"/>
      <c r="P166" s="136"/>
      <c r="Q166" s="136"/>
      <c r="R166" s="136"/>
      <c r="S166" s="136"/>
      <c r="T166" s="136"/>
      <c r="U166" s="136"/>
      <c r="V166" s="136"/>
      <c r="W166" s="136"/>
      <c r="X166" s="136"/>
      <c r="Y166" s="136"/>
      <c r="Z166" s="136"/>
    </row>
    <row r="167" spans="1:26" ht="25.8" customHeight="1">
      <c r="A167" s="136"/>
      <c r="B167" s="136"/>
      <c r="C167" s="136"/>
      <c r="D167" s="136"/>
      <c r="E167" s="136"/>
      <c r="F167" s="136"/>
      <c r="G167" s="136"/>
      <c r="H167" s="136"/>
      <c r="I167" s="136"/>
      <c r="J167" s="136"/>
      <c r="K167" s="136"/>
      <c r="L167" s="136"/>
      <c r="M167" s="136"/>
      <c r="N167" s="136"/>
      <c r="O167" s="136"/>
      <c r="P167" s="136"/>
      <c r="Q167" s="136"/>
      <c r="R167" s="136"/>
      <c r="S167" s="136"/>
      <c r="T167" s="136"/>
      <c r="U167" s="136"/>
      <c r="V167" s="136"/>
      <c r="W167" s="136"/>
      <c r="X167" s="136"/>
      <c r="Y167" s="136"/>
      <c r="Z167" s="136"/>
    </row>
    <row r="168" spans="1:26" ht="25.8" customHeight="1">
      <c r="A168" s="136"/>
      <c r="B168" s="136"/>
      <c r="C168" s="136"/>
      <c r="D168" s="136"/>
      <c r="E168" s="136"/>
      <c r="F168" s="136"/>
      <c r="G168" s="136"/>
      <c r="H168" s="136"/>
      <c r="I168" s="136"/>
      <c r="J168" s="136"/>
      <c r="K168" s="136"/>
      <c r="L168" s="136"/>
      <c r="M168" s="136"/>
      <c r="N168" s="136"/>
      <c r="O168" s="136"/>
      <c r="P168" s="136"/>
      <c r="Q168" s="136"/>
      <c r="R168" s="136"/>
      <c r="S168" s="136"/>
      <c r="T168" s="136"/>
      <c r="U168" s="136"/>
      <c r="V168" s="136"/>
      <c r="W168" s="136"/>
      <c r="X168" s="136"/>
      <c r="Y168" s="136"/>
      <c r="Z168" s="136"/>
    </row>
    <row r="169" spans="1:26" ht="25.8" customHeight="1">
      <c r="A169" s="136"/>
      <c r="B169" s="136"/>
      <c r="C169" s="136"/>
      <c r="D169" s="136"/>
      <c r="E169" s="136"/>
      <c r="F169" s="136"/>
      <c r="G169" s="136"/>
      <c r="H169" s="136"/>
      <c r="I169" s="136"/>
      <c r="J169" s="136"/>
      <c r="K169" s="136"/>
      <c r="L169" s="136"/>
      <c r="M169" s="136"/>
      <c r="N169" s="136"/>
      <c r="O169" s="136"/>
      <c r="P169" s="136"/>
      <c r="Q169" s="136"/>
      <c r="R169" s="136"/>
      <c r="S169" s="136"/>
      <c r="T169" s="136"/>
      <c r="U169" s="136"/>
      <c r="V169" s="136"/>
      <c r="W169" s="136"/>
      <c r="X169" s="136"/>
      <c r="Y169" s="136"/>
      <c r="Z169" s="136"/>
    </row>
    <row r="170" spans="1:26" ht="25.8" customHeight="1">
      <c r="A170" s="136"/>
      <c r="B170" s="136"/>
      <c r="C170" s="136"/>
      <c r="D170" s="136"/>
      <c r="E170" s="136"/>
      <c r="F170" s="136"/>
      <c r="G170" s="136"/>
      <c r="H170" s="136"/>
      <c r="I170" s="136"/>
      <c r="J170" s="136"/>
      <c r="K170" s="136"/>
      <c r="L170" s="136"/>
      <c r="M170" s="136"/>
      <c r="N170" s="136"/>
      <c r="O170" s="136"/>
      <c r="P170" s="136"/>
      <c r="Q170" s="136"/>
      <c r="R170" s="136"/>
      <c r="S170" s="136"/>
      <c r="T170" s="136"/>
      <c r="U170" s="136"/>
      <c r="V170" s="136"/>
      <c r="W170" s="136"/>
      <c r="X170" s="136"/>
      <c r="Y170" s="136"/>
      <c r="Z170" s="136"/>
    </row>
    <row r="171" spans="1:26" ht="25.8" customHeight="1">
      <c r="A171" s="136"/>
      <c r="B171" s="136"/>
      <c r="C171" s="136"/>
      <c r="D171" s="136"/>
      <c r="E171" s="136"/>
      <c r="F171" s="136"/>
      <c r="G171" s="136"/>
      <c r="H171" s="136"/>
      <c r="I171" s="136"/>
      <c r="J171" s="136"/>
      <c r="K171" s="136"/>
      <c r="L171" s="136"/>
      <c r="M171" s="136"/>
      <c r="N171" s="136"/>
      <c r="O171" s="136"/>
      <c r="P171" s="136"/>
      <c r="Q171" s="136"/>
      <c r="R171" s="136"/>
      <c r="S171" s="136"/>
      <c r="T171" s="136"/>
      <c r="U171" s="136"/>
      <c r="V171" s="136"/>
      <c r="W171" s="136"/>
      <c r="X171" s="136"/>
      <c r="Y171" s="136"/>
      <c r="Z171" s="136"/>
    </row>
    <row r="172" spans="1:26" ht="25.8" customHeight="1">
      <c r="A172" s="136"/>
      <c r="B172" s="136"/>
      <c r="C172" s="136"/>
      <c r="D172" s="136"/>
      <c r="E172" s="136"/>
      <c r="F172" s="136"/>
      <c r="G172" s="136"/>
      <c r="H172" s="136"/>
      <c r="I172" s="136"/>
      <c r="J172" s="136"/>
      <c r="K172" s="136"/>
      <c r="L172" s="136"/>
      <c r="M172" s="136"/>
      <c r="N172" s="136"/>
      <c r="O172" s="136"/>
      <c r="P172" s="136"/>
      <c r="Q172" s="136"/>
      <c r="R172" s="136"/>
      <c r="S172" s="136"/>
      <c r="T172" s="136"/>
      <c r="U172" s="136"/>
      <c r="V172" s="136"/>
      <c r="W172" s="136"/>
      <c r="X172" s="136"/>
      <c r="Y172" s="136"/>
      <c r="Z172" s="136"/>
    </row>
    <row r="173" spans="1:26" ht="25.8" customHeight="1">
      <c r="A173" s="136"/>
      <c r="B173" s="136"/>
      <c r="C173" s="136"/>
      <c r="D173" s="136"/>
      <c r="E173" s="136"/>
      <c r="F173" s="136"/>
      <c r="G173" s="136"/>
      <c r="H173" s="136"/>
      <c r="I173" s="136"/>
      <c r="J173" s="136"/>
      <c r="K173" s="136"/>
      <c r="L173" s="136"/>
      <c r="M173" s="136"/>
      <c r="N173" s="136"/>
      <c r="O173" s="136"/>
      <c r="P173" s="136"/>
      <c r="Q173" s="136"/>
      <c r="R173" s="136"/>
      <c r="S173" s="136"/>
      <c r="T173" s="136"/>
      <c r="U173" s="136"/>
      <c r="V173" s="136"/>
      <c r="W173" s="136"/>
      <c r="X173" s="136"/>
      <c r="Y173" s="136"/>
      <c r="Z173" s="136"/>
    </row>
    <row r="174" spans="1:26" ht="25.8" customHeight="1">
      <c r="A174" s="136"/>
      <c r="B174" s="136"/>
      <c r="C174" s="136"/>
      <c r="D174" s="136"/>
      <c r="E174" s="136"/>
      <c r="F174" s="136"/>
      <c r="G174" s="136"/>
      <c r="H174" s="136"/>
      <c r="I174" s="136"/>
      <c r="J174" s="136"/>
      <c r="K174" s="136"/>
      <c r="L174" s="136"/>
      <c r="M174" s="136"/>
      <c r="N174" s="136"/>
      <c r="O174" s="136"/>
      <c r="P174" s="136"/>
      <c r="Q174" s="136"/>
      <c r="R174" s="136"/>
      <c r="S174" s="136"/>
      <c r="T174" s="136"/>
      <c r="U174" s="136"/>
      <c r="V174" s="136"/>
      <c r="W174" s="136"/>
      <c r="X174" s="136"/>
      <c r="Y174" s="136"/>
      <c r="Z174" s="136"/>
    </row>
    <row r="175" spans="1:26" ht="25.8" customHeight="1">
      <c r="A175" s="136"/>
      <c r="B175" s="136"/>
      <c r="C175" s="136"/>
      <c r="D175" s="136"/>
      <c r="E175" s="136"/>
      <c r="F175" s="136"/>
      <c r="G175" s="136"/>
      <c r="H175" s="136"/>
      <c r="I175" s="136"/>
      <c r="J175" s="136"/>
      <c r="K175" s="136"/>
      <c r="L175" s="136"/>
      <c r="M175" s="136"/>
      <c r="N175" s="136"/>
      <c r="O175" s="136"/>
      <c r="P175" s="136"/>
      <c r="Q175" s="136"/>
      <c r="R175" s="136"/>
      <c r="S175" s="136"/>
      <c r="T175" s="136"/>
      <c r="U175" s="136"/>
      <c r="V175" s="136"/>
      <c r="W175" s="136"/>
      <c r="X175" s="136"/>
      <c r="Y175" s="136"/>
      <c r="Z175" s="136"/>
    </row>
    <row r="176" spans="1:26" ht="25.8" customHeight="1">
      <c r="A176" s="136"/>
      <c r="B176" s="136"/>
      <c r="C176" s="136"/>
      <c r="D176" s="136"/>
      <c r="E176" s="136"/>
      <c r="F176" s="136"/>
      <c r="G176" s="136"/>
      <c r="H176" s="136"/>
      <c r="I176" s="136"/>
      <c r="J176" s="136"/>
      <c r="K176" s="136"/>
      <c r="L176" s="136"/>
      <c r="M176" s="136"/>
      <c r="N176" s="136"/>
      <c r="O176" s="136"/>
      <c r="P176" s="136"/>
      <c r="Q176" s="136"/>
      <c r="R176" s="136"/>
      <c r="S176" s="136"/>
      <c r="T176" s="136"/>
      <c r="U176" s="136"/>
      <c r="V176" s="136"/>
      <c r="W176" s="136"/>
      <c r="X176" s="136"/>
      <c r="Y176" s="136"/>
      <c r="Z176" s="136"/>
    </row>
    <row r="177" spans="1:26" ht="25.8" customHeight="1">
      <c r="A177" s="136"/>
      <c r="B177" s="136"/>
      <c r="C177" s="136"/>
      <c r="D177" s="136"/>
      <c r="E177" s="136"/>
      <c r="F177" s="136"/>
      <c r="G177" s="136"/>
      <c r="H177" s="136"/>
      <c r="I177" s="136"/>
      <c r="J177" s="136"/>
      <c r="K177" s="136"/>
      <c r="L177" s="136"/>
      <c r="M177" s="136"/>
      <c r="N177" s="136"/>
      <c r="O177" s="136"/>
      <c r="P177" s="136"/>
      <c r="Q177" s="136"/>
      <c r="R177" s="136"/>
      <c r="S177" s="136"/>
      <c r="T177" s="136"/>
      <c r="U177" s="136"/>
      <c r="V177" s="136"/>
      <c r="W177" s="136"/>
      <c r="X177" s="136"/>
      <c r="Y177" s="136"/>
      <c r="Z177" s="136"/>
    </row>
    <row r="178" spans="1:26" ht="25.8" customHeight="1">
      <c r="A178" s="136"/>
      <c r="B178" s="136"/>
      <c r="C178" s="136"/>
      <c r="D178" s="136"/>
      <c r="E178" s="136"/>
      <c r="F178" s="136"/>
      <c r="G178" s="136"/>
      <c r="H178" s="136"/>
      <c r="I178" s="136"/>
      <c r="J178" s="136"/>
      <c r="K178" s="136"/>
      <c r="L178" s="136"/>
      <c r="M178" s="136"/>
      <c r="N178" s="136"/>
      <c r="O178" s="136"/>
      <c r="P178" s="136"/>
      <c r="Q178" s="136"/>
      <c r="R178" s="136"/>
      <c r="S178" s="136"/>
      <c r="T178" s="136"/>
      <c r="U178" s="136"/>
      <c r="V178" s="136"/>
      <c r="W178" s="136"/>
      <c r="X178" s="136"/>
      <c r="Y178" s="136"/>
      <c r="Z178" s="136"/>
    </row>
    <row r="179" spans="1:26" ht="25.8" customHeight="1">
      <c r="A179" s="136"/>
      <c r="B179" s="136"/>
      <c r="C179" s="136"/>
      <c r="D179" s="136"/>
      <c r="E179" s="136"/>
      <c r="F179" s="136"/>
      <c r="G179" s="136"/>
      <c r="H179" s="136"/>
      <c r="I179" s="136"/>
      <c r="J179" s="136"/>
      <c r="K179" s="136"/>
      <c r="L179" s="136"/>
      <c r="M179" s="136"/>
      <c r="N179" s="136"/>
      <c r="O179" s="136"/>
      <c r="P179" s="136"/>
      <c r="Q179" s="136"/>
      <c r="R179" s="136"/>
      <c r="S179" s="136"/>
      <c r="T179" s="136"/>
      <c r="U179" s="136"/>
      <c r="V179" s="136"/>
      <c r="W179" s="136"/>
      <c r="X179" s="136"/>
      <c r="Y179" s="136"/>
      <c r="Z179" s="136"/>
    </row>
    <row r="180" spans="1:26" ht="25.8" customHeight="1">
      <c r="A180" s="136"/>
      <c r="B180" s="136"/>
      <c r="C180" s="136"/>
      <c r="D180" s="136"/>
      <c r="E180" s="136"/>
      <c r="F180" s="136"/>
      <c r="G180" s="136"/>
      <c r="H180" s="136"/>
      <c r="I180" s="136"/>
      <c r="J180" s="136"/>
      <c r="K180" s="136"/>
      <c r="L180" s="136"/>
      <c r="M180" s="136"/>
      <c r="N180" s="136"/>
      <c r="O180" s="136"/>
      <c r="P180" s="136"/>
      <c r="Q180" s="136"/>
      <c r="R180" s="136"/>
      <c r="S180" s="136"/>
      <c r="T180" s="136"/>
      <c r="U180" s="136"/>
      <c r="V180" s="136"/>
      <c r="W180" s="136"/>
      <c r="X180" s="136"/>
      <c r="Y180" s="136"/>
      <c r="Z180" s="136"/>
    </row>
    <row r="181" spans="1:26" ht="25.8" customHeight="1">
      <c r="A181" s="136"/>
      <c r="B181" s="136"/>
      <c r="C181" s="136"/>
      <c r="D181" s="136"/>
      <c r="E181" s="136"/>
      <c r="F181" s="136"/>
      <c r="G181" s="136"/>
      <c r="H181" s="136"/>
      <c r="I181" s="136"/>
      <c r="J181" s="136"/>
      <c r="K181" s="136"/>
      <c r="L181" s="136"/>
      <c r="M181" s="136"/>
      <c r="N181" s="136"/>
      <c r="O181" s="136"/>
      <c r="P181" s="136"/>
      <c r="Q181" s="136"/>
      <c r="R181" s="136"/>
      <c r="S181" s="136"/>
      <c r="T181" s="136"/>
      <c r="U181" s="136"/>
      <c r="V181" s="136"/>
      <c r="W181" s="136"/>
      <c r="X181" s="136"/>
      <c r="Y181" s="136"/>
      <c r="Z181" s="136"/>
    </row>
    <row r="182" spans="1:26" ht="25.8" customHeight="1">
      <c r="A182" s="136"/>
      <c r="B182" s="136"/>
      <c r="C182" s="136"/>
      <c r="D182" s="136"/>
      <c r="E182" s="136"/>
      <c r="F182" s="136"/>
      <c r="G182" s="136"/>
      <c r="H182" s="136"/>
      <c r="I182" s="136"/>
      <c r="J182" s="136"/>
      <c r="K182" s="136"/>
      <c r="L182" s="136"/>
      <c r="M182" s="136"/>
      <c r="N182" s="136"/>
      <c r="O182" s="136"/>
      <c r="P182" s="136"/>
      <c r="Q182" s="136"/>
      <c r="R182" s="136"/>
      <c r="S182" s="136"/>
      <c r="T182" s="136"/>
      <c r="U182" s="136"/>
      <c r="V182" s="136"/>
      <c r="W182" s="136"/>
      <c r="X182" s="136"/>
      <c r="Y182" s="136"/>
      <c r="Z182" s="136"/>
    </row>
    <row r="183" spans="1:26" ht="25.8" customHeight="1">
      <c r="A183" s="136"/>
      <c r="B183" s="136"/>
      <c r="C183" s="136"/>
      <c r="D183" s="136"/>
      <c r="E183" s="136"/>
      <c r="F183" s="136"/>
      <c r="G183" s="136"/>
      <c r="H183" s="136"/>
      <c r="I183" s="136"/>
      <c r="J183" s="136"/>
      <c r="K183" s="136"/>
      <c r="L183" s="136"/>
      <c r="M183" s="136"/>
      <c r="N183" s="136"/>
      <c r="O183" s="136"/>
      <c r="P183" s="136"/>
      <c r="Q183" s="136"/>
      <c r="R183" s="136"/>
      <c r="S183" s="136"/>
      <c r="T183" s="136"/>
      <c r="U183" s="136"/>
      <c r="V183" s="136"/>
      <c r="W183" s="136"/>
      <c r="X183" s="136"/>
      <c r="Y183" s="136"/>
      <c r="Z183" s="136"/>
    </row>
    <row r="184" spans="1:26" ht="25.8" customHeight="1">
      <c r="A184" s="136"/>
      <c r="B184" s="136"/>
      <c r="C184" s="136"/>
      <c r="D184" s="136"/>
      <c r="E184" s="136"/>
      <c r="F184" s="136"/>
      <c r="G184" s="136"/>
      <c r="H184" s="136"/>
      <c r="I184" s="136"/>
      <c r="J184" s="136"/>
      <c r="K184" s="136"/>
      <c r="L184" s="136"/>
      <c r="M184" s="136"/>
      <c r="N184" s="136"/>
      <c r="O184" s="136"/>
      <c r="P184" s="136"/>
      <c r="Q184" s="136"/>
      <c r="R184" s="136"/>
      <c r="S184" s="136"/>
      <c r="T184" s="136"/>
      <c r="U184" s="136"/>
      <c r="V184" s="136"/>
      <c r="W184" s="136"/>
      <c r="X184" s="136"/>
      <c r="Y184" s="136"/>
      <c r="Z184" s="136"/>
    </row>
    <row r="185" spans="1:26" ht="25.8" customHeight="1">
      <c r="A185" s="136"/>
      <c r="B185" s="136"/>
      <c r="C185" s="136"/>
      <c r="D185" s="136"/>
      <c r="E185" s="136"/>
      <c r="F185" s="136"/>
      <c r="G185" s="136"/>
      <c r="H185" s="136"/>
      <c r="I185" s="136"/>
      <c r="J185" s="136"/>
      <c r="K185" s="136"/>
      <c r="L185" s="136"/>
      <c r="M185" s="136"/>
      <c r="N185" s="136"/>
      <c r="O185" s="136"/>
      <c r="P185" s="136"/>
      <c r="Q185" s="136"/>
      <c r="R185" s="136"/>
      <c r="S185" s="136"/>
      <c r="T185" s="136"/>
      <c r="U185" s="136"/>
      <c r="V185" s="136"/>
      <c r="W185" s="136"/>
      <c r="X185" s="136"/>
      <c r="Y185" s="136"/>
      <c r="Z185" s="136"/>
    </row>
    <row r="186" spans="1:26" ht="25.8" customHeight="1">
      <c r="A186" s="136"/>
      <c r="B186" s="136"/>
      <c r="C186" s="136"/>
      <c r="D186" s="136"/>
      <c r="E186" s="136"/>
      <c r="F186" s="136"/>
      <c r="G186" s="136"/>
      <c r="H186" s="136"/>
      <c r="I186" s="136"/>
      <c r="J186" s="136"/>
      <c r="K186" s="136"/>
      <c r="L186" s="136"/>
      <c r="M186" s="136"/>
      <c r="N186" s="136"/>
      <c r="O186" s="136"/>
      <c r="P186" s="136"/>
      <c r="Q186" s="136"/>
      <c r="R186" s="136"/>
      <c r="S186" s="136"/>
      <c r="T186" s="136"/>
      <c r="U186" s="136"/>
      <c r="V186" s="136"/>
      <c r="W186" s="136"/>
      <c r="X186" s="136"/>
      <c r="Y186" s="136"/>
      <c r="Z186" s="136"/>
    </row>
    <row r="187" spans="1:26" ht="25.8" customHeight="1">
      <c r="A187" s="136"/>
      <c r="B187" s="136"/>
      <c r="C187" s="136"/>
      <c r="D187" s="136"/>
      <c r="E187" s="136"/>
      <c r="F187" s="136"/>
      <c r="G187" s="136"/>
      <c r="H187" s="136"/>
      <c r="I187" s="136"/>
      <c r="J187" s="136"/>
      <c r="K187" s="136"/>
      <c r="L187" s="136"/>
      <c r="M187" s="136"/>
      <c r="N187" s="136"/>
      <c r="O187" s="136"/>
      <c r="P187" s="136"/>
      <c r="Q187" s="136"/>
      <c r="R187" s="136"/>
      <c r="S187" s="136"/>
      <c r="T187" s="136"/>
      <c r="U187" s="136"/>
      <c r="V187" s="136"/>
      <c r="W187" s="136"/>
      <c r="X187" s="136"/>
      <c r="Y187" s="136"/>
      <c r="Z187" s="136"/>
    </row>
    <row r="188" spans="1:26" ht="25.8" customHeight="1">
      <c r="A188" s="136"/>
      <c r="B188" s="136"/>
      <c r="C188" s="136"/>
      <c r="D188" s="136"/>
      <c r="E188" s="136"/>
      <c r="F188" s="136"/>
      <c r="G188" s="136"/>
      <c r="H188" s="136"/>
      <c r="I188" s="136"/>
      <c r="J188" s="136"/>
      <c r="K188" s="136"/>
      <c r="L188" s="136"/>
      <c r="M188" s="136"/>
      <c r="N188" s="136"/>
      <c r="O188" s="136"/>
      <c r="P188" s="136"/>
      <c r="Q188" s="136"/>
      <c r="R188" s="136"/>
      <c r="S188" s="136"/>
      <c r="T188" s="136"/>
      <c r="U188" s="136"/>
      <c r="V188" s="136"/>
      <c r="W188" s="136"/>
      <c r="X188" s="136"/>
      <c r="Y188" s="136"/>
      <c r="Z188" s="136"/>
    </row>
    <row r="189" spans="1:26" ht="25.8" customHeight="1">
      <c r="A189" s="136"/>
      <c r="B189" s="136"/>
      <c r="C189" s="136"/>
      <c r="D189" s="136"/>
      <c r="E189" s="136"/>
      <c r="F189" s="136"/>
      <c r="G189" s="136"/>
      <c r="H189" s="136"/>
      <c r="I189" s="136"/>
      <c r="J189" s="136"/>
      <c r="K189" s="136"/>
      <c r="L189" s="136"/>
      <c r="M189" s="136"/>
      <c r="N189" s="136"/>
      <c r="O189" s="136"/>
      <c r="P189" s="136"/>
      <c r="Q189" s="136"/>
      <c r="R189" s="136"/>
      <c r="S189" s="136"/>
      <c r="T189" s="136"/>
      <c r="U189" s="136"/>
      <c r="V189" s="136"/>
      <c r="W189" s="136"/>
      <c r="X189" s="136"/>
      <c r="Y189" s="136"/>
      <c r="Z189" s="136"/>
    </row>
    <row r="190" spans="1:26" ht="25.8" customHeight="1">
      <c r="A190" s="136"/>
      <c r="B190" s="136"/>
      <c r="C190" s="136"/>
      <c r="D190" s="136"/>
      <c r="E190" s="136"/>
      <c r="F190" s="136"/>
      <c r="G190" s="136"/>
      <c r="H190" s="136"/>
      <c r="I190" s="136"/>
      <c r="J190" s="136"/>
      <c r="K190" s="136"/>
      <c r="L190" s="136"/>
      <c r="M190" s="136"/>
      <c r="N190" s="136"/>
      <c r="O190" s="136"/>
      <c r="P190" s="136"/>
      <c r="Q190" s="136"/>
      <c r="R190" s="136"/>
      <c r="S190" s="136"/>
      <c r="T190" s="136"/>
      <c r="U190" s="136"/>
      <c r="V190" s="136"/>
      <c r="W190" s="136"/>
      <c r="X190" s="136"/>
      <c r="Y190" s="136"/>
      <c r="Z190" s="136"/>
    </row>
    <row r="191" spans="1:26" ht="25.8" customHeight="1">
      <c r="A191" s="136"/>
      <c r="B191" s="136"/>
      <c r="C191" s="136"/>
      <c r="D191" s="136"/>
      <c r="E191" s="136"/>
      <c r="F191" s="136"/>
      <c r="G191" s="136"/>
      <c r="H191" s="136"/>
      <c r="I191" s="136"/>
      <c r="J191" s="136"/>
      <c r="K191" s="136"/>
      <c r="L191" s="136"/>
      <c r="M191" s="136"/>
      <c r="N191" s="136"/>
      <c r="O191" s="136"/>
      <c r="P191" s="136"/>
      <c r="Q191" s="136"/>
      <c r="R191" s="136"/>
      <c r="S191" s="136"/>
      <c r="T191" s="136"/>
      <c r="U191" s="136"/>
      <c r="V191" s="136"/>
      <c r="W191" s="136"/>
      <c r="X191" s="136"/>
      <c r="Y191" s="136"/>
      <c r="Z191" s="136"/>
    </row>
    <row r="192" spans="1:26" ht="25.8" customHeight="1">
      <c r="A192" s="136"/>
      <c r="B192" s="136"/>
      <c r="C192" s="136"/>
      <c r="D192" s="136"/>
      <c r="E192" s="136"/>
      <c r="F192" s="136"/>
      <c r="G192" s="136"/>
      <c r="H192" s="136"/>
      <c r="I192" s="136"/>
      <c r="J192" s="136"/>
      <c r="K192" s="136"/>
      <c r="L192" s="136"/>
      <c r="M192" s="136"/>
      <c r="N192" s="136"/>
      <c r="O192" s="136"/>
      <c r="P192" s="136"/>
      <c r="Q192" s="136"/>
      <c r="R192" s="136"/>
      <c r="S192" s="136"/>
      <c r="T192" s="136"/>
      <c r="U192" s="136"/>
      <c r="V192" s="136"/>
      <c r="W192" s="136"/>
      <c r="X192" s="136"/>
      <c r="Y192" s="136"/>
      <c r="Z192" s="136"/>
    </row>
    <row r="193" spans="1:26" ht="25.8" customHeight="1">
      <c r="A193" s="136"/>
      <c r="B193" s="136"/>
      <c r="C193" s="136"/>
      <c r="D193" s="136"/>
      <c r="E193" s="136"/>
      <c r="F193" s="136"/>
      <c r="G193" s="136"/>
      <c r="H193" s="136"/>
      <c r="I193" s="136"/>
      <c r="J193" s="136"/>
      <c r="K193" s="136"/>
      <c r="L193" s="136"/>
      <c r="M193" s="136"/>
      <c r="N193" s="136"/>
      <c r="O193" s="136"/>
      <c r="P193" s="136"/>
      <c r="Q193" s="136"/>
      <c r="R193" s="136"/>
      <c r="S193" s="136"/>
      <c r="T193" s="136"/>
      <c r="U193" s="136"/>
      <c r="V193" s="136"/>
      <c r="W193" s="136"/>
      <c r="X193" s="136"/>
      <c r="Y193" s="136"/>
      <c r="Z193" s="136"/>
    </row>
    <row r="194" spans="1:26" ht="25.8" customHeight="1">
      <c r="A194" s="136"/>
      <c r="B194" s="136"/>
      <c r="C194" s="136"/>
      <c r="D194" s="136"/>
      <c r="E194" s="136"/>
      <c r="F194" s="136"/>
      <c r="G194" s="136"/>
      <c r="H194" s="136"/>
      <c r="I194" s="136"/>
      <c r="J194" s="136"/>
      <c r="K194" s="136"/>
      <c r="L194" s="136"/>
      <c r="M194" s="136"/>
      <c r="N194" s="136"/>
      <c r="O194" s="136"/>
      <c r="P194" s="136"/>
      <c r="Q194" s="136"/>
      <c r="R194" s="136"/>
      <c r="S194" s="136"/>
      <c r="T194" s="136"/>
      <c r="U194" s="136"/>
      <c r="V194" s="136"/>
      <c r="W194" s="136"/>
      <c r="X194" s="136"/>
      <c r="Y194" s="136"/>
      <c r="Z194" s="136"/>
    </row>
    <row r="195" spans="1:26" ht="25.8" customHeight="1">
      <c r="A195" s="136"/>
      <c r="B195" s="136"/>
      <c r="C195" s="136"/>
      <c r="D195" s="136"/>
      <c r="E195" s="136"/>
      <c r="F195" s="136"/>
      <c r="G195" s="136"/>
      <c r="H195" s="136"/>
      <c r="I195" s="136"/>
      <c r="J195" s="136"/>
      <c r="K195" s="136"/>
      <c r="L195" s="136"/>
      <c r="M195" s="136"/>
      <c r="N195" s="136"/>
      <c r="O195" s="136"/>
      <c r="P195" s="136"/>
      <c r="Q195" s="136"/>
      <c r="R195" s="136"/>
      <c r="S195" s="136"/>
      <c r="T195" s="136"/>
      <c r="U195" s="136"/>
      <c r="V195" s="136"/>
      <c r="W195" s="136"/>
      <c r="X195" s="136"/>
      <c r="Y195" s="136"/>
      <c r="Z195" s="136"/>
    </row>
    <row r="196" spans="1:26" ht="25.8" customHeight="1">
      <c r="A196" s="136"/>
      <c r="B196" s="136"/>
      <c r="C196" s="136"/>
      <c r="D196" s="136"/>
      <c r="E196" s="136"/>
      <c r="F196" s="136"/>
      <c r="G196" s="136"/>
      <c r="H196" s="136"/>
      <c r="I196" s="136"/>
      <c r="J196" s="136"/>
      <c r="K196" s="136"/>
      <c r="L196" s="136"/>
      <c r="M196" s="136"/>
      <c r="N196" s="136"/>
      <c r="O196" s="136"/>
      <c r="P196" s="136"/>
      <c r="Q196" s="136"/>
      <c r="R196" s="136"/>
      <c r="S196" s="136"/>
      <c r="T196" s="136"/>
      <c r="U196" s="136"/>
      <c r="V196" s="136"/>
      <c r="W196" s="136"/>
      <c r="X196" s="136"/>
      <c r="Y196" s="136"/>
      <c r="Z196" s="136"/>
    </row>
    <row r="197" spans="1:26" ht="25.8" customHeight="1">
      <c r="A197" s="136"/>
      <c r="B197" s="136"/>
      <c r="C197" s="136"/>
      <c r="D197" s="136"/>
      <c r="E197" s="136"/>
      <c r="F197" s="136"/>
      <c r="G197" s="136"/>
      <c r="H197" s="136"/>
      <c r="I197" s="136"/>
      <c r="J197" s="136"/>
      <c r="K197" s="136"/>
      <c r="L197" s="136"/>
      <c r="M197" s="136"/>
      <c r="N197" s="136"/>
      <c r="O197" s="136"/>
      <c r="P197" s="136"/>
      <c r="Q197" s="136"/>
      <c r="R197" s="136"/>
      <c r="S197" s="136"/>
      <c r="T197" s="136"/>
      <c r="U197" s="136"/>
      <c r="V197" s="136"/>
      <c r="W197" s="136"/>
      <c r="X197" s="136"/>
      <c r="Y197" s="136"/>
      <c r="Z197" s="136"/>
    </row>
    <row r="198" spans="1:26" ht="25.8" customHeight="1">
      <c r="A198" s="136"/>
      <c r="B198" s="136"/>
      <c r="C198" s="136"/>
      <c r="D198" s="136"/>
      <c r="E198" s="136"/>
      <c r="F198" s="136"/>
      <c r="G198" s="136"/>
      <c r="H198" s="136"/>
      <c r="I198" s="136"/>
      <c r="J198" s="136"/>
      <c r="K198" s="136"/>
      <c r="L198" s="136"/>
      <c r="M198" s="136"/>
      <c r="N198" s="136"/>
      <c r="O198" s="136"/>
      <c r="P198" s="136"/>
      <c r="Q198" s="136"/>
      <c r="R198" s="136"/>
      <c r="S198" s="136"/>
      <c r="T198" s="136"/>
      <c r="U198" s="136"/>
      <c r="V198" s="136"/>
      <c r="W198" s="136"/>
      <c r="X198" s="136"/>
      <c r="Y198" s="136"/>
      <c r="Z198" s="136"/>
    </row>
    <row r="199" spans="1:26" ht="25.8" customHeight="1">
      <c r="A199" s="136"/>
      <c r="B199" s="136"/>
      <c r="C199" s="136"/>
      <c r="D199" s="136"/>
      <c r="E199" s="136"/>
      <c r="F199" s="136"/>
      <c r="G199" s="136"/>
      <c r="H199" s="136"/>
      <c r="I199" s="136"/>
      <c r="J199" s="136"/>
      <c r="K199" s="136"/>
      <c r="L199" s="136"/>
      <c r="M199" s="136"/>
      <c r="N199" s="136"/>
      <c r="O199" s="136"/>
      <c r="P199" s="136"/>
      <c r="Q199" s="136"/>
      <c r="R199" s="136"/>
      <c r="S199" s="136"/>
      <c r="T199" s="136"/>
      <c r="U199" s="136"/>
      <c r="V199" s="136"/>
      <c r="W199" s="136"/>
      <c r="X199" s="136"/>
      <c r="Y199" s="136"/>
      <c r="Z199" s="136"/>
    </row>
    <row r="200" spans="1:26" ht="25.8" customHeight="1">
      <c r="A200" s="136"/>
      <c r="B200" s="136"/>
      <c r="C200" s="136"/>
      <c r="D200" s="136"/>
      <c r="E200" s="136"/>
      <c r="F200" s="136"/>
      <c r="G200" s="136"/>
      <c r="H200" s="136"/>
      <c r="I200" s="136"/>
      <c r="J200" s="136"/>
      <c r="K200" s="136"/>
      <c r="L200" s="136"/>
      <c r="M200" s="136"/>
      <c r="N200" s="136"/>
      <c r="O200" s="136"/>
      <c r="P200" s="136"/>
      <c r="Q200" s="136"/>
      <c r="R200" s="136"/>
      <c r="S200" s="136"/>
      <c r="T200" s="136"/>
      <c r="U200" s="136"/>
      <c r="V200" s="136"/>
      <c r="W200" s="136"/>
      <c r="X200" s="136"/>
      <c r="Y200" s="136"/>
      <c r="Z200" s="136"/>
    </row>
    <row r="201" spans="1:26" ht="25.8" customHeight="1">
      <c r="A201" s="136"/>
      <c r="B201" s="136"/>
      <c r="C201" s="136"/>
      <c r="D201" s="136"/>
      <c r="E201" s="136"/>
      <c r="F201" s="136"/>
      <c r="G201" s="136"/>
      <c r="H201" s="136"/>
      <c r="I201" s="136"/>
      <c r="J201" s="136"/>
      <c r="K201" s="136"/>
      <c r="L201" s="136"/>
      <c r="M201" s="136"/>
      <c r="N201" s="136"/>
      <c r="O201" s="136"/>
      <c r="P201" s="136"/>
      <c r="Q201" s="136"/>
      <c r="R201" s="136"/>
      <c r="S201" s="136"/>
      <c r="T201" s="136"/>
      <c r="U201" s="136"/>
      <c r="V201" s="136"/>
      <c r="W201" s="136"/>
      <c r="X201" s="136"/>
      <c r="Y201" s="136"/>
      <c r="Z201" s="136"/>
    </row>
    <row r="202" spans="1:26" ht="25.8" customHeight="1">
      <c r="A202" s="136"/>
      <c r="B202" s="136"/>
      <c r="C202" s="136"/>
      <c r="D202" s="136"/>
      <c r="E202" s="136"/>
      <c r="F202" s="136"/>
      <c r="G202" s="136"/>
      <c r="H202" s="136"/>
      <c r="I202" s="136"/>
      <c r="J202" s="136"/>
      <c r="K202" s="136"/>
      <c r="L202" s="136"/>
      <c r="M202" s="136"/>
      <c r="N202" s="136"/>
      <c r="O202" s="136"/>
      <c r="P202" s="136"/>
      <c r="Q202" s="136"/>
      <c r="R202" s="136"/>
      <c r="S202" s="136"/>
      <c r="T202" s="136"/>
      <c r="U202" s="136"/>
      <c r="V202" s="136"/>
      <c r="W202" s="136"/>
      <c r="X202" s="136"/>
      <c r="Y202" s="136"/>
      <c r="Z202" s="136"/>
    </row>
    <row r="203" spans="1:26" ht="25.8" customHeight="1">
      <c r="A203" s="136"/>
      <c r="B203" s="136"/>
      <c r="C203" s="136"/>
      <c r="D203" s="136"/>
      <c r="E203" s="136"/>
      <c r="F203" s="136"/>
      <c r="G203" s="136"/>
      <c r="H203" s="136"/>
      <c r="I203" s="136"/>
      <c r="J203" s="136"/>
      <c r="K203" s="136"/>
      <c r="L203" s="136"/>
      <c r="M203" s="136"/>
      <c r="N203" s="136"/>
      <c r="O203" s="136"/>
      <c r="P203" s="136"/>
      <c r="Q203" s="136"/>
      <c r="R203" s="136"/>
      <c r="S203" s="136"/>
      <c r="T203" s="136"/>
      <c r="U203" s="136"/>
      <c r="V203" s="136"/>
      <c r="W203" s="136"/>
      <c r="X203" s="136"/>
      <c r="Y203" s="136"/>
      <c r="Z203" s="136"/>
    </row>
    <row r="204" spans="1:26" ht="25.8" customHeight="1">
      <c r="A204" s="136"/>
      <c r="B204" s="136"/>
      <c r="C204" s="136"/>
      <c r="D204" s="136"/>
      <c r="E204" s="136"/>
      <c r="F204" s="136"/>
      <c r="G204" s="136"/>
      <c r="H204" s="136"/>
      <c r="I204" s="136"/>
      <c r="J204" s="136"/>
      <c r="K204" s="136"/>
      <c r="L204" s="136"/>
      <c r="M204" s="136"/>
      <c r="N204" s="136"/>
      <c r="O204" s="136"/>
      <c r="P204" s="136"/>
      <c r="Q204" s="136"/>
      <c r="R204" s="136"/>
      <c r="S204" s="136"/>
      <c r="T204" s="136"/>
      <c r="U204" s="136"/>
      <c r="V204" s="136"/>
      <c r="W204" s="136"/>
      <c r="X204" s="136"/>
      <c r="Y204" s="136"/>
      <c r="Z204" s="136"/>
    </row>
    <row r="205" spans="1:26" ht="25.8" customHeight="1">
      <c r="A205" s="136"/>
      <c r="B205" s="136"/>
      <c r="C205" s="136"/>
      <c r="D205" s="136"/>
      <c r="E205" s="136"/>
      <c r="F205" s="136"/>
      <c r="G205" s="136"/>
      <c r="H205" s="136"/>
      <c r="I205" s="136"/>
      <c r="J205" s="136"/>
      <c r="K205" s="136"/>
      <c r="L205" s="136"/>
      <c r="M205" s="136"/>
      <c r="N205" s="136"/>
      <c r="O205" s="136"/>
      <c r="P205" s="136"/>
      <c r="Q205" s="136"/>
      <c r="R205" s="136"/>
      <c r="S205" s="136"/>
      <c r="T205" s="136"/>
      <c r="U205" s="136"/>
      <c r="V205" s="136"/>
      <c r="W205" s="136"/>
      <c r="X205" s="136"/>
      <c r="Y205" s="136"/>
      <c r="Z205" s="136"/>
    </row>
    <row r="206" spans="1:26" ht="25.8" customHeight="1">
      <c r="A206" s="136"/>
      <c r="B206" s="136"/>
      <c r="C206" s="136"/>
      <c r="D206" s="136"/>
      <c r="E206" s="136"/>
      <c r="F206" s="136"/>
      <c r="G206" s="136"/>
      <c r="H206" s="136"/>
      <c r="I206" s="136"/>
      <c r="J206" s="136"/>
      <c r="K206" s="136"/>
      <c r="L206" s="136"/>
      <c r="M206" s="136"/>
      <c r="N206" s="136"/>
      <c r="O206" s="136"/>
      <c r="P206" s="136"/>
      <c r="Q206" s="136"/>
      <c r="R206" s="136"/>
      <c r="S206" s="136"/>
      <c r="T206" s="136"/>
      <c r="U206" s="136"/>
      <c r="V206" s="136"/>
      <c r="W206" s="136"/>
      <c r="X206" s="136"/>
      <c r="Y206" s="136"/>
      <c r="Z206" s="136"/>
    </row>
    <row r="207" spans="1:26" ht="25.8" customHeight="1">
      <c r="A207" s="136"/>
      <c r="B207" s="136"/>
      <c r="C207" s="136"/>
      <c r="D207" s="136"/>
      <c r="E207" s="136"/>
      <c r="F207" s="136"/>
      <c r="G207" s="136"/>
      <c r="H207" s="136"/>
      <c r="I207" s="136"/>
      <c r="J207" s="136"/>
      <c r="K207" s="136"/>
      <c r="L207" s="136"/>
      <c r="M207" s="136"/>
      <c r="N207" s="136"/>
      <c r="O207" s="136"/>
      <c r="P207" s="136"/>
      <c r="Q207" s="136"/>
      <c r="R207" s="136"/>
      <c r="S207" s="136"/>
      <c r="T207" s="136"/>
      <c r="U207" s="136"/>
      <c r="V207" s="136"/>
      <c r="W207" s="136"/>
      <c r="X207" s="136"/>
      <c r="Y207" s="136"/>
      <c r="Z207" s="136"/>
    </row>
    <row r="208" spans="1:26" ht="25.8" customHeight="1">
      <c r="A208" s="136"/>
      <c r="B208" s="136"/>
      <c r="C208" s="136"/>
      <c r="D208" s="136"/>
      <c r="E208" s="136"/>
      <c r="F208" s="136"/>
      <c r="G208" s="136"/>
      <c r="H208" s="136"/>
      <c r="I208" s="136"/>
      <c r="J208" s="136"/>
      <c r="K208" s="136"/>
      <c r="L208" s="136"/>
      <c r="M208" s="136"/>
      <c r="N208" s="136"/>
      <c r="O208" s="136"/>
      <c r="P208" s="136"/>
      <c r="Q208" s="136"/>
      <c r="R208" s="136"/>
      <c r="S208" s="136"/>
      <c r="T208" s="136"/>
      <c r="U208" s="136"/>
      <c r="V208" s="136"/>
      <c r="W208" s="136"/>
      <c r="X208" s="136"/>
      <c r="Y208" s="136"/>
      <c r="Z208" s="136"/>
    </row>
    <row r="209" spans="1:26" ht="25.8" customHeight="1">
      <c r="A209" s="136"/>
      <c r="B209" s="136"/>
      <c r="C209" s="136"/>
      <c r="D209" s="136"/>
      <c r="E209" s="136"/>
      <c r="F209" s="136"/>
      <c r="G209" s="136"/>
      <c r="H209" s="136"/>
      <c r="I209" s="136"/>
      <c r="J209" s="136"/>
      <c r="K209" s="136"/>
      <c r="L209" s="136"/>
      <c r="M209" s="136"/>
      <c r="N209" s="136"/>
      <c r="O209" s="136"/>
      <c r="P209" s="136"/>
      <c r="Q209" s="136"/>
      <c r="R209" s="136"/>
      <c r="S209" s="136"/>
      <c r="T209" s="136"/>
      <c r="U209" s="136"/>
      <c r="V209" s="136"/>
      <c r="W209" s="136"/>
      <c r="X209" s="136"/>
      <c r="Y209" s="136"/>
      <c r="Z209" s="136"/>
    </row>
    <row r="210" spans="1:26" ht="25.8" customHeight="1">
      <c r="A210" s="136"/>
      <c r="B210" s="136"/>
      <c r="C210" s="136"/>
      <c r="D210" s="136"/>
      <c r="E210" s="136"/>
      <c r="F210" s="136"/>
      <c r="G210" s="136"/>
      <c r="H210" s="136"/>
      <c r="I210" s="136"/>
      <c r="J210" s="136"/>
      <c r="K210" s="136"/>
      <c r="L210" s="136"/>
      <c r="M210" s="136"/>
      <c r="N210" s="136"/>
      <c r="O210" s="136"/>
      <c r="P210" s="136"/>
      <c r="Q210" s="136"/>
      <c r="R210" s="136"/>
      <c r="S210" s="136"/>
      <c r="T210" s="136"/>
      <c r="U210" s="136"/>
      <c r="V210" s="136"/>
      <c r="W210" s="136"/>
      <c r="X210" s="136"/>
      <c r="Y210" s="136"/>
      <c r="Z210" s="136"/>
    </row>
    <row r="211" spans="1:26" ht="25.8" customHeight="1">
      <c r="A211" s="136"/>
      <c r="B211" s="136"/>
      <c r="C211" s="136"/>
      <c r="D211" s="136"/>
      <c r="E211" s="136"/>
      <c r="F211" s="136"/>
      <c r="G211" s="136"/>
      <c r="H211" s="136"/>
      <c r="I211" s="136"/>
      <c r="J211" s="136"/>
      <c r="K211" s="136"/>
      <c r="L211" s="136"/>
      <c r="M211" s="136"/>
      <c r="N211" s="136"/>
      <c r="O211" s="136"/>
      <c r="P211" s="136"/>
      <c r="Q211" s="136"/>
      <c r="R211" s="136"/>
      <c r="S211" s="136"/>
      <c r="T211" s="136"/>
      <c r="U211" s="136"/>
      <c r="V211" s="136"/>
      <c r="W211" s="136"/>
      <c r="X211" s="136"/>
      <c r="Y211" s="136"/>
      <c r="Z211" s="136"/>
    </row>
    <row r="212" spans="1:26" ht="25.8" customHeight="1">
      <c r="A212" s="136"/>
      <c r="B212" s="136"/>
      <c r="C212" s="136"/>
      <c r="D212" s="136"/>
      <c r="E212" s="136"/>
      <c r="F212" s="136"/>
      <c r="G212" s="136"/>
      <c r="H212" s="136"/>
      <c r="I212" s="136"/>
      <c r="J212" s="136"/>
      <c r="K212" s="136"/>
      <c r="L212" s="136"/>
      <c r="M212" s="136"/>
      <c r="N212" s="136"/>
      <c r="O212" s="136"/>
      <c r="P212" s="136"/>
      <c r="Q212" s="136"/>
      <c r="R212" s="136"/>
      <c r="S212" s="136"/>
      <c r="T212" s="136"/>
      <c r="U212" s="136"/>
      <c r="V212" s="136"/>
      <c r="W212" s="136"/>
      <c r="X212" s="136"/>
      <c r="Y212" s="136"/>
      <c r="Z212" s="136"/>
    </row>
    <row r="213" spans="1:26" ht="25.8" customHeight="1">
      <c r="A213" s="136"/>
      <c r="B213" s="136"/>
      <c r="C213" s="136"/>
      <c r="D213" s="136"/>
      <c r="E213" s="136"/>
      <c r="F213" s="136"/>
      <c r="G213" s="136"/>
      <c r="H213" s="136"/>
      <c r="I213" s="136"/>
      <c r="J213" s="136"/>
      <c r="K213" s="136"/>
      <c r="L213" s="136"/>
      <c r="M213" s="136"/>
      <c r="N213" s="136"/>
      <c r="O213" s="136"/>
      <c r="P213" s="136"/>
      <c r="Q213" s="136"/>
      <c r="R213" s="136"/>
      <c r="S213" s="136"/>
      <c r="T213" s="136"/>
      <c r="U213" s="136"/>
      <c r="V213" s="136"/>
      <c r="W213" s="136"/>
      <c r="X213" s="136"/>
      <c r="Y213" s="136"/>
      <c r="Z213" s="136"/>
    </row>
    <row r="214" spans="1:26" ht="25.8" customHeight="1">
      <c r="A214" s="136"/>
      <c r="B214" s="136"/>
      <c r="C214" s="136"/>
      <c r="D214" s="136"/>
      <c r="E214" s="136"/>
      <c r="F214" s="136"/>
      <c r="G214" s="136"/>
      <c r="H214" s="136"/>
      <c r="I214" s="136"/>
      <c r="J214" s="136"/>
      <c r="K214" s="136"/>
      <c r="L214" s="136"/>
      <c r="M214" s="136"/>
      <c r="N214" s="136"/>
      <c r="O214" s="136"/>
      <c r="P214" s="136"/>
      <c r="Q214" s="136"/>
      <c r="R214" s="136"/>
      <c r="S214" s="136"/>
      <c r="T214" s="136"/>
      <c r="U214" s="136"/>
      <c r="V214" s="136"/>
      <c r="W214" s="136"/>
      <c r="X214" s="136"/>
      <c r="Y214" s="136"/>
      <c r="Z214" s="136"/>
    </row>
    <row r="215" spans="1:26" ht="25.8" customHeight="1">
      <c r="A215" s="136"/>
      <c r="B215" s="136"/>
      <c r="C215" s="136"/>
      <c r="D215" s="136"/>
      <c r="E215" s="136"/>
      <c r="F215" s="136"/>
      <c r="G215" s="136"/>
      <c r="H215" s="136"/>
      <c r="I215" s="136"/>
      <c r="J215" s="136"/>
      <c r="K215" s="136"/>
      <c r="L215" s="136"/>
      <c r="M215" s="136"/>
      <c r="N215" s="136"/>
      <c r="O215" s="136"/>
      <c r="P215" s="136"/>
      <c r="Q215" s="136"/>
      <c r="R215" s="136"/>
      <c r="S215" s="136"/>
      <c r="T215" s="136"/>
      <c r="U215" s="136"/>
      <c r="V215" s="136"/>
      <c r="W215" s="136"/>
      <c r="X215" s="136"/>
      <c r="Y215" s="136"/>
      <c r="Z215" s="136"/>
    </row>
    <row r="216" spans="1:26" ht="25.8" customHeight="1">
      <c r="A216" s="136"/>
      <c r="B216" s="136"/>
      <c r="C216" s="136"/>
      <c r="D216" s="136"/>
      <c r="E216" s="136"/>
      <c r="F216" s="136"/>
      <c r="G216" s="136"/>
      <c r="H216" s="136"/>
      <c r="I216" s="136"/>
      <c r="J216" s="136"/>
      <c r="K216" s="136"/>
      <c r="L216" s="136"/>
      <c r="M216" s="136"/>
      <c r="N216" s="136"/>
      <c r="O216" s="136"/>
      <c r="P216" s="136"/>
      <c r="Q216" s="136"/>
      <c r="R216" s="136"/>
      <c r="S216" s="136"/>
      <c r="T216" s="136"/>
      <c r="U216" s="136"/>
      <c r="V216" s="136"/>
      <c r="W216" s="136"/>
      <c r="X216" s="136"/>
      <c r="Y216" s="136"/>
      <c r="Z216" s="136"/>
    </row>
    <row r="217" spans="1:26" ht="25.8" customHeight="1">
      <c r="A217" s="136"/>
      <c r="B217" s="136"/>
      <c r="C217" s="136"/>
      <c r="D217" s="136"/>
      <c r="E217" s="136"/>
      <c r="F217" s="136"/>
      <c r="G217" s="136"/>
      <c r="H217" s="136"/>
      <c r="I217" s="136"/>
      <c r="J217" s="136"/>
      <c r="K217" s="136"/>
      <c r="L217" s="136"/>
      <c r="M217" s="136"/>
      <c r="N217" s="136"/>
      <c r="O217" s="136"/>
      <c r="P217" s="136"/>
      <c r="Q217" s="136"/>
      <c r="R217" s="136"/>
      <c r="S217" s="136"/>
      <c r="T217" s="136"/>
      <c r="U217" s="136"/>
      <c r="V217" s="136"/>
      <c r="W217" s="136"/>
      <c r="X217" s="136"/>
      <c r="Y217" s="136"/>
      <c r="Z217" s="136"/>
    </row>
    <row r="218" spans="1:26" ht="25.8" customHeight="1">
      <c r="A218" s="136"/>
      <c r="B218" s="136"/>
      <c r="C218" s="136"/>
      <c r="D218" s="136"/>
      <c r="E218" s="136"/>
      <c r="F218" s="136"/>
      <c r="G218" s="136"/>
      <c r="H218" s="136"/>
      <c r="I218" s="136"/>
      <c r="J218" s="136"/>
      <c r="K218" s="136"/>
      <c r="L218" s="136"/>
      <c r="M218" s="136"/>
      <c r="N218" s="136"/>
      <c r="O218" s="136"/>
      <c r="P218" s="136"/>
      <c r="Q218" s="136"/>
      <c r="R218" s="136"/>
      <c r="S218" s="136"/>
      <c r="T218" s="136"/>
      <c r="U218" s="136"/>
      <c r="V218" s="136"/>
      <c r="W218" s="136"/>
      <c r="X218" s="136"/>
      <c r="Y218" s="136"/>
      <c r="Z218" s="136"/>
    </row>
    <row r="219" spans="1:26" ht="25.8" customHeight="1">
      <c r="A219" s="136"/>
      <c r="B219" s="136"/>
      <c r="C219" s="136"/>
      <c r="D219" s="136"/>
      <c r="E219" s="136"/>
      <c r="F219" s="136"/>
      <c r="G219" s="136"/>
      <c r="H219" s="136"/>
      <c r="I219" s="136"/>
      <c r="J219" s="136"/>
      <c r="K219" s="136"/>
      <c r="L219" s="136"/>
      <c r="M219" s="136"/>
      <c r="N219" s="136"/>
      <c r="O219" s="136"/>
      <c r="P219" s="136"/>
      <c r="Q219" s="136"/>
      <c r="R219" s="136"/>
      <c r="S219" s="136"/>
      <c r="T219" s="136"/>
      <c r="U219" s="136"/>
      <c r="V219" s="136"/>
      <c r="W219" s="136"/>
      <c r="X219" s="136"/>
      <c r="Y219" s="136"/>
      <c r="Z219" s="136"/>
    </row>
    <row r="220" spans="1:26" ht="25.8" customHeight="1">
      <c r="A220" s="136"/>
      <c r="B220" s="136"/>
      <c r="C220" s="136"/>
      <c r="D220" s="136"/>
      <c r="E220" s="136"/>
      <c r="F220" s="136"/>
      <c r="G220" s="136"/>
      <c r="H220" s="136"/>
      <c r="I220" s="136"/>
      <c r="J220" s="136"/>
      <c r="K220" s="136"/>
      <c r="L220" s="136"/>
      <c r="M220" s="136"/>
      <c r="N220" s="136"/>
      <c r="O220" s="136"/>
      <c r="P220" s="136"/>
      <c r="Q220" s="136"/>
      <c r="R220" s="136"/>
      <c r="S220" s="136"/>
      <c r="T220" s="136"/>
      <c r="U220" s="136"/>
      <c r="V220" s="136"/>
      <c r="W220" s="136"/>
      <c r="X220" s="136"/>
      <c r="Y220" s="136"/>
      <c r="Z220" s="136"/>
    </row>
    <row r="221" spans="1:26" ht="25.8" customHeight="1">
      <c r="A221" s="136"/>
      <c r="B221" s="136"/>
      <c r="C221" s="136"/>
      <c r="D221" s="136"/>
      <c r="E221" s="136"/>
      <c r="F221" s="136"/>
      <c r="G221" s="136"/>
      <c r="H221" s="136"/>
      <c r="I221" s="136"/>
      <c r="J221" s="136"/>
      <c r="K221" s="136"/>
      <c r="L221" s="136"/>
      <c r="M221" s="136"/>
      <c r="N221" s="136"/>
      <c r="O221" s="136"/>
      <c r="P221" s="136"/>
      <c r="Q221" s="136"/>
      <c r="R221" s="136"/>
      <c r="S221" s="136"/>
      <c r="T221" s="136"/>
      <c r="U221" s="136"/>
      <c r="V221" s="136"/>
      <c r="W221" s="136"/>
      <c r="X221" s="136"/>
      <c r="Y221" s="136"/>
      <c r="Z221" s="136"/>
    </row>
    <row r="222" spans="1:26" ht="25.8" customHeight="1">
      <c r="A222" s="136"/>
      <c r="B222" s="136"/>
      <c r="C222" s="136"/>
      <c r="D222" s="136"/>
      <c r="E222" s="136"/>
      <c r="F222" s="136"/>
      <c r="G222" s="136"/>
      <c r="H222" s="136"/>
      <c r="I222" s="136"/>
      <c r="J222" s="136"/>
      <c r="K222" s="136"/>
      <c r="L222" s="136"/>
      <c r="M222" s="136"/>
      <c r="N222" s="136"/>
      <c r="O222" s="136"/>
      <c r="P222" s="136"/>
      <c r="Q222" s="136"/>
      <c r="R222" s="136"/>
      <c r="S222" s="136"/>
      <c r="T222" s="136"/>
      <c r="U222" s="136"/>
      <c r="V222" s="136"/>
      <c r="W222" s="136"/>
      <c r="X222" s="136"/>
      <c r="Y222" s="136"/>
      <c r="Z222" s="136"/>
    </row>
    <row r="223" spans="1:26" ht="25.8" customHeight="1">
      <c r="A223" s="136"/>
      <c r="B223" s="136"/>
      <c r="C223" s="136"/>
      <c r="D223" s="136"/>
      <c r="E223" s="136"/>
      <c r="F223" s="136"/>
      <c r="G223" s="136"/>
      <c r="H223" s="136"/>
      <c r="I223" s="136"/>
      <c r="J223" s="136"/>
      <c r="K223" s="136"/>
      <c r="L223" s="136"/>
      <c r="M223" s="136"/>
      <c r="N223" s="136"/>
      <c r="O223" s="136"/>
      <c r="P223" s="136"/>
      <c r="Q223" s="136"/>
      <c r="R223" s="136"/>
      <c r="S223" s="136"/>
      <c r="T223" s="136"/>
      <c r="U223" s="136"/>
      <c r="V223" s="136"/>
      <c r="W223" s="136"/>
      <c r="X223" s="136"/>
      <c r="Y223" s="136"/>
      <c r="Z223" s="136"/>
    </row>
    <row r="224" spans="1:26" ht="25.8" customHeight="1">
      <c r="A224" s="136"/>
      <c r="B224" s="136"/>
      <c r="C224" s="136"/>
      <c r="D224" s="136"/>
      <c r="E224" s="136"/>
      <c r="F224" s="136"/>
      <c r="G224" s="136"/>
      <c r="H224" s="136"/>
      <c r="I224" s="136"/>
      <c r="J224" s="136"/>
      <c r="K224" s="136"/>
      <c r="L224" s="136"/>
      <c r="M224" s="136"/>
      <c r="N224" s="136"/>
      <c r="O224" s="136"/>
      <c r="P224" s="136"/>
      <c r="Q224" s="136"/>
      <c r="R224" s="136"/>
      <c r="S224" s="136"/>
      <c r="T224" s="136"/>
      <c r="U224" s="136"/>
      <c r="V224" s="136"/>
      <c r="W224" s="136"/>
      <c r="X224" s="136"/>
      <c r="Y224" s="136"/>
      <c r="Z224" s="136"/>
    </row>
    <row r="225" spans="1:26" ht="25.8" customHeight="1">
      <c r="A225" s="136"/>
      <c r="B225" s="136"/>
      <c r="C225" s="136"/>
      <c r="D225" s="136"/>
      <c r="E225" s="136"/>
      <c r="F225" s="136"/>
      <c r="G225" s="136"/>
      <c r="H225" s="136"/>
      <c r="I225" s="136"/>
      <c r="J225" s="136"/>
      <c r="K225" s="136"/>
      <c r="L225" s="136"/>
      <c r="M225" s="136"/>
      <c r="N225" s="136"/>
      <c r="O225" s="136"/>
      <c r="P225" s="136"/>
      <c r="Q225" s="136"/>
      <c r="R225" s="136"/>
      <c r="S225" s="136"/>
      <c r="T225" s="136"/>
      <c r="U225" s="136"/>
      <c r="V225" s="136"/>
      <c r="W225" s="136"/>
      <c r="X225" s="136"/>
      <c r="Y225" s="136"/>
      <c r="Z225" s="136"/>
    </row>
    <row r="226" spans="1:26" ht="25.8" customHeight="1">
      <c r="A226" s="136"/>
      <c r="B226" s="136"/>
      <c r="C226" s="136"/>
      <c r="D226" s="136"/>
      <c r="E226" s="136"/>
      <c r="F226" s="136"/>
      <c r="G226" s="136"/>
      <c r="H226" s="136"/>
      <c r="I226" s="136"/>
      <c r="J226" s="136"/>
      <c r="K226" s="136"/>
      <c r="L226" s="136"/>
      <c r="M226" s="136"/>
      <c r="N226" s="136"/>
      <c r="O226" s="136"/>
      <c r="P226" s="136"/>
      <c r="Q226" s="136"/>
      <c r="R226" s="136"/>
      <c r="S226" s="136"/>
      <c r="T226" s="136"/>
      <c r="U226" s="136"/>
      <c r="V226" s="136"/>
      <c r="W226" s="136"/>
      <c r="X226" s="136"/>
      <c r="Y226" s="136"/>
      <c r="Z226" s="136"/>
    </row>
    <row r="227" spans="1:26" ht="25.8" customHeight="1">
      <c r="A227" s="136"/>
      <c r="B227" s="136"/>
      <c r="C227" s="136"/>
      <c r="D227" s="136"/>
      <c r="E227" s="136"/>
      <c r="F227" s="136"/>
      <c r="G227" s="136"/>
      <c r="H227" s="136"/>
      <c r="I227" s="136"/>
      <c r="J227" s="136"/>
      <c r="K227" s="136"/>
      <c r="L227" s="136"/>
      <c r="M227" s="136"/>
      <c r="N227" s="136"/>
      <c r="O227" s="136"/>
      <c r="P227" s="136"/>
      <c r="Q227" s="136"/>
      <c r="R227" s="136"/>
      <c r="S227" s="136"/>
      <c r="T227" s="136"/>
      <c r="U227" s="136"/>
      <c r="V227" s="136"/>
      <c r="W227" s="136"/>
      <c r="X227" s="136"/>
      <c r="Y227" s="136"/>
      <c r="Z227" s="136"/>
    </row>
    <row r="228" spans="1:26" ht="25.8" customHeight="1">
      <c r="A228" s="136"/>
      <c r="B228" s="136"/>
      <c r="C228" s="136"/>
      <c r="D228" s="136"/>
      <c r="E228" s="136"/>
      <c r="F228" s="136"/>
      <c r="G228" s="136"/>
      <c r="H228" s="136"/>
      <c r="I228" s="136"/>
      <c r="J228" s="136"/>
      <c r="K228" s="136"/>
      <c r="L228" s="136"/>
      <c r="M228" s="136"/>
      <c r="N228" s="136"/>
      <c r="O228" s="136"/>
      <c r="P228" s="136"/>
      <c r="Q228" s="136"/>
      <c r="R228" s="136"/>
      <c r="S228" s="136"/>
      <c r="T228" s="136"/>
      <c r="U228" s="136"/>
      <c r="V228" s="136"/>
      <c r="W228" s="136"/>
      <c r="X228" s="136"/>
      <c r="Y228" s="136"/>
      <c r="Z228" s="136"/>
    </row>
    <row r="229" spans="1:26" ht="25.8" customHeight="1">
      <c r="A229" s="136"/>
      <c r="B229" s="136"/>
      <c r="C229" s="136"/>
      <c r="D229" s="136"/>
      <c r="E229" s="136"/>
      <c r="F229" s="136"/>
      <c r="G229" s="136"/>
      <c r="H229" s="136"/>
      <c r="I229" s="136"/>
      <c r="J229" s="136"/>
      <c r="K229" s="136"/>
      <c r="L229" s="136"/>
      <c r="M229" s="136"/>
      <c r="N229" s="136"/>
      <c r="O229" s="136"/>
      <c r="P229" s="136"/>
      <c r="Q229" s="136"/>
      <c r="R229" s="136"/>
      <c r="S229" s="136"/>
      <c r="T229" s="136"/>
      <c r="U229" s="136"/>
      <c r="V229" s="136"/>
      <c r="W229" s="136"/>
      <c r="X229" s="136"/>
      <c r="Y229" s="136"/>
      <c r="Z229" s="136"/>
    </row>
    <row r="230" spans="1:26" ht="25.8" customHeight="1">
      <c r="A230" s="136"/>
      <c r="B230" s="136"/>
      <c r="C230" s="136"/>
      <c r="D230" s="136"/>
      <c r="E230" s="136"/>
      <c r="F230" s="136"/>
      <c r="G230" s="136"/>
      <c r="H230" s="136"/>
      <c r="I230" s="136"/>
      <c r="J230" s="136"/>
      <c r="K230" s="136"/>
      <c r="L230" s="136"/>
      <c r="M230" s="136"/>
      <c r="N230" s="136"/>
      <c r="O230" s="136"/>
      <c r="P230" s="136"/>
      <c r="Q230" s="136"/>
      <c r="R230" s="136"/>
      <c r="S230" s="136"/>
      <c r="T230" s="136"/>
      <c r="U230" s="136"/>
      <c r="V230" s="136"/>
      <c r="W230" s="136"/>
      <c r="X230" s="136"/>
      <c r="Y230" s="136"/>
      <c r="Z230" s="136"/>
    </row>
    <row r="231" spans="1:26" ht="25.8" customHeight="1">
      <c r="A231" s="136"/>
      <c r="B231" s="136"/>
      <c r="C231" s="136"/>
      <c r="D231" s="136"/>
      <c r="E231" s="136"/>
      <c r="F231" s="136"/>
      <c r="G231" s="136"/>
      <c r="H231" s="136"/>
      <c r="I231" s="136"/>
      <c r="J231" s="136"/>
      <c r="K231" s="136"/>
      <c r="L231" s="136"/>
      <c r="M231" s="136"/>
      <c r="N231" s="136"/>
      <c r="O231" s="136"/>
      <c r="P231" s="136"/>
      <c r="Q231" s="136"/>
      <c r="R231" s="136"/>
      <c r="S231" s="136"/>
      <c r="T231" s="136"/>
      <c r="U231" s="136"/>
      <c r="V231" s="136"/>
      <c r="W231" s="136"/>
      <c r="X231" s="136"/>
      <c r="Y231" s="136"/>
      <c r="Z231" s="136"/>
    </row>
    <row r="232" spans="1:26" ht="25.8" customHeight="1">
      <c r="A232" s="136"/>
      <c r="B232" s="136"/>
      <c r="C232" s="136"/>
      <c r="D232" s="136"/>
      <c r="E232" s="136"/>
      <c r="F232" s="136"/>
      <c r="G232" s="136"/>
      <c r="H232" s="136"/>
      <c r="I232" s="136"/>
      <c r="J232" s="136"/>
      <c r="K232" s="136"/>
      <c r="L232" s="136"/>
      <c r="M232" s="136"/>
      <c r="N232" s="136"/>
      <c r="O232" s="136"/>
      <c r="P232" s="136"/>
      <c r="Q232" s="136"/>
      <c r="R232" s="136"/>
      <c r="S232" s="136"/>
      <c r="T232" s="136"/>
      <c r="U232" s="136"/>
      <c r="V232" s="136"/>
      <c r="W232" s="136"/>
      <c r="X232" s="136"/>
      <c r="Y232" s="136"/>
      <c r="Z232" s="136"/>
    </row>
    <row r="233" spans="1:26" ht="25.8" customHeight="1">
      <c r="A233" s="136"/>
      <c r="B233" s="136"/>
      <c r="C233" s="136"/>
      <c r="D233" s="136"/>
      <c r="E233" s="136"/>
      <c r="F233" s="136"/>
      <c r="G233" s="136"/>
      <c r="H233" s="136"/>
      <c r="I233" s="136"/>
      <c r="J233" s="136"/>
      <c r="K233" s="136"/>
      <c r="L233" s="136"/>
      <c r="M233" s="136"/>
      <c r="N233" s="136"/>
      <c r="O233" s="136"/>
      <c r="P233" s="136"/>
      <c r="Q233" s="136"/>
      <c r="R233" s="136"/>
      <c r="S233" s="136"/>
      <c r="T233" s="136"/>
      <c r="U233" s="136"/>
      <c r="V233" s="136"/>
      <c r="W233" s="136"/>
      <c r="X233" s="136"/>
      <c r="Y233" s="136"/>
      <c r="Z233" s="136"/>
    </row>
    <row r="234" spans="1:26" ht="25.8" customHeight="1">
      <c r="A234" s="136"/>
      <c r="B234" s="136"/>
      <c r="C234" s="136"/>
      <c r="D234" s="136"/>
      <c r="E234" s="136"/>
      <c r="F234" s="136"/>
      <c r="G234" s="136"/>
      <c r="H234" s="136"/>
      <c r="I234" s="136"/>
      <c r="J234" s="136"/>
      <c r="K234" s="136"/>
      <c r="L234" s="136"/>
      <c r="M234" s="136"/>
      <c r="N234" s="136"/>
      <c r="O234" s="136"/>
      <c r="P234" s="136"/>
      <c r="Q234" s="136"/>
      <c r="R234" s="136"/>
      <c r="S234" s="136"/>
      <c r="T234" s="136"/>
      <c r="U234" s="136"/>
      <c r="V234" s="136"/>
      <c r="W234" s="136"/>
      <c r="X234" s="136"/>
      <c r="Y234" s="136"/>
      <c r="Z234" s="136"/>
    </row>
    <row r="235" spans="1:26" ht="25.8" customHeight="1">
      <c r="A235" s="136"/>
      <c r="B235" s="136"/>
      <c r="C235" s="136"/>
      <c r="D235" s="136"/>
      <c r="E235" s="136"/>
      <c r="F235" s="136"/>
      <c r="G235" s="136"/>
      <c r="H235" s="136"/>
      <c r="I235" s="136"/>
      <c r="J235" s="136"/>
      <c r="K235" s="136"/>
      <c r="L235" s="136"/>
      <c r="M235" s="136"/>
      <c r="N235" s="136"/>
      <c r="O235" s="136"/>
      <c r="P235" s="136"/>
      <c r="Q235" s="136"/>
      <c r="R235" s="136"/>
      <c r="S235" s="136"/>
      <c r="T235" s="136"/>
      <c r="U235" s="136"/>
      <c r="V235" s="136"/>
      <c r="W235" s="136"/>
      <c r="X235" s="136"/>
      <c r="Y235" s="136"/>
      <c r="Z235" s="136"/>
    </row>
    <row r="236" spans="1:26" ht="25.8" customHeight="1">
      <c r="A236" s="136"/>
      <c r="B236" s="136"/>
      <c r="C236" s="136"/>
      <c r="D236" s="136"/>
      <c r="E236" s="136"/>
      <c r="F236" s="136"/>
      <c r="G236" s="136"/>
      <c r="H236" s="136"/>
      <c r="I236" s="136"/>
      <c r="J236" s="136"/>
      <c r="K236" s="136"/>
      <c r="L236" s="136"/>
      <c r="M236" s="136"/>
      <c r="N236" s="136"/>
      <c r="O236" s="136"/>
      <c r="P236" s="136"/>
      <c r="Q236" s="136"/>
      <c r="R236" s="136"/>
      <c r="S236" s="136"/>
      <c r="T236" s="136"/>
      <c r="U236" s="136"/>
      <c r="V236" s="136"/>
      <c r="W236" s="136"/>
      <c r="X236" s="136"/>
      <c r="Y236" s="136"/>
      <c r="Z236" s="136"/>
    </row>
    <row r="237" spans="1:26" ht="25.8" customHeight="1">
      <c r="A237" s="136"/>
      <c r="B237" s="136"/>
      <c r="C237" s="136"/>
      <c r="D237" s="136"/>
      <c r="E237" s="136"/>
      <c r="F237" s="136"/>
      <c r="G237" s="136"/>
      <c r="H237" s="136"/>
      <c r="I237" s="136"/>
      <c r="J237" s="136"/>
      <c r="K237" s="136"/>
      <c r="L237" s="136"/>
      <c r="M237" s="136"/>
      <c r="N237" s="136"/>
      <c r="O237" s="136"/>
      <c r="P237" s="136"/>
      <c r="Q237" s="136"/>
      <c r="R237" s="136"/>
      <c r="S237" s="136"/>
      <c r="T237" s="136"/>
      <c r="U237" s="136"/>
      <c r="V237" s="136"/>
      <c r="W237" s="136"/>
      <c r="X237" s="136"/>
      <c r="Y237" s="136"/>
      <c r="Z237" s="136"/>
    </row>
    <row r="238" spans="1:26" ht="25.8" customHeight="1">
      <c r="A238" s="136"/>
      <c r="B238" s="136"/>
      <c r="C238" s="136"/>
      <c r="D238" s="136"/>
      <c r="E238" s="136"/>
      <c r="F238" s="136"/>
      <c r="G238" s="136"/>
      <c r="H238" s="136"/>
      <c r="I238" s="136"/>
      <c r="J238" s="136"/>
      <c r="K238" s="136"/>
      <c r="L238" s="136"/>
      <c r="M238" s="136"/>
      <c r="N238" s="136"/>
      <c r="O238" s="136"/>
      <c r="P238" s="136"/>
      <c r="Q238" s="136"/>
      <c r="R238" s="136"/>
      <c r="S238" s="136"/>
      <c r="T238" s="136"/>
      <c r="U238" s="136"/>
      <c r="V238" s="136"/>
      <c r="W238" s="136"/>
      <c r="X238" s="136"/>
      <c r="Y238" s="136"/>
      <c r="Z238" s="136"/>
    </row>
    <row r="239" spans="1:26" ht="25.8" customHeight="1">
      <c r="A239" s="136"/>
      <c r="B239" s="136"/>
      <c r="C239" s="136"/>
      <c r="D239" s="136"/>
      <c r="E239" s="136"/>
      <c r="F239" s="136"/>
      <c r="G239" s="136"/>
      <c r="H239" s="136"/>
      <c r="I239" s="136"/>
      <c r="J239" s="136"/>
      <c r="K239" s="136"/>
      <c r="L239" s="136"/>
      <c r="M239" s="136"/>
      <c r="N239" s="136"/>
      <c r="O239" s="136"/>
      <c r="P239" s="136"/>
      <c r="Q239" s="136"/>
      <c r="R239" s="136"/>
      <c r="S239" s="136"/>
      <c r="T239" s="136"/>
      <c r="U239" s="136"/>
      <c r="V239" s="136"/>
      <c r="W239" s="136"/>
      <c r="X239" s="136"/>
      <c r="Y239" s="136"/>
      <c r="Z239" s="136"/>
    </row>
    <row r="240" spans="1:26" ht="25.8" customHeight="1">
      <c r="A240" s="136"/>
      <c r="B240" s="136"/>
      <c r="C240" s="136"/>
      <c r="D240" s="136"/>
      <c r="E240" s="136"/>
      <c r="F240" s="136"/>
      <c r="G240" s="136"/>
      <c r="H240" s="136"/>
      <c r="I240" s="136"/>
      <c r="J240" s="136"/>
      <c r="K240" s="136"/>
      <c r="L240" s="136"/>
      <c r="M240" s="136"/>
      <c r="N240" s="136"/>
      <c r="O240" s="136"/>
      <c r="P240" s="136"/>
      <c r="Q240" s="136"/>
      <c r="R240" s="136"/>
      <c r="S240" s="136"/>
      <c r="T240" s="136"/>
      <c r="U240" s="136"/>
      <c r="V240" s="136"/>
      <c r="W240" s="136"/>
      <c r="X240" s="136"/>
      <c r="Y240" s="136"/>
      <c r="Z240" s="136"/>
    </row>
    <row r="241" spans="1:26" ht="25.8" customHeight="1">
      <c r="A241" s="136"/>
      <c r="B241" s="136"/>
      <c r="C241" s="136"/>
      <c r="D241" s="136"/>
      <c r="E241" s="136"/>
      <c r="F241" s="136"/>
      <c r="G241" s="136"/>
      <c r="H241" s="136"/>
      <c r="I241" s="136"/>
      <c r="J241" s="136"/>
      <c r="K241" s="136"/>
      <c r="L241" s="136"/>
      <c r="M241" s="136"/>
      <c r="N241" s="136"/>
      <c r="O241" s="136"/>
      <c r="P241" s="136"/>
      <c r="Q241" s="136"/>
      <c r="R241" s="136"/>
      <c r="S241" s="136"/>
      <c r="T241" s="136"/>
      <c r="U241" s="136"/>
      <c r="V241" s="136"/>
      <c r="W241" s="136"/>
      <c r="X241" s="136"/>
      <c r="Y241" s="136"/>
      <c r="Z241" s="136"/>
    </row>
    <row r="242" spans="1:26" ht="25.8" customHeight="1">
      <c r="A242" s="136"/>
      <c r="B242" s="136"/>
      <c r="C242" s="136"/>
      <c r="D242" s="136"/>
      <c r="E242" s="136"/>
      <c r="F242" s="136"/>
      <c r="G242" s="136"/>
      <c r="H242" s="136"/>
      <c r="I242" s="136"/>
      <c r="J242" s="136"/>
      <c r="K242" s="136"/>
      <c r="L242" s="136"/>
      <c r="M242" s="136"/>
      <c r="N242" s="136"/>
      <c r="O242" s="136"/>
      <c r="P242" s="136"/>
      <c r="Q242" s="136"/>
      <c r="R242" s="136"/>
      <c r="S242" s="136"/>
      <c r="T242" s="136"/>
      <c r="U242" s="136"/>
      <c r="V242" s="136"/>
      <c r="W242" s="136"/>
      <c r="X242" s="136"/>
      <c r="Y242" s="136"/>
      <c r="Z242" s="136"/>
    </row>
    <row r="243" spans="1:26" ht="25.8" customHeight="1">
      <c r="A243" s="136"/>
      <c r="B243" s="136"/>
      <c r="C243" s="136"/>
      <c r="D243" s="136"/>
      <c r="E243" s="136"/>
      <c r="F243" s="136"/>
      <c r="G243" s="136"/>
      <c r="H243" s="136"/>
      <c r="I243" s="136"/>
      <c r="J243" s="136"/>
      <c r="K243" s="136"/>
      <c r="L243" s="136"/>
      <c r="M243" s="136"/>
      <c r="N243" s="136"/>
      <c r="O243" s="136"/>
      <c r="P243" s="136"/>
      <c r="Q243" s="136"/>
      <c r="R243" s="136"/>
      <c r="S243" s="136"/>
      <c r="T243" s="136"/>
      <c r="U243" s="136"/>
      <c r="V243" s="136"/>
      <c r="W243" s="136"/>
      <c r="X243" s="136"/>
      <c r="Y243" s="136"/>
      <c r="Z243" s="136"/>
    </row>
    <row r="244" spans="1:26" ht="25.8" customHeight="1">
      <c r="A244" s="136"/>
      <c r="B244" s="136"/>
      <c r="C244" s="136"/>
      <c r="D244" s="136"/>
      <c r="E244" s="136"/>
      <c r="F244" s="136"/>
      <c r="G244" s="136"/>
      <c r="H244" s="136"/>
      <c r="I244" s="136"/>
      <c r="J244" s="136"/>
      <c r="K244" s="136"/>
      <c r="L244" s="136"/>
      <c r="M244" s="136"/>
      <c r="N244" s="136"/>
      <c r="O244" s="136"/>
      <c r="P244" s="136"/>
      <c r="Q244" s="136"/>
      <c r="R244" s="136"/>
      <c r="S244" s="136"/>
      <c r="T244" s="136"/>
      <c r="U244" s="136"/>
      <c r="V244" s="136"/>
      <c r="W244" s="136"/>
      <c r="X244" s="136"/>
      <c r="Y244" s="136"/>
      <c r="Z244" s="136"/>
    </row>
    <row r="245" spans="1:26" ht="25.8" customHeight="1">
      <c r="A245" s="136"/>
      <c r="B245" s="136"/>
      <c r="C245" s="136"/>
      <c r="D245" s="136"/>
      <c r="E245" s="136"/>
      <c r="F245" s="136"/>
      <c r="G245" s="136"/>
      <c r="H245" s="136"/>
      <c r="I245" s="136"/>
      <c r="J245" s="136"/>
      <c r="K245" s="136"/>
      <c r="L245" s="136"/>
      <c r="M245" s="136"/>
      <c r="N245" s="136"/>
      <c r="O245" s="136"/>
      <c r="P245" s="136"/>
      <c r="Q245" s="136"/>
      <c r="R245" s="136"/>
      <c r="S245" s="136"/>
      <c r="T245" s="136"/>
      <c r="U245" s="136"/>
      <c r="V245" s="136"/>
      <c r="W245" s="136"/>
      <c r="X245" s="136"/>
      <c r="Y245" s="136"/>
      <c r="Z245" s="136"/>
    </row>
    <row r="246" spans="1:26" ht="25.8" customHeight="1">
      <c r="A246" s="136"/>
      <c r="B246" s="136"/>
      <c r="C246" s="136"/>
      <c r="D246" s="136"/>
      <c r="E246" s="136"/>
      <c r="F246" s="136"/>
      <c r="G246" s="136"/>
      <c r="H246" s="136"/>
      <c r="I246" s="136"/>
      <c r="J246" s="136"/>
      <c r="K246" s="136"/>
      <c r="L246" s="136"/>
      <c r="M246" s="136"/>
      <c r="N246" s="136"/>
      <c r="O246" s="136"/>
      <c r="P246" s="136"/>
      <c r="Q246" s="136"/>
      <c r="R246" s="136"/>
      <c r="S246" s="136"/>
      <c r="T246" s="136"/>
      <c r="U246" s="136"/>
      <c r="V246" s="136"/>
      <c r="W246" s="136"/>
      <c r="X246" s="136"/>
      <c r="Y246" s="136"/>
      <c r="Z246" s="136"/>
    </row>
    <row r="247" spans="1:26" ht="25.8" customHeight="1">
      <c r="A247" s="136"/>
      <c r="B247" s="136"/>
      <c r="C247" s="136"/>
      <c r="D247" s="136"/>
      <c r="E247" s="136"/>
      <c r="F247" s="136"/>
      <c r="G247" s="136"/>
      <c r="H247" s="136"/>
      <c r="I247" s="136"/>
      <c r="J247" s="136"/>
      <c r="K247" s="136"/>
      <c r="L247" s="136"/>
      <c r="M247" s="136"/>
      <c r="N247" s="136"/>
      <c r="O247" s="136"/>
      <c r="P247" s="136"/>
      <c r="Q247" s="136"/>
      <c r="R247" s="136"/>
      <c r="S247" s="136"/>
      <c r="T247" s="136"/>
      <c r="U247" s="136"/>
      <c r="V247" s="136"/>
      <c r="W247" s="136"/>
      <c r="X247" s="136"/>
      <c r="Y247" s="136"/>
      <c r="Z247" s="136"/>
    </row>
    <row r="248" spans="1:26" ht="25.8" customHeight="1">
      <c r="A248" s="136"/>
      <c r="B248" s="136"/>
      <c r="C248" s="136"/>
      <c r="D248" s="136"/>
      <c r="E248" s="136"/>
      <c r="F248" s="136"/>
      <c r="G248" s="136"/>
      <c r="H248" s="136"/>
      <c r="I248" s="136"/>
      <c r="J248" s="136"/>
      <c r="K248" s="136"/>
      <c r="L248" s="136"/>
      <c r="M248" s="136"/>
      <c r="N248" s="136"/>
      <c r="O248" s="136"/>
      <c r="P248" s="136"/>
      <c r="Q248" s="136"/>
      <c r="R248" s="136"/>
      <c r="S248" s="136"/>
      <c r="T248" s="136"/>
      <c r="U248" s="136"/>
      <c r="V248" s="136"/>
      <c r="W248" s="136"/>
      <c r="X248" s="136"/>
      <c r="Y248" s="136"/>
      <c r="Z248" s="136"/>
    </row>
    <row r="249" spans="1:26" ht="25.8" customHeight="1">
      <c r="A249" s="136"/>
      <c r="B249" s="136"/>
      <c r="C249" s="136"/>
      <c r="D249" s="136"/>
      <c r="E249" s="136"/>
      <c r="F249" s="136"/>
      <c r="G249" s="136"/>
      <c r="H249" s="136"/>
      <c r="I249" s="136"/>
      <c r="J249" s="136"/>
      <c r="K249" s="136"/>
      <c r="L249" s="136"/>
      <c r="M249" s="136"/>
      <c r="N249" s="136"/>
      <c r="O249" s="136"/>
      <c r="P249" s="136"/>
      <c r="Q249" s="136"/>
      <c r="R249" s="136"/>
      <c r="S249" s="136"/>
      <c r="T249" s="136"/>
      <c r="U249" s="136"/>
      <c r="V249" s="136"/>
      <c r="W249" s="136"/>
      <c r="X249" s="136"/>
      <c r="Y249" s="136"/>
      <c r="Z249" s="136"/>
    </row>
    <row r="250" spans="1:26" ht="25.8" customHeight="1">
      <c r="A250" s="136"/>
      <c r="B250" s="136"/>
      <c r="C250" s="136"/>
      <c r="D250" s="136"/>
      <c r="E250" s="136"/>
      <c r="F250" s="136"/>
      <c r="G250" s="136"/>
      <c r="H250" s="136"/>
      <c r="I250" s="136"/>
      <c r="J250" s="136"/>
      <c r="K250" s="136"/>
      <c r="L250" s="136"/>
      <c r="M250" s="136"/>
      <c r="N250" s="136"/>
      <c r="O250" s="136"/>
      <c r="P250" s="136"/>
      <c r="Q250" s="136"/>
      <c r="R250" s="136"/>
      <c r="S250" s="136"/>
      <c r="T250" s="136"/>
      <c r="U250" s="136"/>
      <c r="V250" s="136"/>
      <c r="W250" s="136"/>
      <c r="X250" s="136"/>
      <c r="Y250" s="136"/>
      <c r="Z250" s="136"/>
    </row>
    <row r="251" spans="1:26" ht="25.8" customHeight="1">
      <c r="A251" s="136"/>
      <c r="B251" s="136"/>
      <c r="C251" s="136"/>
      <c r="D251" s="136"/>
      <c r="E251" s="136"/>
      <c r="F251" s="136"/>
      <c r="G251" s="136"/>
      <c r="H251" s="136"/>
      <c r="I251" s="136"/>
      <c r="J251" s="136"/>
      <c r="K251" s="136"/>
      <c r="L251" s="136"/>
      <c r="M251" s="136"/>
      <c r="N251" s="136"/>
      <c r="O251" s="136"/>
      <c r="P251" s="136"/>
      <c r="Q251" s="136"/>
      <c r="R251" s="136"/>
      <c r="S251" s="136"/>
      <c r="T251" s="136"/>
      <c r="U251" s="136"/>
      <c r="V251" s="136"/>
      <c r="W251" s="136"/>
      <c r="X251" s="136"/>
      <c r="Y251" s="136"/>
      <c r="Z251" s="136"/>
    </row>
    <row r="252" spans="1:26" ht="25.8" customHeight="1">
      <c r="A252" s="136"/>
      <c r="B252" s="136"/>
      <c r="C252" s="136"/>
      <c r="D252" s="136"/>
      <c r="E252" s="136"/>
      <c r="F252" s="136"/>
      <c r="G252" s="136"/>
      <c r="H252" s="136"/>
      <c r="I252" s="136"/>
      <c r="J252" s="136"/>
      <c r="K252" s="136"/>
      <c r="L252" s="136"/>
      <c r="M252" s="136"/>
      <c r="N252" s="136"/>
      <c r="O252" s="136"/>
      <c r="P252" s="136"/>
      <c r="Q252" s="136"/>
      <c r="R252" s="136"/>
      <c r="S252" s="136"/>
      <c r="T252" s="136"/>
      <c r="U252" s="136"/>
      <c r="V252" s="136"/>
      <c r="W252" s="136"/>
      <c r="X252" s="136"/>
      <c r="Y252" s="136"/>
      <c r="Z252" s="136"/>
    </row>
    <row r="253" spans="1:26" ht="25.8" customHeight="1">
      <c r="A253" s="136"/>
      <c r="B253" s="136"/>
      <c r="C253" s="136"/>
      <c r="D253" s="136"/>
      <c r="E253" s="136"/>
      <c r="F253" s="136"/>
      <c r="G253" s="136"/>
      <c r="H253" s="136"/>
      <c r="I253" s="136"/>
      <c r="J253" s="136"/>
      <c r="K253" s="136"/>
      <c r="L253" s="136"/>
      <c r="M253" s="136"/>
      <c r="N253" s="136"/>
      <c r="O253" s="136"/>
      <c r="P253" s="136"/>
      <c r="Q253" s="136"/>
      <c r="R253" s="136"/>
      <c r="S253" s="136"/>
      <c r="T253" s="136"/>
      <c r="U253" s="136"/>
      <c r="V253" s="136"/>
      <c r="W253" s="136"/>
      <c r="X253" s="136"/>
      <c r="Y253" s="136"/>
      <c r="Z253" s="136"/>
    </row>
    <row r="254" spans="1:26" ht="25.8" customHeight="1">
      <c r="A254" s="136"/>
      <c r="B254" s="136"/>
      <c r="C254" s="136"/>
      <c r="D254" s="136"/>
      <c r="E254" s="136"/>
      <c r="F254" s="136"/>
      <c r="G254" s="136"/>
      <c r="H254" s="136"/>
      <c r="I254" s="136"/>
      <c r="J254" s="136"/>
      <c r="K254" s="136"/>
      <c r="L254" s="136"/>
      <c r="M254" s="136"/>
      <c r="N254" s="136"/>
      <c r="O254" s="136"/>
      <c r="P254" s="136"/>
      <c r="Q254" s="136"/>
      <c r="R254" s="136"/>
      <c r="S254" s="136"/>
      <c r="T254" s="136"/>
      <c r="U254" s="136"/>
      <c r="V254" s="136"/>
      <c r="W254" s="136"/>
      <c r="X254" s="136"/>
      <c r="Y254" s="136"/>
      <c r="Z254" s="136"/>
    </row>
    <row r="255" spans="1:26" ht="25.8" customHeight="1">
      <c r="A255" s="136"/>
      <c r="B255" s="136"/>
      <c r="C255" s="136"/>
      <c r="D255" s="136"/>
      <c r="E255" s="136"/>
      <c r="F255" s="136"/>
      <c r="G255" s="136"/>
      <c r="H255" s="136"/>
      <c r="I255" s="136"/>
      <c r="J255" s="136"/>
      <c r="K255" s="136"/>
      <c r="L255" s="136"/>
      <c r="M255" s="136"/>
      <c r="N255" s="136"/>
      <c r="O255" s="136"/>
      <c r="P255" s="136"/>
      <c r="Q255" s="136"/>
      <c r="R255" s="136"/>
      <c r="S255" s="136"/>
      <c r="T255" s="136"/>
      <c r="U255" s="136"/>
      <c r="V255" s="136"/>
      <c r="W255" s="136"/>
      <c r="X255" s="136"/>
      <c r="Y255" s="136"/>
      <c r="Z255" s="136"/>
    </row>
    <row r="256" spans="1:26" ht="25.8" customHeight="1">
      <c r="A256" s="136"/>
      <c r="B256" s="136"/>
      <c r="C256" s="136"/>
      <c r="D256" s="136"/>
      <c r="E256" s="136"/>
      <c r="F256" s="136"/>
      <c r="G256" s="136"/>
      <c r="H256" s="136"/>
      <c r="I256" s="136"/>
      <c r="J256" s="136"/>
      <c r="K256" s="136"/>
      <c r="L256" s="136"/>
      <c r="M256" s="136"/>
      <c r="N256" s="136"/>
      <c r="O256" s="136"/>
      <c r="P256" s="136"/>
      <c r="Q256" s="136"/>
      <c r="R256" s="136"/>
      <c r="S256" s="136"/>
      <c r="T256" s="136"/>
      <c r="U256" s="136"/>
      <c r="V256" s="136"/>
      <c r="W256" s="136"/>
      <c r="X256" s="136"/>
      <c r="Y256" s="136"/>
      <c r="Z256" s="136"/>
    </row>
    <row r="257" spans="1:26" ht="25.8" customHeight="1">
      <c r="A257" s="136"/>
      <c r="B257" s="136"/>
      <c r="C257" s="136"/>
      <c r="D257" s="136"/>
      <c r="E257" s="136"/>
      <c r="F257" s="136"/>
      <c r="G257" s="136"/>
      <c r="H257" s="136"/>
      <c r="I257" s="136"/>
      <c r="J257" s="136"/>
      <c r="K257" s="136"/>
      <c r="L257" s="136"/>
      <c r="M257" s="136"/>
      <c r="N257" s="136"/>
      <c r="O257" s="136"/>
      <c r="P257" s="136"/>
      <c r="Q257" s="136"/>
      <c r="R257" s="136"/>
      <c r="S257" s="136"/>
      <c r="T257" s="136"/>
      <c r="U257" s="136"/>
      <c r="V257" s="136"/>
      <c r="W257" s="136"/>
      <c r="X257" s="136"/>
      <c r="Y257" s="136"/>
      <c r="Z257" s="136"/>
    </row>
    <row r="258" spans="1:26" ht="25.8" customHeight="1">
      <c r="A258" s="136"/>
      <c r="B258" s="136"/>
      <c r="C258" s="136"/>
      <c r="D258" s="136"/>
      <c r="E258" s="136"/>
      <c r="F258" s="136"/>
      <c r="G258" s="136"/>
      <c r="H258" s="136"/>
      <c r="I258" s="136"/>
      <c r="J258" s="136"/>
      <c r="K258" s="136"/>
      <c r="L258" s="136"/>
      <c r="M258" s="136"/>
      <c r="N258" s="136"/>
      <c r="O258" s="136"/>
      <c r="P258" s="136"/>
      <c r="Q258" s="136"/>
      <c r="R258" s="136"/>
      <c r="S258" s="136"/>
      <c r="T258" s="136"/>
      <c r="U258" s="136"/>
      <c r="V258" s="136"/>
      <c r="W258" s="136"/>
      <c r="X258" s="136"/>
      <c r="Y258" s="136"/>
      <c r="Z258" s="136"/>
    </row>
    <row r="259" spans="1:26" ht="25.8" customHeight="1">
      <c r="A259" s="136"/>
      <c r="B259" s="136"/>
      <c r="C259" s="136"/>
      <c r="D259" s="136"/>
      <c r="E259" s="136"/>
      <c r="F259" s="136"/>
      <c r="G259" s="136"/>
      <c r="H259" s="136"/>
      <c r="I259" s="136"/>
      <c r="J259" s="136"/>
      <c r="K259" s="136"/>
      <c r="L259" s="136"/>
      <c r="M259" s="136"/>
      <c r="N259" s="136"/>
      <c r="O259" s="136"/>
      <c r="P259" s="136"/>
      <c r="Q259" s="136"/>
      <c r="R259" s="136"/>
      <c r="S259" s="136"/>
      <c r="T259" s="136"/>
      <c r="U259" s="136"/>
      <c r="V259" s="136"/>
      <c r="W259" s="136"/>
      <c r="X259" s="136"/>
      <c r="Y259" s="136"/>
      <c r="Z259" s="136"/>
    </row>
    <row r="260" spans="1:26" ht="25.8" customHeight="1">
      <c r="A260" s="136"/>
      <c r="B260" s="136"/>
      <c r="C260" s="136"/>
      <c r="D260" s="136"/>
      <c r="E260" s="136"/>
      <c r="F260" s="136"/>
      <c r="G260" s="136"/>
      <c r="H260" s="136"/>
      <c r="I260" s="136"/>
      <c r="J260" s="136"/>
      <c r="K260" s="136"/>
      <c r="L260" s="136"/>
      <c r="M260" s="136"/>
      <c r="N260" s="136"/>
      <c r="O260" s="136"/>
      <c r="P260" s="136"/>
      <c r="Q260" s="136"/>
      <c r="R260" s="136"/>
      <c r="S260" s="136"/>
      <c r="T260" s="136"/>
      <c r="U260" s="136"/>
      <c r="V260" s="136"/>
      <c r="W260" s="136"/>
      <c r="X260" s="136"/>
      <c r="Y260" s="136"/>
      <c r="Z260" s="136"/>
    </row>
    <row r="261" spans="1:26" ht="25.8" customHeight="1">
      <c r="A261" s="136"/>
      <c r="B261" s="136"/>
      <c r="C261" s="136"/>
      <c r="D261" s="136"/>
      <c r="E261" s="136"/>
      <c r="F261" s="136"/>
      <c r="G261" s="136"/>
      <c r="H261" s="136"/>
      <c r="I261" s="136"/>
      <c r="J261" s="136"/>
      <c r="K261" s="136"/>
      <c r="L261" s="136"/>
      <c r="M261" s="136"/>
      <c r="N261" s="136"/>
      <c r="O261" s="136"/>
      <c r="P261" s="136"/>
      <c r="Q261" s="136"/>
      <c r="R261" s="136"/>
      <c r="S261" s="136"/>
      <c r="T261" s="136"/>
      <c r="U261" s="136"/>
      <c r="V261" s="136"/>
      <c r="W261" s="136"/>
      <c r="X261" s="136"/>
      <c r="Y261" s="136"/>
      <c r="Z261" s="136"/>
    </row>
    <row r="262" spans="1:26" ht="25.8" customHeight="1">
      <c r="A262" s="136"/>
      <c r="B262" s="136"/>
      <c r="C262" s="136"/>
      <c r="D262" s="136"/>
      <c r="E262" s="136"/>
      <c r="F262" s="136"/>
      <c r="G262" s="136"/>
      <c r="H262" s="136"/>
      <c r="I262" s="136"/>
      <c r="J262" s="136"/>
      <c r="K262" s="136"/>
      <c r="L262" s="136"/>
      <c r="M262" s="136"/>
      <c r="N262" s="136"/>
      <c r="O262" s="136"/>
      <c r="P262" s="136"/>
      <c r="Q262" s="136"/>
      <c r="R262" s="136"/>
      <c r="S262" s="136"/>
      <c r="T262" s="136"/>
      <c r="U262" s="136"/>
      <c r="V262" s="136"/>
      <c r="W262" s="136"/>
      <c r="X262" s="136"/>
      <c r="Y262" s="136"/>
      <c r="Z262" s="136"/>
    </row>
    <row r="263" spans="1:26" ht="25.8" customHeight="1">
      <c r="A263" s="136"/>
      <c r="B263" s="136"/>
      <c r="C263" s="136"/>
      <c r="D263" s="136"/>
      <c r="E263" s="136"/>
      <c r="F263" s="136"/>
      <c r="G263" s="136"/>
      <c r="H263" s="136"/>
      <c r="I263" s="136"/>
      <c r="J263" s="136"/>
      <c r="K263" s="136"/>
      <c r="L263" s="136"/>
      <c r="M263" s="136"/>
      <c r="N263" s="136"/>
      <c r="O263" s="136"/>
      <c r="P263" s="136"/>
      <c r="Q263" s="136"/>
      <c r="R263" s="136"/>
      <c r="S263" s="136"/>
      <c r="T263" s="136"/>
      <c r="U263" s="136"/>
      <c r="V263" s="136"/>
      <c r="W263" s="136"/>
      <c r="X263" s="136"/>
      <c r="Y263" s="136"/>
      <c r="Z263" s="136"/>
    </row>
    <row r="264" spans="1:26" ht="25.8" customHeight="1">
      <c r="A264" s="136"/>
      <c r="B264" s="136"/>
      <c r="C264" s="136"/>
      <c r="D264" s="136"/>
      <c r="E264" s="136"/>
      <c r="F264" s="136"/>
      <c r="G264" s="136"/>
      <c r="H264" s="136"/>
      <c r="I264" s="136"/>
      <c r="J264" s="136"/>
      <c r="K264" s="136"/>
      <c r="L264" s="136"/>
      <c r="M264" s="136"/>
      <c r="N264" s="136"/>
      <c r="O264" s="136"/>
      <c r="P264" s="136"/>
      <c r="Q264" s="136"/>
      <c r="R264" s="136"/>
      <c r="S264" s="136"/>
      <c r="T264" s="136"/>
      <c r="U264" s="136"/>
      <c r="V264" s="136"/>
      <c r="W264" s="136"/>
      <c r="X264" s="136"/>
      <c r="Y264" s="136"/>
      <c r="Z264" s="136"/>
    </row>
    <row r="265" spans="1:26" ht="25.8" customHeight="1">
      <c r="A265" s="136"/>
      <c r="B265" s="136"/>
      <c r="C265" s="136"/>
      <c r="D265" s="136"/>
      <c r="E265" s="136"/>
      <c r="F265" s="136"/>
      <c r="G265" s="136"/>
      <c r="H265" s="136"/>
      <c r="I265" s="136"/>
      <c r="J265" s="136"/>
      <c r="K265" s="136"/>
      <c r="L265" s="136"/>
      <c r="M265" s="136"/>
      <c r="N265" s="136"/>
      <c r="O265" s="136"/>
      <c r="P265" s="136"/>
      <c r="Q265" s="136"/>
      <c r="R265" s="136"/>
      <c r="S265" s="136"/>
      <c r="T265" s="136"/>
      <c r="U265" s="136"/>
      <c r="V265" s="136"/>
      <c r="W265" s="136"/>
      <c r="X265" s="136"/>
      <c r="Y265" s="136"/>
      <c r="Z265" s="136"/>
    </row>
    <row r="266" spans="1:26" ht="25.8" customHeight="1">
      <c r="A266" s="136"/>
      <c r="B266" s="136"/>
      <c r="C266" s="136"/>
      <c r="D266" s="136"/>
      <c r="E266" s="136"/>
      <c r="F266" s="136"/>
      <c r="G266" s="136"/>
      <c r="H266" s="136"/>
      <c r="I266" s="136"/>
      <c r="J266" s="136"/>
      <c r="K266" s="136"/>
      <c r="L266" s="136"/>
      <c r="M266" s="136"/>
      <c r="N266" s="136"/>
      <c r="O266" s="136"/>
      <c r="P266" s="136"/>
      <c r="Q266" s="136"/>
      <c r="R266" s="136"/>
      <c r="S266" s="136"/>
      <c r="T266" s="136"/>
      <c r="U266" s="136"/>
      <c r="V266" s="136"/>
      <c r="W266" s="136"/>
      <c r="X266" s="136"/>
      <c r="Y266" s="136"/>
      <c r="Z266" s="136"/>
    </row>
    <row r="267" spans="1:26" ht="25.8" customHeight="1">
      <c r="A267" s="136"/>
      <c r="B267" s="136"/>
      <c r="C267" s="136"/>
      <c r="D267" s="136"/>
      <c r="E267" s="136"/>
      <c r="F267" s="136"/>
      <c r="G267" s="136"/>
      <c r="H267" s="136"/>
      <c r="I267" s="136"/>
      <c r="J267" s="136"/>
      <c r="K267" s="136"/>
      <c r="L267" s="136"/>
      <c r="M267" s="136"/>
      <c r="N267" s="136"/>
      <c r="O267" s="136"/>
      <c r="P267" s="136"/>
      <c r="Q267" s="136"/>
      <c r="R267" s="136"/>
      <c r="S267" s="136"/>
      <c r="T267" s="136"/>
      <c r="U267" s="136"/>
      <c r="V267" s="136"/>
      <c r="W267" s="136"/>
      <c r="X267" s="136"/>
      <c r="Y267" s="136"/>
      <c r="Z267" s="136"/>
    </row>
    <row r="268" spans="1:26" ht="25.8" customHeight="1">
      <c r="A268" s="136"/>
      <c r="B268" s="136"/>
      <c r="C268" s="136"/>
      <c r="D268" s="136"/>
      <c r="E268" s="136"/>
      <c r="F268" s="136"/>
      <c r="G268" s="136"/>
      <c r="H268" s="136"/>
      <c r="I268" s="136"/>
      <c r="J268" s="136"/>
      <c r="K268" s="136"/>
      <c r="L268" s="136"/>
      <c r="M268" s="136"/>
      <c r="N268" s="136"/>
      <c r="O268" s="136"/>
      <c r="P268" s="136"/>
      <c r="Q268" s="136"/>
      <c r="R268" s="136"/>
      <c r="S268" s="136"/>
      <c r="T268" s="136"/>
      <c r="U268" s="136"/>
      <c r="V268" s="136"/>
      <c r="W268" s="136"/>
      <c r="X268" s="136"/>
      <c r="Y268" s="136"/>
      <c r="Z268" s="136"/>
    </row>
    <row r="269" spans="1:26" ht="25.8" customHeight="1">
      <c r="A269" s="136"/>
      <c r="B269" s="136"/>
      <c r="C269" s="136"/>
      <c r="D269" s="136"/>
      <c r="E269" s="136"/>
      <c r="F269" s="136"/>
      <c r="G269" s="136"/>
      <c r="H269" s="136"/>
      <c r="I269" s="136"/>
      <c r="J269" s="136"/>
      <c r="K269" s="136"/>
      <c r="L269" s="136"/>
      <c r="M269" s="136"/>
      <c r="N269" s="136"/>
      <c r="O269" s="136"/>
      <c r="P269" s="136"/>
      <c r="Q269" s="136"/>
      <c r="R269" s="136"/>
      <c r="S269" s="136"/>
      <c r="T269" s="136"/>
      <c r="U269" s="136"/>
      <c r="V269" s="136"/>
      <c r="W269" s="136"/>
      <c r="X269" s="136"/>
      <c r="Y269" s="136"/>
      <c r="Z269" s="136"/>
    </row>
    <row r="270" spans="1:26" ht="25.8" customHeight="1">
      <c r="A270" s="136"/>
      <c r="B270" s="136"/>
      <c r="C270" s="136"/>
      <c r="D270" s="136"/>
      <c r="E270" s="136"/>
      <c r="F270" s="136"/>
      <c r="G270" s="136"/>
      <c r="H270" s="136"/>
      <c r="I270" s="136"/>
      <c r="J270" s="136"/>
      <c r="K270" s="136"/>
      <c r="L270" s="136"/>
      <c r="M270" s="136"/>
      <c r="N270" s="136"/>
      <c r="O270" s="136"/>
      <c r="P270" s="136"/>
      <c r="Q270" s="136"/>
      <c r="R270" s="136"/>
      <c r="S270" s="136"/>
      <c r="T270" s="136"/>
      <c r="U270" s="136"/>
      <c r="V270" s="136"/>
      <c r="W270" s="136"/>
      <c r="X270" s="136"/>
      <c r="Y270" s="136"/>
      <c r="Z270" s="136"/>
    </row>
    <row r="271" spans="1:26" ht="25.8" customHeight="1">
      <c r="A271" s="136"/>
      <c r="B271" s="136"/>
      <c r="C271" s="136"/>
      <c r="D271" s="136"/>
      <c r="E271" s="136"/>
      <c r="F271" s="136"/>
      <c r="G271" s="136"/>
      <c r="H271" s="136"/>
      <c r="I271" s="136"/>
      <c r="J271" s="136"/>
      <c r="K271" s="136"/>
      <c r="L271" s="136"/>
      <c r="M271" s="136"/>
      <c r="N271" s="136"/>
      <c r="O271" s="136"/>
      <c r="P271" s="136"/>
      <c r="Q271" s="136"/>
      <c r="R271" s="136"/>
      <c r="S271" s="136"/>
      <c r="T271" s="136"/>
      <c r="U271" s="136"/>
      <c r="V271" s="136"/>
      <c r="W271" s="136"/>
      <c r="X271" s="136"/>
      <c r="Y271" s="136"/>
      <c r="Z271" s="136"/>
    </row>
    <row r="272" spans="1:26" ht="25.8" customHeight="1">
      <c r="A272" s="136"/>
      <c r="B272" s="136"/>
      <c r="C272" s="136"/>
      <c r="D272" s="136"/>
      <c r="E272" s="136"/>
      <c r="F272" s="136"/>
      <c r="G272" s="136"/>
      <c r="H272" s="136"/>
      <c r="I272" s="136"/>
      <c r="J272" s="136"/>
      <c r="K272" s="136"/>
      <c r="L272" s="136"/>
      <c r="M272" s="136"/>
      <c r="N272" s="136"/>
      <c r="O272" s="136"/>
      <c r="P272" s="136"/>
      <c r="Q272" s="136"/>
      <c r="R272" s="136"/>
      <c r="S272" s="136"/>
      <c r="T272" s="136"/>
      <c r="U272" s="136"/>
      <c r="V272" s="136"/>
      <c r="W272" s="136"/>
      <c r="X272" s="136"/>
      <c r="Y272" s="136"/>
      <c r="Z272" s="136"/>
    </row>
    <row r="273" spans="1:26" ht="25.8" customHeight="1">
      <c r="A273" s="136"/>
      <c r="B273" s="136"/>
      <c r="C273" s="136"/>
      <c r="D273" s="136"/>
      <c r="E273" s="136"/>
      <c r="F273" s="136"/>
      <c r="G273" s="136"/>
      <c r="H273" s="136"/>
      <c r="I273" s="136"/>
      <c r="J273" s="136"/>
      <c r="K273" s="136"/>
      <c r="L273" s="136"/>
      <c r="M273" s="136"/>
      <c r="N273" s="136"/>
      <c r="O273" s="136"/>
      <c r="P273" s="136"/>
      <c r="Q273" s="136"/>
      <c r="R273" s="136"/>
      <c r="S273" s="136"/>
      <c r="T273" s="136"/>
      <c r="U273" s="136"/>
      <c r="V273" s="136"/>
      <c r="W273" s="136"/>
      <c r="X273" s="136"/>
      <c r="Y273" s="136"/>
      <c r="Z273" s="136"/>
    </row>
    <row r="274" spans="1:26" ht="25.8" customHeight="1">
      <c r="A274" s="136"/>
      <c r="B274" s="136"/>
      <c r="C274" s="136"/>
      <c r="D274" s="136"/>
      <c r="E274" s="136"/>
      <c r="F274" s="136"/>
      <c r="G274" s="136"/>
      <c r="H274" s="136"/>
      <c r="I274" s="136"/>
      <c r="J274" s="136"/>
      <c r="K274" s="136"/>
      <c r="L274" s="136"/>
      <c r="M274" s="136"/>
      <c r="N274" s="136"/>
      <c r="O274" s="136"/>
      <c r="P274" s="136"/>
      <c r="Q274" s="136"/>
      <c r="R274" s="136"/>
      <c r="S274" s="136"/>
      <c r="T274" s="136"/>
      <c r="U274" s="136"/>
      <c r="V274" s="136"/>
      <c r="W274" s="136"/>
      <c r="X274" s="136"/>
      <c r="Y274" s="136"/>
      <c r="Z274" s="136"/>
    </row>
    <row r="275" spans="1:26" ht="25.8" customHeight="1">
      <c r="A275" s="136"/>
      <c r="B275" s="136"/>
      <c r="C275" s="136"/>
      <c r="D275" s="136"/>
      <c r="E275" s="136"/>
      <c r="F275" s="136"/>
      <c r="G275" s="136"/>
      <c r="H275" s="136"/>
      <c r="I275" s="136"/>
      <c r="J275" s="136"/>
      <c r="K275" s="136"/>
      <c r="L275" s="136"/>
      <c r="M275" s="136"/>
      <c r="N275" s="136"/>
      <c r="O275" s="136"/>
      <c r="P275" s="136"/>
      <c r="Q275" s="136"/>
      <c r="R275" s="136"/>
      <c r="S275" s="136"/>
      <c r="T275" s="136"/>
      <c r="U275" s="136"/>
      <c r="V275" s="136"/>
      <c r="W275" s="136"/>
      <c r="X275" s="136"/>
      <c r="Y275" s="136"/>
      <c r="Z275" s="136"/>
    </row>
    <row r="276" spans="1:26" ht="25.8" customHeight="1">
      <c r="A276" s="136"/>
      <c r="B276" s="136"/>
      <c r="C276" s="136"/>
      <c r="D276" s="136"/>
      <c r="E276" s="136"/>
      <c r="F276" s="136"/>
      <c r="G276" s="136"/>
      <c r="H276" s="136"/>
      <c r="I276" s="136"/>
      <c r="J276" s="136"/>
      <c r="K276" s="136"/>
      <c r="L276" s="136"/>
      <c r="M276" s="136"/>
      <c r="N276" s="136"/>
      <c r="O276" s="136"/>
      <c r="P276" s="136"/>
      <c r="Q276" s="136"/>
      <c r="R276" s="136"/>
      <c r="S276" s="136"/>
      <c r="T276" s="136"/>
      <c r="U276" s="136"/>
      <c r="V276" s="136"/>
      <c r="W276" s="136"/>
      <c r="X276" s="136"/>
      <c r="Y276" s="136"/>
      <c r="Z276" s="136"/>
    </row>
    <row r="277" spans="1:26" ht="25.8" customHeight="1">
      <c r="A277" s="136"/>
      <c r="B277" s="136"/>
      <c r="C277" s="136"/>
      <c r="D277" s="136"/>
      <c r="E277" s="136"/>
      <c r="F277" s="136"/>
      <c r="G277" s="136"/>
      <c r="H277" s="136"/>
      <c r="I277" s="136"/>
      <c r="J277" s="136"/>
      <c r="K277" s="136"/>
      <c r="L277" s="136"/>
      <c r="M277" s="136"/>
      <c r="N277" s="136"/>
      <c r="O277" s="136"/>
      <c r="P277" s="136"/>
      <c r="Q277" s="136"/>
      <c r="R277" s="136"/>
      <c r="S277" s="136"/>
      <c r="T277" s="136"/>
      <c r="U277" s="136"/>
      <c r="V277" s="136"/>
      <c r="W277" s="136"/>
      <c r="X277" s="136"/>
      <c r="Y277" s="136"/>
      <c r="Z277" s="136"/>
    </row>
    <row r="278" spans="1:26" ht="25.8" customHeight="1">
      <c r="A278" s="136"/>
      <c r="B278" s="136"/>
      <c r="C278" s="136"/>
      <c r="D278" s="136"/>
      <c r="E278" s="136"/>
      <c r="F278" s="136"/>
      <c r="G278" s="136"/>
      <c r="H278" s="136"/>
      <c r="I278" s="136"/>
      <c r="J278" s="136"/>
      <c r="K278" s="136"/>
      <c r="L278" s="136"/>
      <c r="M278" s="136"/>
      <c r="N278" s="136"/>
      <c r="O278" s="136"/>
      <c r="P278" s="136"/>
      <c r="Q278" s="136"/>
      <c r="R278" s="136"/>
      <c r="S278" s="136"/>
      <c r="T278" s="136"/>
      <c r="U278" s="136"/>
      <c r="V278" s="136"/>
      <c r="W278" s="136"/>
      <c r="X278" s="136"/>
      <c r="Y278" s="136"/>
      <c r="Z278" s="136"/>
    </row>
    <row r="279" spans="1:26" ht="25.8" customHeight="1">
      <c r="A279" s="136"/>
      <c r="B279" s="136"/>
      <c r="C279" s="136"/>
      <c r="D279" s="136"/>
      <c r="E279" s="136"/>
      <c r="F279" s="136"/>
      <c r="G279" s="136"/>
      <c r="H279" s="136"/>
      <c r="I279" s="136"/>
      <c r="J279" s="136"/>
      <c r="K279" s="136"/>
      <c r="L279" s="136"/>
      <c r="M279" s="136"/>
      <c r="N279" s="136"/>
      <c r="O279" s="136"/>
      <c r="P279" s="136"/>
      <c r="Q279" s="136"/>
      <c r="R279" s="136"/>
      <c r="S279" s="136"/>
      <c r="T279" s="136"/>
      <c r="U279" s="136"/>
      <c r="V279" s="136"/>
      <c r="W279" s="136"/>
      <c r="X279" s="136"/>
      <c r="Y279" s="136"/>
      <c r="Z279" s="136"/>
    </row>
    <row r="280" spans="1:26" ht="25.8" customHeight="1">
      <c r="A280" s="136"/>
      <c r="B280" s="136"/>
      <c r="C280" s="136"/>
      <c r="D280" s="136"/>
      <c r="E280" s="136"/>
      <c r="F280" s="136"/>
      <c r="G280" s="136"/>
      <c r="H280" s="136"/>
      <c r="I280" s="136"/>
      <c r="J280" s="136"/>
      <c r="K280" s="136"/>
      <c r="L280" s="136"/>
      <c r="M280" s="136"/>
      <c r="N280" s="136"/>
      <c r="O280" s="136"/>
      <c r="P280" s="136"/>
      <c r="Q280" s="136"/>
      <c r="R280" s="136"/>
      <c r="S280" s="136"/>
      <c r="T280" s="136"/>
      <c r="U280" s="136"/>
      <c r="V280" s="136"/>
      <c r="W280" s="136"/>
      <c r="X280" s="136"/>
      <c r="Y280" s="136"/>
      <c r="Z280" s="136"/>
    </row>
    <row r="281" spans="1:26" ht="25.8" customHeight="1">
      <c r="A281" s="136"/>
      <c r="B281" s="136"/>
      <c r="C281" s="136"/>
      <c r="D281" s="136"/>
      <c r="E281" s="136"/>
      <c r="F281" s="136"/>
      <c r="G281" s="136"/>
      <c r="H281" s="136"/>
      <c r="I281" s="136"/>
      <c r="J281" s="136"/>
      <c r="K281" s="136"/>
      <c r="L281" s="136"/>
      <c r="M281" s="136"/>
      <c r="N281" s="136"/>
      <c r="O281" s="136"/>
      <c r="P281" s="136"/>
      <c r="Q281" s="136"/>
      <c r="R281" s="136"/>
      <c r="S281" s="136"/>
      <c r="T281" s="136"/>
      <c r="U281" s="136"/>
      <c r="V281" s="136"/>
      <c r="W281" s="136"/>
      <c r="X281" s="136"/>
      <c r="Y281" s="136"/>
      <c r="Z281" s="136"/>
    </row>
    <row r="282" spans="1:26" ht="25.8" customHeight="1">
      <c r="A282" s="136"/>
      <c r="B282" s="136"/>
      <c r="C282" s="136"/>
      <c r="D282" s="136"/>
      <c r="E282" s="136"/>
      <c r="F282" s="136"/>
      <c r="G282" s="136"/>
      <c r="H282" s="136"/>
      <c r="I282" s="136"/>
      <c r="J282" s="136"/>
      <c r="K282" s="136"/>
      <c r="L282" s="136"/>
      <c r="M282" s="136"/>
      <c r="N282" s="136"/>
      <c r="O282" s="136"/>
      <c r="P282" s="136"/>
      <c r="Q282" s="136"/>
      <c r="R282" s="136"/>
      <c r="S282" s="136"/>
      <c r="T282" s="136"/>
      <c r="U282" s="136"/>
      <c r="V282" s="136"/>
      <c r="W282" s="136"/>
      <c r="X282" s="136"/>
      <c r="Y282" s="136"/>
      <c r="Z282" s="136"/>
    </row>
    <row r="283" spans="1:26" ht="25.8" customHeight="1">
      <c r="A283" s="136"/>
      <c r="B283" s="136"/>
      <c r="C283" s="136"/>
      <c r="D283" s="136"/>
      <c r="E283" s="136"/>
      <c r="F283" s="136"/>
      <c r="G283" s="136"/>
      <c r="H283" s="136"/>
      <c r="I283" s="136"/>
      <c r="J283" s="136"/>
      <c r="K283" s="136"/>
      <c r="L283" s="136"/>
      <c r="M283" s="136"/>
      <c r="N283" s="136"/>
      <c r="O283" s="136"/>
      <c r="P283" s="136"/>
      <c r="Q283" s="136"/>
      <c r="R283" s="136"/>
      <c r="S283" s="136"/>
      <c r="T283" s="136"/>
      <c r="U283" s="136"/>
      <c r="V283" s="136"/>
      <c r="W283" s="136"/>
      <c r="X283" s="136"/>
      <c r="Y283" s="136"/>
      <c r="Z283" s="136"/>
    </row>
    <row r="284" spans="1:26" ht="25.8" customHeight="1">
      <c r="A284" s="136"/>
      <c r="B284" s="136"/>
      <c r="C284" s="136"/>
      <c r="D284" s="136"/>
      <c r="E284" s="136"/>
      <c r="F284" s="136"/>
      <c r="G284" s="136"/>
      <c r="H284" s="136"/>
      <c r="I284" s="136"/>
      <c r="J284" s="136"/>
      <c r="K284" s="136"/>
      <c r="L284" s="136"/>
      <c r="M284" s="136"/>
      <c r="N284" s="136"/>
      <c r="O284" s="136"/>
      <c r="P284" s="136"/>
      <c r="Q284" s="136"/>
      <c r="R284" s="136"/>
      <c r="S284" s="136"/>
      <c r="T284" s="136"/>
      <c r="U284" s="136"/>
      <c r="V284" s="136"/>
      <c r="W284" s="136"/>
      <c r="X284" s="136"/>
      <c r="Y284" s="136"/>
      <c r="Z284" s="136"/>
    </row>
    <row r="285" spans="1:26" ht="25.8" customHeight="1">
      <c r="A285" s="136"/>
      <c r="B285" s="136"/>
      <c r="C285" s="136"/>
      <c r="D285" s="136"/>
      <c r="E285" s="136"/>
      <c r="F285" s="136"/>
      <c r="G285" s="136"/>
      <c r="H285" s="136"/>
      <c r="I285" s="136"/>
      <c r="J285" s="136"/>
      <c r="K285" s="136"/>
      <c r="L285" s="136"/>
      <c r="M285" s="136"/>
      <c r="N285" s="136"/>
      <c r="O285" s="136"/>
      <c r="P285" s="136"/>
      <c r="Q285" s="136"/>
      <c r="R285" s="136"/>
      <c r="S285" s="136"/>
      <c r="T285" s="136"/>
      <c r="U285" s="136"/>
      <c r="V285" s="136"/>
      <c r="W285" s="136"/>
      <c r="X285" s="136"/>
      <c r="Y285" s="136"/>
      <c r="Z285" s="136"/>
    </row>
    <row r="286" spans="1:26" ht="25.8" customHeight="1">
      <c r="A286" s="136"/>
      <c r="B286" s="136"/>
      <c r="C286" s="136"/>
      <c r="D286" s="136"/>
      <c r="E286" s="136"/>
      <c r="F286" s="136"/>
      <c r="G286" s="136"/>
      <c r="H286" s="136"/>
      <c r="I286" s="136"/>
      <c r="J286" s="136"/>
      <c r="K286" s="136"/>
      <c r="L286" s="136"/>
      <c r="M286" s="136"/>
      <c r="N286" s="136"/>
      <c r="O286" s="136"/>
      <c r="P286" s="136"/>
      <c r="Q286" s="136"/>
      <c r="R286" s="136"/>
      <c r="S286" s="136"/>
      <c r="T286" s="136"/>
      <c r="U286" s="136"/>
      <c r="V286" s="136"/>
      <c r="W286" s="136"/>
      <c r="X286" s="136"/>
      <c r="Y286" s="136"/>
      <c r="Z286" s="136"/>
    </row>
    <row r="287" spans="1:26" ht="25.8" customHeight="1">
      <c r="A287" s="136"/>
      <c r="B287" s="136"/>
      <c r="C287" s="136"/>
      <c r="D287" s="136"/>
      <c r="E287" s="136"/>
      <c r="F287" s="136"/>
      <c r="G287" s="136"/>
      <c r="H287" s="136"/>
      <c r="I287" s="136"/>
      <c r="J287" s="136"/>
      <c r="K287" s="136"/>
      <c r="L287" s="136"/>
      <c r="M287" s="136"/>
      <c r="N287" s="136"/>
      <c r="O287" s="136"/>
      <c r="P287" s="136"/>
      <c r="Q287" s="136"/>
      <c r="R287" s="136"/>
      <c r="S287" s="136"/>
      <c r="T287" s="136"/>
      <c r="U287" s="136"/>
      <c r="V287" s="136"/>
      <c r="W287" s="136"/>
      <c r="X287" s="136"/>
      <c r="Y287" s="136"/>
      <c r="Z287" s="136"/>
    </row>
    <row r="288" spans="1:26" ht="25.8" customHeight="1">
      <c r="A288" s="136"/>
      <c r="B288" s="136"/>
      <c r="C288" s="136"/>
      <c r="D288" s="136"/>
      <c r="E288" s="136"/>
      <c r="F288" s="136"/>
      <c r="G288" s="136"/>
      <c r="H288" s="136"/>
      <c r="I288" s="136"/>
      <c r="J288" s="136"/>
      <c r="K288" s="136"/>
      <c r="L288" s="136"/>
      <c r="M288" s="136"/>
      <c r="N288" s="136"/>
      <c r="O288" s="136"/>
      <c r="P288" s="136"/>
      <c r="Q288" s="136"/>
      <c r="R288" s="136"/>
      <c r="S288" s="136"/>
      <c r="T288" s="136"/>
      <c r="U288" s="136"/>
      <c r="V288" s="136"/>
      <c r="W288" s="136"/>
      <c r="X288" s="136"/>
      <c r="Y288" s="136"/>
      <c r="Z288" s="136"/>
    </row>
    <row r="289" spans="1:26" ht="25.8" customHeight="1">
      <c r="A289" s="136"/>
      <c r="B289" s="136"/>
      <c r="C289" s="136"/>
      <c r="D289" s="136"/>
      <c r="E289" s="136"/>
      <c r="F289" s="136"/>
      <c r="G289" s="136"/>
      <c r="H289" s="136"/>
      <c r="I289" s="136"/>
      <c r="J289" s="136"/>
      <c r="K289" s="136"/>
      <c r="L289" s="136"/>
      <c r="M289" s="136"/>
      <c r="N289" s="136"/>
      <c r="O289" s="136"/>
      <c r="P289" s="136"/>
      <c r="Q289" s="136"/>
      <c r="R289" s="136"/>
      <c r="S289" s="136"/>
      <c r="T289" s="136"/>
      <c r="U289" s="136"/>
      <c r="V289" s="136"/>
      <c r="W289" s="136"/>
      <c r="X289" s="136"/>
      <c r="Y289" s="136"/>
      <c r="Z289" s="136"/>
    </row>
    <row r="290" spans="1:26" ht="25.8" customHeight="1">
      <c r="A290" s="136"/>
      <c r="B290" s="136"/>
      <c r="C290" s="136"/>
      <c r="D290" s="136"/>
      <c r="E290" s="136"/>
      <c r="F290" s="136"/>
      <c r="G290" s="136"/>
      <c r="H290" s="136"/>
      <c r="I290" s="136"/>
      <c r="J290" s="136"/>
      <c r="K290" s="136"/>
      <c r="L290" s="136"/>
      <c r="M290" s="136"/>
      <c r="N290" s="136"/>
      <c r="O290" s="136"/>
      <c r="P290" s="136"/>
      <c r="Q290" s="136"/>
      <c r="R290" s="136"/>
      <c r="S290" s="136"/>
      <c r="T290" s="136"/>
      <c r="U290" s="136"/>
      <c r="V290" s="136"/>
      <c r="W290" s="136"/>
      <c r="X290" s="136"/>
      <c r="Y290" s="136"/>
      <c r="Z290" s="136"/>
    </row>
    <row r="291" spans="1:26" ht="25.8" customHeight="1">
      <c r="A291" s="136"/>
      <c r="B291" s="136"/>
      <c r="C291" s="136"/>
      <c r="D291" s="136"/>
      <c r="E291" s="136"/>
      <c r="F291" s="136"/>
      <c r="G291" s="136"/>
      <c r="H291" s="136"/>
      <c r="I291" s="136"/>
      <c r="J291" s="136"/>
      <c r="K291" s="136"/>
      <c r="L291" s="136"/>
      <c r="M291" s="136"/>
      <c r="N291" s="136"/>
      <c r="O291" s="136"/>
      <c r="P291" s="136"/>
      <c r="Q291" s="136"/>
      <c r="R291" s="136"/>
      <c r="S291" s="136"/>
      <c r="T291" s="136"/>
      <c r="U291" s="136"/>
      <c r="V291" s="136"/>
      <c r="W291" s="136"/>
      <c r="X291" s="136"/>
      <c r="Y291" s="136"/>
      <c r="Z291" s="136"/>
    </row>
    <row r="292" spans="1:26" ht="25.8" customHeight="1">
      <c r="A292" s="136"/>
      <c r="B292" s="136"/>
      <c r="C292" s="136"/>
      <c r="D292" s="136"/>
      <c r="E292" s="136"/>
      <c r="F292" s="136"/>
      <c r="G292" s="136"/>
      <c r="H292" s="136"/>
      <c r="I292" s="136"/>
      <c r="J292" s="136"/>
      <c r="K292" s="136"/>
      <c r="L292" s="136"/>
      <c r="M292" s="136"/>
      <c r="N292" s="136"/>
      <c r="O292" s="136"/>
      <c r="P292" s="136"/>
      <c r="Q292" s="136"/>
      <c r="R292" s="136"/>
      <c r="S292" s="136"/>
      <c r="T292" s="136"/>
      <c r="U292" s="136"/>
      <c r="V292" s="136"/>
      <c r="W292" s="136"/>
      <c r="X292" s="136"/>
      <c r="Y292" s="136"/>
      <c r="Z292" s="136"/>
    </row>
    <row r="293" spans="1:26" ht="25.8" customHeight="1">
      <c r="A293" s="136"/>
      <c r="B293" s="136"/>
      <c r="C293" s="136"/>
      <c r="D293" s="136"/>
      <c r="E293" s="136"/>
      <c r="F293" s="136"/>
      <c r="G293" s="136"/>
      <c r="H293" s="136"/>
      <c r="I293" s="136"/>
      <c r="J293" s="136"/>
      <c r="K293" s="136"/>
      <c r="L293" s="136"/>
      <c r="M293" s="136"/>
      <c r="N293" s="136"/>
      <c r="O293" s="136"/>
      <c r="P293" s="136"/>
      <c r="Q293" s="136"/>
      <c r="R293" s="136"/>
      <c r="S293" s="136"/>
      <c r="T293" s="136"/>
      <c r="U293" s="136"/>
      <c r="V293" s="136"/>
      <c r="W293" s="136"/>
      <c r="X293" s="136"/>
      <c r="Y293" s="136"/>
      <c r="Z293" s="136"/>
    </row>
    <row r="294" spans="1:26" ht="25.8" customHeight="1">
      <c r="A294" s="136"/>
      <c r="B294" s="136"/>
      <c r="C294" s="136"/>
      <c r="D294" s="136"/>
      <c r="E294" s="136"/>
      <c r="F294" s="136"/>
      <c r="G294" s="136"/>
      <c r="H294" s="136"/>
      <c r="I294" s="136"/>
      <c r="J294" s="136"/>
      <c r="K294" s="136"/>
      <c r="L294" s="136"/>
      <c r="M294" s="136"/>
      <c r="N294" s="136"/>
      <c r="O294" s="136"/>
      <c r="P294" s="136"/>
      <c r="Q294" s="136"/>
      <c r="R294" s="136"/>
      <c r="S294" s="136"/>
      <c r="T294" s="136"/>
      <c r="U294" s="136"/>
      <c r="V294" s="136"/>
      <c r="W294" s="136"/>
      <c r="X294" s="136"/>
      <c r="Y294" s="136"/>
      <c r="Z294" s="136"/>
    </row>
    <row r="295" spans="1:26" ht="25.8" customHeight="1">
      <c r="A295" s="136"/>
      <c r="B295" s="136"/>
      <c r="C295" s="136"/>
      <c r="D295" s="136"/>
      <c r="E295" s="136"/>
      <c r="F295" s="136"/>
      <c r="G295" s="136"/>
      <c r="H295" s="136"/>
      <c r="I295" s="136"/>
      <c r="J295" s="136"/>
      <c r="K295" s="136"/>
      <c r="L295" s="136"/>
      <c r="M295" s="136"/>
      <c r="N295" s="136"/>
      <c r="O295" s="136"/>
      <c r="P295" s="136"/>
      <c r="Q295" s="136"/>
      <c r="R295" s="136"/>
      <c r="S295" s="136"/>
      <c r="T295" s="136"/>
      <c r="U295" s="136"/>
      <c r="V295" s="136"/>
      <c r="W295" s="136"/>
      <c r="X295" s="136"/>
      <c r="Y295" s="136"/>
      <c r="Z295" s="136"/>
    </row>
    <row r="296" spans="1:26" ht="25.8" customHeight="1">
      <c r="A296" s="136"/>
      <c r="B296" s="136"/>
      <c r="C296" s="136"/>
      <c r="D296" s="136"/>
      <c r="E296" s="136"/>
      <c r="F296" s="136"/>
      <c r="G296" s="136"/>
      <c r="H296" s="136"/>
      <c r="I296" s="136"/>
      <c r="J296" s="136"/>
      <c r="K296" s="136"/>
      <c r="L296" s="136"/>
      <c r="M296" s="136"/>
      <c r="N296" s="136"/>
      <c r="O296" s="136"/>
      <c r="P296" s="136"/>
      <c r="Q296" s="136"/>
      <c r="R296" s="136"/>
      <c r="S296" s="136"/>
      <c r="T296" s="136"/>
      <c r="U296" s="136"/>
      <c r="V296" s="136"/>
      <c r="W296" s="136"/>
      <c r="X296" s="136"/>
      <c r="Y296" s="136"/>
      <c r="Z296" s="136"/>
    </row>
    <row r="297" spans="1:26" ht="25.8" customHeight="1">
      <c r="A297" s="136"/>
      <c r="B297" s="136"/>
      <c r="C297" s="136"/>
      <c r="D297" s="136"/>
      <c r="E297" s="136"/>
      <c r="F297" s="136"/>
      <c r="G297" s="136"/>
      <c r="H297" s="136"/>
      <c r="I297" s="136"/>
      <c r="J297" s="136"/>
      <c r="K297" s="136"/>
      <c r="L297" s="136"/>
      <c r="M297" s="136"/>
      <c r="N297" s="136"/>
      <c r="O297" s="136"/>
      <c r="P297" s="136"/>
      <c r="Q297" s="136"/>
      <c r="R297" s="136"/>
      <c r="S297" s="136"/>
      <c r="T297" s="136"/>
      <c r="U297" s="136"/>
      <c r="V297" s="136"/>
      <c r="W297" s="136"/>
      <c r="X297" s="136"/>
      <c r="Y297" s="136"/>
      <c r="Z297" s="136"/>
    </row>
    <row r="298" spans="1:26" ht="25.8" customHeight="1">
      <c r="A298" s="136"/>
      <c r="B298" s="136"/>
      <c r="C298" s="136"/>
      <c r="D298" s="136"/>
      <c r="E298" s="136"/>
      <c r="F298" s="136"/>
      <c r="G298" s="136"/>
      <c r="H298" s="136"/>
      <c r="I298" s="136"/>
      <c r="J298" s="136"/>
      <c r="K298" s="136"/>
      <c r="L298" s="136"/>
      <c r="M298" s="136"/>
      <c r="N298" s="136"/>
      <c r="O298" s="136"/>
      <c r="P298" s="136"/>
      <c r="Q298" s="136"/>
      <c r="R298" s="136"/>
      <c r="S298" s="136"/>
      <c r="T298" s="136"/>
      <c r="U298" s="136"/>
      <c r="V298" s="136"/>
      <c r="W298" s="136"/>
      <c r="X298" s="136"/>
      <c r="Y298" s="136"/>
      <c r="Z298" s="136"/>
    </row>
    <row r="299" spans="1:26" ht="25.8" customHeight="1">
      <c r="A299" s="136"/>
      <c r="B299" s="136"/>
      <c r="C299" s="136"/>
      <c r="D299" s="136"/>
      <c r="E299" s="136"/>
      <c r="F299" s="136"/>
      <c r="G299" s="136"/>
      <c r="H299" s="136"/>
      <c r="I299" s="136"/>
      <c r="J299" s="136"/>
      <c r="K299" s="136"/>
      <c r="L299" s="136"/>
      <c r="M299" s="136"/>
      <c r="N299" s="136"/>
      <c r="O299" s="136"/>
      <c r="P299" s="136"/>
      <c r="Q299" s="136"/>
      <c r="R299" s="136"/>
      <c r="S299" s="136"/>
      <c r="T299" s="136"/>
      <c r="U299" s="136"/>
      <c r="V299" s="136"/>
      <c r="W299" s="136"/>
      <c r="X299" s="136"/>
      <c r="Y299" s="136"/>
      <c r="Z299" s="136"/>
    </row>
    <row r="300" spans="1:26" ht="25.8" customHeight="1">
      <c r="A300" s="136"/>
      <c r="B300" s="136"/>
      <c r="C300" s="136"/>
      <c r="D300" s="136"/>
      <c r="E300" s="136"/>
      <c r="F300" s="136"/>
      <c r="G300" s="136"/>
      <c r="H300" s="136"/>
      <c r="I300" s="136"/>
      <c r="J300" s="136"/>
      <c r="K300" s="136"/>
      <c r="L300" s="136"/>
      <c r="M300" s="136"/>
      <c r="N300" s="136"/>
      <c r="O300" s="136"/>
      <c r="P300" s="136"/>
      <c r="Q300" s="136"/>
      <c r="R300" s="136"/>
      <c r="S300" s="136"/>
      <c r="T300" s="136"/>
      <c r="U300" s="136"/>
      <c r="V300" s="136"/>
      <c r="W300" s="136"/>
      <c r="X300" s="136"/>
      <c r="Y300" s="136"/>
      <c r="Z300" s="136"/>
    </row>
    <row r="301" spans="1:26" ht="25.8" customHeight="1">
      <c r="A301" s="136"/>
      <c r="B301" s="136"/>
      <c r="C301" s="136"/>
      <c r="D301" s="136"/>
      <c r="E301" s="136"/>
      <c r="F301" s="136"/>
      <c r="G301" s="136"/>
      <c r="H301" s="136"/>
      <c r="I301" s="136"/>
      <c r="J301" s="136"/>
      <c r="K301" s="136"/>
      <c r="L301" s="136"/>
      <c r="M301" s="136"/>
      <c r="N301" s="136"/>
      <c r="O301" s="136"/>
      <c r="P301" s="136"/>
      <c r="Q301" s="136"/>
      <c r="R301" s="136"/>
      <c r="S301" s="136"/>
      <c r="T301" s="136"/>
      <c r="U301" s="136"/>
      <c r="V301" s="136"/>
      <c r="W301" s="136"/>
      <c r="X301" s="136"/>
      <c r="Y301" s="136"/>
      <c r="Z301" s="136"/>
    </row>
    <row r="302" spans="1:26" ht="25.8" customHeight="1">
      <c r="A302" s="136"/>
      <c r="B302" s="136"/>
      <c r="C302" s="136"/>
      <c r="D302" s="136"/>
      <c r="E302" s="136"/>
      <c r="F302" s="136"/>
      <c r="G302" s="136"/>
      <c r="H302" s="136"/>
      <c r="I302" s="136"/>
      <c r="J302" s="136"/>
      <c r="K302" s="136"/>
      <c r="L302" s="136"/>
      <c r="M302" s="136"/>
      <c r="N302" s="136"/>
      <c r="O302" s="136"/>
      <c r="P302" s="136"/>
      <c r="Q302" s="136"/>
      <c r="R302" s="136"/>
      <c r="S302" s="136"/>
      <c r="T302" s="136"/>
      <c r="U302" s="136"/>
      <c r="V302" s="136"/>
      <c r="W302" s="136"/>
      <c r="X302" s="136"/>
      <c r="Y302" s="136"/>
      <c r="Z302" s="136"/>
    </row>
    <row r="303" spans="1:26" ht="25.8" customHeight="1">
      <c r="A303" s="136"/>
      <c r="B303" s="136"/>
      <c r="C303" s="136"/>
      <c r="D303" s="136"/>
      <c r="E303" s="136"/>
      <c r="F303" s="136"/>
      <c r="G303" s="136"/>
      <c r="H303" s="136"/>
      <c r="I303" s="136"/>
      <c r="J303" s="136"/>
      <c r="K303" s="136"/>
      <c r="L303" s="136"/>
      <c r="M303" s="136"/>
      <c r="N303" s="136"/>
      <c r="O303" s="136"/>
      <c r="P303" s="136"/>
      <c r="Q303" s="136"/>
      <c r="R303" s="136"/>
      <c r="S303" s="136"/>
      <c r="T303" s="136"/>
      <c r="U303" s="136"/>
      <c r="V303" s="136"/>
      <c r="W303" s="136"/>
      <c r="X303" s="136"/>
      <c r="Y303" s="136"/>
      <c r="Z303" s="136"/>
    </row>
    <row r="304" spans="1:26" ht="25.8" customHeight="1">
      <c r="A304" s="136"/>
      <c r="B304" s="136"/>
      <c r="C304" s="136"/>
      <c r="D304" s="136"/>
      <c r="E304" s="136"/>
      <c r="F304" s="136"/>
      <c r="G304" s="136"/>
      <c r="H304" s="136"/>
      <c r="I304" s="136"/>
      <c r="J304" s="136"/>
      <c r="K304" s="136"/>
      <c r="L304" s="136"/>
      <c r="M304" s="136"/>
      <c r="N304" s="136"/>
      <c r="O304" s="136"/>
      <c r="P304" s="136"/>
      <c r="Q304" s="136"/>
      <c r="R304" s="136"/>
      <c r="S304" s="136"/>
      <c r="T304" s="136"/>
      <c r="U304" s="136"/>
      <c r="V304" s="136"/>
      <c r="W304" s="136"/>
      <c r="X304" s="136"/>
      <c r="Y304" s="136"/>
      <c r="Z304" s="136"/>
    </row>
    <row r="305" spans="1:26" ht="25.8" customHeight="1">
      <c r="A305" s="136"/>
      <c r="B305" s="136"/>
      <c r="C305" s="136"/>
      <c r="D305" s="136"/>
      <c r="E305" s="136"/>
      <c r="F305" s="136"/>
      <c r="G305" s="136"/>
      <c r="H305" s="136"/>
      <c r="I305" s="136"/>
      <c r="J305" s="136"/>
      <c r="K305" s="136"/>
      <c r="L305" s="136"/>
      <c r="M305" s="136"/>
      <c r="N305" s="136"/>
      <c r="O305" s="136"/>
      <c r="P305" s="136"/>
      <c r="Q305" s="136"/>
      <c r="R305" s="136"/>
      <c r="S305" s="136"/>
      <c r="T305" s="136"/>
      <c r="U305" s="136"/>
      <c r="V305" s="136"/>
      <c r="W305" s="136"/>
      <c r="X305" s="136"/>
      <c r="Y305" s="136"/>
      <c r="Z305" s="136"/>
    </row>
    <row r="306" spans="1:26" ht="25.8" customHeight="1">
      <c r="A306" s="136"/>
      <c r="B306" s="136"/>
      <c r="C306" s="136"/>
      <c r="D306" s="136"/>
      <c r="E306" s="136"/>
      <c r="F306" s="136"/>
      <c r="G306" s="136"/>
      <c r="H306" s="136"/>
      <c r="I306" s="136"/>
      <c r="J306" s="136"/>
      <c r="K306" s="136"/>
      <c r="L306" s="136"/>
      <c r="M306" s="136"/>
      <c r="N306" s="136"/>
      <c r="O306" s="136"/>
      <c r="P306" s="136"/>
      <c r="Q306" s="136"/>
      <c r="R306" s="136"/>
      <c r="S306" s="136"/>
      <c r="T306" s="136"/>
      <c r="U306" s="136"/>
      <c r="V306" s="136"/>
      <c r="W306" s="136"/>
      <c r="X306" s="136"/>
      <c r="Y306" s="136"/>
      <c r="Z306" s="136"/>
    </row>
    <row r="307" spans="1:26" ht="25.8" customHeight="1">
      <c r="A307" s="136"/>
      <c r="B307" s="136"/>
      <c r="C307" s="136"/>
      <c r="D307" s="136"/>
      <c r="E307" s="136"/>
      <c r="F307" s="136"/>
      <c r="G307" s="136"/>
      <c r="H307" s="136"/>
      <c r="I307" s="136"/>
      <c r="J307" s="136"/>
      <c r="K307" s="136"/>
      <c r="L307" s="136"/>
      <c r="M307" s="136"/>
      <c r="N307" s="136"/>
      <c r="O307" s="136"/>
      <c r="P307" s="136"/>
      <c r="Q307" s="136"/>
      <c r="R307" s="136"/>
      <c r="S307" s="136"/>
      <c r="T307" s="136"/>
      <c r="U307" s="136"/>
      <c r="V307" s="136"/>
      <c r="W307" s="136"/>
      <c r="X307" s="136"/>
      <c r="Y307" s="136"/>
      <c r="Z307" s="136"/>
    </row>
    <row r="308" spans="1:26" ht="25.8" customHeight="1">
      <c r="A308" s="136"/>
      <c r="B308" s="136"/>
      <c r="C308" s="136"/>
      <c r="D308" s="136"/>
      <c r="E308" s="136"/>
      <c r="F308" s="136"/>
      <c r="G308" s="136"/>
      <c r="H308" s="136"/>
      <c r="I308" s="136"/>
      <c r="J308" s="136"/>
      <c r="K308" s="136"/>
      <c r="L308" s="136"/>
      <c r="M308" s="136"/>
      <c r="N308" s="136"/>
      <c r="O308" s="136"/>
      <c r="P308" s="136"/>
      <c r="Q308" s="136"/>
      <c r="R308" s="136"/>
      <c r="S308" s="136"/>
      <c r="T308" s="136"/>
      <c r="U308" s="136"/>
      <c r="V308" s="136"/>
      <c r="W308" s="136"/>
      <c r="X308" s="136"/>
      <c r="Y308" s="136"/>
      <c r="Z308" s="136"/>
    </row>
    <row r="309" spans="1:26" ht="25.8" customHeight="1">
      <c r="A309" s="136"/>
      <c r="B309" s="136"/>
      <c r="C309" s="136"/>
      <c r="D309" s="136"/>
      <c r="E309" s="136"/>
      <c r="F309" s="136"/>
      <c r="G309" s="136"/>
      <c r="H309" s="136"/>
      <c r="I309" s="136"/>
      <c r="J309" s="136"/>
      <c r="K309" s="136"/>
      <c r="L309" s="136"/>
      <c r="M309" s="136"/>
      <c r="N309" s="136"/>
      <c r="O309" s="136"/>
      <c r="P309" s="136"/>
      <c r="Q309" s="136"/>
      <c r="R309" s="136"/>
      <c r="S309" s="136"/>
      <c r="T309" s="136"/>
      <c r="U309" s="136"/>
      <c r="V309" s="136"/>
      <c r="W309" s="136"/>
      <c r="X309" s="136"/>
      <c r="Y309" s="136"/>
      <c r="Z309" s="136"/>
    </row>
    <row r="310" spans="1:26" ht="25.8" customHeight="1">
      <c r="A310" s="136"/>
      <c r="B310" s="136"/>
      <c r="C310" s="136"/>
      <c r="D310" s="136"/>
      <c r="E310" s="136"/>
      <c r="F310" s="136"/>
      <c r="G310" s="136"/>
      <c r="H310" s="136"/>
      <c r="I310" s="136"/>
      <c r="J310" s="136"/>
      <c r="K310" s="136"/>
      <c r="L310" s="136"/>
      <c r="M310" s="136"/>
      <c r="N310" s="136"/>
      <c r="O310" s="136"/>
      <c r="P310" s="136"/>
      <c r="Q310" s="136"/>
      <c r="R310" s="136"/>
      <c r="S310" s="136"/>
      <c r="T310" s="136"/>
      <c r="U310" s="136"/>
      <c r="V310" s="136"/>
      <c r="W310" s="136"/>
      <c r="X310" s="136"/>
      <c r="Y310" s="136"/>
      <c r="Z310" s="136"/>
    </row>
    <row r="311" spans="1:26" ht="25.8" customHeight="1">
      <c r="A311" s="136"/>
      <c r="B311" s="136"/>
      <c r="C311" s="136"/>
      <c r="D311" s="136"/>
      <c r="E311" s="136"/>
      <c r="F311" s="136"/>
      <c r="G311" s="136"/>
      <c r="H311" s="136"/>
      <c r="I311" s="136"/>
      <c r="J311" s="136"/>
      <c r="K311" s="136"/>
      <c r="L311" s="136"/>
      <c r="M311" s="136"/>
      <c r="N311" s="136"/>
      <c r="O311" s="136"/>
      <c r="P311" s="136"/>
      <c r="Q311" s="136"/>
      <c r="R311" s="136"/>
      <c r="S311" s="136"/>
      <c r="T311" s="136"/>
      <c r="U311" s="136"/>
      <c r="V311" s="136"/>
      <c r="W311" s="136"/>
      <c r="X311" s="136"/>
      <c r="Y311" s="136"/>
      <c r="Z311" s="136"/>
    </row>
    <row r="312" spans="1:26" ht="25.8" customHeight="1">
      <c r="A312" s="136"/>
      <c r="B312" s="136"/>
      <c r="C312" s="136"/>
      <c r="D312" s="136"/>
      <c r="E312" s="136"/>
      <c r="F312" s="136"/>
      <c r="G312" s="136"/>
      <c r="H312" s="136"/>
      <c r="I312" s="136"/>
      <c r="J312" s="136"/>
      <c r="K312" s="136"/>
      <c r="L312" s="136"/>
      <c r="M312" s="136"/>
      <c r="N312" s="136"/>
      <c r="O312" s="136"/>
      <c r="P312" s="136"/>
      <c r="Q312" s="136"/>
      <c r="R312" s="136"/>
      <c r="S312" s="136"/>
      <c r="T312" s="136"/>
      <c r="U312" s="136"/>
      <c r="V312" s="136"/>
      <c r="W312" s="136"/>
      <c r="X312" s="136"/>
      <c r="Y312" s="136"/>
      <c r="Z312" s="136"/>
    </row>
    <row r="313" spans="1:26" ht="25.8" customHeight="1">
      <c r="A313" s="136"/>
      <c r="B313" s="136"/>
      <c r="C313" s="136"/>
      <c r="D313" s="136"/>
      <c r="E313" s="136"/>
      <c r="F313" s="136"/>
      <c r="G313" s="136"/>
      <c r="H313" s="136"/>
      <c r="I313" s="136"/>
      <c r="J313" s="136"/>
      <c r="K313" s="136"/>
      <c r="L313" s="136"/>
      <c r="M313" s="136"/>
      <c r="N313" s="136"/>
      <c r="O313" s="136"/>
      <c r="P313" s="136"/>
      <c r="Q313" s="136"/>
      <c r="R313" s="136"/>
      <c r="S313" s="136"/>
      <c r="T313" s="136"/>
      <c r="U313" s="136"/>
      <c r="V313" s="136"/>
      <c r="W313" s="136"/>
      <c r="X313" s="136"/>
      <c r="Y313" s="136"/>
      <c r="Z313" s="136"/>
    </row>
    <row r="314" spans="1:26" ht="25.8" customHeight="1">
      <c r="A314" s="136"/>
      <c r="B314" s="136"/>
      <c r="C314" s="136"/>
      <c r="D314" s="136"/>
      <c r="E314" s="136"/>
      <c r="F314" s="136"/>
      <c r="G314" s="136"/>
      <c r="H314" s="136"/>
      <c r="I314" s="136"/>
      <c r="J314" s="136"/>
      <c r="K314" s="136"/>
      <c r="L314" s="136"/>
      <c r="M314" s="136"/>
      <c r="N314" s="136"/>
      <c r="O314" s="136"/>
      <c r="P314" s="136"/>
      <c r="Q314" s="136"/>
      <c r="R314" s="136"/>
      <c r="S314" s="136"/>
      <c r="T314" s="136"/>
      <c r="U314" s="136"/>
      <c r="V314" s="136"/>
      <c r="W314" s="136"/>
      <c r="X314" s="136"/>
      <c r="Y314" s="136"/>
      <c r="Z314" s="136"/>
    </row>
    <row r="315" spans="1:26" ht="25.8" customHeight="1">
      <c r="A315" s="136"/>
      <c r="B315" s="136"/>
      <c r="C315" s="136"/>
      <c r="D315" s="136"/>
      <c r="E315" s="136"/>
      <c r="F315" s="136"/>
      <c r="G315" s="136"/>
      <c r="H315" s="136"/>
      <c r="I315" s="136"/>
      <c r="J315" s="136"/>
      <c r="K315" s="136"/>
      <c r="L315" s="136"/>
      <c r="M315" s="136"/>
      <c r="N315" s="136"/>
      <c r="O315" s="136"/>
      <c r="P315" s="136"/>
      <c r="Q315" s="136"/>
      <c r="R315" s="136"/>
      <c r="S315" s="136"/>
      <c r="T315" s="136"/>
      <c r="U315" s="136"/>
      <c r="V315" s="136"/>
      <c r="W315" s="136"/>
      <c r="X315" s="136"/>
      <c r="Y315" s="136"/>
      <c r="Z315" s="136"/>
    </row>
    <row r="316" spans="1:26" ht="25.8" customHeight="1">
      <c r="A316" s="136"/>
      <c r="B316" s="136"/>
      <c r="C316" s="136"/>
      <c r="D316" s="136"/>
      <c r="E316" s="136"/>
      <c r="F316" s="136"/>
      <c r="G316" s="136"/>
      <c r="H316" s="136"/>
      <c r="I316" s="136"/>
      <c r="J316" s="136"/>
      <c r="K316" s="136"/>
      <c r="L316" s="136"/>
      <c r="M316" s="136"/>
      <c r="N316" s="136"/>
      <c r="O316" s="136"/>
      <c r="P316" s="136"/>
      <c r="Q316" s="136"/>
      <c r="R316" s="136"/>
      <c r="S316" s="136"/>
      <c r="T316" s="136"/>
      <c r="U316" s="136"/>
      <c r="V316" s="136"/>
      <c r="W316" s="136"/>
      <c r="X316" s="136"/>
      <c r="Y316" s="136"/>
      <c r="Z316" s="136"/>
    </row>
    <row r="317" spans="1:26" ht="25.8" customHeight="1">
      <c r="A317" s="136"/>
      <c r="B317" s="136"/>
      <c r="C317" s="136"/>
      <c r="D317" s="136"/>
      <c r="E317" s="136"/>
      <c r="F317" s="136"/>
      <c r="G317" s="136"/>
      <c r="H317" s="136"/>
      <c r="I317" s="136"/>
      <c r="J317" s="136"/>
      <c r="K317" s="136"/>
      <c r="L317" s="136"/>
      <c r="M317" s="136"/>
      <c r="N317" s="136"/>
      <c r="O317" s="136"/>
      <c r="P317" s="136"/>
      <c r="Q317" s="136"/>
      <c r="R317" s="136"/>
      <c r="S317" s="136"/>
      <c r="T317" s="136"/>
      <c r="U317" s="136"/>
      <c r="V317" s="136"/>
      <c r="W317" s="136"/>
      <c r="X317" s="136"/>
      <c r="Y317" s="136"/>
      <c r="Z317" s="136"/>
    </row>
    <row r="318" spans="1:26" ht="25.8" customHeight="1">
      <c r="A318" s="136"/>
      <c r="B318" s="136"/>
      <c r="C318" s="136"/>
      <c r="D318" s="136"/>
      <c r="E318" s="136"/>
      <c r="F318" s="136"/>
      <c r="G318" s="136"/>
      <c r="H318" s="136"/>
      <c r="I318" s="136"/>
      <c r="J318" s="136"/>
      <c r="K318" s="136"/>
      <c r="L318" s="136"/>
      <c r="M318" s="136"/>
      <c r="N318" s="136"/>
      <c r="O318" s="136"/>
      <c r="P318" s="136"/>
      <c r="Q318" s="136"/>
      <c r="R318" s="136"/>
      <c r="S318" s="136"/>
      <c r="T318" s="136"/>
      <c r="U318" s="136"/>
      <c r="V318" s="136"/>
      <c r="W318" s="136"/>
      <c r="X318" s="136"/>
      <c r="Y318" s="136"/>
      <c r="Z318" s="136"/>
    </row>
    <row r="319" spans="1:26" ht="25.8" customHeight="1">
      <c r="A319" s="136"/>
      <c r="B319" s="136"/>
      <c r="C319" s="136"/>
      <c r="D319" s="136"/>
      <c r="E319" s="136"/>
      <c r="F319" s="136"/>
      <c r="G319" s="136"/>
      <c r="H319" s="136"/>
      <c r="I319" s="136"/>
      <c r="J319" s="136"/>
      <c r="K319" s="136"/>
      <c r="L319" s="136"/>
      <c r="M319" s="136"/>
      <c r="N319" s="136"/>
      <c r="O319" s="136"/>
      <c r="P319" s="136"/>
      <c r="Q319" s="136"/>
      <c r="R319" s="136"/>
      <c r="S319" s="136"/>
      <c r="T319" s="136"/>
      <c r="U319" s="136"/>
      <c r="V319" s="136"/>
      <c r="W319" s="136"/>
      <c r="X319" s="136"/>
      <c r="Y319" s="136"/>
      <c r="Z319" s="136"/>
    </row>
    <row r="320" spans="1:26" ht="25.8" customHeight="1">
      <c r="A320" s="136"/>
      <c r="B320" s="136"/>
      <c r="C320" s="136"/>
      <c r="D320" s="136"/>
      <c r="E320" s="136"/>
      <c r="F320" s="136"/>
      <c r="G320" s="136"/>
      <c r="H320" s="136"/>
      <c r="I320" s="136"/>
      <c r="J320" s="136"/>
      <c r="K320" s="136"/>
      <c r="L320" s="136"/>
      <c r="M320" s="136"/>
      <c r="N320" s="136"/>
      <c r="O320" s="136"/>
      <c r="P320" s="136"/>
      <c r="Q320" s="136"/>
      <c r="R320" s="136"/>
      <c r="S320" s="136"/>
      <c r="T320" s="136"/>
      <c r="U320" s="136"/>
      <c r="V320" s="136"/>
      <c r="W320" s="136"/>
      <c r="X320" s="136"/>
      <c r="Y320" s="136"/>
      <c r="Z320" s="136"/>
    </row>
    <row r="321" spans="1:26" ht="25.8" customHeight="1">
      <c r="A321" s="136"/>
      <c r="B321" s="136"/>
      <c r="C321" s="136"/>
      <c r="D321" s="136"/>
      <c r="E321" s="136"/>
      <c r="F321" s="136"/>
      <c r="G321" s="136"/>
      <c r="H321" s="136"/>
      <c r="I321" s="136"/>
      <c r="J321" s="136"/>
      <c r="K321" s="136"/>
      <c r="L321" s="136"/>
      <c r="M321" s="136"/>
      <c r="N321" s="136"/>
      <c r="O321" s="136"/>
      <c r="P321" s="136"/>
      <c r="Q321" s="136"/>
      <c r="R321" s="136"/>
      <c r="S321" s="136"/>
      <c r="T321" s="136"/>
      <c r="U321" s="136"/>
      <c r="V321" s="136"/>
      <c r="W321" s="136"/>
      <c r="X321" s="136"/>
      <c r="Y321" s="136"/>
      <c r="Z321" s="136"/>
    </row>
    <row r="322" spans="1:26" ht="25.8" customHeight="1">
      <c r="A322" s="136"/>
      <c r="B322" s="136"/>
      <c r="C322" s="136"/>
      <c r="D322" s="136"/>
      <c r="E322" s="136"/>
      <c r="F322" s="136"/>
      <c r="G322" s="136"/>
      <c r="H322" s="136"/>
      <c r="I322" s="136"/>
      <c r="J322" s="136"/>
      <c r="K322" s="136"/>
      <c r="L322" s="136"/>
      <c r="M322" s="136"/>
      <c r="N322" s="136"/>
      <c r="O322" s="136"/>
      <c r="P322" s="136"/>
      <c r="Q322" s="136"/>
      <c r="R322" s="136"/>
      <c r="S322" s="136"/>
      <c r="T322" s="136"/>
      <c r="U322" s="136"/>
      <c r="V322" s="136"/>
      <c r="W322" s="136"/>
      <c r="X322" s="136"/>
      <c r="Y322" s="136"/>
      <c r="Z322" s="136"/>
    </row>
    <row r="323" spans="1:26" ht="25.8" customHeight="1">
      <c r="A323" s="136"/>
      <c r="B323" s="136"/>
      <c r="C323" s="136"/>
      <c r="D323" s="136"/>
      <c r="E323" s="136"/>
      <c r="F323" s="136"/>
      <c r="G323" s="136"/>
      <c r="H323" s="136"/>
      <c r="I323" s="136"/>
      <c r="J323" s="136"/>
      <c r="K323" s="136"/>
      <c r="L323" s="136"/>
      <c r="M323" s="136"/>
      <c r="N323" s="136"/>
      <c r="O323" s="136"/>
      <c r="P323" s="136"/>
      <c r="Q323" s="136"/>
      <c r="R323" s="136"/>
      <c r="S323" s="136"/>
      <c r="T323" s="136"/>
      <c r="U323" s="136"/>
      <c r="V323" s="136"/>
      <c r="W323" s="136"/>
      <c r="X323" s="136"/>
      <c r="Y323" s="136"/>
      <c r="Z323" s="136"/>
    </row>
    <row r="324" spans="1:26" ht="25.8" customHeight="1">
      <c r="A324" s="136"/>
      <c r="B324" s="136"/>
      <c r="C324" s="136"/>
      <c r="D324" s="136"/>
      <c r="E324" s="136"/>
      <c r="F324" s="136"/>
      <c r="G324" s="136"/>
      <c r="H324" s="136"/>
      <c r="I324" s="136"/>
      <c r="J324" s="136"/>
      <c r="K324" s="136"/>
      <c r="L324" s="136"/>
      <c r="M324" s="136"/>
      <c r="N324" s="136"/>
      <c r="O324" s="136"/>
      <c r="P324" s="136"/>
      <c r="Q324" s="136"/>
      <c r="R324" s="136"/>
      <c r="S324" s="136"/>
      <c r="T324" s="136"/>
      <c r="U324" s="136"/>
      <c r="V324" s="136"/>
      <c r="W324" s="136"/>
      <c r="X324" s="136"/>
      <c r="Y324" s="136"/>
      <c r="Z324" s="136"/>
    </row>
    <row r="325" spans="1:26" ht="25.8" customHeight="1">
      <c r="A325" s="136"/>
      <c r="B325" s="136"/>
      <c r="C325" s="136"/>
      <c r="D325" s="136"/>
      <c r="E325" s="136"/>
      <c r="F325" s="136"/>
      <c r="G325" s="136"/>
      <c r="H325" s="136"/>
      <c r="I325" s="136"/>
      <c r="J325" s="136"/>
      <c r="K325" s="136"/>
      <c r="L325" s="136"/>
      <c r="M325" s="136"/>
      <c r="N325" s="136"/>
      <c r="O325" s="136"/>
      <c r="P325" s="136"/>
      <c r="Q325" s="136"/>
      <c r="R325" s="136"/>
      <c r="S325" s="136"/>
      <c r="T325" s="136"/>
      <c r="U325" s="136"/>
      <c r="V325" s="136"/>
      <c r="W325" s="136"/>
      <c r="X325" s="136"/>
      <c r="Y325" s="136"/>
      <c r="Z325" s="136"/>
    </row>
    <row r="326" spans="1:26" ht="25.8" customHeight="1">
      <c r="A326" s="136"/>
      <c r="B326" s="136"/>
      <c r="C326" s="136"/>
      <c r="D326" s="136"/>
      <c r="E326" s="136"/>
      <c r="F326" s="136"/>
      <c r="G326" s="136"/>
      <c r="H326" s="136"/>
      <c r="I326" s="136"/>
      <c r="J326" s="136"/>
      <c r="K326" s="136"/>
      <c r="L326" s="136"/>
      <c r="M326" s="136"/>
      <c r="N326" s="136"/>
      <c r="O326" s="136"/>
      <c r="P326" s="136"/>
      <c r="Q326" s="136"/>
      <c r="R326" s="136"/>
      <c r="S326" s="136"/>
      <c r="T326" s="136"/>
      <c r="U326" s="136"/>
      <c r="V326" s="136"/>
      <c r="W326" s="136"/>
      <c r="X326" s="136"/>
      <c r="Y326" s="136"/>
      <c r="Z326" s="136"/>
    </row>
    <row r="327" spans="1:26" ht="25.8" customHeight="1">
      <c r="A327" s="136"/>
      <c r="B327" s="136"/>
      <c r="C327" s="136"/>
      <c r="D327" s="136"/>
      <c r="E327" s="136"/>
      <c r="F327" s="136"/>
      <c r="G327" s="136"/>
      <c r="H327" s="136"/>
      <c r="I327" s="136"/>
      <c r="J327" s="136"/>
      <c r="K327" s="136"/>
      <c r="L327" s="136"/>
      <c r="M327" s="136"/>
      <c r="N327" s="136"/>
      <c r="O327" s="136"/>
      <c r="P327" s="136"/>
      <c r="Q327" s="136"/>
      <c r="R327" s="136"/>
      <c r="S327" s="136"/>
      <c r="T327" s="136"/>
      <c r="U327" s="136"/>
      <c r="V327" s="136"/>
      <c r="W327" s="136"/>
      <c r="X327" s="136"/>
      <c r="Y327" s="136"/>
      <c r="Z327" s="136"/>
    </row>
    <row r="328" spans="1:26" ht="25.8" customHeight="1">
      <c r="A328" s="136"/>
      <c r="B328" s="136"/>
      <c r="C328" s="136"/>
      <c r="D328" s="136"/>
      <c r="E328" s="136"/>
      <c r="F328" s="136"/>
      <c r="G328" s="136"/>
      <c r="H328" s="136"/>
      <c r="I328" s="136"/>
      <c r="J328" s="136"/>
      <c r="K328" s="136"/>
      <c r="L328" s="136"/>
      <c r="M328" s="136"/>
      <c r="N328" s="136"/>
      <c r="O328" s="136"/>
      <c r="P328" s="136"/>
      <c r="Q328" s="136"/>
      <c r="R328" s="136"/>
      <c r="S328" s="136"/>
      <c r="T328" s="136"/>
      <c r="U328" s="136"/>
      <c r="V328" s="136"/>
      <c r="W328" s="136"/>
      <c r="X328" s="136"/>
      <c r="Y328" s="136"/>
      <c r="Z328" s="136"/>
    </row>
    <row r="329" spans="1:26" ht="25.8" customHeight="1">
      <c r="A329" s="136"/>
      <c r="B329" s="136"/>
      <c r="C329" s="136"/>
      <c r="D329" s="136"/>
      <c r="E329" s="136"/>
      <c r="F329" s="136"/>
      <c r="G329" s="136"/>
      <c r="H329" s="136"/>
      <c r="I329" s="136"/>
      <c r="J329" s="136"/>
      <c r="K329" s="136"/>
      <c r="L329" s="136"/>
      <c r="M329" s="136"/>
      <c r="N329" s="136"/>
      <c r="O329" s="136"/>
      <c r="P329" s="136"/>
      <c r="Q329" s="136"/>
      <c r="R329" s="136"/>
      <c r="S329" s="136"/>
      <c r="T329" s="136"/>
      <c r="U329" s="136"/>
      <c r="V329" s="136"/>
      <c r="W329" s="136"/>
      <c r="X329" s="136"/>
      <c r="Y329" s="136"/>
      <c r="Z329" s="136"/>
    </row>
    <row r="330" spans="1:26" ht="25.8" customHeight="1">
      <c r="A330" s="136"/>
      <c r="B330" s="136"/>
      <c r="C330" s="136"/>
      <c r="D330" s="136"/>
      <c r="E330" s="136"/>
      <c r="F330" s="136"/>
      <c r="G330" s="136"/>
      <c r="H330" s="136"/>
      <c r="I330" s="136"/>
      <c r="J330" s="136"/>
      <c r="K330" s="136"/>
      <c r="L330" s="136"/>
      <c r="M330" s="136"/>
      <c r="N330" s="136"/>
      <c r="O330" s="136"/>
      <c r="P330" s="136"/>
      <c r="Q330" s="136"/>
      <c r="R330" s="136"/>
      <c r="S330" s="136"/>
      <c r="T330" s="136"/>
      <c r="U330" s="136"/>
      <c r="V330" s="136"/>
      <c r="W330" s="136"/>
      <c r="X330" s="136"/>
      <c r="Y330" s="136"/>
      <c r="Z330" s="136"/>
    </row>
    <row r="331" spans="1:26" ht="25.8" customHeight="1">
      <c r="A331" s="136"/>
      <c r="B331" s="136"/>
      <c r="C331" s="136"/>
      <c r="D331" s="136"/>
      <c r="E331" s="136"/>
      <c r="F331" s="136"/>
      <c r="G331" s="136"/>
      <c r="H331" s="136"/>
      <c r="I331" s="136"/>
      <c r="J331" s="136"/>
      <c r="K331" s="136"/>
      <c r="L331" s="136"/>
      <c r="M331" s="136"/>
      <c r="N331" s="136"/>
      <c r="O331" s="136"/>
      <c r="P331" s="136"/>
      <c r="Q331" s="136"/>
      <c r="R331" s="136"/>
      <c r="S331" s="136"/>
      <c r="T331" s="136"/>
      <c r="U331" s="136"/>
      <c r="V331" s="136"/>
      <c r="W331" s="136"/>
      <c r="X331" s="136"/>
      <c r="Y331" s="136"/>
      <c r="Z331" s="136"/>
    </row>
    <row r="332" spans="1:26" ht="25.8" customHeight="1">
      <c r="A332" s="136"/>
      <c r="B332" s="136"/>
      <c r="C332" s="136"/>
      <c r="D332" s="136"/>
      <c r="E332" s="136"/>
      <c r="F332" s="136"/>
      <c r="G332" s="136"/>
      <c r="H332" s="136"/>
      <c r="I332" s="136"/>
      <c r="J332" s="136"/>
      <c r="K332" s="136"/>
      <c r="L332" s="136"/>
      <c r="M332" s="136"/>
      <c r="N332" s="136"/>
      <c r="O332" s="136"/>
      <c r="P332" s="136"/>
      <c r="Q332" s="136"/>
      <c r="R332" s="136"/>
      <c r="S332" s="136"/>
      <c r="T332" s="136"/>
      <c r="U332" s="136"/>
      <c r="V332" s="136"/>
      <c r="W332" s="136"/>
      <c r="X332" s="136"/>
      <c r="Y332" s="136"/>
      <c r="Z332" s="136"/>
    </row>
    <row r="333" spans="1:26" ht="25.8" customHeight="1">
      <c r="A333" s="136"/>
      <c r="B333" s="136"/>
      <c r="C333" s="136"/>
      <c r="D333" s="136"/>
      <c r="E333" s="136"/>
      <c r="F333" s="136"/>
      <c r="G333" s="136"/>
      <c r="H333" s="136"/>
      <c r="I333" s="136"/>
      <c r="J333" s="136"/>
      <c r="K333" s="136"/>
      <c r="L333" s="136"/>
      <c r="M333" s="136"/>
      <c r="N333" s="136"/>
      <c r="O333" s="136"/>
      <c r="P333" s="136"/>
      <c r="Q333" s="136"/>
      <c r="R333" s="136"/>
      <c r="S333" s="136"/>
      <c r="T333" s="136"/>
      <c r="U333" s="136"/>
      <c r="V333" s="136"/>
      <c r="W333" s="136"/>
      <c r="X333" s="136"/>
      <c r="Y333" s="136"/>
      <c r="Z333" s="136"/>
    </row>
    <row r="334" spans="1:26" ht="25.8" customHeight="1">
      <c r="A334" s="136"/>
      <c r="B334" s="136"/>
      <c r="C334" s="136"/>
      <c r="D334" s="136"/>
      <c r="E334" s="136"/>
      <c r="F334" s="136"/>
      <c r="G334" s="136"/>
      <c r="H334" s="136"/>
      <c r="I334" s="136"/>
      <c r="J334" s="136"/>
      <c r="K334" s="136"/>
      <c r="L334" s="136"/>
      <c r="M334" s="136"/>
      <c r="N334" s="136"/>
      <c r="O334" s="136"/>
      <c r="P334" s="136"/>
      <c r="Q334" s="136"/>
      <c r="R334" s="136"/>
      <c r="S334" s="136"/>
      <c r="T334" s="136"/>
      <c r="U334" s="136"/>
      <c r="V334" s="136"/>
      <c r="W334" s="136"/>
      <c r="X334" s="136"/>
      <c r="Y334" s="136"/>
      <c r="Z334" s="136"/>
    </row>
    <row r="335" spans="1:26" ht="25.8" customHeight="1">
      <c r="A335" s="136"/>
      <c r="B335" s="136"/>
      <c r="C335" s="136"/>
      <c r="D335" s="136"/>
      <c r="E335" s="136"/>
      <c r="F335" s="136"/>
      <c r="G335" s="136"/>
      <c r="H335" s="136"/>
      <c r="I335" s="136"/>
      <c r="J335" s="136"/>
      <c r="K335" s="136"/>
      <c r="L335" s="136"/>
      <c r="M335" s="136"/>
      <c r="N335" s="136"/>
      <c r="O335" s="136"/>
      <c r="P335" s="136"/>
      <c r="Q335" s="136"/>
      <c r="R335" s="136"/>
      <c r="S335" s="136"/>
      <c r="T335" s="136"/>
      <c r="U335" s="136"/>
      <c r="V335" s="136"/>
      <c r="W335" s="136"/>
      <c r="X335" s="136"/>
      <c r="Y335" s="136"/>
      <c r="Z335" s="136"/>
    </row>
    <row r="336" spans="1:26" ht="25.8" customHeight="1">
      <c r="A336" s="136"/>
      <c r="B336" s="136"/>
      <c r="C336" s="136"/>
      <c r="D336" s="136"/>
      <c r="E336" s="136"/>
      <c r="F336" s="136"/>
      <c r="G336" s="136"/>
      <c r="H336" s="136"/>
      <c r="I336" s="136"/>
      <c r="J336" s="136"/>
      <c r="K336" s="136"/>
      <c r="L336" s="136"/>
      <c r="M336" s="136"/>
      <c r="N336" s="136"/>
      <c r="O336" s="136"/>
      <c r="P336" s="136"/>
      <c r="Q336" s="136"/>
      <c r="R336" s="136"/>
      <c r="S336" s="136"/>
      <c r="T336" s="136"/>
      <c r="U336" s="136"/>
      <c r="V336" s="136"/>
      <c r="W336" s="136"/>
      <c r="X336" s="136"/>
      <c r="Y336" s="136"/>
      <c r="Z336" s="136"/>
    </row>
    <row r="337" spans="1:26" ht="25.8" customHeight="1">
      <c r="A337" s="136"/>
      <c r="B337" s="136"/>
      <c r="C337" s="136"/>
      <c r="D337" s="136"/>
      <c r="E337" s="136"/>
      <c r="F337" s="136"/>
      <c r="G337" s="136"/>
      <c r="H337" s="136"/>
      <c r="I337" s="136"/>
      <c r="J337" s="136"/>
      <c r="K337" s="136"/>
      <c r="L337" s="136"/>
      <c r="M337" s="136"/>
      <c r="N337" s="136"/>
      <c r="O337" s="136"/>
      <c r="P337" s="136"/>
      <c r="Q337" s="136"/>
      <c r="R337" s="136"/>
      <c r="S337" s="136"/>
      <c r="T337" s="136"/>
      <c r="U337" s="136"/>
      <c r="V337" s="136"/>
      <c r="W337" s="136"/>
      <c r="X337" s="136"/>
      <c r="Y337" s="136"/>
      <c r="Z337" s="136"/>
    </row>
    <row r="338" spans="1:26" ht="25.8" customHeight="1">
      <c r="A338" s="136"/>
      <c r="B338" s="136"/>
      <c r="C338" s="136"/>
      <c r="D338" s="136"/>
      <c r="E338" s="136"/>
      <c r="F338" s="136"/>
      <c r="G338" s="136"/>
      <c r="H338" s="136"/>
      <c r="I338" s="136"/>
      <c r="J338" s="136"/>
      <c r="K338" s="136"/>
      <c r="L338" s="136"/>
      <c r="M338" s="136"/>
      <c r="N338" s="136"/>
      <c r="O338" s="136"/>
      <c r="P338" s="136"/>
      <c r="Q338" s="136"/>
      <c r="R338" s="136"/>
      <c r="S338" s="136"/>
      <c r="T338" s="136"/>
      <c r="U338" s="136"/>
      <c r="V338" s="136"/>
      <c r="W338" s="136"/>
      <c r="X338" s="136"/>
      <c r="Y338" s="136"/>
      <c r="Z338" s="136"/>
    </row>
    <row r="339" spans="1:26" ht="25.8" customHeight="1">
      <c r="A339" s="136"/>
      <c r="B339" s="136"/>
      <c r="C339" s="136"/>
      <c r="D339" s="136"/>
      <c r="E339" s="136"/>
      <c r="F339" s="136"/>
      <c r="G339" s="136"/>
      <c r="H339" s="136"/>
      <c r="I339" s="136"/>
      <c r="J339" s="136"/>
      <c r="K339" s="136"/>
      <c r="L339" s="136"/>
      <c r="M339" s="136"/>
      <c r="N339" s="136"/>
      <c r="O339" s="136"/>
      <c r="P339" s="136"/>
      <c r="Q339" s="136"/>
      <c r="R339" s="136"/>
      <c r="S339" s="136"/>
      <c r="T339" s="136"/>
      <c r="U339" s="136"/>
      <c r="V339" s="136"/>
      <c r="W339" s="136"/>
      <c r="X339" s="136"/>
      <c r="Y339" s="136"/>
      <c r="Z339" s="136"/>
    </row>
    <row r="340" spans="1:26" ht="25.8" customHeight="1">
      <c r="A340" s="136"/>
      <c r="B340" s="136"/>
      <c r="C340" s="136"/>
      <c r="D340" s="136"/>
      <c r="E340" s="136"/>
      <c r="F340" s="136"/>
      <c r="G340" s="136"/>
      <c r="H340" s="136"/>
      <c r="I340" s="136"/>
      <c r="J340" s="136"/>
      <c r="K340" s="136"/>
      <c r="L340" s="136"/>
      <c r="M340" s="136"/>
      <c r="N340" s="136"/>
      <c r="O340" s="136"/>
      <c r="P340" s="136"/>
      <c r="Q340" s="136"/>
      <c r="R340" s="136"/>
      <c r="S340" s="136"/>
      <c r="T340" s="136"/>
      <c r="U340" s="136"/>
      <c r="V340" s="136"/>
      <c r="W340" s="136"/>
      <c r="X340" s="136"/>
      <c r="Y340" s="136"/>
      <c r="Z340" s="136"/>
    </row>
    <row r="341" spans="1:26" ht="25.8" customHeight="1">
      <c r="A341" s="136"/>
      <c r="B341" s="136"/>
      <c r="C341" s="136"/>
      <c r="D341" s="136"/>
      <c r="E341" s="136"/>
      <c r="F341" s="136"/>
      <c r="G341" s="136"/>
      <c r="H341" s="136"/>
      <c r="I341" s="136"/>
      <c r="J341" s="136"/>
      <c r="K341" s="136"/>
      <c r="L341" s="136"/>
      <c r="M341" s="136"/>
      <c r="N341" s="136"/>
      <c r="O341" s="136"/>
      <c r="P341" s="136"/>
      <c r="Q341" s="136"/>
      <c r="R341" s="136"/>
      <c r="S341" s="136"/>
      <c r="T341" s="136"/>
      <c r="U341" s="136"/>
      <c r="V341" s="136"/>
      <c r="W341" s="136"/>
      <c r="X341" s="136"/>
      <c r="Y341" s="136"/>
      <c r="Z341" s="136"/>
    </row>
    <row r="342" spans="1:26" ht="25.8" customHeight="1">
      <c r="A342" s="136"/>
      <c r="B342" s="136"/>
      <c r="C342" s="136"/>
      <c r="D342" s="136"/>
      <c r="E342" s="136"/>
      <c r="F342" s="136"/>
      <c r="G342" s="136"/>
      <c r="H342" s="136"/>
      <c r="I342" s="136"/>
      <c r="J342" s="136"/>
      <c r="K342" s="136"/>
      <c r="L342" s="136"/>
      <c r="M342" s="136"/>
      <c r="N342" s="136"/>
      <c r="O342" s="136"/>
      <c r="P342" s="136"/>
      <c r="Q342" s="136"/>
      <c r="R342" s="136"/>
      <c r="S342" s="136"/>
      <c r="T342" s="136"/>
      <c r="U342" s="136"/>
      <c r="V342" s="136"/>
      <c r="W342" s="136"/>
      <c r="X342" s="136"/>
      <c r="Y342" s="136"/>
      <c r="Z342" s="136"/>
    </row>
    <row r="343" spans="1:26" ht="25.8" customHeight="1">
      <c r="A343" s="136"/>
      <c r="B343" s="136"/>
      <c r="C343" s="136"/>
      <c r="D343" s="136"/>
      <c r="E343" s="136"/>
      <c r="F343" s="136"/>
      <c r="G343" s="136"/>
      <c r="H343" s="136"/>
      <c r="I343" s="136"/>
      <c r="J343" s="136"/>
      <c r="K343" s="136"/>
      <c r="L343" s="136"/>
      <c r="M343" s="136"/>
      <c r="N343" s="136"/>
      <c r="O343" s="136"/>
      <c r="P343" s="136"/>
      <c r="Q343" s="136"/>
      <c r="R343" s="136"/>
      <c r="S343" s="136"/>
      <c r="T343" s="136"/>
      <c r="U343" s="136"/>
      <c r="V343" s="136"/>
      <c r="W343" s="136"/>
      <c r="X343" s="136"/>
      <c r="Y343" s="136"/>
      <c r="Z343" s="136"/>
    </row>
    <row r="344" spans="1:26" ht="25.8" customHeight="1">
      <c r="A344" s="136"/>
      <c r="B344" s="136"/>
      <c r="C344" s="136"/>
      <c r="D344" s="136"/>
      <c r="E344" s="136"/>
      <c r="F344" s="136"/>
      <c r="G344" s="136"/>
      <c r="H344" s="136"/>
      <c r="I344" s="136"/>
      <c r="J344" s="136"/>
      <c r="K344" s="136"/>
      <c r="L344" s="136"/>
      <c r="M344" s="136"/>
      <c r="N344" s="136"/>
      <c r="O344" s="136"/>
      <c r="P344" s="136"/>
      <c r="Q344" s="136"/>
      <c r="R344" s="136"/>
      <c r="S344" s="136"/>
      <c r="T344" s="136"/>
      <c r="U344" s="136"/>
      <c r="V344" s="136"/>
      <c r="W344" s="136"/>
      <c r="X344" s="136"/>
      <c r="Y344" s="136"/>
      <c r="Z344" s="136"/>
    </row>
    <row r="345" spans="1:26" ht="25.8" customHeight="1">
      <c r="A345" s="136"/>
      <c r="B345" s="136"/>
      <c r="C345" s="136"/>
      <c r="D345" s="136"/>
      <c r="E345" s="136"/>
      <c r="F345" s="136"/>
      <c r="G345" s="136"/>
      <c r="H345" s="136"/>
      <c r="I345" s="136"/>
      <c r="J345" s="136"/>
      <c r="K345" s="136"/>
      <c r="L345" s="136"/>
      <c r="M345" s="136"/>
      <c r="N345" s="136"/>
      <c r="O345" s="136"/>
      <c r="P345" s="136"/>
      <c r="Q345" s="136"/>
      <c r="R345" s="136"/>
      <c r="S345" s="136"/>
      <c r="T345" s="136"/>
      <c r="U345" s="136"/>
      <c r="V345" s="136"/>
      <c r="W345" s="136"/>
      <c r="X345" s="136"/>
      <c r="Y345" s="136"/>
      <c r="Z345" s="136"/>
    </row>
    <row r="346" spans="1:26" ht="25.8" customHeight="1">
      <c r="A346" s="136"/>
      <c r="B346" s="136"/>
      <c r="C346" s="136"/>
      <c r="D346" s="136"/>
      <c r="E346" s="136"/>
      <c r="F346" s="136"/>
      <c r="G346" s="136"/>
      <c r="H346" s="136"/>
      <c r="I346" s="136"/>
      <c r="J346" s="136"/>
      <c r="K346" s="136"/>
      <c r="L346" s="136"/>
      <c r="M346" s="136"/>
      <c r="N346" s="136"/>
      <c r="O346" s="136"/>
      <c r="P346" s="136"/>
      <c r="Q346" s="136"/>
      <c r="R346" s="136"/>
      <c r="S346" s="136"/>
      <c r="T346" s="136"/>
      <c r="U346" s="136"/>
      <c r="V346" s="136"/>
      <c r="W346" s="136"/>
      <c r="X346" s="136"/>
      <c r="Y346" s="136"/>
      <c r="Z346" s="136"/>
    </row>
    <row r="347" spans="1:26" ht="25.8" customHeight="1">
      <c r="A347" s="136"/>
      <c r="B347" s="136"/>
      <c r="C347" s="136"/>
      <c r="D347" s="136"/>
      <c r="E347" s="136"/>
      <c r="F347" s="136"/>
      <c r="G347" s="136"/>
      <c r="H347" s="136"/>
      <c r="I347" s="136"/>
      <c r="J347" s="136"/>
      <c r="K347" s="136"/>
      <c r="L347" s="136"/>
      <c r="M347" s="136"/>
      <c r="N347" s="136"/>
      <c r="O347" s="136"/>
      <c r="P347" s="136"/>
      <c r="Q347" s="136"/>
      <c r="R347" s="136"/>
      <c r="S347" s="136"/>
      <c r="T347" s="136"/>
      <c r="U347" s="136"/>
      <c r="V347" s="136"/>
      <c r="W347" s="136"/>
      <c r="X347" s="136"/>
      <c r="Y347" s="136"/>
      <c r="Z347" s="136"/>
    </row>
    <row r="348" spans="1:26" ht="25.8" customHeight="1">
      <c r="A348" s="136"/>
      <c r="B348" s="136"/>
      <c r="C348" s="136"/>
      <c r="D348" s="136"/>
      <c r="E348" s="136"/>
      <c r="F348" s="136"/>
      <c r="G348" s="136"/>
      <c r="H348" s="136"/>
      <c r="I348" s="136"/>
      <c r="J348" s="136"/>
      <c r="K348" s="136"/>
      <c r="L348" s="136"/>
      <c r="M348" s="136"/>
      <c r="N348" s="136"/>
      <c r="O348" s="136"/>
      <c r="P348" s="136"/>
      <c r="Q348" s="136"/>
      <c r="R348" s="136"/>
      <c r="S348" s="136"/>
      <c r="T348" s="136"/>
      <c r="U348" s="136"/>
      <c r="V348" s="136"/>
      <c r="W348" s="136"/>
      <c r="X348" s="136"/>
      <c r="Y348" s="136"/>
      <c r="Z348" s="136"/>
    </row>
    <row r="349" spans="1:26" ht="25.8" customHeight="1">
      <c r="A349" s="136"/>
      <c r="B349" s="136"/>
      <c r="C349" s="136"/>
      <c r="D349" s="136"/>
      <c r="E349" s="136"/>
      <c r="F349" s="136"/>
      <c r="G349" s="136"/>
      <c r="H349" s="136"/>
      <c r="I349" s="136"/>
      <c r="J349" s="136"/>
      <c r="K349" s="136"/>
      <c r="L349" s="136"/>
      <c r="M349" s="136"/>
      <c r="N349" s="136"/>
      <c r="O349" s="136"/>
      <c r="P349" s="136"/>
      <c r="Q349" s="136"/>
      <c r="R349" s="136"/>
      <c r="S349" s="136"/>
      <c r="T349" s="136"/>
      <c r="U349" s="136"/>
      <c r="V349" s="136"/>
      <c r="W349" s="136"/>
      <c r="X349" s="136"/>
      <c r="Y349" s="136"/>
      <c r="Z349" s="136"/>
    </row>
    <row r="350" spans="1:26" ht="25.8" customHeight="1">
      <c r="A350" s="136"/>
      <c r="B350" s="136"/>
      <c r="C350" s="136"/>
      <c r="D350" s="136"/>
      <c r="E350" s="136"/>
      <c r="F350" s="136"/>
      <c r="G350" s="136"/>
      <c r="H350" s="136"/>
      <c r="I350" s="136"/>
      <c r="J350" s="136"/>
      <c r="K350" s="136"/>
      <c r="L350" s="136"/>
      <c r="M350" s="136"/>
      <c r="N350" s="136"/>
      <c r="O350" s="136"/>
      <c r="P350" s="136"/>
      <c r="Q350" s="136"/>
      <c r="R350" s="136"/>
      <c r="S350" s="136"/>
      <c r="T350" s="136"/>
      <c r="U350" s="136"/>
      <c r="V350" s="136"/>
      <c r="W350" s="136"/>
      <c r="X350" s="136"/>
      <c r="Y350" s="136"/>
      <c r="Z350" s="136"/>
    </row>
    <row r="351" spans="1:26" ht="25.8" customHeight="1">
      <c r="A351" s="136"/>
      <c r="B351" s="136"/>
      <c r="C351" s="136"/>
      <c r="D351" s="136"/>
      <c r="E351" s="136"/>
      <c r="F351" s="136"/>
      <c r="G351" s="136"/>
      <c r="H351" s="136"/>
      <c r="I351" s="136"/>
      <c r="J351" s="136"/>
      <c r="K351" s="136"/>
      <c r="L351" s="136"/>
      <c r="M351" s="136"/>
      <c r="N351" s="136"/>
      <c r="O351" s="136"/>
      <c r="P351" s="136"/>
      <c r="Q351" s="136"/>
      <c r="R351" s="136"/>
      <c r="S351" s="136"/>
      <c r="T351" s="136"/>
      <c r="U351" s="136"/>
      <c r="V351" s="136"/>
      <c r="W351" s="136"/>
      <c r="X351" s="136"/>
      <c r="Y351" s="136"/>
      <c r="Z351" s="136"/>
    </row>
    <row r="352" spans="1:26" ht="25.8" customHeight="1">
      <c r="A352" s="136"/>
      <c r="B352" s="136"/>
      <c r="C352" s="136"/>
      <c r="D352" s="136"/>
      <c r="E352" s="136"/>
      <c r="F352" s="136"/>
      <c r="G352" s="136"/>
      <c r="H352" s="136"/>
      <c r="I352" s="136"/>
      <c r="J352" s="136"/>
      <c r="K352" s="136"/>
      <c r="L352" s="136"/>
      <c r="M352" s="136"/>
      <c r="N352" s="136"/>
      <c r="O352" s="136"/>
      <c r="P352" s="136"/>
      <c r="Q352" s="136"/>
      <c r="R352" s="136"/>
      <c r="S352" s="136"/>
      <c r="T352" s="136"/>
      <c r="U352" s="136"/>
      <c r="V352" s="136"/>
      <c r="W352" s="136"/>
      <c r="X352" s="136"/>
      <c r="Y352" s="136"/>
      <c r="Z352" s="136"/>
    </row>
    <row r="353" spans="1:26" ht="25.8" customHeight="1">
      <c r="A353" s="136"/>
      <c r="B353" s="136"/>
      <c r="C353" s="136"/>
      <c r="D353" s="136"/>
      <c r="E353" s="136"/>
      <c r="F353" s="136"/>
      <c r="G353" s="136"/>
      <c r="H353" s="136"/>
      <c r="I353" s="136"/>
      <c r="J353" s="136"/>
      <c r="K353" s="136"/>
      <c r="L353" s="136"/>
      <c r="M353" s="136"/>
      <c r="N353" s="136"/>
      <c r="O353" s="136"/>
      <c r="P353" s="136"/>
      <c r="Q353" s="136"/>
      <c r="R353" s="136"/>
      <c r="S353" s="136"/>
      <c r="T353" s="136"/>
      <c r="U353" s="136"/>
      <c r="V353" s="136"/>
      <c r="W353" s="136"/>
      <c r="X353" s="136"/>
      <c r="Y353" s="136"/>
      <c r="Z353" s="136"/>
    </row>
    <row r="354" spans="1:26" ht="25.8" customHeight="1">
      <c r="A354" s="136"/>
      <c r="B354" s="136"/>
      <c r="C354" s="136"/>
      <c r="D354" s="136"/>
      <c r="E354" s="136"/>
      <c r="F354" s="136"/>
      <c r="G354" s="136"/>
      <c r="H354" s="136"/>
      <c r="I354" s="136"/>
      <c r="J354" s="136"/>
      <c r="K354" s="136"/>
      <c r="L354" s="136"/>
      <c r="M354" s="136"/>
      <c r="N354" s="136"/>
      <c r="O354" s="136"/>
      <c r="P354" s="136"/>
      <c r="Q354" s="136"/>
      <c r="R354" s="136"/>
      <c r="S354" s="136"/>
      <c r="T354" s="136"/>
      <c r="U354" s="136"/>
      <c r="V354" s="136"/>
      <c r="W354" s="136"/>
      <c r="X354" s="136"/>
      <c r="Y354" s="136"/>
      <c r="Z354" s="136"/>
    </row>
    <row r="355" spans="1:26" ht="25.8" customHeight="1">
      <c r="A355" s="136"/>
      <c r="B355" s="136"/>
      <c r="C355" s="136"/>
      <c r="D355" s="136"/>
      <c r="E355" s="136"/>
      <c r="F355" s="136"/>
      <c r="G355" s="136"/>
      <c r="H355" s="136"/>
      <c r="I355" s="136"/>
      <c r="J355" s="136"/>
      <c r="K355" s="136"/>
      <c r="L355" s="136"/>
      <c r="M355" s="136"/>
      <c r="N355" s="136"/>
      <c r="O355" s="136"/>
      <c r="P355" s="136"/>
      <c r="Q355" s="136"/>
      <c r="R355" s="136"/>
      <c r="S355" s="136"/>
      <c r="T355" s="136"/>
      <c r="U355" s="136"/>
      <c r="V355" s="136"/>
      <c r="W355" s="136"/>
      <c r="X355" s="136"/>
      <c r="Y355" s="136"/>
      <c r="Z355" s="136"/>
    </row>
    <row r="356" spans="1:26" ht="25.8" customHeight="1">
      <c r="A356" s="136"/>
      <c r="B356" s="136"/>
      <c r="C356" s="136"/>
      <c r="D356" s="136"/>
      <c r="E356" s="136"/>
      <c r="F356" s="136"/>
      <c r="G356" s="136"/>
      <c r="H356" s="136"/>
      <c r="I356" s="136"/>
      <c r="J356" s="136"/>
      <c r="K356" s="136"/>
      <c r="L356" s="136"/>
      <c r="M356" s="136"/>
      <c r="N356" s="136"/>
      <c r="O356" s="136"/>
      <c r="P356" s="136"/>
      <c r="Q356" s="136"/>
      <c r="R356" s="136"/>
      <c r="S356" s="136"/>
      <c r="T356" s="136"/>
      <c r="U356" s="136"/>
      <c r="V356" s="136"/>
      <c r="W356" s="136"/>
      <c r="X356" s="136"/>
      <c r="Y356" s="136"/>
      <c r="Z356" s="136"/>
    </row>
    <row r="357" spans="1:26" ht="25.8" customHeight="1">
      <c r="A357" s="136"/>
      <c r="B357" s="136"/>
      <c r="C357" s="136"/>
      <c r="D357" s="136"/>
      <c r="E357" s="136"/>
      <c r="F357" s="136"/>
      <c r="G357" s="136"/>
      <c r="H357" s="136"/>
      <c r="I357" s="136"/>
      <c r="J357" s="136"/>
      <c r="K357" s="136"/>
      <c r="L357" s="136"/>
      <c r="M357" s="136"/>
      <c r="N357" s="136"/>
      <c r="O357" s="136"/>
      <c r="P357" s="136"/>
      <c r="Q357" s="136"/>
      <c r="R357" s="136"/>
      <c r="S357" s="136"/>
      <c r="T357" s="136"/>
      <c r="U357" s="136"/>
      <c r="V357" s="136"/>
      <c r="W357" s="136"/>
      <c r="X357" s="136"/>
      <c r="Y357" s="136"/>
      <c r="Z357" s="136"/>
    </row>
    <row r="358" spans="1:26" ht="25.8" customHeight="1">
      <c r="A358" s="136"/>
      <c r="B358" s="136"/>
      <c r="C358" s="136"/>
      <c r="D358" s="136"/>
      <c r="E358" s="136"/>
      <c r="F358" s="136"/>
      <c r="G358" s="136"/>
      <c r="H358" s="136"/>
      <c r="I358" s="136"/>
      <c r="J358" s="136"/>
      <c r="K358" s="136"/>
      <c r="L358" s="136"/>
      <c r="M358" s="136"/>
      <c r="N358" s="136"/>
      <c r="O358" s="136"/>
      <c r="P358" s="136"/>
      <c r="Q358" s="136"/>
      <c r="R358" s="136"/>
      <c r="S358" s="136"/>
      <c r="T358" s="136"/>
      <c r="U358" s="136"/>
      <c r="V358" s="136"/>
      <c r="W358" s="136"/>
      <c r="X358" s="136"/>
      <c r="Y358" s="136"/>
      <c r="Z358" s="136"/>
    </row>
    <row r="359" spans="1:26" ht="25.8" customHeight="1">
      <c r="A359" s="136"/>
      <c r="B359" s="136"/>
      <c r="C359" s="136"/>
      <c r="D359" s="136"/>
      <c r="E359" s="136"/>
      <c r="F359" s="136"/>
      <c r="G359" s="136"/>
      <c r="H359" s="136"/>
      <c r="I359" s="136"/>
      <c r="J359" s="136"/>
      <c r="K359" s="136"/>
      <c r="L359" s="136"/>
      <c r="M359" s="136"/>
      <c r="N359" s="136"/>
      <c r="O359" s="136"/>
      <c r="P359" s="136"/>
      <c r="Q359" s="136"/>
      <c r="R359" s="136"/>
      <c r="S359" s="136"/>
      <c r="T359" s="136"/>
      <c r="U359" s="136"/>
      <c r="V359" s="136"/>
      <c r="W359" s="136"/>
      <c r="X359" s="136"/>
      <c r="Y359" s="136"/>
      <c r="Z359" s="136"/>
    </row>
    <row r="360" spans="1:26" ht="25.8" customHeight="1">
      <c r="A360" s="136"/>
      <c r="B360" s="136"/>
      <c r="C360" s="136"/>
      <c r="D360" s="136"/>
      <c r="E360" s="136"/>
      <c r="F360" s="136"/>
      <c r="G360" s="136"/>
      <c r="H360" s="136"/>
      <c r="I360" s="136"/>
      <c r="J360" s="136"/>
      <c r="K360" s="136"/>
      <c r="L360" s="136"/>
      <c r="M360" s="136"/>
      <c r="N360" s="136"/>
      <c r="O360" s="136"/>
      <c r="P360" s="136"/>
      <c r="Q360" s="136"/>
      <c r="R360" s="136"/>
      <c r="S360" s="136"/>
      <c r="T360" s="136"/>
      <c r="U360" s="136"/>
      <c r="V360" s="136"/>
      <c r="W360" s="136"/>
      <c r="X360" s="136"/>
      <c r="Y360" s="136"/>
      <c r="Z360" s="136"/>
    </row>
    <row r="361" spans="1:26" ht="25.8" customHeight="1">
      <c r="A361" s="136"/>
      <c r="B361" s="136"/>
      <c r="C361" s="136"/>
      <c r="D361" s="136"/>
      <c r="E361" s="136"/>
      <c r="F361" s="136"/>
      <c r="G361" s="136"/>
      <c r="H361" s="136"/>
      <c r="I361" s="136"/>
      <c r="J361" s="136"/>
      <c r="K361" s="136"/>
      <c r="L361" s="136"/>
      <c r="M361" s="136"/>
      <c r="N361" s="136"/>
      <c r="O361" s="136"/>
      <c r="P361" s="136"/>
      <c r="Q361" s="136"/>
      <c r="R361" s="136"/>
      <c r="S361" s="136"/>
      <c r="T361" s="136"/>
      <c r="U361" s="136"/>
      <c r="V361" s="136"/>
      <c r="W361" s="136"/>
      <c r="X361" s="136"/>
      <c r="Y361" s="136"/>
      <c r="Z361" s="136"/>
    </row>
    <row r="362" spans="1:26" ht="25.8" customHeight="1">
      <c r="A362" s="136"/>
      <c r="B362" s="136"/>
      <c r="C362" s="136"/>
      <c r="D362" s="136"/>
      <c r="E362" s="136"/>
      <c r="F362" s="136"/>
      <c r="G362" s="136"/>
      <c r="H362" s="136"/>
      <c r="I362" s="136"/>
      <c r="J362" s="136"/>
      <c r="K362" s="136"/>
      <c r="L362" s="136"/>
      <c r="M362" s="136"/>
      <c r="N362" s="136"/>
      <c r="O362" s="136"/>
      <c r="P362" s="136"/>
      <c r="Q362" s="136"/>
      <c r="R362" s="136"/>
      <c r="S362" s="136"/>
      <c r="T362" s="136"/>
      <c r="U362" s="136"/>
      <c r="V362" s="136"/>
      <c r="W362" s="136"/>
      <c r="X362" s="136"/>
      <c r="Y362" s="136"/>
      <c r="Z362" s="136"/>
    </row>
    <row r="363" spans="1:26" ht="25.8" customHeight="1">
      <c r="A363" s="136"/>
      <c r="B363" s="136"/>
      <c r="C363" s="136"/>
      <c r="D363" s="136"/>
      <c r="E363" s="136"/>
      <c r="F363" s="136"/>
      <c r="G363" s="136"/>
      <c r="H363" s="136"/>
      <c r="I363" s="136"/>
      <c r="J363" s="136"/>
      <c r="K363" s="136"/>
      <c r="L363" s="136"/>
      <c r="M363" s="136"/>
      <c r="N363" s="136"/>
      <c r="O363" s="136"/>
      <c r="P363" s="136"/>
      <c r="Q363" s="136"/>
      <c r="R363" s="136"/>
      <c r="S363" s="136"/>
      <c r="T363" s="136"/>
      <c r="U363" s="136"/>
      <c r="V363" s="136"/>
      <c r="W363" s="136"/>
      <c r="X363" s="136"/>
      <c r="Y363" s="136"/>
      <c r="Z363" s="136"/>
    </row>
    <row r="364" spans="1:26" ht="25.8" customHeight="1">
      <c r="A364" s="136"/>
      <c r="B364" s="136"/>
      <c r="C364" s="136"/>
      <c r="D364" s="136"/>
      <c r="E364" s="136"/>
      <c r="F364" s="136"/>
      <c r="G364" s="136"/>
      <c r="H364" s="136"/>
      <c r="I364" s="136"/>
      <c r="J364" s="136"/>
      <c r="K364" s="136"/>
      <c r="L364" s="136"/>
      <c r="M364" s="136"/>
      <c r="N364" s="136"/>
      <c r="O364" s="136"/>
      <c r="P364" s="136"/>
      <c r="Q364" s="136"/>
      <c r="R364" s="136"/>
      <c r="S364" s="136"/>
      <c r="T364" s="136"/>
      <c r="U364" s="136"/>
      <c r="V364" s="136"/>
      <c r="W364" s="136"/>
      <c r="X364" s="136"/>
      <c r="Y364" s="136"/>
      <c r="Z364" s="136"/>
    </row>
    <row r="365" spans="1:26" ht="25.8" customHeight="1">
      <c r="A365" s="136"/>
      <c r="B365" s="136"/>
      <c r="C365" s="136"/>
      <c r="D365" s="136"/>
      <c r="E365" s="136"/>
      <c r="F365" s="136"/>
      <c r="G365" s="136"/>
      <c r="H365" s="136"/>
      <c r="I365" s="136"/>
      <c r="J365" s="136"/>
      <c r="K365" s="136"/>
      <c r="L365" s="136"/>
      <c r="M365" s="136"/>
      <c r="N365" s="136"/>
      <c r="O365" s="136"/>
      <c r="P365" s="136"/>
      <c r="Q365" s="136"/>
      <c r="R365" s="136"/>
      <c r="S365" s="136"/>
      <c r="T365" s="136"/>
      <c r="U365" s="136"/>
      <c r="V365" s="136"/>
      <c r="W365" s="136"/>
      <c r="X365" s="136"/>
      <c r="Y365" s="136"/>
      <c r="Z365" s="136"/>
    </row>
    <row r="366" spans="1:26" ht="25.8" customHeight="1">
      <c r="A366" s="136"/>
      <c r="B366" s="136"/>
      <c r="C366" s="136"/>
      <c r="D366" s="136"/>
      <c r="E366" s="136"/>
      <c r="F366" s="136"/>
      <c r="G366" s="136"/>
      <c r="H366" s="136"/>
      <c r="I366" s="136"/>
      <c r="J366" s="136"/>
      <c r="K366" s="136"/>
      <c r="L366" s="136"/>
      <c r="M366" s="136"/>
      <c r="N366" s="136"/>
      <c r="O366" s="136"/>
      <c r="P366" s="136"/>
      <c r="Q366" s="136"/>
      <c r="R366" s="136"/>
      <c r="S366" s="136"/>
      <c r="T366" s="136"/>
      <c r="U366" s="136"/>
      <c r="V366" s="136"/>
      <c r="W366" s="136"/>
      <c r="X366" s="136"/>
      <c r="Y366" s="136"/>
      <c r="Z366" s="136"/>
    </row>
    <row r="367" spans="1:26" ht="25.8" customHeight="1">
      <c r="A367" s="136"/>
      <c r="B367" s="136"/>
      <c r="C367" s="136"/>
      <c r="D367" s="136"/>
      <c r="E367" s="136"/>
      <c r="F367" s="136"/>
      <c r="G367" s="136"/>
      <c r="H367" s="136"/>
      <c r="I367" s="136"/>
      <c r="J367" s="136"/>
      <c r="K367" s="136"/>
      <c r="L367" s="136"/>
      <c r="M367" s="136"/>
      <c r="N367" s="136"/>
      <c r="O367" s="136"/>
      <c r="P367" s="136"/>
      <c r="Q367" s="136"/>
      <c r="R367" s="136"/>
      <c r="S367" s="136"/>
      <c r="T367" s="136"/>
      <c r="U367" s="136"/>
      <c r="V367" s="136"/>
      <c r="W367" s="136"/>
      <c r="X367" s="136"/>
      <c r="Y367" s="136"/>
      <c r="Z367" s="136"/>
    </row>
    <row r="368" spans="1:26" ht="25.8" customHeight="1">
      <c r="A368" s="136"/>
      <c r="B368" s="136"/>
      <c r="C368" s="136"/>
      <c r="D368" s="136"/>
      <c r="E368" s="136"/>
      <c r="F368" s="136"/>
      <c r="G368" s="136"/>
      <c r="H368" s="136"/>
      <c r="I368" s="136"/>
      <c r="J368" s="136"/>
      <c r="K368" s="136"/>
      <c r="L368" s="136"/>
      <c r="M368" s="136"/>
      <c r="N368" s="136"/>
      <c r="O368" s="136"/>
      <c r="P368" s="136"/>
      <c r="Q368" s="136"/>
      <c r="R368" s="136"/>
      <c r="S368" s="136"/>
      <c r="T368" s="136"/>
      <c r="U368" s="136"/>
      <c r="V368" s="136"/>
      <c r="W368" s="136"/>
      <c r="X368" s="136"/>
      <c r="Y368" s="136"/>
      <c r="Z368" s="136"/>
    </row>
    <row r="369" spans="1:26" ht="25.8" customHeight="1">
      <c r="A369" s="136"/>
      <c r="B369" s="136"/>
      <c r="C369" s="136"/>
      <c r="D369" s="136"/>
      <c r="E369" s="136"/>
      <c r="F369" s="136"/>
      <c r="G369" s="136"/>
      <c r="H369" s="136"/>
      <c r="I369" s="136"/>
      <c r="J369" s="136"/>
      <c r="K369" s="136"/>
      <c r="L369" s="136"/>
      <c r="M369" s="136"/>
      <c r="N369" s="136"/>
      <c r="O369" s="136"/>
      <c r="P369" s="136"/>
      <c r="Q369" s="136"/>
      <c r="R369" s="136"/>
      <c r="S369" s="136"/>
      <c r="T369" s="136"/>
      <c r="U369" s="136"/>
      <c r="V369" s="136"/>
      <c r="W369" s="136"/>
      <c r="X369" s="136"/>
      <c r="Y369" s="136"/>
      <c r="Z369" s="136"/>
    </row>
    <row r="370" spans="1:26" ht="25.8" customHeight="1">
      <c r="A370" s="136"/>
      <c r="B370" s="136"/>
      <c r="C370" s="136"/>
      <c r="D370" s="136"/>
      <c r="E370" s="136"/>
      <c r="F370" s="136"/>
      <c r="G370" s="136"/>
      <c r="H370" s="136"/>
      <c r="I370" s="136"/>
      <c r="J370" s="136"/>
      <c r="K370" s="136"/>
      <c r="L370" s="136"/>
      <c r="M370" s="136"/>
      <c r="N370" s="136"/>
      <c r="O370" s="136"/>
      <c r="P370" s="136"/>
      <c r="Q370" s="136"/>
      <c r="R370" s="136"/>
      <c r="S370" s="136"/>
      <c r="T370" s="136"/>
      <c r="U370" s="136"/>
      <c r="V370" s="136"/>
      <c r="W370" s="136"/>
      <c r="X370" s="136"/>
      <c r="Y370" s="136"/>
      <c r="Z370" s="136"/>
    </row>
    <row r="371" spans="1:26" ht="25.8" customHeight="1">
      <c r="A371" s="136"/>
      <c r="B371" s="136"/>
      <c r="C371" s="136"/>
      <c r="D371" s="136"/>
      <c r="E371" s="136"/>
      <c r="F371" s="136"/>
      <c r="G371" s="136"/>
      <c r="H371" s="136"/>
      <c r="I371" s="136"/>
      <c r="J371" s="136"/>
      <c r="K371" s="136"/>
      <c r="L371" s="136"/>
      <c r="M371" s="136"/>
      <c r="N371" s="136"/>
      <c r="O371" s="136"/>
      <c r="P371" s="136"/>
      <c r="Q371" s="136"/>
      <c r="R371" s="136"/>
      <c r="S371" s="136"/>
      <c r="T371" s="136"/>
      <c r="U371" s="136"/>
      <c r="V371" s="136"/>
      <c r="W371" s="136"/>
      <c r="X371" s="136"/>
      <c r="Y371" s="136"/>
      <c r="Z371" s="136"/>
    </row>
    <row r="372" spans="1:26" ht="25.8" customHeight="1">
      <c r="A372" s="136"/>
      <c r="B372" s="136"/>
      <c r="C372" s="136"/>
      <c r="D372" s="136"/>
      <c r="E372" s="136"/>
      <c r="F372" s="136"/>
      <c r="G372" s="136"/>
      <c r="H372" s="136"/>
      <c r="I372" s="136"/>
      <c r="J372" s="136"/>
      <c r="K372" s="136"/>
      <c r="L372" s="136"/>
      <c r="M372" s="136"/>
      <c r="N372" s="136"/>
      <c r="O372" s="136"/>
      <c r="P372" s="136"/>
      <c r="Q372" s="136"/>
      <c r="R372" s="136"/>
      <c r="S372" s="136"/>
      <c r="T372" s="136"/>
      <c r="U372" s="136"/>
      <c r="V372" s="136"/>
      <c r="W372" s="136"/>
      <c r="X372" s="136"/>
      <c r="Y372" s="136"/>
      <c r="Z372" s="136"/>
    </row>
    <row r="373" spans="1:26" ht="25.8" customHeight="1">
      <c r="A373" s="136"/>
      <c r="B373" s="136"/>
      <c r="C373" s="136"/>
      <c r="D373" s="136"/>
      <c r="E373" s="136"/>
      <c r="F373" s="136"/>
      <c r="G373" s="136"/>
      <c r="H373" s="136"/>
      <c r="I373" s="136"/>
      <c r="J373" s="136"/>
      <c r="K373" s="136"/>
      <c r="L373" s="136"/>
      <c r="M373" s="136"/>
      <c r="N373" s="136"/>
      <c r="O373" s="136"/>
      <c r="P373" s="136"/>
      <c r="Q373" s="136"/>
      <c r="R373" s="136"/>
      <c r="S373" s="136"/>
      <c r="T373" s="136"/>
      <c r="U373" s="136"/>
      <c r="V373" s="136"/>
      <c r="W373" s="136"/>
      <c r="X373" s="136"/>
      <c r="Y373" s="136"/>
      <c r="Z373" s="136"/>
    </row>
    <row r="374" spans="1:26" ht="25.8" customHeight="1">
      <c r="A374" s="136"/>
      <c r="B374" s="136"/>
      <c r="C374" s="136"/>
      <c r="D374" s="136"/>
      <c r="E374" s="136"/>
      <c r="F374" s="136"/>
      <c r="G374" s="136"/>
      <c r="H374" s="136"/>
      <c r="I374" s="136"/>
      <c r="J374" s="136"/>
      <c r="K374" s="136"/>
      <c r="L374" s="136"/>
      <c r="M374" s="136"/>
      <c r="N374" s="136"/>
      <c r="O374" s="136"/>
      <c r="P374" s="136"/>
      <c r="Q374" s="136"/>
      <c r="R374" s="136"/>
      <c r="S374" s="136"/>
      <c r="T374" s="136"/>
      <c r="U374" s="136"/>
      <c r="V374" s="136"/>
      <c r="W374" s="136"/>
      <c r="X374" s="136"/>
      <c r="Y374" s="136"/>
      <c r="Z374" s="136"/>
    </row>
    <row r="375" spans="1:26" ht="25.8" customHeight="1">
      <c r="A375" s="136"/>
      <c r="B375" s="136"/>
      <c r="C375" s="136"/>
      <c r="D375" s="136"/>
      <c r="E375" s="136"/>
      <c r="F375" s="136"/>
      <c r="G375" s="136"/>
      <c r="H375" s="136"/>
      <c r="I375" s="136"/>
      <c r="J375" s="136"/>
      <c r="K375" s="136"/>
      <c r="L375" s="136"/>
      <c r="M375" s="136"/>
      <c r="N375" s="136"/>
      <c r="O375" s="136"/>
      <c r="P375" s="136"/>
      <c r="Q375" s="136"/>
      <c r="R375" s="136"/>
      <c r="S375" s="136"/>
      <c r="T375" s="136"/>
      <c r="U375" s="136"/>
      <c r="V375" s="136"/>
      <c r="W375" s="136"/>
      <c r="X375" s="136"/>
      <c r="Y375" s="136"/>
      <c r="Z375" s="136"/>
    </row>
    <row r="376" spans="1:26" ht="25.8" customHeight="1">
      <c r="A376" s="136"/>
      <c r="B376" s="136"/>
      <c r="C376" s="136"/>
      <c r="D376" s="136"/>
      <c r="E376" s="136"/>
      <c r="F376" s="136"/>
      <c r="G376" s="136"/>
      <c r="H376" s="136"/>
      <c r="I376" s="136"/>
      <c r="J376" s="136"/>
      <c r="K376" s="136"/>
      <c r="L376" s="136"/>
      <c r="M376" s="136"/>
      <c r="N376" s="136"/>
      <c r="O376" s="136"/>
      <c r="P376" s="136"/>
      <c r="Q376" s="136"/>
      <c r="R376" s="136"/>
      <c r="S376" s="136"/>
      <c r="T376" s="136"/>
      <c r="U376" s="136"/>
      <c r="V376" s="136"/>
      <c r="W376" s="136"/>
      <c r="X376" s="136"/>
      <c r="Y376" s="136"/>
      <c r="Z376" s="136"/>
    </row>
    <row r="377" spans="1:26" ht="25.8" customHeight="1">
      <c r="A377" s="136"/>
      <c r="B377" s="136"/>
      <c r="C377" s="136"/>
      <c r="D377" s="136"/>
      <c r="E377" s="136"/>
      <c r="F377" s="136"/>
      <c r="G377" s="136"/>
      <c r="H377" s="136"/>
      <c r="I377" s="136"/>
      <c r="J377" s="136"/>
      <c r="K377" s="136"/>
      <c r="L377" s="136"/>
      <c r="M377" s="136"/>
      <c r="N377" s="136"/>
      <c r="O377" s="136"/>
      <c r="P377" s="136"/>
      <c r="Q377" s="136"/>
      <c r="R377" s="136"/>
      <c r="S377" s="136"/>
      <c r="T377" s="136"/>
      <c r="U377" s="136"/>
      <c r="V377" s="136"/>
      <c r="W377" s="136"/>
      <c r="X377" s="136"/>
      <c r="Y377" s="136"/>
      <c r="Z377" s="136"/>
    </row>
    <row r="378" spans="1:26" ht="25.8" customHeight="1">
      <c r="A378" s="136"/>
      <c r="B378" s="136"/>
      <c r="C378" s="136"/>
      <c r="D378" s="136"/>
      <c r="E378" s="136"/>
      <c r="F378" s="136"/>
      <c r="G378" s="136"/>
      <c r="H378" s="136"/>
      <c r="I378" s="136"/>
      <c r="J378" s="136"/>
      <c r="K378" s="136"/>
      <c r="L378" s="136"/>
      <c r="M378" s="136"/>
      <c r="N378" s="136"/>
      <c r="O378" s="136"/>
      <c r="P378" s="136"/>
      <c r="Q378" s="136"/>
      <c r="R378" s="136"/>
      <c r="S378" s="136"/>
      <c r="T378" s="136"/>
      <c r="U378" s="136"/>
      <c r="V378" s="136"/>
      <c r="W378" s="136"/>
      <c r="X378" s="136"/>
      <c r="Y378" s="136"/>
      <c r="Z378" s="136"/>
    </row>
    <row r="379" spans="1:26" ht="25.8" customHeight="1">
      <c r="A379" s="136"/>
      <c r="B379" s="136"/>
      <c r="C379" s="136"/>
      <c r="D379" s="136"/>
      <c r="E379" s="136"/>
      <c r="F379" s="136"/>
      <c r="G379" s="136"/>
      <c r="H379" s="136"/>
      <c r="I379" s="136"/>
      <c r="J379" s="136"/>
      <c r="K379" s="136"/>
      <c r="L379" s="136"/>
      <c r="M379" s="136"/>
      <c r="N379" s="136"/>
      <c r="O379" s="136"/>
      <c r="P379" s="136"/>
      <c r="Q379" s="136"/>
      <c r="R379" s="136"/>
      <c r="S379" s="136"/>
      <c r="T379" s="136"/>
      <c r="U379" s="136"/>
      <c r="V379" s="136"/>
      <c r="W379" s="136"/>
      <c r="X379" s="136"/>
      <c r="Y379" s="136"/>
      <c r="Z379" s="136"/>
    </row>
    <row r="380" spans="1:26" ht="25.8" customHeight="1">
      <c r="A380" s="136"/>
      <c r="B380" s="136"/>
      <c r="C380" s="136"/>
      <c r="D380" s="136"/>
      <c r="E380" s="136"/>
      <c r="F380" s="136"/>
      <c r="G380" s="136"/>
      <c r="H380" s="136"/>
      <c r="I380" s="136"/>
      <c r="J380" s="136"/>
      <c r="K380" s="136"/>
      <c r="L380" s="136"/>
      <c r="M380" s="136"/>
      <c r="N380" s="136"/>
      <c r="O380" s="136"/>
      <c r="P380" s="136"/>
      <c r="Q380" s="136"/>
      <c r="R380" s="136"/>
      <c r="S380" s="136"/>
      <c r="T380" s="136"/>
      <c r="U380" s="136"/>
      <c r="V380" s="136"/>
      <c r="W380" s="136"/>
      <c r="X380" s="136"/>
      <c r="Y380" s="136"/>
      <c r="Z380" s="136"/>
    </row>
    <row r="381" spans="1:26" ht="25.8" customHeight="1">
      <c r="A381" s="136"/>
      <c r="B381" s="136"/>
      <c r="C381" s="136"/>
      <c r="D381" s="136"/>
      <c r="E381" s="136"/>
      <c r="F381" s="136"/>
      <c r="G381" s="136"/>
      <c r="H381" s="136"/>
      <c r="I381" s="136"/>
      <c r="J381" s="136"/>
      <c r="K381" s="136"/>
      <c r="L381" s="136"/>
      <c r="M381" s="136"/>
      <c r="N381" s="136"/>
      <c r="O381" s="136"/>
      <c r="P381" s="136"/>
      <c r="Q381" s="136"/>
      <c r="R381" s="136"/>
      <c r="S381" s="136"/>
      <c r="T381" s="136"/>
      <c r="U381" s="136"/>
      <c r="V381" s="136"/>
      <c r="W381" s="136"/>
      <c r="X381" s="136"/>
      <c r="Y381" s="136"/>
      <c r="Z381" s="136"/>
    </row>
    <row r="382" spans="1:26" ht="25.8" customHeight="1">
      <c r="A382" s="136"/>
      <c r="B382" s="136"/>
      <c r="C382" s="136"/>
      <c r="D382" s="136"/>
      <c r="E382" s="136"/>
      <c r="F382" s="136"/>
      <c r="G382" s="136"/>
      <c r="H382" s="136"/>
      <c r="I382" s="136"/>
      <c r="J382" s="136"/>
      <c r="K382" s="136"/>
      <c r="L382" s="136"/>
      <c r="M382" s="136"/>
      <c r="N382" s="136"/>
      <c r="O382" s="136"/>
      <c r="P382" s="136"/>
      <c r="Q382" s="136"/>
      <c r="R382" s="136"/>
      <c r="S382" s="136"/>
      <c r="T382" s="136"/>
      <c r="U382" s="136"/>
      <c r="V382" s="136"/>
      <c r="W382" s="136"/>
      <c r="X382" s="136"/>
      <c r="Y382" s="136"/>
      <c r="Z382" s="136"/>
    </row>
    <row r="383" spans="1:26" ht="25.8" customHeight="1">
      <c r="A383" s="136"/>
      <c r="B383" s="136"/>
      <c r="C383" s="136"/>
      <c r="D383" s="136"/>
      <c r="E383" s="136"/>
      <c r="F383" s="136"/>
      <c r="G383" s="136"/>
      <c r="H383" s="136"/>
      <c r="I383" s="136"/>
      <c r="J383" s="136"/>
      <c r="K383" s="136"/>
      <c r="L383" s="136"/>
      <c r="M383" s="136"/>
      <c r="N383" s="136"/>
      <c r="O383" s="136"/>
      <c r="P383" s="136"/>
      <c r="Q383" s="136"/>
      <c r="R383" s="136"/>
      <c r="S383" s="136"/>
      <c r="T383" s="136"/>
      <c r="U383" s="136"/>
      <c r="V383" s="136"/>
      <c r="W383" s="136"/>
      <c r="X383" s="136"/>
      <c r="Y383" s="136"/>
      <c r="Z383" s="136"/>
    </row>
    <row r="384" spans="1:26" ht="25.8" customHeight="1">
      <c r="A384" s="136"/>
      <c r="B384" s="136"/>
      <c r="C384" s="136"/>
      <c r="D384" s="136"/>
      <c r="E384" s="136"/>
      <c r="F384" s="136"/>
      <c r="G384" s="136"/>
      <c r="H384" s="136"/>
      <c r="I384" s="136"/>
      <c r="J384" s="136"/>
      <c r="K384" s="136"/>
      <c r="L384" s="136"/>
      <c r="M384" s="136"/>
      <c r="N384" s="136"/>
      <c r="O384" s="136"/>
      <c r="P384" s="136"/>
      <c r="Q384" s="136"/>
      <c r="R384" s="136"/>
      <c r="S384" s="136"/>
      <c r="T384" s="136"/>
      <c r="U384" s="136"/>
      <c r="V384" s="136"/>
      <c r="W384" s="136"/>
      <c r="X384" s="136"/>
      <c r="Y384" s="136"/>
      <c r="Z384" s="136"/>
    </row>
    <row r="385" spans="1:26" ht="25.8" customHeight="1">
      <c r="A385" s="136"/>
      <c r="B385" s="136"/>
      <c r="C385" s="136"/>
      <c r="D385" s="136"/>
      <c r="E385" s="136"/>
      <c r="F385" s="136"/>
      <c r="G385" s="136"/>
      <c r="H385" s="136"/>
      <c r="I385" s="136"/>
      <c r="J385" s="136"/>
      <c r="K385" s="136"/>
      <c r="L385" s="136"/>
      <c r="M385" s="136"/>
      <c r="N385" s="136"/>
      <c r="O385" s="136"/>
      <c r="P385" s="136"/>
      <c r="Q385" s="136"/>
      <c r="R385" s="136"/>
      <c r="S385" s="136"/>
      <c r="T385" s="136"/>
      <c r="U385" s="136"/>
      <c r="V385" s="136"/>
      <c r="W385" s="136"/>
      <c r="X385" s="136"/>
      <c r="Y385" s="136"/>
      <c r="Z385" s="136"/>
    </row>
    <row r="386" spans="1:26" ht="25.8" customHeight="1">
      <c r="A386" s="136"/>
      <c r="B386" s="136"/>
      <c r="C386" s="136"/>
      <c r="D386" s="136"/>
      <c r="E386" s="136"/>
      <c r="F386" s="136"/>
      <c r="G386" s="136"/>
      <c r="H386" s="136"/>
      <c r="I386" s="136"/>
      <c r="J386" s="136"/>
      <c r="K386" s="136"/>
      <c r="L386" s="136"/>
      <c r="M386" s="136"/>
      <c r="N386" s="136"/>
      <c r="O386" s="136"/>
      <c r="P386" s="136"/>
      <c r="Q386" s="136"/>
      <c r="R386" s="136"/>
      <c r="S386" s="136"/>
      <c r="T386" s="136"/>
      <c r="U386" s="136"/>
      <c r="V386" s="136"/>
      <c r="W386" s="136"/>
      <c r="X386" s="136"/>
      <c r="Y386" s="136"/>
      <c r="Z386" s="136"/>
    </row>
    <row r="387" spans="1:26" ht="25.8" customHeight="1">
      <c r="A387" s="136"/>
      <c r="B387" s="136"/>
      <c r="C387" s="136"/>
      <c r="D387" s="136"/>
      <c r="E387" s="136"/>
      <c r="F387" s="136"/>
      <c r="G387" s="136"/>
      <c r="H387" s="136"/>
      <c r="I387" s="136"/>
      <c r="J387" s="136"/>
      <c r="K387" s="136"/>
      <c r="L387" s="136"/>
      <c r="M387" s="136"/>
      <c r="N387" s="136"/>
      <c r="O387" s="136"/>
      <c r="P387" s="136"/>
      <c r="Q387" s="136"/>
      <c r="R387" s="136"/>
      <c r="S387" s="136"/>
      <c r="T387" s="136"/>
      <c r="U387" s="136"/>
      <c r="V387" s="136"/>
      <c r="W387" s="136"/>
      <c r="X387" s="136"/>
      <c r="Y387" s="136"/>
      <c r="Z387" s="136"/>
    </row>
    <row r="388" spans="1:26" ht="25.8" customHeight="1">
      <c r="A388" s="136"/>
      <c r="B388" s="136"/>
      <c r="C388" s="136"/>
      <c r="D388" s="136"/>
      <c r="E388" s="136"/>
      <c r="F388" s="136"/>
      <c r="G388" s="136"/>
      <c r="H388" s="136"/>
      <c r="I388" s="136"/>
      <c r="J388" s="136"/>
      <c r="K388" s="136"/>
      <c r="L388" s="136"/>
      <c r="M388" s="136"/>
      <c r="N388" s="136"/>
      <c r="O388" s="136"/>
      <c r="P388" s="136"/>
      <c r="Q388" s="136"/>
      <c r="R388" s="136"/>
      <c r="S388" s="136"/>
      <c r="T388" s="136"/>
      <c r="U388" s="136"/>
      <c r="V388" s="136"/>
      <c r="W388" s="136"/>
      <c r="X388" s="136"/>
      <c r="Y388" s="136"/>
      <c r="Z388" s="136"/>
    </row>
    <row r="389" spans="1:26" ht="25.8" customHeight="1">
      <c r="A389" s="136"/>
      <c r="B389" s="136"/>
      <c r="C389" s="136"/>
      <c r="D389" s="136"/>
      <c r="E389" s="136"/>
      <c r="F389" s="136"/>
      <c r="G389" s="136"/>
      <c r="H389" s="136"/>
      <c r="I389" s="136"/>
      <c r="J389" s="136"/>
      <c r="K389" s="136"/>
      <c r="L389" s="136"/>
      <c r="M389" s="136"/>
      <c r="N389" s="136"/>
      <c r="O389" s="136"/>
      <c r="P389" s="136"/>
      <c r="Q389" s="136"/>
      <c r="R389" s="136"/>
      <c r="S389" s="136"/>
      <c r="T389" s="136"/>
      <c r="U389" s="136"/>
      <c r="V389" s="136"/>
      <c r="W389" s="136"/>
      <c r="X389" s="136"/>
      <c r="Y389" s="136"/>
      <c r="Z389" s="136"/>
    </row>
    <row r="390" spans="1:26" ht="25.8" customHeight="1">
      <c r="A390" s="136"/>
      <c r="B390" s="136"/>
      <c r="C390" s="136"/>
      <c r="D390" s="136"/>
      <c r="E390" s="136"/>
      <c r="F390" s="136"/>
      <c r="G390" s="136"/>
      <c r="H390" s="136"/>
      <c r="I390" s="136"/>
      <c r="J390" s="136"/>
      <c r="K390" s="136"/>
      <c r="L390" s="136"/>
      <c r="M390" s="136"/>
      <c r="N390" s="136"/>
      <c r="O390" s="136"/>
      <c r="P390" s="136"/>
      <c r="Q390" s="136"/>
      <c r="R390" s="136"/>
      <c r="S390" s="136"/>
      <c r="T390" s="136"/>
      <c r="U390" s="136"/>
      <c r="V390" s="136"/>
      <c r="W390" s="136"/>
      <c r="X390" s="136"/>
      <c r="Y390" s="136"/>
      <c r="Z390" s="136"/>
    </row>
    <row r="391" spans="1:26" ht="25.8" customHeight="1">
      <c r="A391" s="136"/>
      <c r="B391" s="136"/>
      <c r="C391" s="136"/>
      <c r="D391" s="136"/>
      <c r="E391" s="136"/>
      <c r="F391" s="136"/>
      <c r="G391" s="136"/>
      <c r="H391" s="136"/>
      <c r="I391" s="136"/>
      <c r="J391" s="136"/>
      <c r="K391" s="136"/>
      <c r="L391" s="136"/>
      <c r="M391" s="136"/>
      <c r="N391" s="136"/>
      <c r="O391" s="136"/>
      <c r="P391" s="136"/>
      <c r="Q391" s="136"/>
      <c r="R391" s="136"/>
      <c r="S391" s="136"/>
      <c r="T391" s="136"/>
      <c r="U391" s="136"/>
      <c r="V391" s="136"/>
      <c r="W391" s="136"/>
      <c r="X391" s="136"/>
      <c r="Y391" s="136"/>
      <c r="Z391" s="136"/>
    </row>
    <row r="392" spans="1:26" ht="25.8" customHeight="1">
      <c r="A392" s="136"/>
      <c r="B392" s="136"/>
      <c r="C392" s="136"/>
      <c r="D392" s="136"/>
      <c r="E392" s="136"/>
      <c r="F392" s="136"/>
      <c r="G392" s="136"/>
      <c r="H392" s="136"/>
      <c r="I392" s="136"/>
      <c r="J392" s="136"/>
      <c r="K392" s="136"/>
      <c r="L392" s="136"/>
      <c r="M392" s="136"/>
      <c r="N392" s="136"/>
      <c r="O392" s="136"/>
      <c r="P392" s="136"/>
      <c r="Q392" s="136"/>
      <c r="R392" s="136"/>
      <c r="S392" s="136"/>
      <c r="T392" s="136"/>
      <c r="U392" s="136"/>
      <c r="V392" s="136"/>
      <c r="W392" s="136"/>
      <c r="X392" s="136"/>
      <c r="Y392" s="136"/>
      <c r="Z392" s="136"/>
    </row>
    <row r="393" spans="1:26" ht="25.8" customHeight="1">
      <c r="A393" s="136"/>
      <c r="B393" s="136"/>
      <c r="C393" s="136"/>
      <c r="D393" s="136"/>
      <c r="E393" s="136"/>
      <c r="F393" s="136"/>
      <c r="G393" s="136"/>
      <c r="H393" s="136"/>
      <c r="I393" s="136"/>
      <c r="J393" s="136"/>
      <c r="K393" s="136"/>
      <c r="L393" s="136"/>
      <c r="M393" s="136"/>
      <c r="N393" s="136"/>
      <c r="O393" s="136"/>
      <c r="P393" s="136"/>
      <c r="Q393" s="136"/>
      <c r="R393" s="136"/>
      <c r="S393" s="136"/>
      <c r="T393" s="136"/>
      <c r="U393" s="136"/>
      <c r="V393" s="136"/>
      <c r="W393" s="136"/>
      <c r="X393" s="136"/>
      <c r="Y393" s="136"/>
      <c r="Z393" s="136"/>
    </row>
    <row r="394" spans="1:26" ht="25.8" customHeight="1">
      <c r="A394" s="136"/>
      <c r="B394" s="136"/>
      <c r="C394" s="136"/>
      <c r="D394" s="136"/>
      <c r="E394" s="136"/>
      <c r="F394" s="136"/>
      <c r="G394" s="136"/>
      <c r="H394" s="136"/>
      <c r="I394" s="136"/>
      <c r="J394" s="136"/>
      <c r="K394" s="136"/>
      <c r="L394" s="136"/>
      <c r="M394" s="136"/>
      <c r="N394" s="136"/>
      <c r="O394" s="136"/>
      <c r="P394" s="136"/>
      <c r="Q394" s="136"/>
      <c r="R394" s="136"/>
      <c r="S394" s="136"/>
      <c r="T394" s="136"/>
      <c r="U394" s="136"/>
      <c r="V394" s="136"/>
      <c r="W394" s="136"/>
      <c r="X394" s="136"/>
      <c r="Y394" s="136"/>
      <c r="Z394" s="136"/>
    </row>
    <row r="395" spans="1:26" ht="25.8" customHeight="1">
      <c r="A395" s="136"/>
      <c r="B395" s="136"/>
      <c r="C395" s="136"/>
      <c r="D395" s="136"/>
      <c r="E395" s="136"/>
      <c r="F395" s="136"/>
      <c r="G395" s="136"/>
      <c r="H395" s="136"/>
      <c r="I395" s="136"/>
      <c r="J395" s="136"/>
      <c r="K395" s="136"/>
      <c r="L395" s="136"/>
      <c r="M395" s="136"/>
      <c r="N395" s="136"/>
      <c r="O395" s="136"/>
      <c r="P395" s="136"/>
      <c r="Q395" s="136"/>
      <c r="R395" s="136"/>
      <c r="S395" s="136"/>
      <c r="T395" s="136"/>
      <c r="U395" s="136"/>
      <c r="V395" s="136"/>
      <c r="W395" s="136"/>
      <c r="X395" s="136"/>
      <c r="Y395" s="136"/>
      <c r="Z395" s="136"/>
    </row>
    <row r="396" spans="1:26" ht="25.8" customHeight="1">
      <c r="A396" s="136"/>
      <c r="B396" s="136"/>
      <c r="C396" s="136"/>
      <c r="D396" s="136"/>
      <c r="E396" s="136"/>
      <c r="F396" s="136"/>
      <c r="G396" s="136"/>
      <c r="H396" s="136"/>
      <c r="I396" s="136"/>
      <c r="J396" s="136"/>
      <c r="K396" s="136"/>
      <c r="L396" s="136"/>
      <c r="M396" s="136"/>
      <c r="N396" s="136"/>
      <c r="O396" s="136"/>
      <c r="P396" s="136"/>
      <c r="Q396" s="136"/>
      <c r="R396" s="136"/>
      <c r="S396" s="136"/>
      <c r="T396" s="136"/>
      <c r="U396" s="136"/>
      <c r="V396" s="136"/>
      <c r="W396" s="136"/>
      <c r="X396" s="136"/>
      <c r="Y396" s="136"/>
      <c r="Z396" s="136"/>
    </row>
    <row r="397" spans="1:26" ht="25.8" customHeight="1">
      <c r="A397" s="136"/>
      <c r="B397" s="136"/>
      <c r="C397" s="136"/>
      <c r="D397" s="136"/>
      <c r="E397" s="136"/>
      <c r="F397" s="136"/>
      <c r="G397" s="136"/>
      <c r="H397" s="136"/>
      <c r="I397" s="136"/>
      <c r="J397" s="136"/>
      <c r="K397" s="136"/>
      <c r="L397" s="136"/>
      <c r="M397" s="136"/>
      <c r="N397" s="136"/>
      <c r="O397" s="136"/>
      <c r="P397" s="136"/>
      <c r="Q397" s="136"/>
      <c r="R397" s="136"/>
      <c r="S397" s="136"/>
      <c r="T397" s="136"/>
      <c r="U397" s="136"/>
      <c r="V397" s="136"/>
      <c r="W397" s="136"/>
      <c r="X397" s="136"/>
      <c r="Y397" s="136"/>
      <c r="Z397" s="136"/>
    </row>
    <row r="398" spans="1:26" ht="25.8" customHeight="1">
      <c r="A398" s="136"/>
      <c r="B398" s="136"/>
      <c r="C398" s="136"/>
      <c r="D398" s="136"/>
      <c r="E398" s="136"/>
      <c r="F398" s="136"/>
      <c r="G398" s="136"/>
      <c r="H398" s="136"/>
      <c r="I398" s="136"/>
      <c r="J398" s="136"/>
      <c r="K398" s="136"/>
      <c r="L398" s="136"/>
      <c r="M398" s="136"/>
      <c r="N398" s="136"/>
      <c r="O398" s="136"/>
      <c r="P398" s="136"/>
      <c r="Q398" s="136"/>
      <c r="R398" s="136"/>
      <c r="S398" s="136"/>
      <c r="T398" s="136"/>
      <c r="U398" s="136"/>
      <c r="V398" s="136"/>
      <c r="W398" s="136"/>
      <c r="X398" s="136"/>
      <c r="Y398" s="136"/>
      <c r="Z398" s="136"/>
    </row>
    <row r="399" spans="1:26" ht="25.8" customHeight="1">
      <c r="A399" s="136"/>
      <c r="B399" s="136"/>
      <c r="C399" s="136"/>
      <c r="D399" s="136"/>
      <c r="E399" s="136"/>
      <c r="F399" s="136"/>
      <c r="G399" s="136"/>
      <c r="H399" s="136"/>
      <c r="I399" s="136"/>
      <c r="J399" s="136"/>
      <c r="K399" s="136"/>
      <c r="L399" s="136"/>
      <c r="M399" s="136"/>
      <c r="N399" s="136"/>
      <c r="O399" s="136"/>
      <c r="P399" s="136"/>
      <c r="Q399" s="136"/>
      <c r="R399" s="136"/>
      <c r="S399" s="136"/>
      <c r="T399" s="136"/>
      <c r="U399" s="136"/>
      <c r="V399" s="136"/>
      <c r="W399" s="136"/>
      <c r="X399" s="136"/>
      <c r="Y399" s="136"/>
      <c r="Z399" s="136"/>
    </row>
    <row r="400" spans="1:26" ht="25.8" customHeight="1">
      <c r="A400" s="136"/>
      <c r="B400" s="136"/>
      <c r="C400" s="136"/>
      <c r="D400" s="136"/>
      <c r="E400" s="136"/>
      <c r="F400" s="136"/>
      <c r="G400" s="136"/>
      <c r="H400" s="136"/>
      <c r="I400" s="136"/>
      <c r="J400" s="136"/>
      <c r="K400" s="136"/>
      <c r="L400" s="136"/>
      <c r="M400" s="136"/>
      <c r="N400" s="136"/>
      <c r="O400" s="136"/>
      <c r="P400" s="136"/>
      <c r="Q400" s="136"/>
      <c r="R400" s="136"/>
      <c r="S400" s="136"/>
      <c r="T400" s="136"/>
      <c r="U400" s="136"/>
      <c r="V400" s="136"/>
      <c r="W400" s="136"/>
      <c r="X400" s="136"/>
      <c r="Y400" s="136"/>
      <c r="Z400" s="136"/>
    </row>
    <row r="401" spans="1:26" ht="25.8" customHeight="1">
      <c r="A401" s="136"/>
      <c r="B401" s="136"/>
      <c r="C401" s="136"/>
      <c r="D401" s="136"/>
      <c r="E401" s="136"/>
      <c r="F401" s="136"/>
      <c r="G401" s="136"/>
      <c r="H401" s="136"/>
      <c r="I401" s="136"/>
      <c r="J401" s="136"/>
      <c r="K401" s="136"/>
      <c r="L401" s="136"/>
      <c r="M401" s="136"/>
      <c r="N401" s="136"/>
      <c r="O401" s="136"/>
      <c r="P401" s="136"/>
      <c r="Q401" s="136"/>
      <c r="R401" s="136"/>
      <c r="S401" s="136"/>
      <c r="T401" s="136"/>
      <c r="U401" s="136"/>
      <c r="V401" s="136"/>
      <c r="W401" s="136"/>
      <c r="X401" s="136"/>
      <c r="Y401" s="136"/>
      <c r="Z401" s="136"/>
    </row>
    <row r="402" spans="1:26" ht="25.8" customHeight="1">
      <c r="A402" s="136"/>
      <c r="B402" s="136"/>
      <c r="C402" s="136"/>
      <c r="D402" s="136"/>
      <c r="E402" s="136"/>
      <c r="F402" s="136"/>
      <c r="G402" s="136"/>
      <c r="H402" s="136"/>
      <c r="I402" s="136"/>
      <c r="J402" s="136"/>
      <c r="K402" s="136"/>
      <c r="L402" s="136"/>
      <c r="M402" s="136"/>
      <c r="N402" s="136"/>
      <c r="O402" s="136"/>
      <c r="P402" s="136"/>
      <c r="Q402" s="136"/>
      <c r="R402" s="136"/>
      <c r="S402" s="136"/>
      <c r="T402" s="136"/>
      <c r="U402" s="136"/>
      <c r="V402" s="136"/>
      <c r="W402" s="136"/>
      <c r="X402" s="136"/>
      <c r="Y402" s="136"/>
      <c r="Z402" s="136"/>
    </row>
    <row r="403" spans="1:26" ht="25.8" customHeight="1">
      <c r="A403" s="136"/>
      <c r="B403" s="136"/>
      <c r="C403" s="136"/>
      <c r="D403" s="136"/>
      <c r="E403" s="136"/>
      <c r="F403" s="136"/>
      <c r="G403" s="136"/>
      <c r="H403" s="136"/>
      <c r="I403" s="136"/>
      <c r="J403" s="136"/>
      <c r="K403" s="136"/>
      <c r="L403" s="136"/>
      <c r="M403" s="136"/>
      <c r="N403" s="136"/>
      <c r="O403" s="136"/>
      <c r="P403" s="136"/>
      <c r="Q403" s="136"/>
      <c r="R403" s="136"/>
      <c r="S403" s="136"/>
      <c r="T403" s="136"/>
      <c r="U403" s="136"/>
      <c r="V403" s="136"/>
      <c r="W403" s="136"/>
      <c r="X403" s="136"/>
      <c r="Y403" s="136"/>
      <c r="Z403" s="136"/>
    </row>
    <row r="404" spans="1:26" ht="25.8" customHeight="1">
      <c r="A404" s="136"/>
      <c r="B404" s="136"/>
      <c r="C404" s="136"/>
      <c r="D404" s="136"/>
      <c r="E404" s="136"/>
      <c r="F404" s="136"/>
      <c r="G404" s="136"/>
      <c r="H404" s="136"/>
      <c r="I404" s="136"/>
      <c r="J404" s="136"/>
      <c r="K404" s="136"/>
      <c r="L404" s="136"/>
      <c r="M404" s="136"/>
      <c r="N404" s="136"/>
      <c r="O404" s="136"/>
      <c r="P404" s="136"/>
      <c r="Q404" s="136"/>
      <c r="R404" s="136"/>
      <c r="S404" s="136"/>
      <c r="T404" s="136"/>
      <c r="U404" s="136"/>
      <c r="V404" s="136"/>
      <c r="W404" s="136"/>
      <c r="X404" s="136"/>
      <c r="Y404" s="136"/>
      <c r="Z404" s="136"/>
    </row>
    <row r="405" spans="1:26" ht="25.8" customHeight="1">
      <c r="A405" s="136"/>
      <c r="B405" s="136"/>
      <c r="C405" s="136"/>
      <c r="D405" s="136"/>
      <c r="E405" s="136"/>
      <c r="F405" s="136"/>
      <c r="G405" s="136"/>
      <c r="H405" s="136"/>
      <c r="I405" s="136"/>
      <c r="J405" s="136"/>
      <c r="K405" s="136"/>
      <c r="L405" s="136"/>
      <c r="M405" s="136"/>
      <c r="N405" s="136"/>
      <c r="O405" s="136"/>
      <c r="P405" s="136"/>
      <c r="Q405" s="136"/>
      <c r="R405" s="136"/>
      <c r="S405" s="136"/>
      <c r="T405" s="136"/>
      <c r="U405" s="136"/>
      <c r="V405" s="136"/>
      <c r="W405" s="136"/>
      <c r="X405" s="136"/>
      <c r="Y405" s="136"/>
      <c r="Z405" s="136"/>
    </row>
    <row r="406" spans="1:26" ht="25.8" customHeight="1">
      <c r="A406" s="136"/>
      <c r="B406" s="136"/>
      <c r="C406" s="136"/>
      <c r="D406" s="136"/>
      <c r="E406" s="136"/>
      <c r="F406" s="136"/>
      <c r="G406" s="136"/>
      <c r="H406" s="136"/>
      <c r="I406" s="136"/>
      <c r="J406" s="136"/>
      <c r="K406" s="136"/>
      <c r="L406" s="136"/>
      <c r="M406" s="136"/>
      <c r="N406" s="136"/>
      <c r="O406" s="136"/>
      <c r="P406" s="136"/>
      <c r="Q406" s="136"/>
      <c r="R406" s="136"/>
      <c r="S406" s="136"/>
      <c r="T406" s="136"/>
      <c r="U406" s="136"/>
      <c r="V406" s="136"/>
      <c r="W406" s="136"/>
      <c r="X406" s="136"/>
      <c r="Y406" s="136"/>
      <c r="Z406" s="136"/>
    </row>
    <row r="407" spans="1:26" ht="25.8" customHeight="1">
      <c r="A407" s="136"/>
      <c r="B407" s="136"/>
      <c r="C407" s="136"/>
      <c r="D407" s="136"/>
      <c r="E407" s="136"/>
      <c r="F407" s="136"/>
      <c r="G407" s="136"/>
      <c r="H407" s="136"/>
      <c r="I407" s="136"/>
      <c r="J407" s="136"/>
      <c r="K407" s="136"/>
      <c r="L407" s="136"/>
      <c r="M407" s="136"/>
      <c r="N407" s="136"/>
      <c r="O407" s="136"/>
      <c r="P407" s="136"/>
      <c r="Q407" s="136"/>
      <c r="R407" s="136"/>
      <c r="S407" s="136"/>
      <c r="T407" s="136"/>
      <c r="U407" s="136"/>
      <c r="V407" s="136"/>
      <c r="W407" s="136"/>
      <c r="X407" s="136"/>
      <c r="Y407" s="136"/>
      <c r="Z407" s="136"/>
    </row>
    <row r="408" spans="1:26" ht="25.8" customHeight="1">
      <c r="A408" s="136"/>
      <c r="B408" s="136"/>
      <c r="C408" s="136"/>
      <c r="D408" s="136"/>
      <c r="E408" s="136"/>
      <c r="F408" s="136"/>
      <c r="G408" s="136"/>
      <c r="H408" s="136"/>
      <c r="I408" s="136"/>
      <c r="J408" s="136"/>
      <c r="K408" s="136"/>
      <c r="L408" s="136"/>
      <c r="M408" s="136"/>
      <c r="N408" s="136"/>
      <c r="O408" s="136"/>
      <c r="P408" s="136"/>
      <c r="Q408" s="136"/>
      <c r="R408" s="136"/>
      <c r="S408" s="136"/>
      <c r="T408" s="136"/>
      <c r="U408" s="136"/>
      <c r="V408" s="136"/>
      <c r="W408" s="136"/>
      <c r="X408" s="136"/>
      <c r="Y408" s="136"/>
      <c r="Z408" s="136"/>
    </row>
    <row r="409" spans="1:26" ht="25.8" customHeight="1">
      <c r="A409" s="136"/>
      <c r="B409" s="136"/>
      <c r="C409" s="136"/>
      <c r="D409" s="136"/>
      <c r="E409" s="136"/>
      <c r="F409" s="136"/>
      <c r="G409" s="136"/>
      <c r="H409" s="136"/>
      <c r="I409" s="136"/>
      <c r="J409" s="136"/>
      <c r="K409" s="136"/>
      <c r="L409" s="136"/>
      <c r="M409" s="136"/>
      <c r="N409" s="136"/>
      <c r="O409" s="136"/>
      <c r="P409" s="136"/>
      <c r="Q409" s="136"/>
      <c r="R409" s="136"/>
      <c r="S409" s="136"/>
      <c r="T409" s="136"/>
      <c r="U409" s="136"/>
      <c r="V409" s="136"/>
      <c r="W409" s="136"/>
      <c r="X409" s="136"/>
      <c r="Y409" s="136"/>
      <c r="Z409" s="136"/>
    </row>
    <row r="410" spans="1:26" ht="25.8" customHeight="1">
      <c r="A410" s="136"/>
      <c r="B410" s="136"/>
      <c r="C410" s="136"/>
      <c r="D410" s="136"/>
      <c r="E410" s="136"/>
      <c r="F410" s="136"/>
      <c r="G410" s="136"/>
      <c r="H410" s="136"/>
      <c r="I410" s="136"/>
      <c r="J410" s="136"/>
      <c r="K410" s="136"/>
      <c r="L410" s="136"/>
      <c r="M410" s="136"/>
      <c r="N410" s="136"/>
      <c r="O410" s="136"/>
      <c r="P410" s="136"/>
      <c r="Q410" s="136"/>
      <c r="R410" s="136"/>
      <c r="S410" s="136"/>
      <c r="T410" s="136"/>
      <c r="U410" s="136"/>
      <c r="V410" s="136"/>
      <c r="W410" s="136"/>
      <c r="X410" s="136"/>
      <c r="Y410" s="136"/>
      <c r="Z410" s="136"/>
    </row>
    <row r="411" spans="1:26" ht="25.8" customHeight="1">
      <c r="A411" s="136"/>
      <c r="B411" s="136"/>
      <c r="C411" s="136"/>
      <c r="D411" s="136"/>
      <c r="E411" s="136"/>
      <c r="F411" s="136"/>
      <c r="G411" s="136"/>
      <c r="H411" s="136"/>
      <c r="I411" s="136"/>
      <c r="J411" s="136"/>
      <c r="K411" s="136"/>
      <c r="L411" s="136"/>
      <c r="M411" s="136"/>
      <c r="N411" s="136"/>
      <c r="O411" s="136"/>
      <c r="P411" s="136"/>
      <c r="Q411" s="136"/>
      <c r="R411" s="136"/>
      <c r="S411" s="136"/>
      <c r="T411" s="136"/>
      <c r="U411" s="136"/>
      <c r="V411" s="136"/>
      <c r="W411" s="136"/>
      <c r="X411" s="136"/>
      <c r="Y411" s="136"/>
      <c r="Z411" s="136"/>
    </row>
    <row r="412" spans="1:26" ht="25.8" customHeight="1">
      <c r="A412" s="136"/>
      <c r="B412" s="136"/>
      <c r="C412" s="136"/>
      <c r="D412" s="136"/>
      <c r="E412" s="136"/>
      <c r="F412" s="136"/>
      <c r="G412" s="136"/>
      <c r="H412" s="136"/>
      <c r="I412" s="136"/>
      <c r="J412" s="136"/>
      <c r="K412" s="136"/>
      <c r="L412" s="136"/>
      <c r="M412" s="136"/>
      <c r="N412" s="136"/>
      <c r="O412" s="136"/>
      <c r="P412" s="136"/>
      <c r="Q412" s="136"/>
      <c r="R412" s="136"/>
      <c r="S412" s="136"/>
      <c r="T412" s="136"/>
      <c r="U412" s="136"/>
      <c r="V412" s="136"/>
      <c r="W412" s="136"/>
      <c r="X412" s="136"/>
      <c r="Y412" s="136"/>
      <c r="Z412" s="136"/>
    </row>
    <row r="413" spans="1:26" ht="25.8" customHeight="1">
      <c r="A413" s="136"/>
      <c r="B413" s="136"/>
      <c r="C413" s="136"/>
      <c r="D413" s="136"/>
      <c r="E413" s="136"/>
      <c r="F413" s="136"/>
      <c r="G413" s="136"/>
      <c r="H413" s="136"/>
      <c r="I413" s="136"/>
      <c r="J413" s="136"/>
      <c r="K413" s="136"/>
      <c r="L413" s="136"/>
      <c r="M413" s="136"/>
      <c r="N413" s="136"/>
      <c r="O413" s="136"/>
      <c r="P413" s="136"/>
      <c r="Q413" s="136"/>
      <c r="R413" s="136"/>
      <c r="S413" s="136"/>
      <c r="T413" s="136"/>
      <c r="U413" s="136"/>
      <c r="V413" s="136"/>
      <c r="W413" s="136"/>
      <c r="X413" s="136"/>
      <c r="Y413" s="136"/>
      <c r="Z413" s="136"/>
    </row>
    <row r="414" spans="1:26" ht="25.8" customHeight="1">
      <c r="A414" s="136"/>
      <c r="B414" s="136"/>
      <c r="C414" s="136"/>
      <c r="D414" s="136"/>
      <c r="E414" s="136"/>
      <c r="F414" s="136"/>
      <c r="G414" s="136"/>
      <c r="H414" s="136"/>
      <c r="I414" s="136"/>
      <c r="J414" s="136"/>
      <c r="K414" s="136"/>
      <c r="L414" s="136"/>
      <c r="M414" s="136"/>
      <c r="N414" s="136"/>
      <c r="O414" s="136"/>
      <c r="P414" s="136"/>
      <c r="Q414" s="136"/>
      <c r="R414" s="136"/>
      <c r="S414" s="136"/>
      <c r="T414" s="136"/>
      <c r="U414" s="136"/>
      <c r="V414" s="136"/>
      <c r="W414" s="136"/>
      <c r="X414" s="136"/>
      <c r="Y414" s="136"/>
      <c r="Z414" s="136"/>
    </row>
    <row r="415" spans="1:26" ht="25.8" customHeight="1">
      <c r="A415" s="136"/>
      <c r="B415" s="136"/>
      <c r="C415" s="136"/>
      <c r="D415" s="136"/>
      <c r="E415" s="136"/>
      <c r="F415" s="136"/>
      <c r="G415" s="136"/>
      <c r="H415" s="136"/>
      <c r="I415" s="136"/>
      <c r="J415" s="136"/>
      <c r="K415" s="136"/>
      <c r="L415" s="136"/>
      <c r="M415" s="136"/>
      <c r="N415" s="136"/>
      <c r="O415" s="136"/>
      <c r="P415" s="136"/>
      <c r="Q415" s="136"/>
      <c r="R415" s="136"/>
      <c r="S415" s="136"/>
      <c r="T415" s="136"/>
      <c r="U415" s="136"/>
      <c r="V415" s="136"/>
      <c r="W415" s="136"/>
      <c r="X415" s="136"/>
      <c r="Y415" s="136"/>
      <c r="Z415" s="136"/>
    </row>
    <row r="416" spans="1:26" ht="25.8" customHeight="1">
      <c r="A416" s="136"/>
      <c r="B416" s="136"/>
      <c r="C416" s="136"/>
      <c r="D416" s="136"/>
      <c r="E416" s="136"/>
      <c r="F416" s="136"/>
      <c r="G416" s="136"/>
      <c r="H416" s="136"/>
      <c r="I416" s="136"/>
      <c r="J416" s="136"/>
      <c r="K416" s="136"/>
      <c r="L416" s="136"/>
      <c r="M416" s="136"/>
      <c r="N416" s="136"/>
      <c r="O416" s="136"/>
      <c r="P416" s="136"/>
      <c r="Q416" s="136"/>
      <c r="R416" s="136"/>
      <c r="S416" s="136"/>
      <c r="T416" s="136"/>
      <c r="U416" s="136"/>
      <c r="V416" s="136"/>
      <c r="W416" s="136"/>
      <c r="X416" s="136"/>
      <c r="Y416" s="136"/>
      <c r="Z416" s="136"/>
    </row>
    <row r="417" spans="1:26" ht="25.8" customHeight="1">
      <c r="A417" s="136"/>
      <c r="B417" s="136"/>
      <c r="C417" s="136"/>
      <c r="D417" s="136"/>
      <c r="E417" s="136"/>
      <c r="F417" s="136"/>
      <c r="G417" s="136"/>
      <c r="H417" s="136"/>
      <c r="I417" s="136"/>
      <c r="J417" s="136"/>
      <c r="K417" s="136"/>
      <c r="L417" s="136"/>
      <c r="M417" s="136"/>
      <c r="N417" s="136"/>
      <c r="O417" s="136"/>
      <c r="P417" s="136"/>
      <c r="Q417" s="136"/>
      <c r="R417" s="136"/>
      <c r="S417" s="136"/>
      <c r="T417" s="136"/>
      <c r="U417" s="136"/>
      <c r="V417" s="136"/>
      <c r="W417" s="136"/>
      <c r="X417" s="136"/>
      <c r="Y417" s="136"/>
      <c r="Z417" s="136"/>
    </row>
    <row r="418" spans="1:26" ht="25.8" customHeight="1">
      <c r="A418" s="136"/>
      <c r="B418" s="136"/>
      <c r="C418" s="136"/>
      <c r="D418" s="136"/>
      <c r="E418" s="136"/>
      <c r="F418" s="136"/>
      <c r="G418" s="136"/>
      <c r="H418" s="136"/>
      <c r="I418" s="136"/>
      <c r="J418" s="136"/>
      <c r="K418" s="136"/>
      <c r="L418" s="136"/>
      <c r="M418" s="136"/>
      <c r="N418" s="136"/>
      <c r="O418" s="136"/>
      <c r="P418" s="136"/>
      <c r="Q418" s="136"/>
      <c r="R418" s="136"/>
      <c r="S418" s="136"/>
      <c r="T418" s="136"/>
      <c r="U418" s="136"/>
      <c r="V418" s="136"/>
      <c r="W418" s="136"/>
      <c r="X418" s="136"/>
      <c r="Y418" s="136"/>
      <c r="Z418" s="136"/>
    </row>
    <row r="419" spans="1:26" ht="25.8" customHeight="1">
      <c r="A419" s="136"/>
      <c r="B419" s="136"/>
      <c r="C419" s="136"/>
      <c r="D419" s="136"/>
      <c r="E419" s="136"/>
      <c r="F419" s="136"/>
      <c r="G419" s="136"/>
      <c r="H419" s="136"/>
      <c r="I419" s="136"/>
      <c r="J419" s="136"/>
      <c r="K419" s="136"/>
      <c r="L419" s="136"/>
      <c r="M419" s="136"/>
      <c r="N419" s="136"/>
      <c r="O419" s="136"/>
      <c r="P419" s="136"/>
      <c r="Q419" s="136"/>
      <c r="R419" s="136"/>
      <c r="S419" s="136"/>
      <c r="T419" s="136"/>
      <c r="U419" s="136"/>
      <c r="V419" s="136"/>
      <c r="W419" s="136"/>
      <c r="X419" s="136"/>
      <c r="Y419" s="136"/>
      <c r="Z419" s="136"/>
    </row>
    <row r="420" spans="1:26" ht="25.8" customHeight="1">
      <c r="A420" s="136"/>
      <c r="B420" s="136"/>
      <c r="C420" s="136"/>
      <c r="D420" s="136"/>
      <c r="E420" s="136"/>
      <c r="F420" s="136"/>
      <c r="G420" s="136"/>
      <c r="H420" s="136"/>
      <c r="I420" s="136"/>
      <c r="J420" s="136"/>
      <c r="K420" s="136"/>
      <c r="L420" s="136"/>
      <c r="M420" s="136"/>
      <c r="N420" s="136"/>
      <c r="O420" s="136"/>
      <c r="P420" s="136"/>
      <c r="Q420" s="136"/>
      <c r="R420" s="136"/>
      <c r="S420" s="136"/>
      <c r="T420" s="136"/>
      <c r="U420" s="136"/>
      <c r="V420" s="136"/>
      <c r="W420" s="136"/>
      <c r="X420" s="136"/>
      <c r="Y420" s="136"/>
      <c r="Z420" s="136"/>
    </row>
    <row r="421" spans="1:26" ht="25.8" customHeight="1">
      <c r="A421" s="136"/>
      <c r="B421" s="136"/>
      <c r="C421" s="136"/>
      <c r="D421" s="136"/>
      <c r="E421" s="136"/>
      <c r="F421" s="136"/>
      <c r="G421" s="136"/>
      <c r="H421" s="136"/>
      <c r="I421" s="136"/>
      <c r="J421" s="136"/>
      <c r="K421" s="136"/>
      <c r="L421" s="136"/>
      <c r="M421" s="136"/>
      <c r="N421" s="136"/>
      <c r="O421" s="136"/>
      <c r="P421" s="136"/>
      <c r="Q421" s="136"/>
      <c r="R421" s="136"/>
      <c r="S421" s="136"/>
      <c r="T421" s="136"/>
      <c r="U421" s="136"/>
      <c r="V421" s="136"/>
      <c r="W421" s="136"/>
      <c r="X421" s="136"/>
      <c r="Y421" s="136"/>
      <c r="Z421" s="136"/>
    </row>
    <row r="422" spans="1:26" ht="25.8" customHeight="1">
      <c r="A422" s="136"/>
      <c r="B422" s="136"/>
      <c r="C422" s="136"/>
      <c r="D422" s="136"/>
      <c r="E422" s="136"/>
      <c r="F422" s="136"/>
      <c r="G422" s="136"/>
      <c r="H422" s="136"/>
      <c r="I422" s="136"/>
      <c r="J422" s="136"/>
      <c r="K422" s="136"/>
      <c r="L422" s="136"/>
      <c r="M422" s="136"/>
      <c r="N422" s="136"/>
      <c r="O422" s="136"/>
      <c r="P422" s="136"/>
      <c r="Q422" s="136"/>
      <c r="R422" s="136"/>
      <c r="S422" s="136"/>
      <c r="T422" s="136"/>
      <c r="U422" s="136"/>
      <c r="V422" s="136"/>
      <c r="W422" s="136"/>
      <c r="X422" s="136"/>
      <c r="Y422" s="136"/>
      <c r="Z422" s="136"/>
    </row>
    <row r="423" spans="1:26" ht="25.8" customHeight="1">
      <c r="A423" s="136"/>
      <c r="B423" s="136"/>
      <c r="C423" s="136"/>
      <c r="D423" s="136"/>
      <c r="E423" s="136"/>
      <c r="F423" s="136"/>
      <c r="G423" s="136"/>
      <c r="H423" s="136"/>
      <c r="I423" s="136"/>
      <c r="J423" s="136"/>
      <c r="K423" s="136"/>
      <c r="L423" s="136"/>
      <c r="M423" s="136"/>
      <c r="N423" s="136"/>
      <c r="O423" s="136"/>
      <c r="P423" s="136"/>
      <c r="Q423" s="136"/>
      <c r="R423" s="136"/>
      <c r="S423" s="136"/>
      <c r="T423" s="136"/>
      <c r="U423" s="136"/>
      <c r="V423" s="136"/>
      <c r="W423" s="136"/>
      <c r="X423" s="136"/>
      <c r="Y423" s="136"/>
      <c r="Z423" s="136"/>
    </row>
    <row r="424" spans="1:26" ht="25.8" customHeight="1">
      <c r="A424" s="136"/>
      <c r="B424" s="136"/>
      <c r="C424" s="136"/>
      <c r="D424" s="136"/>
      <c r="E424" s="136"/>
      <c r="F424" s="136"/>
      <c r="G424" s="136"/>
      <c r="H424" s="136"/>
      <c r="I424" s="136"/>
      <c r="J424" s="136"/>
      <c r="K424" s="136"/>
      <c r="L424" s="136"/>
      <c r="M424" s="136"/>
      <c r="N424" s="136"/>
      <c r="O424" s="136"/>
      <c r="P424" s="136"/>
      <c r="Q424" s="136"/>
      <c r="R424" s="136"/>
      <c r="S424" s="136"/>
      <c r="T424" s="136"/>
      <c r="U424" s="136"/>
      <c r="V424" s="136"/>
      <c r="W424" s="136"/>
      <c r="X424" s="136"/>
      <c r="Y424" s="136"/>
      <c r="Z424" s="136"/>
    </row>
    <row r="425" spans="1:26" ht="25.8" customHeight="1">
      <c r="A425" s="136"/>
      <c r="B425" s="136"/>
      <c r="C425" s="136"/>
      <c r="D425" s="136"/>
      <c r="E425" s="136"/>
      <c r="F425" s="136"/>
      <c r="G425" s="136"/>
      <c r="H425" s="136"/>
      <c r="I425" s="136"/>
      <c r="J425" s="136"/>
      <c r="K425" s="136"/>
      <c r="L425" s="136"/>
      <c r="M425" s="136"/>
      <c r="N425" s="136"/>
      <c r="O425" s="136"/>
      <c r="P425" s="136"/>
      <c r="Q425" s="136"/>
      <c r="R425" s="136"/>
      <c r="S425" s="136"/>
      <c r="T425" s="136"/>
      <c r="U425" s="136"/>
      <c r="V425" s="136"/>
      <c r="W425" s="136"/>
      <c r="X425" s="136"/>
      <c r="Y425" s="136"/>
      <c r="Z425" s="136"/>
    </row>
    <row r="426" spans="1:26" ht="25.8" customHeight="1">
      <c r="A426" s="136"/>
      <c r="B426" s="136"/>
      <c r="C426" s="136"/>
      <c r="D426" s="136"/>
      <c r="E426" s="136"/>
      <c r="F426" s="136"/>
      <c r="G426" s="136"/>
      <c r="H426" s="136"/>
      <c r="I426" s="136"/>
      <c r="J426" s="136"/>
      <c r="K426" s="136"/>
      <c r="L426" s="136"/>
      <c r="M426" s="136"/>
      <c r="N426" s="136"/>
      <c r="O426" s="136"/>
      <c r="P426" s="136"/>
      <c r="Q426" s="136"/>
      <c r="R426" s="136"/>
      <c r="S426" s="136"/>
      <c r="T426" s="136"/>
      <c r="U426" s="136"/>
      <c r="V426" s="136"/>
      <c r="W426" s="136"/>
      <c r="X426" s="136"/>
      <c r="Y426" s="136"/>
      <c r="Z426" s="136"/>
    </row>
    <row r="427" spans="1:26" ht="25.8" customHeight="1">
      <c r="A427" s="136"/>
      <c r="B427" s="136"/>
      <c r="C427" s="136"/>
      <c r="D427" s="136"/>
      <c r="E427" s="136"/>
      <c r="F427" s="136"/>
      <c r="G427" s="136"/>
      <c r="H427" s="136"/>
      <c r="I427" s="136"/>
      <c r="J427" s="136"/>
      <c r="K427" s="136"/>
      <c r="L427" s="136"/>
      <c r="M427" s="136"/>
      <c r="N427" s="136"/>
      <c r="O427" s="136"/>
      <c r="P427" s="136"/>
      <c r="Q427" s="136"/>
      <c r="R427" s="136"/>
      <c r="S427" s="136"/>
      <c r="T427" s="136"/>
      <c r="U427" s="136"/>
      <c r="V427" s="136"/>
      <c r="W427" s="136"/>
      <c r="X427" s="136"/>
      <c r="Y427" s="136"/>
      <c r="Z427" s="136"/>
    </row>
    <row r="428" spans="1:26" ht="25.8" customHeight="1">
      <c r="A428" s="136"/>
      <c r="B428" s="136"/>
      <c r="C428" s="136"/>
      <c r="D428" s="136"/>
      <c r="E428" s="136"/>
      <c r="F428" s="136"/>
      <c r="G428" s="136"/>
      <c r="H428" s="136"/>
      <c r="I428" s="136"/>
      <c r="J428" s="136"/>
      <c r="K428" s="136"/>
      <c r="L428" s="136"/>
      <c r="M428" s="136"/>
      <c r="N428" s="136"/>
      <c r="O428" s="136"/>
      <c r="P428" s="136"/>
      <c r="Q428" s="136"/>
      <c r="R428" s="136"/>
      <c r="S428" s="136"/>
      <c r="T428" s="136"/>
      <c r="U428" s="136"/>
      <c r="V428" s="136"/>
      <c r="W428" s="136"/>
      <c r="X428" s="136"/>
      <c r="Y428" s="136"/>
      <c r="Z428" s="136"/>
    </row>
    <row r="429" spans="1:26" ht="25.8" customHeight="1">
      <c r="A429" s="136"/>
      <c r="B429" s="136"/>
      <c r="C429" s="136"/>
      <c r="D429" s="136"/>
      <c r="E429" s="136"/>
      <c r="F429" s="136"/>
      <c r="G429" s="136"/>
      <c r="H429" s="136"/>
      <c r="I429" s="136"/>
      <c r="J429" s="136"/>
      <c r="K429" s="136"/>
      <c r="L429" s="136"/>
      <c r="M429" s="136"/>
      <c r="N429" s="136"/>
      <c r="O429" s="136"/>
      <c r="P429" s="136"/>
      <c r="Q429" s="136"/>
      <c r="R429" s="136"/>
      <c r="S429" s="136"/>
      <c r="T429" s="136"/>
      <c r="U429" s="136"/>
      <c r="V429" s="136"/>
      <c r="W429" s="136"/>
      <c r="X429" s="136"/>
      <c r="Y429" s="136"/>
      <c r="Z429" s="136"/>
    </row>
    <row r="430" spans="1:26" ht="25.8" customHeight="1">
      <c r="A430" s="136"/>
      <c r="B430" s="136"/>
      <c r="C430" s="136"/>
      <c r="D430" s="136"/>
      <c r="E430" s="136"/>
      <c r="F430" s="136"/>
      <c r="G430" s="136"/>
      <c r="H430" s="136"/>
      <c r="I430" s="136"/>
      <c r="J430" s="136"/>
      <c r="K430" s="136"/>
      <c r="L430" s="136"/>
      <c r="M430" s="136"/>
      <c r="N430" s="136"/>
      <c r="O430" s="136"/>
      <c r="P430" s="136"/>
      <c r="Q430" s="136"/>
      <c r="R430" s="136"/>
      <c r="S430" s="136"/>
      <c r="T430" s="136"/>
      <c r="U430" s="136"/>
      <c r="V430" s="136"/>
      <c r="W430" s="136"/>
      <c r="X430" s="136"/>
      <c r="Y430" s="136"/>
      <c r="Z430" s="136"/>
    </row>
    <row r="431" spans="1:26" ht="25.8" customHeight="1">
      <c r="A431" s="136"/>
      <c r="B431" s="136"/>
      <c r="C431" s="136"/>
      <c r="D431" s="136"/>
      <c r="E431" s="136"/>
      <c r="F431" s="136"/>
      <c r="G431" s="136"/>
      <c r="H431" s="136"/>
      <c r="I431" s="136"/>
      <c r="J431" s="136"/>
      <c r="K431" s="136"/>
      <c r="L431" s="136"/>
      <c r="M431" s="136"/>
      <c r="N431" s="136"/>
      <c r="O431" s="136"/>
      <c r="P431" s="136"/>
      <c r="Q431" s="136"/>
      <c r="R431" s="136"/>
      <c r="S431" s="136"/>
      <c r="T431" s="136"/>
      <c r="U431" s="136"/>
      <c r="V431" s="136"/>
      <c r="W431" s="136"/>
      <c r="X431" s="136"/>
      <c r="Y431" s="136"/>
      <c r="Z431" s="136"/>
    </row>
    <row r="432" spans="1:26" ht="25.8" customHeight="1">
      <c r="A432" s="136"/>
      <c r="B432" s="136"/>
      <c r="C432" s="136"/>
      <c r="D432" s="136"/>
      <c r="E432" s="136"/>
      <c r="F432" s="136"/>
      <c r="G432" s="136"/>
      <c r="H432" s="136"/>
      <c r="I432" s="136"/>
      <c r="J432" s="136"/>
      <c r="K432" s="136"/>
      <c r="L432" s="136"/>
      <c r="M432" s="136"/>
      <c r="N432" s="136"/>
      <c r="O432" s="136"/>
      <c r="P432" s="136"/>
      <c r="Q432" s="136"/>
      <c r="R432" s="136"/>
      <c r="S432" s="136"/>
      <c r="T432" s="136"/>
      <c r="U432" s="136"/>
      <c r="V432" s="136"/>
      <c r="W432" s="136"/>
      <c r="X432" s="136"/>
      <c r="Y432" s="136"/>
      <c r="Z432" s="136"/>
    </row>
    <row r="433" spans="1:26" ht="25.8" customHeight="1">
      <c r="A433" s="136"/>
      <c r="B433" s="136"/>
      <c r="C433" s="136"/>
      <c r="D433" s="136"/>
      <c r="E433" s="136"/>
      <c r="F433" s="136"/>
      <c r="G433" s="136"/>
      <c r="H433" s="136"/>
      <c r="I433" s="136"/>
      <c r="J433" s="136"/>
      <c r="K433" s="136"/>
      <c r="L433" s="136"/>
      <c r="M433" s="136"/>
      <c r="N433" s="136"/>
      <c r="O433" s="136"/>
      <c r="P433" s="136"/>
      <c r="Q433" s="136"/>
      <c r="R433" s="136"/>
      <c r="S433" s="136"/>
      <c r="T433" s="136"/>
      <c r="U433" s="136"/>
      <c r="V433" s="136"/>
      <c r="W433" s="136"/>
      <c r="X433" s="136"/>
      <c r="Y433" s="136"/>
      <c r="Z433" s="136"/>
    </row>
    <row r="434" spans="1:26" ht="25.8" customHeight="1">
      <c r="A434" s="136"/>
      <c r="B434" s="136"/>
      <c r="C434" s="136"/>
      <c r="D434" s="136"/>
      <c r="E434" s="136"/>
      <c r="F434" s="136"/>
      <c r="G434" s="136"/>
      <c r="H434" s="136"/>
      <c r="I434" s="136"/>
      <c r="J434" s="136"/>
      <c r="K434" s="136"/>
      <c r="L434" s="136"/>
      <c r="M434" s="136"/>
      <c r="N434" s="136"/>
      <c r="O434" s="136"/>
      <c r="P434" s="136"/>
      <c r="Q434" s="136"/>
      <c r="R434" s="136"/>
      <c r="S434" s="136"/>
      <c r="T434" s="136"/>
      <c r="U434" s="136"/>
      <c r="V434" s="136"/>
      <c r="W434" s="136"/>
      <c r="X434" s="136"/>
      <c r="Y434" s="136"/>
      <c r="Z434" s="136"/>
    </row>
    <row r="435" spans="1:26" ht="25.8" customHeight="1">
      <c r="A435" s="136"/>
      <c r="B435" s="136"/>
      <c r="C435" s="136"/>
      <c r="D435" s="136"/>
      <c r="E435" s="136"/>
      <c r="F435" s="136"/>
      <c r="G435" s="136"/>
      <c r="H435" s="136"/>
      <c r="I435" s="136"/>
      <c r="J435" s="136"/>
      <c r="K435" s="136"/>
      <c r="L435" s="136"/>
      <c r="M435" s="136"/>
      <c r="N435" s="136"/>
      <c r="O435" s="136"/>
      <c r="P435" s="136"/>
      <c r="Q435" s="136"/>
      <c r="R435" s="136"/>
      <c r="S435" s="136"/>
      <c r="T435" s="136"/>
      <c r="U435" s="136"/>
      <c r="V435" s="136"/>
      <c r="W435" s="136"/>
      <c r="X435" s="136"/>
      <c r="Y435" s="136"/>
      <c r="Z435" s="136"/>
    </row>
    <row r="436" spans="1:26" ht="25.8" customHeight="1">
      <c r="A436" s="136"/>
      <c r="B436" s="136"/>
      <c r="C436" s="136"/>
      <c r="D436" s="136"/>
      <c r="E436" s="136"/>
      <c r="F436" s="136"/>
      <c r="G436" s="136"/>
      <c r="H436" s="136"/>
      <c r="I436" s="136"/>
      <c r="J436" s="136"/>
      <c r="K436" s="136"/>
      <c r="L436" s="136"/>
      <c r="M436" s="136"/>
      <c r="N436" s="136"/>
      <c r="O436" s="136"/>
      <c r="P436" s="136"/>
      <c r="Q436" s="136"/>
      <c r="R436" s="136"/>
      <c r="S436" s="136"/>
      <c r="T436" s="136"/>
      <c r="U436" s="136"/>
      <c r="V436" s="136"/>
      <c r="W436" s="136"/>
      <c r="X436" s="136"/>
      <c r="Y436" s="136"/>
      <c r="Z436" s="136"/>
    </row>
    <row r="437" spans="1:26" ht="25.8" customHeight="1">
      <c r="A437" s="136"/>
      <c r="B437" s="136"/>
      <c r="C437" s="136"/>
      <c r="D437" s="136"/>
      <c r="E437" s="136"/>
      <c r="F437" s="136"/>
      <c r="G437" s="136"/>
      <c r="H437" s="136"/>
      <c r="I437" s="136"/>
      <c r="J437" s="136"/>
      <c r="K437" s="136"/>
      <c r="L437" s="136"/>
      <c r="M437" s="136"/>
      <c r="N437" s="136"/>
      <c r="O437" s="136"/>
      <c r="P437" s="136"/>
      <c r="Q437" s="136"/>
      <c r="R437" s="136"/>
      <c r="S437" s="136"/>
      <c r="T437" s="136"/>
      <c r="U437" s="136"/>
      <c r="V437" s="136"/>
      <c r="W437" s="136"/>
      <c r="X437" s="136"/>
      <c r="Y437" s="136"/>
      <c r="Z437" s="136"/>
    </row>
    <row r="438" spans="1:26" ht="25.8" customHeight="1">
      <c r="A438" s="136"/>
      <c r="B438" s="136"/>
      <c r="C438" s="136"/>
      <c r="D438" s="136"/>
      <c r="E438" s="136"/>
      <c r="F438" s="136"/>
      <c r="G438" s="136"/>
      <c r="H438" s="136"/>
      <c r="I438" s="136"/>
      <c r="J438" s="136"/>
      <c r="K438" s="136"/>
      <c r="L438" s="136"/>
      <c r="M438" s="136"/>
      <c r="N438" s="136"/>
      <c r="O438" s="136"/>
      <c r="P438" s="136"/>
      <c r="Q438" s="136"/>
      <c r="R438" s="136"/>
      <c r="S438" s="136"/>
      <c r="T438" s="136"/>
      <c r="U438" s="136"/>
      <c r="V438" s="136"/>
      <c r="W438" s="136"/>
      <c r="X438" s="136"/>
      <c r="Y438" s="136"/>
      <c r="Z438" s="136"/>
    </row>
    <row r="439" spans="1:26" ht="25.8" customHeight="1">
      <c r="A439" s="136"/>
      <c r="B439" s="136"/>
      <c r="C439" s="136"/>
      <c r="D439" s="136"/>
      <c r="E439" s="136"/>
      <c r="F439" s="136"/>
      <c r="G439" s="136"/>
      <c r="H439" s="136"/>
      <c r="I439" s="136"/>
      <c r="J439" s="136"/>
      <c r="K439" s="136"/>
      <c r="L439" s="136"/>
      <c r="M439" s="136"/>
      <c r="N439" s="136"/>
      <c r="O439" s="136"/>
      <c r="P439" s="136"/>
      <c r="Q439" s="136"/>
      <c r="R439" s="136"/>
      <c r="S439" s="136"/>
      <c r="T439" s="136"/>
      <c r="U439" s="136"/>
      <c r="V439" s="136"/>
      <c r="W439" s="136"/>
      <c r="X439" s="136"/>
      <c r="Y439" s="136"/>
      <c r="Z439" s="136"/>
    </row>
    <row r="440" spans="1:26" ht="25.8" customHeight="1">
      <c r="A440" s="136"/>
      <c r="B440" s="136"/>
      <c r="C440" s="136"/>
      <c r="D440" s="136"/>
      <c r="E440" s="136"/>
      <c r="F440" s="136"/>
      <c r="G440" s="136"/>
      <c r="H440" s="136"/>
      <c r="I440" s="136"/>
      <c r="J440" s="136"/>
      <c r="K440" s="136"/>
      <c r="L440" s="136"/>
      <c r="M440" s="136"/>
      <c r="N440" s="136"/>
      <c r="O440" s="136"/>
      <c r="P440" s="136"/>
      <c r="Q440" s="136"/>
      <c r="R440" s="136"/>
      <c r="S440" s="136"/>
      <c r="T440" s="136"/>
      <c r="U440" s="136"/>
      <c r="V440" s="136"/>
      <c r="W440" s="136"/>
      <c r="X440" s="136"/>
      <c r="Y440" s="136"/>
      <c r="Z440" s="136"/>
    </row>
    <row r="441" spans="1:26" ht="25.8" customHeight="1">
      <c r="A441" s="136"/>
      <c r="B441" s="136"/>
      <c r="C441" s="136"/>
      <c r="D441" s="136"/>
      <c r="E441" s="136"/>
      <c r="F441" s="136"/>
      <c r="G441" s="136"/>
      <c r="H441" s="136"/>
      <c r="I441" s="136"/>
      <c r="J441" s="136"/>
      <c r="K441" s="136"/>
      <c r="L441" s="136"/>
      <c r="M441" s="136"/>
      <c r="N441" s="136"/>
      <c r="O441" s="136"/>
      <c r="P441" s="136"/>
      <c r="Q441" s="136"/>
      <c r="R441" s="136"/>
      <c r="S441" s="136"/>
      <c r="T441" s="136"/>
      <c r="U441" s="136"/>
      <c r="V441" s="136"/>
      <c r="W441" s="136"/>
      <c r="X441" s="136"/>
      <c r="Y441" s="136"/>
      <c r="Z441" s="136"/>
    </row>
    <row r="442" spans="1:26" ht="25.8" customHeight="1">
      <c r="A442" s="136"/>
      <c r="B442" s="136"/>
      <c r="C442" s="136"/>
      <c r="D442" s="136"/>
      <c r="E442" s="136"/>
      <c r="F442" s="136"/>
      <c r="G442" s="136"/>
      <c r="H442" s="136"/>
      <c r="I442" s="136"/>
      <c r="J442" s="136"/>
      <c r="K442" s="136"/>
      <c r="L442" s="136"/>
      <c r="M442" s="136"/>
      <c r="N442" s="136"/>
      <c r="O442" s="136"/>
      <c r="P442" s="136"/>
      <c r="Q442" s="136"/>
      <c r="R442" s="136"/>
      <c r="S442" s="136"/>
      <c r="T442" s="136"/>
      <c r="U442" s="136"/>
      <c r="V442" s="136"/>
      <c r="W442" s="136"/>
      <c r="X442" s="136"/>
      <c r="Y442" s="136"/>
      <c r="Z442" s="136"/>
    </row>
    <row r="443" spans="1:26" ht="25.8" customHeight="1">
      <c r="A443" s="136"/>
      <c r="B443" s="136"/>
      <c r="C443" s="136"/>
      <c r="D443" s="136"/>
      <c r="E443" s="136"/>
      <c r="F443" s="136"/>
      <c r="G443" s="136"/>
      <c r="H443" s="136"/>
      <c r="I443" s="136"/>
      <c r="J443" s="136"/>
      <c r="K443" s="136"/>
      <c r="L443" s="136"/>
      <c r="M443" s="136"/>
      <c r="N443" s="136"/>
      <c r="O443" s="136"/>
      <c r="P443" s="136"/>
      <c r="Q443" s="136"/>
      <c r="R443" s="136"/>
      <c r="S443" s="136"/>
      <c r="T443" s="136"/>
      <c r="U443" s="136"/>
      <c r="V443" s="136"/>
      <c r="W443" s="136"/>
      <c r="X443" s="136"/>
      <c r="Y443" s="136"/>
      <c r="Z443" s="136"/>
    </row>
    <row r="444" spans="1:26" ht="25.8" customHeight="1">
      <c r="A444" s="136"/>
      <c r="B444" s="136"/>
      <c r="C444" s="136"/>
      <c r="D444" s="136"/>
      <c r="E444" s="136"/>
      <c r="F444" s="136"/>
      <c r="G444" s="136"/>
      <c r="H444" s="136"/>
      <c r="I444" s="136"/>
      <c r="J444" s="136"/>
      <c r="K444" s="136"/>
      <c r="L444" s="136"/>
      <c r="M444" s="136"/>
      <c r="N444" s="136"/>
      <c r="O444" s="136"/>
      <c r="P444" s="136"/>
      <c r="Q444" s="136"/>
      <c r="R444" s="136"/>
      <c r="S444" s="136"/>
      <c r="T444" s="136"/>
      <c r="U444" s="136"/>
      <c r="V444" s="136"/>
      <c r="W444" s="136"/>
      <c r="X444" s="136"/>
      <c r="Y444" s="136"/>
      <c r="Z444" s="136"/>
    </row>
    <row r="445" spans="1:26" ht="25.8" customHeight="1">
      <c r="A445" s="136"/>
      <c r="B445" s="136"/>
      <c r="C445" s="136"/>
      <c r="D445" s="136"/>
      <c r="E445" s="136"/>
      <c r="F445" s="136"/>
      <c r="G445" s="136"/>
      <c r="H445" s="136"/>
      <c r="I445" s="136"/>
      <c r="J445" s="136"/>
      <c r="K445" s="136"/>
      <c r="L445" s="136"/>
      <c r="M445" s="136"/>
      <c r="N445" s="136"/>
      <c r="O445" s="136"/>
      <c r="P445" s="136"/>
      <c r="Q445" s="136"/>
      <c r="R445" s="136"/>
      <c r="S445" s="136"/>
      <c r="T445" s="136"/>
      <c r="U445" s="136"/>
      <c r="V445" s="136"/>
      <c r="W445" s="136"/>
      <c r="X445" s="136"/>
      <c r="Y445" s="136"/>
      <c r="Z445" s="136"/>
    </row>
    <row r="446" spans="1:26" ht="25.8" customHeight="1">
      <c r="A446" s="136"/>
      <c r="B446" s="136"/>
      <c r="C446" s="136"/>
      <c r="D446" s="136"/>
      <c r="E446" s="136"/>
      <c r="F446" s="136"/>
      <c r="G446" s="136"/>
      <c r="H446" s="136"/>
      <c r="I446" s="136"/>
      <c r="J446" s="136"/>
      <c r="K446" s="136"/>
      <c r="L446" s="136"/>
      <c r="M446" s="136"/>
      <c r="N446" s="136"/>
      <c r="O446" s="136"/>
      <c r="P446" s="136"/>
      <c r="Q446" s="136"/>
      <c r="R446" s="136"/>
      <c r="S446" s="136"/>
      <c r="T446" s="136"/>
      <c r="U446" s="136"/>
      <c r="V446" s="136"/>
      <c r="W446" s="136"/>
      <c r="X446" s="136"/>
      <c r="Y446" s="136"/>
      <c r="Z446" s="136"/>
    </row>
    <row r="447" spans="1:26" ht="25.8" customHeight="1">
      <c r="A447" s="136"/>
      <c r="B447" s="136"/>
      <c r="C447" s="136"/>
      <c r="D447" s="136"/>
      <c r="E447" s="136"/>
      <c r="F447" s="136"/>
      <c r="G447" s="136"/>
      <c r="H447" s="136"/>
      <c r="I447" s="136"/>
      <c r="J447" s="136"/>
      <c r="K447" s="136"/>
      <c r="L447" s="136"/>
      <c r="M447" s="136"/>
      <c r="N447" s="136"/>
      <c r="O447" s="136"/>
      <c r="P447" s="136"/>
      <c r="Q447" s="136"/>
      <c r="R447" s="136"/>
      <c r="S447" s="136"/>
      <c r="T447" s="136"/>
      <c r="U447" s="136"/>
      <c r="V447" s="136"/>
      <c r="W447" s="136"/>
      <c r="X447" s="136"/>
      <c r="Y447" s="136"/>
      <c r="Z447" s="136"/>
    </row>
    <row r="448" spans="1:26" ht="25.8" customHeight="1">
      <c r="A448" s="136"/>
      <c r="B448" s="136"/>
      <c r="C448" s="136"/>
      <c r="D448" s="136"/>
      <c r="E448" s="136"/>
      <c r="F448" s="136"/>
      <c r="G448" s="136"/>
      <c r="H448" s="136"/>
      <c r="I448" s="136"/>
      <c r="J448" s="136"/>
      <c r="K448" s="136"/>
      <c r="L448" s="136"/>
      <c r="M448" s="136"/>
      <c r="N448" s="136"/>
      <c r="O448" s="136"/>
      <c r="P448" s="136"/>
      <c r="Q448" s="136"/>
      <c r="R448" s="136"/>
      <c r="S448" s="136"/>
      <c r="T448" s="136"/>
      <c r="U448" s="136"/>
      <c r="V448" s="136"/>
      <c r="W448" s="136"/>
      <c r="X448" s="136"/>
      <c r="Y448" s="136"/>
      <c r="Z448" s="136"/>
    </row>
    <row r="449" spans="1:26" ht="25.8" customHeight="1">
      <c r="A449" s="136"/>
      <c r="B449" s="136"/>
      <c r="C449" s="136"/>
      <c r="D449" s="136"/>
      <c r="E449" s="136"/>
      <c r="F449" s="136"/>
      <c r="G449" s="136"/>
      <c r="H449" s="136"/>
      <c r="I449" s="136"/>
      <c r="J449" s="136"/>
      <c r="K449" s="136"/>
      <c r="L449" s="136"/>
      <c r="M449" s="136"/>
      <c r="N449" s="136"/>
      <c r="O449" s="136"/>
      <c r="P449" s="136"/>
      <c r="Q449" s="136"/>
      <c r="R449" s="136"/>
      <c r="S449" s="136"/>
      <c r="T449" s="136"/>
      <c r="U449" s="136"/>
      <c r="V449" s="136"/>
      <c r="W449" s="136"/>
      <c r="X449" s="136"/>
      <c r="Y449" s="136"/>
      <c r="Z449" s="136"/>
    </row>
    <row r="450" spans="1:26" ht="25.8" customHeight="1">
      <c r="A450" s="136"/>
      <c r="B450" s="136"/>
      <c r="C450" s="136"/>
      <c r="D450" s="136"/>
      <c r="E450" s="136"/>
      <c r="F450" s="136"/>
      <c r="G450" s="136"/>
      <c r="H450" s="136"/>
      <c r="I450" s="136"/>
      <c r="J450" s="136"/>
      <c r="K450" s="136"/>
      <c r="L450" s="136"/>
      <c r="M450" s="136"/>
      <c r="N450" s="136"/>
      <c r="O450" s="136"/>
      <c r="P450" s="136"/>
      <c r="Q450" s="136"/>
      <c r="R450" s="136"/>
      <c r="S450" s="136"/>
      <c r="T450" s="136"/>
      <c r="U450" s="136"/>
      <c r="V450" s="136"/>
      <c r="W450" s="136"/>
      <c r="X450" s="136"/>
      <c r="Y450" s="136"/>
      <c r="Z450" s="136"/>
    </row>
    <row r="451" spans="1:26" ht="25.8" customHeight="1">
      <c r="A451" s="136"/>
      <c r="B451" s="136"/>
      <c r="C451" s="136"/>
      <c r="D451" s="136"/>
      <c r="E451" s="136"/>
      <c r="F451" s="136"/>
      <c r="G451" s="136"/>
      <c r="H451" s="136"/>
      <c r="I451" s="136"/>
      <c r="J451" s="136"/>
      <c r="K451" s="136"/>
      <c r="L451" s="136"/>
      <c r="M451" s="136"/>
      <c r="N451" s="136"/>
      <c r="O451" s="136"/>
      <c r="P451" s="136"/>
      <c r="Q451" s="136"/>
      <c r="R451" s="136"/>
      <c r="S451" s="136"/>
      <c r="T451" s="136"/>
      <c r="U451" s="136"/>
      <c r="V451" s="136"/>
      <c r="W451" s="136"/>
      <c r="X451" s="136"/>
      <c r="Y451" s="136"/>
      <c r="Z451" s="136"/>
    </row>
    <row r="452" spans="1:26" ht="25.8" customHeight="1">
      <c r="A452" s="136"/>
      <c r="B452" s="136"/>
      <c r="C452" s="136"/>
      <c r="D452" s="136"/>
      <c r="E452" s="136"/>
      <c r="F452" s="136"/>
      <c r="G452" s="136"/>
      <c r="H452" s="136"/>
      <c r="I452" s="136"/>
      <c r="J452" s="136"/>
      <c r="K452" s="136"/>
      <c r="L452" s="136"/>
      <c r="M452" s="136"/>
      <c r="N452" s="136"/>
      <c r="O452" s="136"/>
      <c r="P452" s="136"/>
      <c r="Q452" s="136"/>
      <c r="R452" s="136"/>
      <c r="S452" s="136"/>
      <c r="T452" s="136"/>
      <c r="U452" s="136"/>
      <c r="V452" s="136"/>
      <c r="W452" s="136"/>
      <c r="X452" s="136"/>
      <c r="Y452" s="136"/>
      <c r="Z452" s="136"/>
    </row>
    <row r="453" spans="1:26" ht="25.8" customHeight="1">
      <c r="A453" s="136"/>
      <c r="B453" s="136"/>
      <c r="C453" s="136"/>
      <c r="D453" s="136"/>
      <c r="E453" s="136"/>
      <c r="F453" s="136"/>
      <c r="G453" s="136"/>
      <c r="H453" s="136"/>
      <c r="I453" s="136"/>
      <c r="J453" s="136"/>
      <c r="K453" s="136"/>
      <c r="L453" s="136"/>
      <c r="M453" s="136"/>
      <c r="N453" s="136"/>
      <c r="O453" s="136"/>
      <c r="P453" s="136"/>
      <c r="Q453" s="136"/>
      <c r="R453" s="136"/>
      <c r="S453" s="136"/>
      <c r="T453" s="136"/>
      <c r="U453" s="136"/>
      <c r="V453" s="136"/>
      <c r="W453" s="136"/>
      <c r="X453" s="136"/>
      <c r="Y453" s="136"/>
      <c r="Z453" s="136"/>
    </row>
    <row r="454" spans="1:26" ht="25.8" customHeight="1">
      <c r="A454" s="136"/>
      <c r="B454" s="136"/>
      <c r="C454" s="136"/>
      <c r="D454" s="136"/>
      <c r="E454" s="136"/>
      <c r="F454" s="136"/>
      <c r="G454" s="136"/>
      <c r="H454" s="136"/>
      <c r="I454" s="136"/>
      <c r="J454" s="136"/>
      <c r="K454" s="136"/>
      <c r="L454" s="136"/>
      <c r="M454" s="136"/>
      <c r="N454" s="136"/>
      <c r="O454" s="136"/>
      <c r="P454" s="136"/>
      <c r="Q454" s="136"/>
      <c r="R454" s="136"/>
      <c r="S454" s="136"/>
      <c r="T454" s="136"/>
      <c r="U454" s="136"/>
      <c r="V454" s="136"/>
      <c r="W454" s="136"/>
      <c r="X454" s="136"/>
      <c r="Y454" s="136"/>
      <c r="Z454" s="136"/>
    </row>
    <row r="455" spans="1:26" ht="25.8" customHeight="1">
      <c r="A455" s="136"/>
      <c r="B455" s="136"/>
      <c r="C455" s="136"/>
      <c r="D455" s="136"/>
      <c r="E455" s="136"/>
      <c r="F455" s="136"/>
      <c r="G455" s="136"/>
      <c r="H455" s="136"/>
      <c r="I455" s="136"/>
      <c r="J455" s="136"/>
      <c r="K455" s="136"/>
      <c r="L455" s="136"/>
      <c r="M455" s="136"/>
      <c r="N455" s="136"/>
      <c r="O455" s="136"/>
      <c r="P455" s="136"/>
      <c r="Q455" s="136"/>
      <c r="R455" s="136"/>
      <c r="S455" s="136"/>
      <c r="T455" s="136"/>
      <c r="U455" s="136"/>
      <c r="V455" s="136"/>
      <c r="W455" s="136"/>
      <c r="X455" s="136"/>
      <c r="Y455" s="136"/>
      <c r="Z455" s="136"/>
    </row>
    <row r="456" spans="1:26" ht="25.8" customHeight="1">
      <c r="A456" s="136"/>
      <c r="B456" s="136"/>
      <c r="C456" s="136"/>
      <c r="D456" s="136"/>
      <c r="E456" s="136"/>
      <c r="F456" s="136"/>
      <c r="G456" s="136"/>
      <c r="H456" s="136"/>
      <c r="I456" s="136"/>
      <c r="J456" s="136"/>
      <c r="K456" s="136"/>
      <c r="L456" s="136"/>
      <c r="M456" s="136"/>
      <c r="N456" s="136"/>
      <c r="O456" s="136"/>
      <c r="P456" s="136"/>
      <c r="Q456" s="136"/>
      <c r="R456" s="136"/>
      <c r="S456" s="136"/>
      <c r="T456" s="136"/>
      <c r="U456" s="136"/>
      <c r="V456" s="136"/>
      <c r="W456" s="136"/>
      <c r="X456" s="136"/>
      <c r="Y456" s="136"/>
      <c r="Z456" s="136"/>
    </row>
    <row r="457" spans="1:26" ht="25.8" customHeight="1">
      <c r="A457" s="136"/>
      <c r="B457" s="136"/>
      <c r="C457" s="136"/>
      <c r="D457" s="136"/>
      <c r="E457" s="136"/>
      <c r="F457" s="136"/>
      <c r="G457" s="136"/>
      <c r="H457" s="136"/>
      <c r="I457" s="136"/>
      <c r="J457" s="136"/>
      <c r="K457" s="136"/>
      <c r="L457" s="136"/>
      <c r="M457" s="136"/>
      <c r="N457" s="136"/>
      <c r="O457" s="136"/>
      <c r="P457" s="136"/>
      <c r="Q457" s="136"/>
      <c r="R457" s="136"/>
      <c r="S457" s="136"/>
      <c r="T457" s="136"/>
      <c r="U457" s="136"/>
      <c r="V457" s="136"/>
      <c r="W457" s="136"/>
      <c r="X457" s="136"/>
      <c r="Y457" s="136"/>
      <c r="Z457" s="136"/>
    </row>
    <row r="458" spans="1:26" ht="25.8" customHeight="1">
      <c r="A458" s="136"/>
      <c r="B458" s="136"/>
      <c r="C458" s="136"/>
      <c r="D458" s="136"/>
      <c r="E458" s="136"/>
      <c r="F458" s="136"/>
      <c r="G458" s="136"/>
      <c r="H458" s="136"/>
      <c r="I458" s="136"/>
      <c r="J458" s="136"/>
      <c r="K458" s="136"/>
      <c r="L458" s="136"/>
      <c r="M458" s="136"/>
      <c r="N458" s="136"/>
      <c r="O458" s="136"/>
      <c r="P458" s="136"/>
      <c r="Q458" s="136"/>
      <c r="R458" s="136"/>
      <c r="S458" s="136"/>
      <c r="T458" s="136"/>
      <c r="U458" s="136"/>
      <c r="V458" s="136"/>
      <c r="W458" s="136"/>
      <c r="X458" s="136"/>
      <c r="Y458" s="136"/>
      <c r="Z458" s="136"/>
    </row>
    <row r="459" spans="1:26" ht="25.8" customHeight="1">
      <c r="A459" s="136"/>
      <c r="B459" s="136"/>
      <c r="C459" s="136"/>
      <c r="D459" s="136"/>
      <c r="E459" s="136"/>
      <c r="F459" s="136"/>
      <c r="G459" s="136"/>
      <c r="H459" s="136"/>
      <c r="I459" s="136"/>
      <c r="J459" s="136"/>
      <c r="K459" s="136"/>
      <c r="L459" s="136"/>
      <c r="M459" s="136"/>
      <c r="N459" s="136"/>
      <c r="O459" s="136"/>
      <c r="P459" s="136"/>
      <c r="Q459" s="136"/>
      <c r="R459" s="136"/>
      <c r="S459" s="136"/>
      <c r="T459" s="136"/>
      <c r="U459" s="136"/>
      <c r="V459" s="136"/>
      <c r="W459" s="136"/>
      <c r="X459" s="136"/>
      <c r="Y459" s="136"/>
      <c r="Z459" s="136"/>
    </row>
    <row r="460" spans="1:26" ht="25.8" customHeight="1">
      <c r="A460" s="136"/>
      <c r="B460" s="136"/>
      <c r="C460" s="136"/>
      <c r="D460" s="136"/>
      <c r="E460" s="136"/>
      <c r="F460" s="136"/>
      <c r="G460" s="136"/>
      <c r="H460" s="136"/>
      <c r="I460" s="136"/>
      <c r="J460" s="136"/>
      <c r="K460" s="136"/>
      <c r="L460" s="136"/>
      <c r="M460" s="136"/>
      <c r="N460" s="136"/>
      <c r="O460" s="136"/>
      <c r="P460" s="136"/>
      <c r="Q460" s="136"/>
      <c r="R460" s="136"/>
      <c r="S460" s="136"/>
      <c r="T460" s="136"/>
      <c r="U460" s="136"/>
      <c r="V460" s="136"/>
      <c r="W460" s="136"/>
      <c r="X460" s="136"/>
      <c r="Y460" s="136"/>
      <c r="Z460" s="136"/>
    </row>
    <row r="461" spans="1:26" ht="25.8" customHeight="1">
      <c r="A461" s="136"/>
      <c r="B461" s="136"/>
      <c r="C461" s="136"/>
      <c r="D461" s="136"/>
      <c r="E461" s="136"/>
      <c r="F461" s="136"/>
      <c r="G461" s="136"/>
      <c r="H461" s="136"/>
      <c r="I461" s="136"/>
      <c r="J461" s="136"/>
      <c r="K461" s="136"/>
      <c r="L461" s="136"/>
      <c r="M461" s="136"/>
      <c r="N461" s="136"/>
      <c r="O461" s="136"/>
      <c r="P461" s="136"/>
      <c r="Q461" s="136"/>
      <c r="R461" s="136"/>
      <c r="S461" s="136"/>
      <c r="T461" s="136"/>
      <c r="U461" s="136"/>
      <c r="V461" s="136"/>
      <c r="W461" s="136"/>
      <c r="X461" s="136"/>
      <c r="Y461" s="136"/>
      <c r="Z461" s="136"/>
    </row>
    <row r="462" spans="1:26" ht="25.8" customHeight="1">
      <c r="A462" s="136"/>
      <c r="B462" s="136"/>
      <c r="C462" s="136"/>
      <c r="D462" s="136"/>
      <c r="E462" s="136"/>
      <c r="F462" s="136"/>
      <c r="G462" s="136"/>
      <c r="H462" s="136"/>
      <c r="I462" s="136"/>
      <c r="J462" s="136"/>
      <c r="K462" s="136"/>
      <c r="L462" s="136"/>
      <c r="M462" s="136"/>
      <c r="N462" s="136"/>
      <c r="O462" s="136"/>
      <c r="P462" s="136"/>
      <c r="Q462" s="136"/>
      <c r="R462" s="136"/>
      <c r="S462" s="136"/>
      <c r="T462" s="136"/>
      <c r="U462" s="136"/>
      <c r="V462" s="136"/>
      <c r="W462" s="136"/>
      <c r="X462" s="136"/>
      <c r="Y462" s="136"/>
      <c r="Z462" s="136"/>
    </row>
    <row r="463" spans="1:26" ht="25.8" customHeight="1">
      <c r="A463" s="136"/>
      <c r="B463" s="136"/>
      <c r="C463" s="136"/>
      <c r="D463" s="136"/>
      <c r="E463" s="136"/>
      <c r="F463" s="136"/>
      <c r="G463" s="136"/>
      <c r="H463" s="136"/>
      <c r="I463" s="136"/>
      <c r="J463" s="136"/>
      <c r="K463" s="136"/>
      <c r="L463" s="136"/>
      <c r="M463" s="136"/>
      <c r="N463" s="136"/>
      <c r="O463" s="136"/>
      <c r="P463" s="136"/>
      <c r="Q463" s="136"/>
      <c r="R463" s="136"/>
      <c r="S463" s="136"/>
      <c r="T463" s="136"/>
      <c r="U463" s="136"/>
      <c r="V463" s="136"/>
      <c r="W463" s="136"/>
      <c r="X463" s="136"/>
      <c r="Y463" s="136"/>
      <c r="Z463" s="136"/>
    </row>
    <row r="464" spans="1:26" ht="25.8" customHeight="1">
      <c r="A464" s="136"/>
      <c r="B464" s="136"/>
      <c r="C464" s="136"/>
      <c r="D464" s="136"/>
      <c r="E464" s="136"/>
      <c r="F464" s="136"/>
      <c r="G464" s="136"/>
      <c r="H464" s="136"/>
      <c r="I464" s="136"/>
      <c r="J464" s="136"/>
      <c r="K464" s="136"/>
      <c r="L464" s="136"/>
      <c r="M464" s="136"/>
      <c r="N464" s="136"/>
      <c r="O464" s="136"/>
      <c r="P464" s="136"/>
      <c r="Q464" s="136"/>
      <c r="R464" s="136"/>
      <c r="S464" s="136"/>
      <c r="T464" s="136"/>
      <c r="U464" s="136"/>
      <c r="V464" s="136"/>
      <c r="W464" s="136"/>
      <c r="X464" s="136"/>
      <c r="Y464" s="136"/>
      <c r="Z464" s="136"/>
    </row>
    <row r="465" spans="1:26" ht="25.8" customHeight="1">
      <c r="A465" s="136"/>
      <c r="B465" s="136"/>
      <c r="C465" s="136"/>
      <c r="D465" s="136"/>
      <c r="E465" s="136"/>
      <c r="F465" s="136"/>
      <c r="G465" s="136"/>
      <c r="H465" s="136"/>
      <c r="I465" s="136"/>
      <c r="J465" s="136"/>
      <c r="K465" s="136"/>
      <c r="L465" s="136"/>
      <c r="M465" s="136"/>
      <c r="N465" s="136"/>
      <c r="O465" s="136"/>
      <c r="P465" s="136"/>
      <c r="Q465" s="136"/>
      <c r="R465" s="136"/>
      <c r="S465" s="136"/>
      <c r="T465" s="136"/>
      <c r="U465" s="136"/>
      <c r="V465" s="136"/>
      <c r="W465" s="136"/>
      <c r="X465" s="136"/>
      <c r="Y465" s="136"/>
      <c r="Z465" s="136"/>
    </row>
    <row r="466" spans="1:26" ht="25.8" customHeight="1">
      <c r="A466" s="136"/>
      <c r="B466" s="136"/>
      <c r="C466" s="136"/>
      <c r="D466" s="136"/>
      <c r="E466" s="136"/>
      <c r="F466" s="136"/>
      <c r="G466" s="136"/>
      <c r="H466" s="136"/>
      <c r="I466" s="136"/>
      <c r="J466" s="136"/>
      <c r="K466" s="136"/>
      <c r="L466" s="136"/>
      <c r="M466" s="136"/>
      <c r="N466" s="136"/>
      <c r="O466" s="136"/>
      <c r="P466" s="136"/>
      <c r="Q466" s="136"/>
      <c r="R466" s="136"/>
      <c r="S466" s="136"/>
      <c r="T466" s="136"/>
      <c r="U466" s="136"/>
      <c r="V466" s="136"/>
      <c r="W466" s="136"/>
      <c r="X466" s="136"/>
      <c r="Y466" s="136"/>
      <c r="Z466" s="136"/>
    </row>
    <row r="467" spans="1:26" ht="25.8" customHeight="1">
      <c r="A467" s="136"/>
      <c r="B467" s="136"/>
      <c r="C467" s="136"/>
      <c r="D467" s="136"/>
      <c r="E467" s="136"/>
      <c r="F467" s="136"/>
      <c r="G467" s="136"/>
      <c r="H467" s="136"/>
      <c r="I467" s="136"/>
      <c r="J467" s="136"/>
      <c r="K467" s="136"/>
      <c r="L467" s="136"/>
      <c r="M467" s="136"/>
      <c r="N467" s="136"/>
      <c r="O467" s="136"/>
      <c r="P467" s="136"/>
      <c r="Q467" s="136"/>
      <c r="R467" s="136"/>
      <c r="S467" s="136"/>
      <c r="T467" s="136"/>
      <c r="U467" s="136"/>
      <c r="V467" s="136"/>
      <c r="W467" s="136"/>
      <c r="X467" s="136"/>
      <c r="Y467" s="136"/>
      <c r="Z467" s="136"/>
    </row>
    <row r="468" spans="1:26" ht="25.8" customHeight="1">
      <c r="A468" s="136"/>
      <c r="B468" s="136"/>
      <c r="C468" s="136"/>
      <c r="D468" s="136"/>
      <c r="E468" s="136"/>
      <c r="F468" s="136"/>
      <c r="G468" s="136"/>
      <c r="H468" s="136"/>
      <c r="I468" s="136"/>
      <c r="J468" s="136"/>
      <c r="K468" s="136"/>
      <c r="L468" s="136"/>
      <c r="M468" s="136"/>
      <c r="N468" s="136"/>
      <c r="O468" s="136"/>
      <c r="P468" s="136"/>
      <c r="Q468" s="136"/>
      <c r="R468" s="136"/>
      <c r="S468" s="136"/>
      <c r="T468" s="136"/>
      <c r="U468" s="136"/>
      <c r="V468" s="136"/>
      <c r="W468" s="136"/>
      <c r="X468" s="136"/>
      <c r="Y468" s="136"/>
      <c r="Z468" s="136"/>
    </row>
    <row r="469" spans="1:26" ht="25.8" customHeight="1">
      <c r="A469" s="136"/>
      <c r="B469" s="136"/>
      <c r="C469" s="136"/>
      <c r="D469" s="136"/>
      <c r="E469" s="136"/>
      <c r="F469" s="136"/>
      <c r="G469" s="136"/>
      <c r="H469" s="136"/>
      <c r="I469" s="136"/>
      <c r="J469" s="136"/>
      <c r="K469" s="136"/>
      <c r="L469" s="136"/>
      <c r="M469" s="136"/>
      <c r="N469" s="136"/>
      <c r="O469" s="136"/>
      <c r="P469" s="136"/>
      <c r="Q469" s="136"/>
      <c r="R469" s="136"/>
      <c r="S469" s="136"/>
      <c r="T469" s="136"/>
      <c r="U469" s="136"/>
      <c r="V469" s="136"/>
      <c r="W469" s="136"/>
      <c r="X469" s="136"/>
      <c r="Y469" s="136"/>
      <c r="Z469" s="136"/>
    </row>
    <row r="470" spans="1:26" ht="25.8" customHeight="1">
      <c r="A470" s="136"/>
      <c r="B470" s="136"/>
      <c r="C470" s="136"/>
      <c r="D470" s="136"/>
      <c r="E470" s="136"/>
      <c r="F470" s="136"/>
      <c r="G470" s="136"/>
      <c r="H470" s="136"/>
      <c r="I470" s="136"/>
      <c r="J470" s="136"/>
      <c r="K470" s="136"/>
      <c r="L470" s="136"/>
      <c r="M470" s="136"/>
      <c r="N470" s="136"/>
      <c r="O470" s="136"/>
      <c r="P470" s="136"/>
      <c r="Q470" s="136"/>
      <c r="R470" s="136"/>
      <c r="S470" s="136"/>
      <c r="T470" s="136"/>
      <c r="U470" s="136"/>
      <c r="V470" s="136"/>
      <c r="W470" s="136"/>
      <c r="X470" s="136"/>
      <c r="Y470" s="136"/>
      <c r="Z470" s="136"/>
    </row>
    <row r="471" spans="1:26" ht="25.8" customHeight="1">
      <c r="A471" s="136"/>
      <c r="B471" s="136"/>
      <c r="C471" s="136"/>
      <c r="D471" s="136"/>
      <c r="E471" s="136"/>
      <c r="F471" s="136"/>
      <c r="G471" s="136"/>
      <c r="H471" s="136"/>
      <c r="I471" s="136"/>
      <c r="J471" s="136"/>
      <c r="K471" s="136"/>
      <c r="L471" s="136"/>
      <c r="M471" s="136"/>
      <c r="N471" s="136"/>
      <c r="O471" s="136"/>
      <c r="P471" s="136"/>
      <c r="Q471" s="136"/>
      <c r="R471" s="136"/>
      <c r="S471" s="136"/>
      <c r="T471" s="136"/>
      <c r="U471" s="136"/>
      <c r="V471" s="136"/>
      <c r="W471" s="136"/>
      <c r="X471" s="136"/>
      <c r="Y471" s="136"/>
      <c r="Z471" s="136"/>
    </row>
    <row r="472" spans="1:26" ht="25.8" customHeight="1">
      <c r="A472" s="136"/>
      <c r="B472" s="136"/>
      <c r="C472" s="136"/>
      <c r="D472" s="136"/>
      <c r="E472" s="136"/>
      <c r="F472" s="136"/>
      <c r="G472" s="136"/>
      <c r="H472" s="136"/>
      <c r="I472" s="136"/>
      <c r="J472" s="136"/>
      <c r="K472" s="136"/>
      <c r="L472" s="136"/>
      <c r="M472" s="136"/>
      <c r="N472" s="136"/>
      <c r="O472" s="136"/>
      <c r="P472" s="136"/>
      <c r="Q472" s="136"/>
      <c r="R472" s="136"/>
      <c r="S472" s="136"/>
      <c r="T472" s="136"/>
      <c r="U472" s="136"/>
      <c r="V472" s="136"/>
      <c r="W472" s="136"/>
      <c r="X472" s="136"/>
      <c r="Y472" s="136"/>
      <c r="Z472" s="136"/>
    </row>
    <row r="473" spans="1:26" ht="25.8" customHeight="1">
      <c r="A473" s="136"/>
      <c r="B473" s="136"/>
      <c r="C473" s="136"/>
      <c r="D473" s="136"/>
      <c r="E473" s="136"/>
      <c r="F473" s="136"/>
      <c r="G473" s="136"/>
      <c r="H473" s="136"/>
      <c r="I473" s="136"/>
      <c r="J473" s="136"/>
      <c r="K473" s="136"/>
      <c r="L473" s="136"/>
      <c r="M473" s="136"/>
      <c r="N473" s="136"/>
      <c r="O473" s="136"/>
      <c r="P473" s="136"/>
      <c r="Q473" s="136"/>
      <c r="R473" s="136"/>
      <c r="S473" s="136"/>
      <c r="T473" s="136"/>
      <c r="U473" s="136"/>
      <c r="V473" s="136"/>
      <c r="W473" s="136"/>
      <c r="X473" s="136"/>
      <c r="Y473" s="136"/>
      <c r="Z473" s="136"/>
    </row>
    <row r="474" spans="1:26" ht="25.8" customHeight="1">
      <c r="A474" s="136"/>
      <c r="B474" s="136"/>
      <c r="C474" s="136"/>
      <c r="D474" s="136"/>
      <c r="E474" s="136"/>
      <c r="F474" s="136"/>
      <c r="G474" s="136"/>
      <c r="H474" s="136"/>
      <c r="I474" s="136"/>
      <c r="J474" s="136"/>
      <c r="K474" s="136"/>
      <c r="L474" s="136"/>
      <c r="M474" s="136"/>
      <c r="N474" s="136"/>
      <c r="O474" s="136"/>
      <c r="P474" s="136"/>
      <c r="Q474" s="136"/>
      <c r="R474" s="136"/>
      <c r="S474" s="136"/>
      <c r="T474" s="136"/>
      <c r="U474" s="136"/>
      <c r="V474" s="136"/>
      <c r="W474" s="136"/>
      <c r="X474" s="136"/>
      <c r="Y474" s="136"/>
      <c r="Z474" s="136"/>
    </row>
    <row r="475" spans="1:26" ht="25.8" customHeight="1">
      <c r="A475" s="136"/>
      <c r="B475" s="136"/>
      <c r="C475" s="136"/>
      <c r="D475" s="136"/>
      <c r="E475" s="136"/>
      <c r="F475" s="136"/>
      <c r="G475" s="136"/>
      <c r="H475" s="136"/>
      <c r="I475" s="136"/>
      <c r="J475" s="136"/>
      <c r="K475" s="136"/>
      <c r="L475" s="136"/>
      <c r="M475" s="136"/>
      <c r="N475" s="136"/>
      <c r="O475" s="136"/>
      <c r="P475" s="136"/>
      <c r="Q475" s="136"/>
      <c r="R475" s="136"/>
      <c r="S475" s="136"/>
      <c r="T475" s="136"/>
      <c r="U475" s="136"/>
      <c r="V475" s="136"/>
      <c r="W475" s="136"/>
      <c r="X475" s="136"/>
      <c r="Y475" s="136"/>
      <c r="Z475" s="136"/>
    </row>
    <row r="476" spans="1:26" ht="25.8" customHeight="1">
      <c r="A476" s="136"/>
      <c r="B476" s="136"/>
      <c r="C476" s="136"/>
      <c r="D476" s="136"/>
      <c r="E476" s="136"/>
      <c r="F476" s="136"/>
      <c r="G476" s="136"/>
      <c r="H476" s="136"/>
      <c r="I476" s="136"/>
      <c r="J476" s="136"/>
      <c r="K476" s="136"/>
      <c r="L476" s="136"/>
      <c r="M476" s="136"/>
      <c r="N476" s="136"/>
      <c r="O476" s="136"/>
      <c r="P476" s="136"/>
      <c r="Q476" s="136"/>
      <c r="R476" s="136"/>
      <c r="S476" s="136"/>
      <c r="T476" s="136"/>
      <c r="U476" s="136"/>
      <c r="V476" s="136"/>
      <c r="W476" s="136"/>
      <c r="X476" s="136"/>
      <c r="Y476" s="136"/>
      <c r="Z476" s="136"/>
    </row>
    <row r="477" spans="1:26" ht="25.8" customHeight="1">
      <c r="A477" s="136"/>
      <c r="B477" s="136"/>
      <c r="C477" s="136"/>
      <c r="D477" s="136"/>
      <c r="E477" s="136"/>
      <c r="F477" s="136"/>
      <c r="G477" s="136"/>
      <c r="H477" s="136"/>
      <c r="I477" s="136"/>
      <c r="J477" s="136"/>
      <c r="K477" s="136"/>
      <c r="L477" s="136"/>
      <c r="M477" s="136"/>
      <c r="N477" s="136"/>
      <c r="O477" s="136"/>
      <c r="P477" s="136"/>
      <c r="Q477" s="136"/>
      <c r="R477" s="136"/>
      <c r="S477" s="136"/>
      <c r="T477" s="136"/>
      <c r="U477" s="136"/>
      <c r="V477" s="136"/>
      <c r="W477" s="136"/>
      <c r="X477" s="136"/>
      <c r="Y477" s="136"/>
      <c r="Z477" s="136"/>
    </row>
    <row r="478" spans="1:26" ht="25.8" customHeight="1">
      <c r="A478" s="136"/>
      <c r="B478" s="136"/>
      <c r="C478" s="136"/>
      <c r="D478" s="136"/>
      <c r="E478" s="136"/>
      <c r="F478" s="136"/>
      <c r="G478" s="136"/>
      <c r="H478" s="136"/>
      <c r="I478" s="136"/>
      <c r="J478" s="136"/>
      <c r="K478" s="136"/>
      <c r="L478" s="136"/>
      <c r="M478" s="136"/>
      <c r="N478" s="136"/>
      <c r="O478" s="136"/>
      <c r="P478" s="136"/>
      <c r="Q478" s="136"/>
      <c r="R478" s="136"/>
      <c r="S478" s="136"/>
      <c r="T478" s="136"/>
      <c r="U478" s="136"/>
      <c r="V478" s="136"/>
      <c r="W478" s="136"/>
      <c r="X478" s="136"/>
      <c r="Y478" s="136"/>
      <c r="Z478" s="136"/>
    </row>
    <row r="479" spans="1:26" ht="25.8" customHeight="1">
      <c r="A479" s="136"/>
      <c r="B479" s="136"/>
      <c r="C479" s="136"/>
      <c r="D479" s="136"/>
      <c r="E479" s="136"/>
      <c r="F479" s="136"/>
      <c r="G479" s="136"/>
      <c r="H479" s="136"/>
      <c r="I479" s="136"/>
      <c r="J479" s="136"/>
      <c r="K479" s="136"/>
      <c r="L479" s="136"/>
      <c r="M479" s="136"/>
      <c r="N479" s="136"/>
      <c r="O479" s="136"/>
      <c r="P479" s="136"/>
      <c r="Q479" s="136"/>
      <c r="R479" s="136"/>
      <c r="S479" s="136"/>
      <c r="T479" s="136"/>
      <c r="U479" s="136"/>
      <c r="V479" s="136"/>
      <c r="W479" s="136"/>
      <c r="X479" s="136"/>
      <c r="Y479" s="136"/>
      <c r="Z479" s="136"/>
    </row>
    <row r="480" spans="1:26" ht="25.8" customHeight="1">
      <c r="A480" s="136"/>
      <c r="B480" s="136"/>
      <c r="C480" s="136"/>
      <c r="D480" s="136"/>
      <c r="E480" s="136"/>
      <c r="F480" s="136"/>
      <c r="G480" s="136"/>
      <c r="H480" s="136"/>
      <c r="I480" s="136"/>
      <c r="J480" s="136"/>
      <c r="K480" s="136"/>
      <c r="L480" s="136"/>
      <c r="M480" s="136"/>
      <c r="N480" s="136"/>
      <c r="O480" s="136"/>
      <c r="P480" s="136"/>
      <c r="Q480" s="136"/>
      <c r="R480" s="136"/>
      <c r="S480" s="136"/>
      <c r="T480" s="136"/>
      <c r="U480" s="136"/>
      <c r="V480" s="136"/>
      <c r="W480" s="136"/>
      <c r="X480" s="136"/>
      <c r="Y480" s="136"/>
      <c r="Z480" s="136"/>
    </row>
    <row r="481" spans="1:26" ht="25.8" customHeight="1">
      <c r="A481" s="136"/>
      <c r="B481" s="136"/>
      <c r="C481" s="136"/>
      <c r="D481" s="136"/>
      <c r="E481" s="136"/>
      <c r="F481" s="136"/>
      <c r="G481" s="136"/>
      <c r="H481" s="136"/>
      <c r="I481" s="136"/>
      <c r="J481" s="136"/>
      <c r="K481" s="136"/>
      <c r="L481" s="136"/>
      <c r="M481" s="136"/>
      <c r="N481" s="136"/>
      <c r="O481" s="136"/>
      <c r="P481" s="136"/>
      <c r="Q481" s="136"/>
      <c r="R481" s="136"/>
      <c r="S481" s="136"/>
      <c r="T481" s="136"/>
      <c r="U481" s="136"/>
      <c r="V481" s="136"/>
      <c r="W481" s="136"/>
      <c r="X481" s="136"/>
      <c r="Y481" s="136"/>
      <c r="Z481" s="136"/>
    </row>
    <row r="482" spans="1:26" ht="25.8" customHeight="1">
      <c r="A482" s="136"/>
      <c r="B482" s="136"/>
      <c r="C482" s="136"/>
      <c r="D482" s="136"/>
      <c r="E482" s="136"/>
      <c r="F482" s="136"/>
      <c r="G482" s="136"/>
      <c r="H482" s="136"/>
      <c r="I482" s="136"/>
      <c r="J482" s="136"/>
      <c r="K482" s="136"/>
      <c r="L482" s="136"/>
      <c r="M482" s="136"/>
      <c r="N482" s="136"/>
      <c r="O482" s="136"/>
      <c r="P482" s="136"/>
      <c r="Q482" s="136"/>
      <c r="R482" s="136"/>
      <c r="S482" s="136"/>
      <c r="T482" s="136"/>
      <c r="U482" s="136"/>
      <c r="V482" s="136"/>
      <c r="W482" s="136"/>
      <c r="X482" s="136"/>
      <c r="Y482" s="136"/>
      <c r="Z482" s="136"/>
    </row>
    <row r="483" spans="1:26" ht="25.8" customHeight="1">
      <c r="A483" s="136"/>
      <c r="B483" s="136"/>
      <c r="C483" s="136"/>
      <c r="D483" s="136"/>
      <c r="E483" s="136"/>
      <c r="F483" s="136"/>
      <c r="G483" s="136"/>
      <c r="H483" s="136"/>
      <c r="I483" s="136"/>
      <c r="J483" s="136"/>
      <c r="K483" s="136"/>
      <c r="L483" s="136"/>
      <c r="M483" s="136"/>
      <c r="N483" s="136"/>
      <c r="O483" s="136"/>
      <c r="P483" s="136"/>
      <c r="Q483" s="136"/>
      <c r="R483" s="136"/>
      <c r="S483" s="136"/>
      <c r="T483" s="136"/>
      <c r="U483" s="136"/>
      <c r="V483" s="136"/>
      <c r="W483" s="136"/>
      <c r="X483" s="136"/>
      <c r="Y483" s="136"/>
      <c r="Z483" s="136"/>
    </row>
    <row r="484" spans="1:26" ht="25.8" customHeight="1">
      <c r="A484" s="136"/>
      <c r="B484" s="136"/>
      <c r="C484" s="136"/>
      <c r="D484" s="136"/>
      <c r="E484" s="136"/>
      <c r="F484" s="136"/>
      <c r="G484" s="136"/>
      <c r="H484" s="136"/>
      <c r="I484" s="136"/>
      <c r="J484" s="136"/>
      <c r="K484" s="136"/>
      <c r="L484" s="136"/>
      <c r="M484" s="136"/>
      <c r="N484" s="136"/>
      <c r="O484" s="136"/>
      <c r="P484" s="136"/>
      <c r="Q484" s="136"/>
      <c r="R484" s="136"/>
      <c r="S484" s="136"/>
      <c r="T484" s="136"/>
      <c r="U484" s="136"/>
      <c r="V484" s="136"/>
      <c r="W484" s="136"/>
      <c r="X484" s="136"/>
      <c r="Y484" s="136"/>
      <c r="Z484" s="136"/>
    </row>
    <row r="485" spans="1:26" ht="25.8" customHeight="1">
      <c r="A485" s="136"/>
      <c r="B485" s="136"/>
      <c r="C485" s="136"/>
      <c r="D485" s="136"/>
      <c r="E485" s="136"/>
      <c r="F485" s="136"/>
      <c r="G485" s="136"/>
      <c r="H485" s="136"/>
      <c r="I485" s="136"/>
      <c r="J485" s="136"/>
      <c r="K485" s="136"/>
      <c r="L485" s="136"/>
      <c r="M485" s="136"/>
      <c r="N485" s="136"/>
      <c r="O485" s="136"/>
      <c r="P485" s="136"/>
      <c r="Q485" s="136"/>
      <c r="R485" s="136"/>
      <c r="S485" s="136"/>
      <c r="T485" s="136"/>
      <c r="U485" s="136"/>
      <c r="V485" s="136"/>
      <c r="W485" s="136"/>
      <c r="X485" s="136"/>
      <c r="Y485" s="136"/>
      <c r="Z485" s="136"/>
    </row>
    <row r="486" spans="1:26" ht="25.8" customHeight="1">
      <c r="A486" s="136"/>
      <c r="B486" s="136"/>
      <c r="C486" s="136"/>
      <c r="D486" s="136"/>
      <c r="E486" s="136"/>
      <c r="F486" s="136"/>
      <c r="G486" s="136"/>
      <c r="H486" s="136"/>
      <c r="I486" s="136"/>
      <c r="J486" s="136"/>
      <c r="K486" s="136"/>
      <c r="L486" s="136"/>
      <c r="M486" s="136"/>
      <c r="N486" s="136"/>
      <c r="O486" s="136"/>
      <c r="P486" s="136"/>
      <c r="Q486" s="136"/>
      <c r="R486" s="136"/>
      <c r="S486" s="136"/>
      <c r="T486" s="136"/>
      <c r="U486" s="136"/>
      <c r="V486" s="136"/>
      <c r="W486" s="136"/>
      <c r="X486" s="136"/>
      <c r="Y486" s="136"/>
      <c r="Z486" s="136"/>
    </row>
    <row r="487" spans="1:26" ht="25.8" customHeight="1">
      <c r="A487" s="136"/>
      <c r="B487" s="136"/>
      <c r="C487" s="136"/>
      <c r="D487" s="136"/>
      <c r="E487" s="136"/>
      <c r="F487" s="136"/>
      <c r="G487" s="136"/>
      <c r="H487" s="136"/>
      <c r="I487" s="136"/>
      <c r="J487" s="136"/>
      <c r="K487" s="136"/>
      <c r="L487" s="136"/>
      <c r="M487" s="136"/>
      <c r="N487" s="136"/>
      <c r="O487" s="136"/>
      <c r="P487" s="136"/>
      <c r="Q487" s="136"/>
      <c r="R487" s="136"/>
      <c r="S487" s="136"/>
      <c r="T487" s="136"/>
      <c r="U487" s="136"/>
      <c r="V487" s="136"/>
      <c r="W487" s="136"/>
      <c r="X487" s="136"/>
      <c r="Y487" s="136"/>
      <c r="Z487" s="136"/>
    </row>
    <row r="488" spans="1:26" ht="25.8" customHeight="1">
      <c r="A488" s="136"/>
      <c r="B488" s="136"/>
      <c r="C488" s="136"/>
      <c r="D488" s="136"/>
      <c r="E488" s="136"/>
      <c r="F488" s="136"/>
      <c r="G488" s="136"/>
      <c r="H488" s="136"/>
      <c r="I488" s="136"/>
      <c r="J488" s="136"/>
      <c r="K488" s="136"/>
      <c r="L488" s="136"/>
      <c r="M488" s="136"/>
      <c r="N488" s="136"/>
      <c r="O488" s="136"/>
      <c r="P488" s="136"/>
      <c r="Q488" s="136"/>
      <c r="R488" s="136"/>
      <c r="S488" s="136"/>
      <c r="T488" s="136"/>
      <c r="U488" s="136"/>
      <c r="V488" s="136"/>
      <c r="W488" s="136"/>
      <c r="X488" s="136"/>
      <c r="Y488" s="136"/>
      <c r="Z488" s="136"/>
    </row>
    <row r="489" spans="1:26" ht="25.8" customHeight="1">
      <c r="A489" s="136"/>
      <c r="B489" s="136"/>
      <c r="C489" s="136"/>
      <c r="D489" s="136"/>
      <c r="E489" s="136"/>
      <c r="F489" s="136"/>
      <c r="G489" s="136"/>
      <c r="H489" s="136"/>
      <c r="I489" s="136"/>
      <c r="J489" s="136"/>
      <c r="K489" s="136"/>
      <c r="L489" s="136"/>
      <c r="M489" s="136"/>
      <c r="N489" s="136"/>
      <c r="O489" s="136"/>
      <c r="P489" s="136"/>
      <c r="Q489" s="136"/>
      <c r="R489" s="136"/>
      <c r="S489" s="136"/>
      <c r="T489" s="136"/>
      <c r="U489" s="136"/>
      <c r="V489" s="136"/>
      <c r="W489" s="136"/>
      <c r="X489" s="136"/>
      <c r="Y489" s="136"/>
      <c r="Z489" s="136"/>
    </row>
    <row r="490" spans="1:26" ht="25.8" customHeight="1">
      <c r="A490" s="136"/>
      <c r="B490" s="136"/>
      <c r="C490" s="136"/>
      <c r="D490" s="136"/>
      <c r="E490" s="136"/>
      <c r="F490" s="136"/>
      <c r="G490" s="136"/>
      <c r="H490" s="136"/>
      <c r="I490" s="136"/>
      <c r="J490" s="136"/>
      <c r="K490" s="136"/>
      <c r="L490" s="136"/>
      <c r="M490" s="136"/>
      <c r="N490" s="136"/>
      <c r="O490" s="136"/>
      <c r="P490" s="136"/>
      <c r="Q490" s="136"/>
      <c r="R490" s="136"/>
      <c r="S490" s="136"/>
      <c r="T490" s="136"/>
      <c r="U490" s="136"/>
      <c r="V490" s="136"/>
      <c r="W490" s="136"/>
      <c r="X490" s="136"/>
      <c r="Y490" s="136"/>
      <c r="Z490" s="136"/>
    </row>
    <row r="491" spans="1:26" ht="25.8" customHeight="1">
      <c r="A491" s="136"/>
      <c r="B491" s="136"/>
      <c r="C491" s="136"/>
      <c r="D491" s="136"/>
      <c r="E491" s="136"/>
      <c r="F491" s="136"/>
      <c r="G491" s="136"/>
      <c r="H491" s="136"/>
      <c r="I491" s="136"/>
      <c r="J491" s="136"/>
      <c r="K491" s="136"/>
      <c r="L491" s="136"/>
      <c r="M491" s="136"/>
      <c r="N491" s="136"/>
      <c r="O491" s="136"/>
      <c r="P491" s="136"/>
      <c r="Q491" s="136"/>
      <c r="R491" s="136"/>
      <c r="S491" s="136"/>
      <c r="T491" s="136"/>
      <c r="U491" s="136"/>
      <c r="V491" s="136"/>
      <c r="W491" s="136"/>
      <c r="X491" s="136"/>
      <c r="Y491" s="136"/>
      <c r="Z491" s="136"/>
    </row>
    <row r="492" spans="1:26" ht="25.8" customHeight="1">
      <c r="A492" s="136"/>
      <c r="B492" s="136"/>
      <c r="C492" s="136"/>
      <c r="D492" s="136"/>
      <c r="E492" s="136"/>
      <c r="F492" s="136"/>
      <c r="G492" s="136"/>
      <c r="H492" s="136"/>
      <c r="I492" s="136"/>
      <c r="J492" s="136"/>
      <c r="K492" s="136"/>
      <c r="L492" s="136"/>
      <c r="M492" s="136"/>
      <c r="N492" s="136"/>
      <c r="O492" s="136"/>
      <c r="P492" s="136"/>
      <c r="Q492" s="136"/>
      <c r="R492" s="136"/>
      <c r="S492" s="136"/>
      <c r="T492" s="136"/>
      <c r="U492" s="136"/>
      <c r="V492" s="136"/>
      <c r="W492" s="136"/>
      <c r="X492" s="136"/>
      <c r="Y492" s="136"/>
      <c r="Z492" s="136"/>
    </row>
    <row r="493" spans="1:26" ht="25.8" customHeight="1">
      <c r="A493" s="136"/>
      <c r="B493" s="136"/>
      <c r="C493" s="136"/>
      <c r="D493" s="136"/>
      <c r="E493" s="136"/>
      <c r="F493" s="136"/>
      <c r="G493" s="136"/>
      <c r="H493" s="136"/>
      <c r="I493" s="136"/>
      <c r="J493" s="136"/>
      <c r="K493" s="136"/>
      <c r="L493" s="136"/>
      <c r="M493" s="136"/>
      <c r="N493" s="136"/>
      <c r="O493" s="136"/>
      <c r="P493" s="136"/>
      <c r="Q493" s="136"/>
      <c r="R493" s="136"/>
      <c r="S493" s="136"/>
      <c r="T493" s="136"/>
      <c r="U493" s="136"/>
      <c r="V493" s="136"/>
      <c r="W493" s="136"/>
      <c r="X493" s="136"/>
      <c r="Y493" s="136"/>
      <c r="Z493" s="136"/>
    </row>
    <row r="494" spans="1:26" ht="25.8" customHeight="1">
      <c r="A494" s="136"/>
      <c r="B494" s="136"/>
      <c r="C494" s="136"/>
      <c r="D494" s="136"/>
      <c r="E494" s="136"/>
      <c r="F494" s="136"/>
      <c r="G494" s="136"/>
      <c r="H494" s="136"/>
      <c r="I494" s="136"/>
      <c r="J494" s="136"/>
      <c r="K494" s="136"/>
      <c r="L494" s="136"/>
      <c r="M494" s="136"/>
      <c r="N494" s="136"/>
      <c r="O494" s="136"/>
      <c r="P494" s="136"/>
      <c r="Q494" s="136"/>
      <c r="R494" s="136"/>
      <c r="S494" s="136"/>
      <c r="T494" s="136"/>
      <c r="U494" s="136"/>
      <c r="V494" s="136"/>
      <c r="W494" s="136"/>
      <c r="X494" s="136"/>
      <c r="Y494" s="136"/>
      <c r="Z494" s="136"/>
    </row>
    <row r="495" spans="1:26" ht="25.8" customHeight="1">
      <c r="A495" s="136"/>
      <c r="B495" s="136"/>
      <c r="C495" s="136"/>
      <c r="D495" s="136"/>
      <c r="E495" s="136"/>
      <c r="F495" s="136"/>
      <c r="G495" s="136"/>
      <c r="H495" s="136"/>
      <c r="I495" s="136"/>
      <c r="J495" s="136"/>
      <c r="K495" s="136"/>
      <c r="L495" s="136"/>
      <c r="M495" s="136"/>
      <c r="N495" s="136"/>
      <c r="O495" s="136"/>
      <c r="P495" s="136"/>
      <c r="Q495" s="136"/>
      <c r="R495" s="136"/>
      <c r="S495" s="136"/>
      <c r="T495" s="136"/>
      <c r="U495" s="136"/>
      <c r="V495" s="136"/>
      <c r="W495" s="136"/>
      <c r="X495" s="136"/>
      <c r="Y495" s="136"/>
      <c r="Z495" s="136"/>
    </row>
    <row r="496" spans="1:26" ht="25.8" customHeight="1">
      <c r="A496" s="136"/>
      <c r="B496" s="136"/>
      <c r="C496" s="136"/>
      <c r="D496" s="136"/>
      <c r="E496" s="136"/>
      <c r="F496" s="136"/>
      <c r="G496" s="136"/>
      <c r="H496" s="136"/>
      <c r="I496" s="136"/>
      <c r="J496" s="136"/>
      <c r="K496" s="136"/>
      <c r="L496" s="136"/>
      <c r="M496" s="136"/>
      <c r="N496" s="136"/>
      <c r="O496" s="136"/>
      <c r="P496" s="136"/>
      <c r="Q496" s="136"/>
      <c r="R496" s="136"/>
      <c r="S496" s="136"/>
      <c r="T496" s="136"/>
      <c r="U496" s="136"/>
      <c r="V496" s="136"/>
      <c r="W496" s="136"/>
      <c r="X496" s="136"/>
      <c r="Y496" s="136"/>
      <c r="Z496" s="136"/>
    </row>
    <row r="497" spans="1:26" ht="25.8" customHeight="1">
      <c r="A497" s="136"/>
      <c r="B497" s="136"/>
      <c r="C497" s="136"/>
      <c r="D497" s="136"/>
      <c r="E497" s="136"/>
      <c r="F497" s="136"/>
      <c r="G497" s="136"/>
      <c r="H497" s="136"/>
      <c r="I497" s="136"/>
      <c r="J497" s="136"/>
      <c r="K497" s="136"/>
      <c r="L497" s="136"/>
      <c r="M497" s="136"/>
      <c r="N497" s="136"/>
      <c r="O497" s="136"/>
      <c r="P497" s="136"/>
      <c r="Q497" s="136"/>
      <c r="R497" s="136"/>
      <c r="S497" s="136"/>
      <c r="T497" s="136"/>
      <c r="U497" s="136"/>
      <c r="V497" s="136"/>
      <c r="W497" s="136"/>
      <c r="X497" s="136"/>
      <c r="Y497" s="136"/>
      <c r="Z497" s="136"/>
    </row>
    <row r="498" spans="1:26" ht="25.8" customHeight="1">
      <c r="A498" s="136"/>
      <c r="B498" s="136"/>
      <c r="C498" s="136"/>
      <c r="D498" s="136"/>
      <c r="E498" s="136"/>
      <c r="F498" s="136"/>
      <c r="G498" s="136"/>
      <c r="H498" s="136"/>
      <c r="I498" s="136"/>
      <c r="J498" s="136"/>
      <c r="K498" s="136"/>
      <c r="L498" s="136"/>
      <c r="M498" s="136"/>
      <c r="N498" s="136"/>
      <c r="O498" s="136"/>
      <c r="P498" s="136"/>
      <c r="Q498" s="136"/>
      <c r="R498" s="136"/>
      <c r="S498" s="136"/>
      <c r="T498" s="136"/>
      <c r="U498" s="136"/>
      <c r="V498" s="136"/>
      <c r="W498" s="136"/>
      <c r="X498" s="136"/>
      <c r="Y498" s="136"/>
      <c r="Z498" s="136"/>
    </row>
    <row r="499" spans="1:26" ht="25.8" customHeight="1">
      <c r="A499" s="136"/>
      <c r="B499" s="136"/>
      <c r="C499" s="136"/>
      <c r="D499" s="136"/>
      <c r="E499" s="136"/>
      <c r="F499" s="136"/>
      <c r="G499" s="136"/>
      <c r="H499" s="136"/>
      <c r="I499" s="136"/>
      <c r="J499" s="136"/>
      <c r="K499" s="136"/>
      <c r="L499" s="136"/>
      <c r="M499" s="136"/>
      <c r="N499" s="136"/>
      <c r="O499" s="136"/>
      <c r="P499" s="136"/>
      <c r="Q499" s="136"/>
      <c r="R499" s="136"/>
      <c r="S499" s="136"/>
      <c r="T499" s="136"/>
      <c r="U499" s="136"/>
      <c r="V499" s="136"/>
      <c r="W499" s="136"/>
      <c r="X499" s="136"/>
      <c r="Y499" s="136"/>
      <c r="Z499" s="136"/>
    </row>
    <row r="500" spans="1:26" ht="25.8" customHeight="1">
      <c r="A500" s="136"/>
      <c r="B500" s="136"/>
      <c r="C500" s="136"/>
      <c r="D500" s="136"/>
      <c r="E500" s="136"/>
      <c r="F500" s="136"/>
      <c r="G500" s="136"/>
      <c r="H500" s="136"/>
      <c r="I500" s="136"/>
      <c r="J500" s="136"/>
      <c r="K500" s="136"/>
      <c r="L500" s="136"/>
      <c r="M500" s="136"/>
      <c r="N500" s="136"/>
      <c r="O500" s="136"/>
      <c r="P500" s="136"/>
      <c r="Q500" s="136"/>
      <c r="R500" s="136"/>
      <c r="S500" s="136"/>
      <c r="T500" s="136"/>
      <c r="U500" s="136"/>
      <c r="V500" s="136"/>
      <c r="W500" s="136"/>
      <c r="X500" s="136"/>
      <c r="Y500" s="136"/>
      <c r="Z500" s="136"/>
    </row>
    <row r="501" spans="1:26" ht="25.8" customHeight="1">
      <c r="A501" s="136"/>
      <c r="B501" s="136"/>
      <c r="C501" s="136"/>
      <c r="D501" s="136"/>
      <c r="E501" s="136"/>
      <c r="F501" s="136"/>
      <c r="G501" s="136"/>
      <c r="H501" s="136"/>
      <c r="I501" s="136"/>
      <c r="J501" s="136"/>
      <c r="K501" s="136"/>
      <c r="L501" s="136"/>
      <c r="M501" s="136"/>
      <c r="N501" s="136"/>
      <c r="O501" s="136"/>
      <c r="P501" s="136"/>
      <c r="Q501" s="136"/>
      <c r="R501" s="136"/>
      <c r="S501" s="136"/>
      <c r="T501" s="136"/>
      <c r="U501" s="136"/>
      <c r="V501" s="136"/>
      <c r="W501" s="136"/>
      <c r="X501" s="136"/>
      <c r="Y501" s="136"/>
      <c r="Z501" s="136"/>
    </row>
    <row r="502" spans="1:26" ht="25.8" customHeight="1">
      <c r="A502" s="136"/>
      <c r="B502" s="136"/>
      <c r="C502" s="136"/>
      <c r="D502" s="136"/>
      <c r="E502" s="136"/>
      <c r="F502" s="136"/>
      <c r="G502" s="136"/>
      <c r="H502" s="136"/>
      <c r="I502" s="136"/>
      <c r="J502" s="136"/>
      <c r="K502" s="136"/>
      <c r="L502" s="136"/>
      <c r="M502" s="136"/>
      <c r="N502" s="136"/>
      <c r="O502" s="136"/>
      <c r="P502" s="136"/>
      <c r="Q502" s="136"/>
      <c r="R502" s="136"/>
      <c r="S502" s="136"/>
      <c r="T502" s="136"/>
      <c r="U502" s="136"/>
      <c r="V502" s="136"/>
      <c r="W502" s="136"/>
      <c r="X502" s="136"/>
      <c r="Y502" s="136"/>
      <c r="Z502" s="136"/>
    </row>
    <row r="503" spans="1:26" ht="25.8" customHeight="1">
      <c r="A503" s="136"/>
      <c r="B503" s="136"/>
      <c r="C503" s="136"/>
      <c r="D503" s="136"/>
      <c r="E503" s="136"/>
      <c r="F503" s="136"/>
      <c r="G503" s="136"/>
      <c r="H503" s="136"/>
      <c r="I503" s="136"/>
      <c r="J503" s="136"/>
      <c r="K503" s="136"/>
      <c r="L503" s="136"/>
      <c r="M503" s="136"/>
      <c r="N503" s="136"/>
      <c r="O503" s="136"/>
      <c r="P503" s="136"/>
      <c r="Q503" s="136"/>
      <c r="R503" s="136"/>
      <c r="S503" s="136"/>
      <c r="T503" s="136"/>
      <c r="U503" s="136"/>
      <c r="V503" s="136"/>
      <c r="W503" s="136"/>
      <c r="X503" s="136"/>
      <c r="Y503" s="136"/>
      <c r="Z503" s="136"/>
    </row>
    <row r="504" spans="1:26" ht="25.8" customHeight="1">
      <c r="A504" s="136"/>
      <c r="B504" s="136"/>
      <c r="C504" s="136"/>
      <c r="D504" s="136"/>
      <c r="E504" s="136"/>
      <c r="F504" s="136"/>
      <c r="G504" s="136"/>
      <c r="H504" s="136"/>
      <c r="I504" s="136"/>
      <c r="J504" s="136"/>
      <c r="K504" s="136"/>
      <c r="L504" s="136"/>
      <c r="M504" s="136"/>
      <c r="N504" s="136"/>
      <c r="O504" s="136"/>
      <c r="P504" s="136"/>
      <c r="Q504" s="136"/>
      <c r="R504" s="136"/>
      <c r="S504" s="136"/>
      <c r="T504" s="136"/>
      <c r="U504" s="136"/>
      <c r="V504" s="136"/>
      <c r="W504" s="136"/>
      <c r="X504" s="136"/>
      <c r="Y504" s="136"/>
      <c r="Z504" s="136"/>
    </row>
    <row r="505" spans="1:26" ht="25.8" customHeight="1">
      <c r="A505" s="136"/>
      <c r="B505" s="136"/>
      <c r="C505" s="136"/>
      <c r="D505" s="136"/>
      <c r="E505" s="136"/>
      <c r="F505" s="136"/>
      <c r="G505" s="136"/>
      <c r="H505" s="136"/>
      <c r="I505" s="136"/>
      <c r="J505" s="136"/>
      <c r="K505" s="136"/>
      <c r="L505" s="136"/>
      <c r="M505" s="136"/>
      <c r="N505" s="136"/>
      <c r="O505" s="136"/>
      <c r="P505" s="136"/>
      <c r="Q505" s="136"/>
      <c r="R505" s="136"/>
      <c r="S505" s="136"/>
      <c r="T505" s="136"/>
      <c r="U505" s="136"/>
      <c r="V505" s="136"/>
      <c r="W505" s="136"/>
      <c r="X505" s="136"/>
      <c r="Y505" s="136"/>
      <c r="Z505" s="136"/>
    </row>
    <row r="506" spans="1:26" ht="25.8" customHeight="1">
      <c r="A506" s="136"/>
      <c r="B506" s="136"/>
      <c r="C506" s="136"/>
      <c r="D506" s="136"/>
      <c r="E506" s="136"/>
      <c r="F506" s="136"/>
      <c r="G506" s="136"/>
      <c r="H506" s="136"/>
      <c r="I506" s="136"/>
      <c r="J506" s="136"/>
      <c r="K506" s="136"/>
      <c r="L506" s="136"/>
      <c r="M506" s="136"/>
      <c r="N506" s="136"/>
      <c r="O506" s="136"/>
      <c r="P506" s="136"/>
      <c r="Q506" s="136"/>
      <c r="R506" s="136"/>
      <c r="S506" s="136"/>
      <c r="T506" s="136"/>
      <c r="U506" s="136"/>
      <c r="V506" s="136"/>
      <c r="W506" s="136"/>
      <c r="X506" s="136"/>
      <c r="Y506" s="136"/>
      <c r="Z506" s="136"/>
    </row>
    <row r="507" spans="1:26" ht="25.8" customHeight="1">
      <c r="A507" s="136"/>
      <c r="B507" s="136"/>
      <c r="C507" s="136"/>
      <c r="D507" s="136"/>
      <c r="E507" s="136"/>
      <c r="F507" s="136"/>
      <c r="G507" s="136"/>
      <c r="H507" s="136"/>
      <c r="I507" s="136"/>
      <c r="J507" s="136"/>
      <c r="K507" s="136"/>
      <c r="L507" s="136"/>
      <c r="M507" s="136"/>
      <c r="N507" s="136"/>
      <c r="O507" s="136"/>
      <c r="P507" s="136"/>
      <c r="Q507" s="136"/>
      <c r="R507" s="136"/>
      <c r="S507" s="136"/>
      <c r="T507" s="136"/>
      <c r="U507" s="136"/>
      <c r="V507" s="136"/>
      <c r="W507" s="136"/>
      <c r="X507" s="136"/>
      <c r="Y507" s="136"/>
      <c r="Z507" s="136"/>
    </row>
    <row r="508" spans="1:26" ht="25.8" customHeight="1">
      <c r="A508" s="136"/>
      <c r="B508" s="136"/>
      <c r="C508" s="136"/>
      <c r="D508" s="136"/>
      <c r="E508" s="136"/>
      <c r="F508" s="136"/>
      <c r="G508" s="136"/>
      <c r="H508" s="136"/>
      <c r="I508" s="136"/>
      <c r="J508" s="136"/>
      <c r="K508" s="136"/>
      <c r="L508" s="136"/>
      <c r="M508" s="136"/>
      <c r="N508" s="136"/>
      <c r="O508" s="136"/>
      <c r="P508" s="136"/>
      <c r="Q508" s="136"/>
      <c r="R508" s="136"/>
      <c r="S508" s="136"/>
      <c r="T508" s="136"/>
      <c r="U508" s="136"/>
      <c r="V508" s="136"/>
      <c r="W508" s="136"/>
      <c r="X508" s="136"/>
      <c r="Y508" s="136"/>
      <c r="Z508" s="136"/>
    </row>
    <row r="509" spans="1:26" ht="25.8" customHeight="1">
      <c r="A509" s="136"/>
      <c r="B509" s="136"/>
      <c r="C509" s="136"/>
      <c r="D509" s="136"/>
      <c r="E509" s="136"/>
      <c r="F509" s="136"/>
      <c r="G509" s="136"/>
      <c r="H509" s="136"/>
      <c r="I509" s="136"/>
      <c r="J509" s="136"/>
      <c r="K509" s="136"/>
      <c r="L509" s="136"/>
      <c r="M509" s="136"/>
      <c r="N509" s="136"/>
      <c r="O509" s="136"/>
      <c r="P509" s="136"/>
      <c r="Q509" s="136"/>
      <c r="R509" s="136"/>
      <c r="S509" s="136"/>
      <c r="T509" s="136"/>
      <c r="U509" s="136"/>
      <c r="V509" s="136"/>
      <c r="W509" s="136"/>
      <c r="X509" s="136"/>
      <c r="Y509" s="136"/>
      <c r="Z509" s="136"/>
    </row>
    <row r="510" spans="1:26" ht="25.8" customHeight="1">
      <c r="A510" s="136"/>
      <c r="B510" s="136"/>
      <c r="C510" s="136"/>
      <c r="D510" s="136"/>
      <c r="E510" s="136"/>
      <c r="F510" s="136"/>
      <c r="G510" s="136"/>
      <c r="H510" s="136"/>
      <c r="I510" s="136"/>
      <c r="J510" s="136"/>
      <c r="K510" s="136"/>
      <c r="L510" s="136"/>
      <c r="M510" s="136"/>
      <c r="N510" s="136"/>
      <c r="O510" s="136"/>
      <c r="P510" s="136"/>
      <c r="Q510" s="136"/>
      <c r="R510" s="136"/>
      <c r="S510" s="136"/>
      <c r="T510" s="136"/>
      <c r="U510" s="136"/>
      <c r="V510" s="136"/>
      <c r="W510" s="136"/>
      <c r="X510" s="136"/>
      <c r="Y510" s="136"/>
      <c r="Z510" s="136"/>
    </row>
    <row r="511" spans="1:26" ht="25.8" customHeight="1">
      <c r="A511" s="136"/>
      <c r="B511" s="136"/>
      <c r="C511" s="136"/>
      <c r="D511" s="136"/>
      <c r="E511" s="136"/>
      <c r="F511" s="136"/>
      <c r="G511" s="136"/>
      <c r="H511" s="136"/>
      <c r="I511" s="136"/>
      <c r="J511" s="136"/>
      <c r="K511" s="136"/>
      <c r="L511" s="136"/>
      <c r="M511" s="136"/>
      <c r="N511" s="136"/>
      <c r="O511" s="136"/>
      <c r="P511" s="136"/>
      <c r="Q511" s="136"/>
      <c r="R511" s="136"/>
      <c r="S511" s="136"/>
      <c r="T511" s="136"/>
      <c r="U511" s="136"/>
      <c r="V511" s="136"/>
      <c r="W511" s="136"/>
      <c r="X511" s="136"/>
      <c r="Y511" s="136"/>
      <c r="Z511" s="136"/>
    </row>
    <row r="512" spans="1:26" ht="25.8" customHeight="1">
      <c r="A512" s="136"/>
      <c r="B512" s="136"/>
      <c r="C512" s="136"/>
      <c r="D512" s="136"/>
      <c r="E512" s="136"/>
      <c r="F512" s="136"/>
      <c r="G512" s="136"/>
      <c r="H512" s="136"/>
      <c r="I512" s="136"/>
      <c r="J512" s="136"/>
      <c r="K512" s="136"/>
      <c r="L512" s="136"/>
      <c r="M512" s="136"/>
      <c r="N512" s="136"/>
      <c r="O512" s="136"/>
      <c r="P512" s="136"/>
      <c r="Q512" s="136"/>
      <c r="R512" s="136"/>
      <c r="S512" s="136"/>
      <c r="T512" s="136"/>
      <c r="U512" s="136"/>
      <c r="V512" s="136"/>
      <c r="W512" s="136"/>
      <c r="X512" s="136"/>
      <c r="Y512" s="136"/>
      <c r="Z512" s="136"/>
    </row>
    <row r="513" spans="1:26" ht="25.8" customHeight="1">
      <c r="A513" s="136"/>
      <c r="B513" s="136"/>
      <c r="C513" s="136"/>
      <c r="D513" s="136"/>
      <c r="E513" s="136"/>
      <c r="F513" s="136"/>
      <c r="G513" s="136"/>
      <c r="H513" s="136"/>
      <c r="I513" s="136"/>
      <c r="J513" s="136"/>
      <c r="K513" s="136"/>
      <c r="L513" s="136"/>
      <c r="M513" s="136"/>
      <c r="N513" s="136"/>
      <c r="O513" s="136"/>
      <c r="P513" s="136"/>
      <c r="Q513" s="136"/>
      <c r="R513" s="136"/>
      <c r="S513" s="136"/>
      <c r="T513" s="136"/>
      <c r="U513" s="136"/>
      <c r="V513" s="136"/>
      <c r="W513" s="136"/>
      <c r="X513" s="136"/>
      <c r="Y513" s="136"/>
      <c r="Z513" s="136"/>
    </row>
    <row r="514" spans="1:26" ht="25.8" customHeight="1">
      <c r="A514" s="136"/>
      <c r="B514" s="136"/>
      <c r="C514" s="136"/>
      <c r="D514" s="136"/>
      <c r="E514" s="136"/>
      <c r="F514" s="136"/>
      <c r="G514" s="136"/>
      <c r="H514" s="136"/>
      <c r="I514" s="136"/>
      <c r="J514" s="136"/>
      <c r="K514" s="136"/>
      <c r="L514" s="136"/>
      <c r="M514" s="136"/>
      <c r="N514" s="136"/>
      <c r="O514" s="136"/>
      <c r="P514" s="136"/>
      <c r="Q514" s="136"/>
      <c r="R514" s="136"/>
      <c r="S514" s="136"/>
      <c r="T514" s="136"/>
      <c r="U514" s="136"/>
      <c r="V514" s="136"/>
      <c r="W514" s="136"/>
      <c r="X514" s="136"/>
      <c r="Y514" s="136"/>
      <c r="Z514" s="136"/>
    </row>
    <row r="515" spans="1:26" ht="25.8" customHeight="1">
      <c r="A515" s="136"/>
      <c r="B515" s="136"/>
      <c r="C515" s="136"/>
      <c r="D515" s="136"/>
      <c r="E515" s="136"/>
      <c r="F515" s="136"/>
      <c r="G515" s="136"/>
      <c r="H515" s="136"/>
      <c r="I515" s="136"/>
      <c r="J515" s="136"/>
      <c r="K515" s="136"/>
      <c r="L515" s="136"/>
      <c r="M515" s="136"/>
      <c r="N515" s="136"/>
      <c r="O515" s="136"/>
      <c r="P515" s="136"/>
      <c r="Q515" s="136"/>
      <c r="R515" s="136"/>
      <c r="S515" s="136"/>
      <c r="T515" s="136"/>
      <c r="U515" s="136"/>
      <c r="V515" s="136"/>
      <c r="W515" s="136"/>
      <c r="X515" s="136"/>
      <c r="Y515" s="136"/>
      <c r="Z515" s="136"/>
    </row>
    <row r="516" spans="1:26" ht="25.8" customHeight="1">
      <c r="A516" s="136"/>
      <c r="B516" s="136"/>
      <c r="C516" s="136"/>
      <c r="D516" s="136"/>
      <c r="E516" s="136"/>
      <c r="F516" s="136"/>
      <c r="G516" s="136"/>
      <c r="H516" s="136"/>
      <c r="I516" s="136"/>
      <c r="J516" s="136"/>
      <c r="K516" s="136"/>
      <c r="L516" s="136"/>
      <c r="M516" s="136"/>
      <c r="N516" s="136"/>
      <c r="O516" s="136"/>
      <c r="P516" s="136"/>
      <c r="Q516" s="136"/>
      <c r="R516" s="136"/>
      <c r="S516" s="136"/>
      <c r="T516" s="136"/>
      <c r="U516" s="136"/>
      <c r="V516" s="136"/>
      <c r="W516" s="136"/>
      <c r="X516" s="136"/>
      <c r="Y516" s="136"/>
      <c r="Z516" s="136"/>
    </row>
    <row r="517" spans="1:26" ht="25.8" customHeight="1">
      <c r="A517" s="136"/>
      <c r="B517" s="136"/>
      <c r="C517" s="136"/>
      <c r="D517" s="136"/>
      <c r="E517" s="136"/>
      <c r="F517" s="136"/>
      <c r="G517" s="136"/>
      <c r="H517" s="136"/>
      <c r="I517" s="136"/>
      <c r="J517" s="136"/>
      <c r="K517" s="136"/>
      <c r="L517" s="136"/>
      <c r="M517" s="136"/>
      <c r="N517" s="136"/>
      <c r="O517" s="136"/>
      <c r="P517" s="136"/>
      <c r="Q517" s="136"/>
      <c r="R517" s="136"/>
      <c r="S517" s="136"/>
      <c r="T517" s="136"/>
      <c r="U517" s="136"/>
      <c r="V517" s="136"/>
      <c r="W517" s="136"/>
      <c r="X517" s="136"/>
      <c r="Y517" s="136"/>
      <c r="Z517" s="136"/>
    </row>
    <row r="518" spans="1:26" ht="25.8" customHeight="1">
      <c r="A518" s="136"/>
      <c r="B518" s="136"/>
      <c r="C518" s="136"/>
      <c r="D518" s="136"/>
      <c r="E518" s="136"/>
      <c r="F518" s="136"/>
      <c r="G518" s="136"/>
      <c r="H518" s="136"/>
      <c r="I518" s="136"/>
      <c r="J518" s="136"/>
      <c r="K518" s="136"/>
      <c r="L518" s="136"/>
      <c r="M518" s="136"/>
      <c r="N518" s="136"/>
      <c r="O518" s="136"/>
      <c r="P518" s="136"/>
      <c r="Q518" s="136"/>
      <c r="R518" s="136"/>
      <c r="S518" s="136"/>
      <c r="T518" s="136"/>
      <c r="U518" s="136"/>
      <c r="V518" s="136"/>
      <c r="W518" s="136"/>
      <c r="X518" s="136"/>
      <c r="Y518" s="136"/>
      <c r="Z518" s="136"/>
    </row>
    <row r="519" spans="1:26" ht="25.8" customHeight="1">
      <c r="A519" s="136"/>
      <c r="B519" s="136"/>
      <c r="C519" s="136"/>
      <c r="D519" s="136"/>
      <c r="E519" s="136"/>
      <c r="F519" s="136"/>
      <c r="G519" s="136"/>
      <c r="H519" s="136"/>
      <c r="I519" s="136"/>
      <c r="J519" s="136"/>
      <c r="K519" s="136"/>
      <c r="L519" s="136"/>
      <c r="M519" s="136"/>
      <c r="N519" s="136"/>
      <c r="O519" s="136"/>
      <c r="P519" s="136"/>
      <c r="Q519" s="136"/>
      <c r="R519" s="136"/>
      <c r="S519" s="136"/>
      <c r="T519" s="136"/>
      <c r="U519" s="136"/>
      <c r="V519" s="136"/>
      <c r="W519" s="136"/>
      <c r="X519" s="136"/>
      <c r="Y519" s="136"/>
      <c r="Z519" s="136"/>
    </row>
    <row r="520" spans="1:26" ht="25.8" customHeight="1">
      <c r="A520" s="136"/>
      <c r="B520" s="136"/>
      <c r="C520" s="136"/>
      <c r="D520" s="136"/>
      <c r="E520" s="136"/>
      <c r="F520" s="136"/>
      <c r="G520" s="136"/>
      <c r="H520" s="136"/>
      <c r="I520" s="136"/>
      <c r="J520" s="136"/>
      <c r="K520" s="136"/>
      <c r="L520" s="136"/>
      <c r="M520" s="136"/>
      <c r="N520" s="136"/>
      <c r="O520" s="136"/>
      <c r="P520" s="136"/>
      <c r="Q520" s="136"/>
      <c r="R520" s="136"/>
      <c r="S520" s="136"/>
      <c r="T520" s="136"/>
      <c r="U520" s="136"/>
      <c r="V520" s="136"/>
      <c r="W520" s="136"/>
      <c r="X520" s="136"/>
      <c r="Y520" s="136"/>
      <c r="Z520" s="136"/>
    </row>
    <row r="521" spans="1:26" ht="25.8" customHeight="1">
      <c r="A521" s="136"/>
      <c r="B521" s="136"/>
      <c r="C521" s="136"/>
      <c r="D521" s="136"/>
      <c r="E521" s="136"/>
      <c r="F521" s="136"/>
      <c r="G521" s="136"/>
      <c r="H521" s="136"/>
      <c r="I521" s="136"/>
      <c r="J521" s="136"/>
      <c r="K521" s="136"/>
      <c r="L521" s="136"/>
      <c r="M521" s="136"/>
      <c r="N521" s="136"/>
      <c r="O521" s="136"/>
      <c r="P521" s="136"/>
      <c r="Q521" s="136"/>
      <c r="R521" s="136"/>
      <c r="S521" s="136"/>
      <c r="T521" s="136"/>
      <c r="U521" s="136"/>
      <c r="V521" s="136"/>
      <c r="W521" s="136"/>
      <c r="X521" s="136"/>
      <c r="Y521" s="136"/>
      <c r="Z521" s="136"/>
    </row>
    <row r="522" spans="1:26" ht="25.8" customHeight="1">
      <c r="A522" s="136"/>
      <c r="B522" s="136"/>
      <c r="C522" s="136"/>
      <c r="D522" s="136"/>
      <c r="E522" s="136"/>
      <c r="F522" s="136"/>
      <c r="G522" s="136"/>
      <c r="H522" s="136"/>
      <c r="I522" s="136"/>
      <c r="J522" s="136"/>
      <c r="K522" s="136"/>
      <c r="L522" s="136"/>
      <c r="M522" s="136"/>
      <c r="N522" s="136"/>
      <c r="O522" s="136"/>
      <c r="P522" s="136"/>
      <c r="Q522" s="136"/>
      <c r="R522" s="136"/>
      <c r="S522" s="136"/>
      <c r="T522" s="136"/>
      <c r="U522" s="136"/>
      <c r="V522" s="136"/>
      <c r="W522" s="136"/>
      <c r="X522" s="136"/>
      <c r="Y522" s="136"/>
      <c r="Z522" s="136"/>
    </row>
    <row r="523" spans="1:26" ht="25.8" customHeight="1">
      <c r="A523" s="136"/>
      <c r="B523" s="136"/>
      <c r="C523" s="136"/>
      <c r="D523" s="136"/>
      <c r="E523" s="136"/>
      <c r="F523" s="136"/>
      <c r="G523" s="136"/>
      <c r="H523" s="136"/>
      <c r="I523" s="136"/>
      <c r="J523" s="136"/>
      <c r="K523" s="136"/>
      <c r="L523" s="136"/>
      <c r="M523" s="136"/>
      <c r="N523" s="136"/>
      <c r="O523" s="136"/>
      <c r="P523" s="136"/>
      <c r="Q523" s="136"/>
      <c r="R523" s="136"/>
      <c r="S523" s="136"/>
      <c r="T523" s="136"/>
      <c r="U523" s="136"/>
      <c r="V523" s="136"/>
      <c r="W523" s="136"/>
      <c r="X523" s="136"/>
      <c r="Y523" s="136"/>
      <c r="Z523" s="136"/>
    </row>
    <row r="524" spans="1:26" ht="25.8" customHeight="1">
      <c r="A524" s="136"/>
      <c r="B524" s="136"/>
      <c r="C524" s="136"/>
      <c r="D524" s="136"/>
      <c r="E524" s="136"/>
      <c r="F524" s="136"/>
      <c r="G524" s="136"/>
      <c r="H524" s="136"/>
      <c r="I524" s="136"/>
      <c r="J524" s="136"/>
      <c r="K524" s="136"/>
      <c r="L524" s="136"/>
      <c r="M524" s="136"/>
      <c r="N524" s="136"/>
      <c r="O524" s="136"/>
      <c r="P524" s="136"/>
      <c r="Q524" s="136"/>
      <c r="R524" s="136"/>
      <c r="S524" s="136"/>
      <c r="T524" s="136"/>
      <c r="U524" s="136"/>
      <c r="V524" s="136"/>
      <c r="W524" s="136"/>
      <c r="X524" s="136"/>
      <c r="Y524" s="136"/>
      <c r="Z524" s="136"/>
    </row>
    <row r="525" spans="1:26" ht="25.8" customHeight="1">
      <c r="A525" s="136"/>
      <c r="B525" s="136"/>
      <c r="C525" s="136"/>
      <c r="D525" s="136"/>
      <c r="E525" s="136"/>
      <c r="F525" s="136"/>
      <c r="G525" s="136"/>
      <c r="H525" s="136"/>
      <c r="I525" s="136"/>
      <c r="J525" s="136"/>
      <c r="K525" s="136"/>
      <c r="L525" s="136"/>
      <c r="M525" s="136"/>
      <c r="N525" s="136"/>
      <c r="O525" s="136"/>
      <c r="P525" s="136"/>
      <c r="Q525" s="136"/>
      <c r="R525" s="136"/>
      <c r="S525" s="136"/>
      <c r="T525" s="136"/>
      <c r="U525" s="136"/>
      <c r="V525" s="136"/>
      <c r="W525" s="136"/>
      <c r="X525" s="136"/>
      <c r="Y525" s="136"/>
      <c r="Z525" s="136"/>
    </row>
    <row r="526" spans="1:26" ht="25.8" customHeight="1">
      <c r="A526" s="136"/>
      <c r="B526" s="136"/>
      <c r="C526" s="136"/>
      <c r="D526" s="136"/>
      <c r="E526" s="136"/>
      <c r="F526" s="136"/>
      <c r="G526" s="136"/>
      <c r="H526" s="136"/>
      <c r="I526" s="136"/>
      <c r="J526" s="136"/>
      <c r="K526" s="136"/>
      <c r="L526" s="136"/>
      <c r="M526" s="136"/>
      <c r="N526" s="136"/>
      <c r="O526" s="136"/>
      <c r="P526" s="136"/>
      <c r="Q526" s="136"/>
      <c r="R526" s="136"/>
      <c r="S526" s="136"/>
      <c r="T526" s="136"/>
      <c r="U526" s="136"/>
      <c r="V526" s="136"/>
      <c r="W526" s="136"/>
      <c r="X526" s="136"/>
      <c r="Y526" s="136"/>
      <c r="Z526" s="136"/>
    </row>
    <row r="527" spans="1:26" ht="25.8" customHeight="1">
      <c r="A527" s="136"/>
      <c r="B527" s="136"/>
      <c r="C527" s="136"/>
      <c r="D527" s="136"/>
      <c r="E527" s="136"/>
      <c r="F527" s="136"/>
      <c r="G527" s="136"/>
      <c r="H527" s="136"/>
      <c r="I527" s="136"/>
      <c r="J527" s="136"/>
      <c r="K527" s="136"/>
      <c r="L527" s="136"/>
      <c r="M527" s="136"/>
      <c r="N527" s="136"/>
      <c r="O527" s="136"/>
      <c r="P527" s="136"/>
      <c r="Q527" s="136"/>
      <c r="R527" s="136"/>
      <c r="S527" s="136"/>
      <c r="T527" s="136"/>
      <c r="U527" s="136"/>
      <c r="V527" s="136"/>
      <c r="W527" s="136"/>
      <c r="X527" s="136"/>
      <c r="Y527" s="136"/>
      <c r="Z527" s="136"/>
    </row>
    <row r="528" spans="1:26" ht="25.8" customHeight="1">
      <c r="A528" s="136"/>
      <c r="B528" s="136"/>
      <c r="C528" s="136"/>
      <c r="D528" s="136"/>
      <c r="E528" s="136"/>
      <c r="F528" s="136"/>
      <c r="G528" s="136"/>
      <c r="H528" s="136"/>
      <c r="I528" s="136"/>
      <c r="J528" s="136"/>
      <c r="K528" s="136"/>
      <c r="L528" s="136"/>
      <c r="M528" s="136"/>
      <c r="N528" s="136"/>
      <c r="O528" s="136"/>
      <c r="P528" s="136"/>
      <c r="Q528" s="136"/>
      <c r="R528" s="136"/>
      <c r="S528" s="136"/>
      <c r="T528" s="136"/>
      <c r="U528" s="136"/>
      <c r="V528" s="136"/>
      <c r="W528" s="136"/>
      <c r="X528" s="136"/>
      <c r="Y528" s="136"/>
      <c r="Z528" s="136"/>
    </row>
    <row r="529" spans="1:26" ht="25.8" customHeight="1">
      <c r="A529" s="136"/>
      <c r="B529" s="136"/>
      <c r="C529" s="136"/>
      <c r="D529" s="136"/>
      <c r="E529" s="136"/>
      <c r="F529" s="136"/>
      <c r="G529" s="136"/>
      <c r="H529" s="136"/>
      <c r="I529" s="136"/>
      <c r="J529" s="136"/>
      <c r="K529" s="136"/>
      <c r="L529" s="136"/>
      <c r="M529" s="136"/>
      <c r="N529" s="136"/>
      <c r="O529" s="136"/>
      <c r="P529" s="136"/>
      <c r="Q529" s="136"/>
      <c r="R529" s="136"/>
      <c r="S529" s="136"/>
      <c r="T529" s="136"/>
      <c r="U529" s="136"/>
      <c r="V529" s="136"/>
      <c r="W529" s="136"/>
      <c r="X529" s="136"/>
      <c r="Y529" s="136"/>
      <c r="Z529" s="136"/>
    </row>
    <row r="530" spans="1:26" ht="25.8" customHeight="1">
      <c r="A530" s="136"/>
      <c r="B530" s="136"/>
      <c r="C530" s="136"/>
      <c r="D530" s="136"/>
      <c r="E530" s="136"/>
      <c r="F530" s="136"/>
      <c r="G530" s="136"/>
      <c r="H530" s="136"/>
      <c r="I530" s="136"/>
      <c r="J530" s="136"/>
      <c r="K530" s="136"/>
      <c r="L530" s="136"/>
      <c r="M530" s="136"/>
      <c r="N530" s="136"/>
      <c r="O530" s="136"/>
      <c r="P530" s="136"/>
      <c r="Q530" s="136"/>
      <c r="R530" s="136"/>
      <c r="S530" s="136"/>
      <c r="T530" s="136"/>
      <c r="U530" s="136"/>
      <c r="V530" s="136"/>
      <c r="W530" s="136"/>
      <c r="X530" s="136"/>
      <c r="Y530" s="136"/>
      <c r="Z530" s="136"/>
    </row>
    <row r="531" spans="1:26" ht="25.8" customHeight="1">
      <c r="A531" s="136"/>
      <c r="B531" s="136"/>
      <c r="C531" s="136"/>
      <c r="D531" s="136"/>
      <c r="E531" s="136"/>
      <c r="F531" s="136"/>
      <c r="G531" s="136"/>
      <c r="H531" s="136"/>
      <c r="I531" s="136"/>
      <c r="J531" s="136"/>
      <c r="K531" s="136"/>
      <c r="L531" s="136"/>
      <c r="M531" s="136"/>
      <c r="N531" s="136"/>
      <c r="O531" s="136"/>
      <c r="P531" s="136"/>
      <c r="Q531" s="136"/>
      <c r="R531" s="136"/>
      <c r="S531" s="136"/>
      <c r="T531" s="136"/>
      <c r="U531" s="136"/>
      <c r="V531" s="136"/>
      <c r="W531" s="136"/>
      <c r="X531" s="136"/>
      <c r="Y531" s="136"/>
      <c r="Z531" s="136"/>
    </row>
    <row r="532" spans="1:26" ht="25.8" customHeight="1">
      <c r="A532" s="136"/>
      <c r="B532" s="136"/>
      <c r="C532" s="136"/>
      <c r="D532" s="136"/>
      <c r="E532" s="136"/>
      <c r="F532" s="136"/>
      <c r="G532" s="136"/>
      <c r="H532" s="136"/>
      <c r="I532" s="136"/>
      <c r="J532" s="136"/>
      <c r="K532" s="136"/>
      <c r="L532" s="136"/>
      <c r="M532" s="136"/>
      <c r="N532" s="136"/>
      <c r="O532" s="136"/>
      <c r="P532" s="136"/>
      <c r="Q532" s="136"/>
      <c r="R532" s="136"/>
      <c r="S532" s="136"/>
      <c r="T532" s="136"/>
      <c r="U532" s="136"/>
      <c r="V532" s="136"/>
      <c r="W532" s="136"/>
      <c r="X532" s="136"/>
      <c r="Y532" s="136"/>
      <c r="Z532" s="136"/>
    </row>
    <row r="533" spans="1:26" ht="25.8" customHeight="1">
      <c r="A533" s="136"/>
      <c r="B533" s="136"/>
      <c r="C533" s="136"/>
      <c r="D533" s="136"/>
      <c r="E533" s="136"/>
      <c r="F533" s="136"/>
      <c r="G533" s="136"/>
      <c r="H533" s="136"/>
      <c r="I533" s="136"/>
      <c r="J533" s="136"/>
      <c r="K533" s="136"/>
      <c r="L533" s="136"/>
      <c r="M533" s="136"/>
      <c r="N533" s="136"/>
      <c r="O533" s="136"/>
      <c r="P533" s="136"/>
      <c r="Q533" s="136"/>
      <c r="R533" s="136"/>
      <c r="S533" s="136"/>
      <c r="T533" s="136"/>
      <c r="U533" s="136"/>
      <c r="V533" s="136"/>
      <c r="W533" s="136"/>
      <c r="X533" s="136"/>
      <c r="Y533" s="136"/>
      <c r="Z533" s="136"/>
    </row>
    <row r="534" spans="1:26" ht="25.8" customHeight="1">
      <c r="A534" s="136"/>
      <c r="B534" s="136"/>
      <c r="C534" s="136"/>
      <c r="D534" s="136"/>
      <c r="E534" s="136"/>
      <c r="F534" s="136"/>
      <c r="G534" s="136"/>
      <c r="H534" s="136"/>
      <c r="I534" s="136"/>
      <c r="J534" s="136"/>
      <c r="K534" s="136"/>
      <c r="L534" s="136"/>
      <c r="M534" s="136"/>
      <c r="N534" s="136"/>
      <c r="O534" s="136"/>
      <c r="P534" s="136"/>
      <c r="Q534" s="136"/>
      <c r="R534" s="136"/>
      <c r="S534" s="136"/>
      <c r="T534" s="136"/>
      <c r="U534" s="136"/>
      <c r="V534" s="136"/>
      <c r="W534" s="136"/>
      <c r="X534" s="136"/>
      <c r="Y534" s="136"/>
      <c r="Z534" s="136"/>
    </row>
    <row r="535" spans="1:26" ht="25.8" customHeight="1">
      <c r="A535" s="136"/>
      <c r="B535" s="136"/>
      <c r="C535" s="136"/>
      <c r="D535" s="136"/>
      <c r="E535" s="136"/>
      <c r="F535" s="136"/>
      <c r="G535" s="136"/>
      <c r="H535" s="136"/>
      <c r="I535" s="136"/>
      <c r="J535" s="136"/>
      <c r="K535" s="136"/>
      <c r="L535" s="136"/>
      <c r="M535" s="136"/>
      <c r="N535" s="136"/>
      <c r="O535" s="136"/>
      <c r="P535" s="136"/>
      <c r="Q535" s="136"/>
      <c r="R535" s="136"/>
      <c r="S535" s="136"/>
      <c r="T535" s="136"/>
      <c r="U535" s="136"/>
      <c r="V535" s="136"/>
      <c r="W535" s="136"/>
      <c r="X535" s="136"/>
      <c r="Y535" s="136"/>
      <c r="Z535" s="136"/>
    </row>
    <row r="536" spans="1:26" ht="25.8" customHeight="1">
      <c r="A536" s="136"/>
      <c r="B536" s="136"/>
      <c r="C536" s="136"/>
      <c r="D536" s="136"/>
      <c r="E536" s="136"/>
      <c r="F536" s="136"/>
      <c r="G536" s="136"/>
      <c r="H536" s="136"/>
      <c r="I536" s="136"/>
      <c r="J536" s="136"/>
      <c r="K536" s="136"/>
      <c r="L536" s="136"/>
      <c r="M536" s="136"/>
      <c r="N536" s="136"/>
      <c r="O536" s="136"/>
      <c r="P536" s="136"/>
      <c r="Q536" s="136"/>
      <c r="R536" s="136"/>
      <c r="S536" s="136"/>
      <c r="T536" s="136"/>
      <c r="U536" s="136"/>
      <c r="V536" s="136"/>
      <c r="W536" s="136"/>
      <c r="X536" s="136"/>
      <c r="Y536" s="136"/>
      <c r="Z536" s="136"/>
    </row>
    <row r="537" spans="1:26" ht="25.8" customHeight="1">
      <c r="A537" s="136"/>
      <c r="B537" s="136"/>
      <c r="C537" s="136"/>
      <c r="D537" s="136"/>
      <c r="E537" s="136"/>
      <c r="F537" s="136"/>
      <c r="G537" s="136"/>
      <c r="H537" s="136"/>
      <c r="I537" s="136"/>
      <c r="J537" s="136"/>
      <c r="K537" s="136"/>
      <c r="L537" s="136"/>
      <c r="M537" s="136"/>
      <c r="N537" s="136"/>
      <c r="O537" s="136"/>
      <c r="P537" s="136"/>
      <c r="Q537" s="136"/>
      <c r="R537" s="136"/>
      <c r="S537" s="136"/>
      <c r="T537" s="136"/>
      <c r="U537" s="136"/>
      <c r="V537" s="136"/>
      <c r="W537" s="136"/>
      <c r="X537" s="136"/>
      <c r="Y537" s="136"/>
      <c r="Z537" s="136"/>
    </row>
    <row r="538" spans="1:26" ht="25.8" customHeight="1">
      <c r="A538" s="136"/>
      <c r="B538" s="136"/>
      <c r="C538" s="136"/>
      <c r="D538" s="136"/>
      <c r="E538" s="136"/>
      <c r="F538" s="136"/>
      <c r="G538" s="136"/>
      <c r="H538" s="136"/>
      <c r="I538" s="136"/>
      <c r="J538" s="136"/>
      <c r="K538" s="136"/>
      <c r="L538" s="136"/>
      <c r="M538" s="136"/>
      <c r="N538" s="136"/>
      <c r="O538" s="136"/>
      <c r="P538" s="136"/>
      <c r="Q538" s="136"/>
      <c r="R538" s="136"/>
      <c r="S538" s="136"/>
      <c r="T538" s="136"/>
      <c r="U538" s="136"/>
      <c r="V538" s="136"/>
      <c r="W538" s="136"/>
      <c r="X538" s="136"/>
      <c r="Y538" s="136"/>
      <c r="Z538" s="136"/>
    </row>
    <row r="539" spans="1:26" ht="25.8" customHeight="1">
      <c r="A539" s="136"/>
      <c r="B539" s="136"/>
      <c r="C539" s="136"/>
      <c r="D539" s="136"/>
      <c r="E539" s="136"/>
      <c r="F539" s="136"/>
      <c r="G539" s="136"/>
      <c r="H539" s="136"/>
      <c r="I539" s="136"/>
      <c r="J539" s="136"/>
      <c r="K539" s="136"/>
      <c r="L539" s="136"/>
      <c r="M539" s="136"/>
      <c r="N539" s="136"/>
      <c r="O539" s="136"/>
      <c r="P539" s="136"/>
      <c r="Q539" s="136"/>
      <c r="R539" s="136"/>
      <c r="S539" s="136"/>
      <c r="T539" s="136"/>
      <c r="U539" s="136"/>
      <c r="V539" s="136"/>
      <c r="W539" s="136"/>
      <c r="X539" s="136"/>
      <c r="Y539" s="136"/>
      <c r="Z539" s="136"/>
    </row>
    <row r="540" spans="1:26" ht="25.8" customHeight="1">
      <c r="A540" s="136"/>
      <c r="B540" s="136"/>
      <c r="C540" s="136"/>
      <c r="D540" s="136"/>
      <c r="E540" s="136"/>
      <c r="F540" s="136"/>
      <c r="G540" s="136"/>
      <c r="H540" s="136"/>
      <c r="I540" s="136"/>
      <c r="J540" s="136"/>
      <c r="K540" s="136"/>
      <c r="L540" s="136"/>
      <c r="M540" s="136"/>
      <c r="N540" s="136"/>
      <c r="O540" s="136"/>
      <c r="P540" s="136"/>
      <c r="Q540" s="136"/>
      <c r="R540" s="136"/>
      <c r="S540" s="136"/>
      <c r="T540" s="136"/>
      <c r="U540" s="136"/>
      <c r="V540" s="136"/>
      <c r="W540" s="136"/>
      <c r="X540" s="136"/>
      <c r="Y540" s="136"/>
      <c r="Z540" s="136"/>
    </row>
    <row r="541" spans="1:26" ht="25.8" customHeight="1">
      <c r="A541" s="136"/>
      <c r="B541" s="136"/>
      <c r="C541" s="136"/>
      <c r="D541" s="136"/>
      <c r="E541" s="136"/>
      <c r="F541" s="136"/>
      <c r="G541" s="136"/>
      <c r="H541" s="136"/>
      <c r="I541" s="136"/>
      <c r="J541" s="136"/>
      <c r="K541" s="136"/>
      <c r="L541" s="136"/>
      <c r="M541" s="136"/>
      <c r="N541" s="136"/>
      <c r="O541" s="136"/>
      <c r="P541" s="136"/>
      <c r="Q541" s="136"/>
      <c r="R541" s="136"/>
      <c r="S541" s="136"/>
      <c r="T541" s="136"/>
      <c r="U541" s="136"/>
      <c r="V541" s="136"/>
      <c r="W541" s="136"/>
      <c r="X541" s="136"/>
      <c r="Y541" s="136"/>
      <c r="Z541" s="136"/>
    </row>
    <row r="542" spans="1:26" ht="25.8" customHeight="1">
      <c r="A542" s="136"/>
      <c r="B542" s="136"/>
      <c r="C542" s="136"/>
      <c r="D542" s="136"/>
      <c r="E542" s="136"/>
      <c r="F542" s="136"/>
      <c r="G542" s="136"/>
      <c r="H542" s="136"/>
      <c r="I542" s="136"/>
      <c r="J542" s="136"/>
      <c r="K542" s="136"/>
      <c r="L542" s="136"/>
      <c r="M542" s="136"/>
      <c r="N542" s="136"/>
      <c r="O542" s="136"/>
      <c r="P542" s="136"/>
      <c r="Q542" s="136"/>
      <c r="R542" s="136"/>
      <c r="S542" s="136"/>
      <c r="T542" s="136"/>
      <c r="U542" s="136"/>
      <c r="V542" s="136"/>
      <c r="W542" s="136"/>
      <c r="X542" s="136"/>
      <c r="Y542" s="136"/>
      <c r="Z542" s="136"/>
    </row>
    <row r="543" spans="1:26" ht="25.8" customHeight="1">
      <c r="A543" s="136"/>
      <c r="B543" s="136"/>
      <c r="C543" s="136"/>
      <c r="D543" s="136"/>
      <c r="E543" s="136"/>
      <c r="F543" s="136"/>
      <c r="G543" s="136"/>
      <c r="H543" s="136"/>
      <c r="I543" s="136"/>
      <c r="J543" s="136"/>
      <c r="K543" s="136"/>
      <c r="L543" s="136"/>
      <c r="M543" s="136"/>
      <c r="N543" s="136"/>
      <c r="O543" s="136"/>
      <c r="P543" s="136"/>
      <c r="Q543" s="136"/>
      <c r="R543" s="136"/>
      <c r="S543" s="136"/>
      <c r="T543" s="136"/>
      <c r="U543" s="136"/>
      <c r="V543" s="136"/>
      <c r="W543" s="136"/>
      <c r="X543" s="136"/>
      <c r="Y543" s="136"/>
      <c r="Z543" s="136"/>
    </row>
    <row r="544" spans="1:26" ht="25.8" customHeight="1">
      <c r="A544" s="136"/>
      <c r="B544" s="136"/>
      <c r="C544" s="136"/>
      <c r="D544" s="136"/>
      <c r="E544" s="136"/>
      <c r="F544" s="136"/>
      <c r="G544" s="136"/>
      <c r="H544" s="136"/>
      <c r="I544" s="136"/>
      <c r="J544" s="136"/>
      <c r="K544" s="136"/>
      <c r="L544" s="136"/>
      <c r="M544" s="136"/>
      <c r="N544" s="136"/>
      <c r="O544" s="136"/>
      <c r="P544" s="136"/>
      <c r="Q544" s="136"/>
      <c r="R544" s="136"/>
      <c r="S544" s="136"/>
      <c r="T544" s="136"/>
      <c r="U544" s="136"/>
      <c r="V544" s="136"/>
      <c r="W544" s="136"/>
      <c r="X544" s="136"/>
      <c r="Y544" s="136"/>
      <c r="Z544" s="136"/>
    </row>
    <row r="545" spans="1:26" ht="25.8" customHeight="1">
      <c r="A545" s="136"/>
      <c r="B545" s="136"/>
      <c r="C545" s="136"/>
      <c r="D545" s="136"/>
      <c r="E545" s="136"/>
      <c r="F545" s="136"/>
      <c r="G545" s="136"/>
      <c r="H545" s="136"/>
      <c r="I545" s="136"/>
      <c r="J545" s="136"/>
      <c r="K545" s="136"/>
      <c r="L545" s="136"/>
      <c r="M545" s="136"/>
      <c r="N545" s="136"/>
      <c r="O545" s="136"/>
      <c r="P545" s="136"/>
      <c r="Q545" s="136"/>
      <c r="R545" s="136"/>
      <c r="S545" s="136"/>
      <c r="T545" s="136"/>
      <c r="U545" s="136"/>
      <c r="V545" s="136"/>
      <c r="W545" s="136"/>
      <c r="X545" s="136"/>
      <c r="Y545" s="136"/>
      <c r="Z545" s="136"/>
    </row>
    <row r="546" spans="1:26" ht="25.8" customHeight="1">
      <c r="A546" s="136"/>
      <c r="B546" s="136"/>
      <c r="C546" s="136"/>
      <c r="D546" s="136"/>
      <c r="E546" s="136"/>
      <c r="F546" s="136"/>
      <c r="G546" s="136"/>
      <c r="H546" s="136"/>
      <c r="I546" s="136"/>
      <c r="J546" s="136"/>
      <c r="K546" s="136"/>
      <c r="L546" s="136"/>
      <c r="M546" s="136"/>
      <c r="N546" s="136"/>
      <c r="O546" s="136"/>
      <c r="P546" s="136"/>
      <c r="Q546" s="136"/>
      <c r="R546" s="136"/>
      <c r="S546" s="136"/>
      <c r="T546" s="136"/>
      <c r="U546" s="136"/>
      <c r="V546" s="136"/>
      <c r="W546" s="136"/>
      <c r="X546" s="136"/>
      <c r="Y546" s="136"/>
      <c r="Z546" s="136"/>
    </row>
    <row r="547" spans="1:26" ht="25.8" customHeight="1">
      <c r="A547" s="136"/>
      <c r="B547" s="136"/>
      <c r="C547" s="136"/>
      <c r="D547" s="136"/>
      <c r="E547" s="136"/>
      <c r="F547" s="136"/>
      <c r="G547" s="136"/>
      <c r="H547" s="136"/>
      <c r="I547" s="136"/>
      <c r="J547" s="136"/>
      <c r="K547" s="136"/>
      <c r="L547" s="136"/>
      <c r="M547" s="136"/>
      <c r="N547" s="136"/>
      <c r="O547" s="136"/>
      <c r="P547" s="136"/>
      <c r="Q547" s="136"/>
      <c r="R547" s="136"/>
      <c r="S547" s="136"/>
      <c r="T547" s="136"/>
      <c r="U547" s="136"/>
      <c r="V547" s="136"/>
      <c r="W547" s="136"/>
      <c r="X547" s="136"/>
      <c r="Y547" s="136"/>
      <c r="Z547" s="136"/>
    </row>
    <row r="548" spans="1:26" ht="25.8" customHeight="1">
      <c r="A548" s="136"/>
      <c r="B548" s="136"/>
      <c r="C548" s="136"/>
      <c r="D548" s="136"/>
      <c r="E548" s="136"/>
      <c r="F548" s="136"/>
      <c r="G548" s="136"/>
      <c r="H548" s="136"/>
      <c r="I548" s="136"/>
      <c r="J548" s="136"/>
      <c r="K548" s="136"/>
      <c r="L548" s="136"/>
      <c r="M548" s="136"/>
      <c r="N548" s="136"/>
      <c r="O548" s="136"/>
      <c r="P548" s="136"/>
      <c r="Q548" s="136"/>
      <c r="R548" s="136"/>
      <c r="S548" s="136"/>
      <c r="T548" s="136"/>
      <c r="U548" s="136"/>
      <c r="V548" s="136"/>
      <c r="W548" s="136"/>
      <c r="X548" s="136"/>
      <c r="Y548" s="136"/>
      <c r="Z548" s="136"/>
    </row>
    <row r="549" spans="1:26" ht="25.8" customHeight="1">
      <c r="A549" s="136"/>
      <c r="B549" s="136"/>
      <c r="C549" s="136"/>
      <c r="D549" s="136"/>
      <c r="E549" s="136"/>
      <c r="F549" s="136"/>
      <c r="G549" s="136"/>
      <c r="H549" s="136"/>
      <c r="I549" s="136"/>
      <c r="J549" s="136"/>
      <c r="K549" s="136"/>
      <c r="L549" s="136"/>
      <c r="M549" s="136"/>
      <c r="N549" s="136"/>
      <c r="O549" s="136"/>
      <c r="P549" s="136"/>
      <c r="Q549" s="136"/>
      <c r="R549" s="136"/>
      <c r="S549" s="136"/>
      <c r="T549" s="136"/>
      <c r="U549" s="136"/>
      <c r="V549" s="136"/>
      <c r="W549" s="136"/>
      <c r="X549" s="136"/>
      <c r="Y549" s="136"/>
      <c r="Z549" s="136"/>
    </row>
    <row r="550" spans="1:26" ht="25.8" customHeight="1">
      <c r="A550" s="136"/>
      <c r="B550" s="136"/>
      <c r="C550" s="136"/>
      <c r="D550" s="136"/>
      <c r="E550" s="136"/>
      <c r="F550" s="136"/>
      <c r="G550" s="136"/>
      <c r="H550" s="136"/>
      <c r="I550" s="136"/>
      <c r="J550" s="136"/>
      <c r="K550" s="136"/>
      <c r="L550" s="136"/>
      <c r="M550" s="136"/>
      <c r="N550" s="136"/>
      <c r="O550" s="136"/>
      <c r="P550" s="136"/>
      <c r="Q550" s="136"/>
      <c r="R550" s="136"/>
      <c r="S550" s="136"/>
      <c r="T550" s="136"/>
      <c r="U550" s="136"/>
      <c r="V550" s="136"/>
      <c r="W550" s="136"/>
      <c r="X550" s="136"/>
      <c r="Y550" s="136"/>
      <c r="Z550" s="136"/>
    </row>
    <row r="551" spans="1:26" ht="25.8" customHeight="1">
      <c r="A551" s="136"/>
      <c r="B551" s="136"/>
      <c r="C551" s="136"/>
      <c r="D551" s="136"/>
      <c r="E551" s="136"/>
      <c r="F551" s="136"/>
      <c r="G551" s="136"/>
      <c r="H551" s="136"/>
      <c r="I551" s="136"/>
      <c r="J551" s="136"/>
      <c r="K551" s="136"/>
      <c r="L551" s="136"/>
      <c r="M551" s="136"/>
      <c r="N551" s="136"/>
      <c r="O551" s="136"/>
      <c r="P551" s="136"/>
      <c r="Q551" s="136"/>
      <c r="R551" s="136"/>
      <c r="S551" s="136"/>
      <c r="T551" s="136"/>
      <c r="U551" s="136"/>
      <c r="V551" s="136"/>
      <c r="W551" s="136"/>
      <c r="X551" s="136"/>
      <c r="Y551" s="136"/>
      <c r="Z551" s="136"/>
    </row>
    <row r="552" spans="1:26" ht="25.8" customHeight="1">
      <c r="A552" s="136"/>
      <c r="B552" s="136"/>
      <c r="C552" s="136"/>
      <c r="D552" s="136"/>
      <c r="E552" s="136"/>
      <c r="F552" s="136"/>
      <c r="G552" s="136"/>
      <c r="H552" s="136"/>
      <c r="I552" s="136"/>
      <c r="J552" s="136"/>
      <c r="K552" s="136"/>
      <c r="L552" s="136"/>
      <c r="M552" s="136"/>
      <c r="N552" s="136"/>
      <c r="O552" s="136"/>
      <c r="P552" s="136"/>
      <c r="Q552" s="136"/>
      <c r="R552" s="136"/>
      <c r="S552" s="136"/>
      <c r="T552" s="136"/>
      <c r="U552" s="136"/>
      <c r="V552" s="136"/>
      <c r="W552" s="136"/>
      <c r="X552" s="136"/>
      <c r="Y552" s="136"/>
      <c r="Z552" s="136"/>
    </row>
    <row r="553" spans="1:26" ht="25.8" customHeight="1">
      <c r="A553" s="136"/>
      <c r="B553" s="136"/>
      <c r="C553" s="136"/>
      <c r="D553" s="136"/>
      <c r="E553" s="136"/>
      <c r="F553" s="136"/>
      <c r="G553" s="136"/>
      <c r="H553" s="136"/>
      <c r="I553" s="136"/>
      <c r="J553" s="136"/>
      <c r="K553" s="136"/>
      <c r="L553" s="136"/>
      <c r="M553" s="136"/>
      <c r="N553" s="136"/>
      <c r="O553" s="136"/>
      <c r="P553" s="136"/>
      <c r="Q553" s="136"/>
      <c r="R553" s="136"/>
      <c r="S553" s="136"/>
      <c r="T553" s="136"/>
      <c r="U553" s="136"/>
      <c r="V553" s="136"/>
      <c r="W553" s="136"/>
      <c r="X553" s="136"/>
      <c r="Y553" s="136"/>
      <c r="Z553" s="136"/>
    </row>
    <row r="554" spans="1:26" ht="25.8" customHeight="1">
      <c r="A554" s="136"/>
      <c r="B554" s="136"/>
      <c r="C554" s="136"/>
      <c r="D554" s="136"/>
      <c r="E554" s="136"/>
      <c r="F554" s="136"/>
      <c r="G554" s="136"/>
      <c r="H554" s="136"/>
      <c r="I554" s="136"/>
      <c r="J554" s="136"/>
      <c r="K554" s="136"/>
      <c r="L554" s="136"/>
      <c r="M554" s="136"/>
      <c r="N554" s="136"/>
      <c r="O554" s="136"/>
      <c r="P554" s="136"/>
      <c r="Q554" s="136"/>
      <c r="R554" s="136"/>
      <c r="S554" s="136"/>
      <c r="T554" s="136"/>
      <c r="U554" s="136"/>
      <c r="V554" s="136"/>
      <c r="W554" s="136"/>
      <c r="X554" s="136"/>
      <c r="Y554" s="136"/>
      <c r="Z554" s="136"/>
    </row>
    <row r="555" spans="1:26" ht="25.8" customHeight="1">
      <c r="A555" s="136"/>
      <c r="B555" s="136"/>
      <c r="C555" s="136"/>
      <c r="D555" s="136"/>
      <c r="E555" s="136"/>
      <c r="F555" s="136"/>
      <c r="G555" s="136"/>
      <c r="H555" s="136"/>
      <c r="I555" s="136"/>
      <c r="J555" s="136"/>
      <c r="K555" s="136"/>
      <c r="L555" s="136"/>
      <c r="M555" s="136"/>
      <c r="N555" s="136"/>
      <c r="O555" s="136"/>
      <c r="P555" s="136"/>
      <c r="Q555" s="136"/>
      <c r="R555" s="136"/>
      <c r="S555" s="136"/>
      <c r="T555" s="136"/>
      <c r="U555" s="136"/>
      <c r="V555" s="136"/>
      <c r="W555" s="136"/>
      <c r="X555" s="136"/>
      <c r="Y555" s="136"/>
      <c r="Z555" s="136"/>
    </row>
    <row r="556" spans="1:26" ht="25.8" customHeight="1">
      <c r="A556" s="136"/>
      <c r="B556" s="136"/>
      <c r="C556" s="136"/>
      <c r="D556" s="136"/>
      <c r="E556" s="136"/>
      <c r="F556" s="136"/>
      <c r="G556" s="136"/>
      <c r="H556" s="136"/>
      <c r="I556" s="136"/>
      <c r="J556" s="136"/>
      <c r="K556" s="136"/>
      <c r="L556" s="136"/>
      <c r="M556" s="136"/>
      <c r="N556" s="136"/>
      <c r="O556" s="136"/>
      <c r="P556" s="136"/>
      <c r="Q556" s="136"/>
      <c r="R556" s="136"/>
      <c r="S556" s="136"/>
      <c r="T556" s="136"/>
      <c r="U556" s="136"/>
      <c r="V556" s="136"/>
      <c r="W556" s="136"/>
      <c r="X556" s="136"/>
      <c r="Y556" s="136"/>
      <c r="Z556" s="136"/>
    </row>
    <row r="557" spans="1:26" ht="25.8" customHeight="1">
      <c r="A557" s="136"/>
      <c r="B557" s="136"/>
      <c r="C557" s="136"/>
      <c r="D557" s="136"/>
      <c r="E557" s="136"/>
      <c r="F557" s="136"/>
      <c r="G557" s="136"/>
      <c r="H557" s="136"/>
      <c r="I557" s="136"/>
      <c r="J557" s="136"/>
      <c r="K557" s="136"/>
      <c r="L557" s="136"/>
      <c r="M557" s="136"/>
      <c r="N557" s="136"/>
      <c r="O557" s="136"/>
      <c r="P557" s="136"/>
      <c r="Q557" s="136"/>
      <c r="R557" s="136"/>
      <c r="S557" s="136"/>
      <c r="T557" s="136"/>
      <c r="U557" s="136"/>
      <c r="V557" s="136"/>
      <c r="W557" s="136"/>
      <c r="X557" s="136"/>
      <c r="Y557" s="136"/>
      <c r="Z557" s="136"/>
    </row>
    <row r="558" spans="1:26" ht="25.8" customHeight="1">
      <c r="A558" s="136"/>
      <c r="B558" s="136"/>
      <c r="C558" s="136"/>
      <c r="D558" s="136"/>
      <c r="E558" s="136"/>
      <c r="F558" s="136"/>
      <c r="G558" s="136"/>
      <c r="H558" s="136"/>
      <c r="I558" s="136"/>
      <c r="J558" s="136"/>
      <c r="K558" s="136"/>
      <c r="L558" s="136"/>
      <c r="M558" s="136"/>
      <c r="N558" s="136"/>
      <c r="O558" s="136"/>
      <c r="P558" s="136"/>
      <c r="Q558" s="136"/>
      <c r="R558" s="136"/>
      <c r="S558" s="136"/>
      <c r="T558" s="136"/>
      <c r="U558" s="136"/>
      <c r="V558" s="136"/>
      <c r="W558" s="136"/>
      <c r="X558" s="136"/>
      <c r="Y558" s="136"/>
      <c r="Z558" s="136"/>
    </row>
    <row r="559" spans="1:26" ht="25.8" customHeight="1">
      <c r="A559" s="136"/>
      <c r="B559" s="136"/>
      <c r="C559" s="136"/>
      <c r="D559" s="136"/>
      <c r="E559" s="136"/>
      <c r="F559" s="136"/>
      <c r="G559" s="136"/>
      <c r="H559" s="136"/>
      <c r="I559" s="136"/>
      <c r="J559" s="136"/>
      <c r="K559" s="136"/>
      <c r="L559" s="136"/>
      <c r="M559" s="136"/>
      <c r="N559" s="136"/>
      <c r="O559" s="136"/>
      <c r="P559" s="136"/>
      <c r="Q559" s="136"/>
      <c r="R559" s="136"/>
      <c r="S559" s="136"/>
      <c r="T559" s="136"/>
      <c r="U559" s="136"/>
      <c r="V559" s="136"/>
      <c r="W559" s="136"/>
      <c r="X559" s="136"/>
      <c r="Y559" s="136"/>
      <c r="Z559" s="136"/>
    </row>
    <row r="560" spans="1:26" ht="25.8" customHeight="1">
      <c r="A560" s="136"/>
      <c r="B560" s="136"/>
      <c r="C560" s="136"/>
      <c r="D560" s="136"/>
      <c r="E560" s="136"/>
      <c r="F560" s="136"/>
      <c r="G560" s="136"/>
      <c r="H560" s="136"/>
      <c r="I560" s="136"/>
      <c r="J560" s="136"/>
      <c r="K560" s="136"/>
      <c r="L560" s="136"/>
      <c r="M560" s="136"/>
      <c r="N560" s="136"/>
      <c r="O560" s="136"/>
      <c r="P560" s="136"/>
      <c r="Q560" s="136"/>
      <c r="R560" s="136"/>
      <c r="S560" s="136"/>
      <c r="T560" s="136"/>
      <c r="U560" s="136"/>
      <c r="V560" s="136"/>
      <c r="W560" s="136"/>
      <c r="X560" s="136"/>
      <c r="Y560" s="136"/>
      <c r="Z560" s="136"/>
    </row>
    <row r="561" spans="1:26" ht="25.8" customHeight="1">
      <c r="A561" s="136"/>
      <c r="B561" s="136"/>
      <c r="C561" s="136"/>
      <c r="D561" s="136"/>
      <c r="E561" s="136"/>
      <c r="F561" s="136"/>
      <c r="G561" s="136"/>
      <c r="H561" s="136"/>
      <c r="I561" s="136"/>
      <c r="J561" s="136"/>
      <c r="K561" s="136"/>
      <c r="L561" s="136"/>
      <c r="M561" s="136"/>
      <c r="N561" s="136"/>
      <c r="O561" s="136"/>
      <c r="P561" s="136"/>
      <c r="Q561" s="136"/>
      <c r="R561" s="136"/>
      <c r="S561" s="136"/>
      <c r="T561" s="136"/>
      <c r="U561" s="136"/>
      <c r="V561" s="136"/>
      <c r="W561" s="136"/>
      <c r="X561" s="136"/>
      <c r="Y561" s="136"/>
      <c r="Z561" s="136"/>
    </row>
    <row r="562" spans="1:26" ht="25.8" customHeight="1">
      <c r="A562" s="136"/>
      <c r="B562" s="136"/>
      <c r="C562" s="136"/>
      <c r="D562" s="136"/>
      <c r="E562" s="136"/>
      <c r="F562" s="136"/>
      <c r="G562" s="136"/>
      <c r="H562" s="136"/>
      <c r="I562" s="136"/>
      <c r="J562" s="136"/>
      <c r="K562" s="136"/>
      <c r="L562" s="136"/>
      <c r="M562" s="136"/>
      <c r="N562" s="136"/>
      <c r="O562" s="136"/>
      <c r="P562" s="136"/>
      <c r="Q562" s="136"/>
      <c r="R562" s="136"/>
      <c r="S562" s="136"/>
      <c r="T562" s="136"/>
      <c r="U562" s="136"/>
      <c r="V562" s="136"/>
      <c r="W562" s="136"/>
      <c r="X562" s="136"/>
      <c r="Y562" s="136"/>
      <c r="Z562" s="136"/>
    </row>
    <row r="563" spans="1:26" ht="25.8" customHeight="1">
      <c r="A563" s="136"/>
      <c r="B563" s="136"/>
      <c r="C563" s="136"/>
      <c r="D563" s="136"/>
      <c r="E563" s="136"/>
      <c r="F563" s="136"/>
      <c r="G563" s="136"/>
      <c r="H563" s="136"/>
      <c r="I563" s="136"/>
      <c r="J563" s="136"/>
      <c r="K563" s="136"/>
      <c r="L563" s="136"/>
      <c r="M563" s="136"/>
      <c r="N563" s="136"/>
      <c r="O563" s="136"/>
      <c r="P563" s="136"/>
      <c r="Q563" s="136"/>
      <c r="R563" s="136"/>
      <c r="S563" s="136"/>
      <c r="T563" s="136"/>
      <c r="U563" s="136"/>
      <c r="V563" s="136"/>
      <c r="W563" s="136"/>
      <c r="X563" s="136"/>
      <c r="Y563" s="136"/>
      <c r="Z563" s="136"/>
    </row>
    <row r="564" spans="1:26" ht="25.8" customHeight="1">
      <c r="A564" s="136"/>
      <c r="B564" s="136"/>
      <c r="C564" s="136"/>
      <c r="D564" s="136"/>
      <c r="E564" s="136"/>
      <c r="F564" s="136"/>
      <c r="G564" s="136"/>
      <c r="H564" s="136"/>
      <c r="I564" s="136"/>
      <c r="J564" s="136"/>
      <c r="K564" s="136"/>
      <c r="L564" s="136"/>
      <c r="M564" s="136"/>
      <c r="N564" s="136"/>
      <c r="O564" s="136"/>
      <c r="P564" s="136"/>
      <c r="Q564" s="136"/>
      <c r="R564" s="136"/>
      <c r="S564" s="136"/>
      <c r="T564" s="136"/>
      <c r="U564" s="136"/>
      <c r="V564" s="136"/>
      <c r="W564" s="136"/>
      <c r="X564" s="136"/>
      <c r="Y564" s="136"/>
      <c r="Z564" s="136"/>
    </row>
    <row r="565" spans="1:26" ht="25.8" customHeight="1">
      <c r="A565" s="136"/>
      <c r="B565" s="136"/>
      <c r="C565" s="136"/>
      <c r="D565" s="136"/>
      <c r="E565" s="136"/>
      <c r="F565" s="136"/>
      <c r="G565" s="136"/>
      <c r="H565" s="136"/>
      <c r="I565" s="136"/>
      <c r="J565" s="136"/>
      <c r="K565" s="136"/>
      <c r="L565" s="136"/>
      <c r="M565" s="136"/>
      <c r="N565" s="136"/>
      <c r="O565" s="136"/>
      <c r="P565" s="136"/>
      <c r="Q565" s="136"/>
      <c r="R565" s="136"/>
      <c r="S565" s="136"/>
      <c r="T565" s="136"/>
      <c r="U565" s="136"/>
      <c r="V565" s="136"/>
      <c r="W565" s="136"/>
      <c r="X565" s="136"/>
      <c r="Y565" s="136"/>
      <c r="Z565" s="136"/>
    </row>
    <row r="566" spans="1:26" ht="25.8" customHeight="1">
      <c r="A566" s="136"/>
      <c r="B566" s="136"/>
      <c r="C566" s="136"/>
      <c r="D566" s="136"/>
      <c r="E566" s="136"/>
      <c r="F566" s="136"/>
      <c r="G566" s="136"/>
      <c r="H566" s="136"/>
      <c r="I566" s="136"/>
      <c r="J566" s="136"/>
      <c r="K566" s="136"/>
      <c r="L566" s="136"/>
      <c r="M566" s="136"/>
      <c r="N566" s="136"/>
      <c r="O566" s="136"/>
      <c r="P566" s="136"/>
      <c r="Q566" s="136"/>
      <c r="R566" s="136"/>
      <c r="S566" s="136"/>
      <c r="T566" s="136"/>
      <c r="U566" s="136"/>
      <c r="V566" s="136"/>
      <c r="W566" s="136"/>
      <c r="X566" s="136"/>
      <c r="Y566" s="136"/>
      <c r="Z566" s="136"/>
    </row>
    <row r="567" spans="1:26" ht="25.8" customHeight="1">
      <c r="A567" s="136"/>
      <c r="B567" s="136"/>
      <c r="C567" s="136"/>
      <c r="D567" s="136"/>
      <c r="E567" s="136"/>
      <c r="F567" s="136"/>
      <c r="G567" s="136"/>
      <c r="H567" s="136"/>
      <c r="I567" s="136"/>
      <c r="J567" s="136"/>
      <c r="K567" s="136"/>
      <c r="L567" s="136"/>
      <c r="M567" s="136"/>
      <c r="N567" s="136"/>
      <c r="O567" s="136"/>
      <c r="P567" s="136"/>
      <c r="Q567" s="136"/>
      <c r="R567" s="136"/>
      <c r="S567" s="136"/>
      <c r="T567" s="136"/>
      <c r="U567" s="136"/>
      <c r="V567" s="136"/>
      <c r="W567" s="136"/>
      <c r="X567" s="136"/>
      <c r="Y567" s="136"/>
      <c r="Z567" s="136"/>
    </row>
    <row r="568" spans="1:26" ht="25.8" customHeight="1">
      <c r="A568" s="136"/>
      <c r="B568" s="136"/>
      <c r="C568" s="136"/>
      <c r="D568" s="136"/>
      <c r="E568" s="136"/>
      <c r="F568" s="136"/>
      <c r="G568" s="136"/>
      <c r="H568" s="136"/>
      <c r="I568" s="136"/>
      <c r="J568" s="136"/>
      <c r="K568" s="136"/>
      <c r="L568" s="136"/>
      <c r="M568" s="136"/>
      <c r="N568" s="136"/>
      <c r="O568" s="136"/>
      <c r="P568" s="136"/>
      <c r="Q568" s="136"/>
      <c r="R568" s="136"/>
      <c r="S568" s="136"/>
      <c r="T568" s="136"/>
      <c r="U568" s="136"/>
      <c r="V568" s="136"/>
      <c r="W568" s="136"/>
      <c r="X568" s="136"/>
      <c r="Y568" s="136"/>
      <c r="Z568" s="136"/>
    </row>
    <row r="569" spans="1:26" ht="25.8" customHeight="1">
      <c r="A569" s="136"/>
      <c r="B569" s="136"/>
      <c r="C569" s="136"/>
      <c r="D569" s="136"/>
      <c r="E569" s="136"/>
      <c r="F569" s="136"/>
      <c r="G569" s="136"/>
      <c r="H569" s="136"/>
      <c r="I569" s="136"/>
      <c r="J569" s="136"/>
      <c r="K569" s="136"/>
      <c r="L569" s="136"/>
      <c r="M569" s="136"/>
      <c r="N569" s="136"/>
      <c r="O569" s="136"/>
      <c r="P569" s="136"/>
      <c r="Q569" s="136"/>
      <c r="R569" s="136"/>
      <c r="S569" s="136"/>
      <c r="T569" s="136"/>
      <c r="U569" s="136"/>
      <c r="V569" s="136"/>
      <c r="W569" s="136"/>
      <c r="X569" s="136"/>
      <c r="Y569" s="136"/>
      <c r="Z569" s="136"/>
    </row>
    <row r="570" spans="1:26" ht="25.8" customHeight="1">
      <c r="A570" s="136"/>
      <c r="B570" s="136"/>
      <c r="C570" s="136"/>
      <c r="D570" s="136"/>
      <c r="E570" s="136"/>
      <c r="F570" s="136"/>
      <c r="G570" s="136"/>
      <c r="H570" s="136"/>
      <c r="I570" s="136"/>
      <c r="J570" s="136"/>
      <c r="K570" s="136"/>
      <c r="L570" s="136"/>
      <c r="M570" s="136"/>
      <c r="N570" s="136"/>
      <c r="O570" s="136"/>
      <c r="P570" s="136"/>
      <c r="Q570" s="136"/>
      <c r="R570" s="136"/>
      <c r="S570" s="136"/>
      <c r="T570" s="136"/>
      <c r="U570" s="136"/>
      <c r="V570" s="136"/>
      <c r="W570" s="136"/>
      <c r="X570" s="136"/>
      <c r="Y570" s="136"/>
      <c r="Z570" s="136"/>
    </row>
    <row r="571" spans="1:26" ht="25.8" customHeight="1">
      <c r="A571" s="136"/>
      <c r="B571" s="136"/>
      <c r="C571" s="136"/>
      <c r="D571" s="136"/>
      <c r="E571" s="136"/>
      <c r="F571" s="136"/>
      <c r="G571" s="136"/>
      <c r="H571" s="136"/>
      <c r="I571" s="136"/>
      <c r="J571" s="136"/>
      <c r="K571" s="136"/>
      <c r="L571" s="136"/>
      <c r="M571" s="136"/>
      <c r="N571" s="136"/>
      <c r="O571" s="136"/>
      <c r="P571" s="136"/>
      <c r="Q571" s="136"/>
      <c r="R571" s="136"/>
      <c r="S571" s="136"/>
      <c r="T571" s="136"/>
      <c r="U571" s="136"/>
      <c r="V571" s="136"/>
      <c r="W571" s="136"/>
      <c r="X571" s="136"/>
      <c r="Y571" s="136"/>
      <c r="Z571" s="136"/>
    </row>
    <row r="572" spans="1:26" ht="25.8" customHeight="1">
      <c r="A572" s="136"/>
      <c r="B572" s="136"/>
      <c r="C572" s="136"/>
      <c r="D572" s="136"/>
      <c r="E572" s="136"/>
      <c r="F572" s="136"/>
      <c r="G572" s="136"/>
      <c r="H572" s="136"/>
      <c r="I572" s="136"/>
      <c r="J572" s="136"/>
      <c r="K572" s="136"/>
      <c r="L572" s="136"/>
      <c r="M572" s="136"/>
      <c r="N572" s="136"/>
      <c r="O572" s="136"/>
      <c r="P572" s="136"/>
      <c r="Q572" s="136"/>
      <c r="R572" s="136"/>
      <c r="S572" s="136"/>
      <c r="T572" s="136"/>
      <c r="U572" s="136"/>
      <c r="V572" s="136"/>
      <c r="W572" s="136"/>
      <c r="X572" s="136"/>
      <c r="Y572" s="136"/>
      <c r="Z572" s="136"/>
    </row>
    <row r="573" spans="1:26" ht="25.8" customHeight="1">
      <c r="A573" s="136"/>
      <c r="B573" s="136"/>
      <c r="C573" s="136"/>
      <c r="D573" s="136"/>
      <c r="E573" s="136"/>
      <c r="F573" s="136"/>
      <c r="G573" s="136"/>
      <c r="H573" s="136"/>
      <c r="I573" s="136"/>
      <c r="J573" s="136"/>
      <c r="K573" s="136"/>
      <c r="L573" s="136"/>
      <c r="M573" s="136"/>
      <c r="N573" s="136"/>
      <c r="O573" s="136"/>
      <c r="P573" s="136"/>
      <c r="Q573" s="136"/>
      <c r="R573" s="136"/>
      <c r="S573" s="136"/>
      <c r="T573" s="136"/>
      <c r="U573" s="136"/>
      <c r="V573" s="136"/>
      <c r="W573" s="136"/>
      <c r="X573" s="136"/>
      <c r="Y573" s="136"/>
      <c r="Z573" s="136"/>
    </row>
    <row r="574" spans="1:26" ht="25.8" customHeight="1">
      <c r="A574" s="136"/>
      <c r="B574" s="136"/>
      <c r="C574" s="136"/>
      <c r="D574" s="136"/>
      <c r="E574" s="136"/>
      <c r="F574" s="136"/>
      <c r="G574" s="136"/>
      <c r="H574" s="136"/>
      <c r="I574" s="136"/>
      <c r="J574" s="136"/>
      <c r="K574" s="136"/>
      <c r="L574" s="136"/>
      <c r="M574" s="136"/>
      <c r="N574" s="136"/>
      <c r="O574" s="136"/>
      <c r="P574" s="136"/>
      <c r="Q574" s="136"/>
      <c r="R574" s="136"/>
      <c r="S574" s="136"/>
      <c r="T574" s="136"/>
      <c r="U574" s="136"/>
      <c r="V574" s="136"/>
      <c r="W574" s="136"/>
      <c r="X574" s="136"/>
      <c r="Y574" s="136"/>
      <c r="Z574" s="136"/>
    </row>
    <row r="575" spans="1:26" ht="25.8" customHeight="1">
      <c r="A575" s="136"/>
      <c r="B575" s="136"/>
      <c r="C575" s="136"/>
      <c r="D575" s="136"/>
      <c r="E575" s="136"/>
      <c r="F575" s="136"/>
      <c r="G575" s="136"/>
      <c r="H575" s="136"/>
      <c r="I575" s="136"/>
      <c r="J575" s="136"/>
      <c r="K575" s="136"/>
      <c r="L575" s="136"/>
      <c r="M575" s="136"/>
      <c r="N575" s="136"/>
      <c r="O575" s="136"/>
      <c r="P575" s="136"/>
      <c r="Q575" s="136"/>
      <c r="R575" s="136"/>
      <c r="S575" s="136"/>
      <c r="T575" s="136"/>
      <c r="U575" s="136"/>
      <c r="V575" s="136"/>
      <c r="W575" s="136"/>
      <c r="X575" s="136"/>
      <c r="Y575" s="136"/>
      <c r="Z575" s="136"/>
    </row>
    <row r="576" spans="1:26" ht="25.8" customHeight="1">
      <c r="A576" s="136"/>
      <c r="B576" s="136"/>
      <c r="C576" s="136"/>
      <c r="D576" s="136"/>
      <c r="E576" s="136"/>
      <c r="F576" s="136"/>
      <c r="G576" s="136"/>
      <c r="H576" s="136"/>
      <c r="I576" s="136"/>
      <c r="J576" s="136"/>
      <c r="K576" s="136"/>
      <c r="L576" s="136"/>
      <c r="M576" s="136"/>
      <c r="N576" s="136"/>
      <c r="O576" s="136"/>
      <c r="P576" s="136"/>
      <c r="Q576" s="136"/>
      <c r="R576" s="136"/>
      <c r="S576" s="136"/>
      <c r="T576" s="136"/>
      <c r="U576" s="136"/>
      <c r="V576" s="136"/>
      <c r="W576" s="136"/>
      <c r="X576" s="136"/>
      <c r="Y576" s="136"/>
      <c r="Z576" s="136"/>
    </row>
    <row r="577" spans="1:26" ht="25.8" customHeight="1">
      <c r="A577" s="136"/>
      <c r="B577" s="136"/>
      <c r="C577" s="136"/>
      <c r="D577" s="136"/>
      <c r="E577" s="136"/>
      <c r="F577" s="136"/>
      <c r="G577" s="136"/>
      <c r="H577" s="136"/>
      <c r="I577" s="136"/>
      <c r="J577" s="136"/>
      <c r="K577" s="136"/>
      <c r="L577" s="136"/>
      <c r="M577" s="136"/>
      <c r="N577" s="136"/>
      <c r="O577" s="136"/>
      <c r="P577" s="136"/>
      <c r="Q577" s="136"/>
      <c r="R577" s="136"/>
      <c r="S577" s="136"/>
      <c r="T577" s="136"/>
      <c r="U577" s="136"/>
      <c r="V577" s="136"/>
      <c r="W577" s="136"/>
      <c r="X577" s="136"/>
      <c r="Y577" s="136"/>
      <c r="Z577" s="136"/>
    </row>
    <row r="578" spans="1:26" ht="25.8" customHeight="1">
      <c r="A578" s="136"/>
      <c r="B578" s="136"/>
      <c r="C578" s="136"/>
      <c r="D578" s="136"/>
      <c r="E578" s="136"/>
      <c r="F578" s="136"/>
      <c r="G578" s="136"/>
      <c r="H578" s="136"/>
      <c r="I578" s="136"/>
      <c r="J578" s="136"/>
      <c r="K578" s="136"/>
      <c r="L578" s="136"/>
      <c r="M578" s="136"/>
      <c r="N578" s="136"/>
      <c r="O578" s="136"/>
      <c r="P578" s="136"/>
      <c r="Q578" s="136"/>
      <c r="R578" s="136"/>
      <c r="S578" s="136"/>
      <c r="T578" s="136"/>
      <c r="U578" s="136"/>
      <c r="V578" s="136"/>
      <c r="W578" s="136"/>
      <c r="X578" s="136"/>
      <c r="Y578" s="136"/>
      <c r="Z578" s="136"/>
    </row>
    <row r="579" spans="1:26" ht="25.8" customHeight="1">
      <c r="A579" s="136"/>
      <c r="B579" s="136"/>
      <c r="C579" s="136"/>
      <c r="D579" s="136"/>
      <c r="E579" s="136"/>
      <c r="F579" s="136"/>
      <c r="G579" s="136"/>
      <c r="H579" s="136"/>
      <c r="I579" s="136"/>
      <c r="J579" s="136"/>
      <c r="K579" s="136"/>
      <c r="L579" s="136"/>
      <c r="M579" s="136"/>
      <c r="N579" s="136"/>
      <c r="O579" s="136"/>
      <c r="P579" s="136"/>
      <c r="Q579" s="136"/>
      <c r="R579" s="136"/>
      <c r="S579" s="136"/>
      <c r="T579" s="136"/>
      <c r="U579" s="136"/>
      <c r="V579" s="136"/>
      <c r="W579" s="136"/>
      <c r="X579" s="136"/>
      <c r="Y579" s="136"/>
      <c r="Z579" s="136"/>
    </row>
    <row r="580" spans="1:26" ht="25.8" customHeight="1">
      <c r="A580" s="136"/>
      <c r="B580" s="136"/>
      <c r="C580" s="136"/>
      <c r="D580" s="136"/>
      <c r="E580" s="136"/>
      <c r="F580" s="136"/>
      <c r="G580" s="136"/>
      <c r="H580" s="136"/>
      <c r="I580" s="136"/>
      <c r="J580" s="136"/>
      <c r="K580" s="136"/>
      <c r="L580" s="136"/>
      <c r="M580" s="136"/>
      <c r="N580" s="136"/>
      <c r="O580" s="136"/>
      <c r="P580" s="136"/>
      <c r="Q580" s="136"/>
      <c r="R580" s="136"/>
      <c r="S580" s="136"/>
      <c r="T580" s="136"/>
      <c r="U580" s="136"/>
      <c r="V580" s="136"/>
      <c r="W580" s="136"/>
      <c r="X580" s="136"/>
      <c r="Y580" s="136"/>
      <c r="Z580" s="136"/>
    </row>
    <row r="581" spans="1:26" ht="25.8" customHeight="1">
      <c r="A581" s="136"/>
      <c r="B581" s="136"/>
      <c r="C581" s="136"/>
      <c r="D581" s="136"/>
      <c r="E581" s="136"/>
      <c r="F581" s="136"/>
      <c r="G581" s="136"/>
      <c r="H581" s="136"/>
      <c r="I581" s="136"/>
      <c r="J581" s="136"/>
      <c r="K581" s="136"/>
      <c r="L581" s="136"/>
      <c r="M581" s="136"/>
      <c r="N581" s="136"/>
      <c r="O581" s="136"/>
      <c r="P581" s="136"/>
      <c r="Q581" s="136"/>
      <c r="R581" s="136"/>
      <c r="S581" s="136"/>
      <c r="T581" s="136"/>
      <c r="U581" s="136"/>
      <c r="V581" s="136"/>
      <c r="W581" s="136"/>
      <c r="X581" s="136"/>
      <c r="Y581" s="136"/>
      <c r="Z581" s="136"/>
    </row>
    <row r="582" spans="1:26" ht="25.8" customHeight="1">
      <c r="A582" s="136"/>
      <c r="B582" s="136"/>
      <c r="C582" s="136"/>
      <c r="D582" s="136"/>
      <c r="E582" s="136"/>
      <c r="F582" s="136"/>
      <c r="G582" s="136"/>
      <c r="H582" s="136"/>
      <c r="I582" s="136"/>
      <c r="J582" s="136"/>
      <c r="K582" s="136"/>
      <c r="L582" s="136"/>
      <c r="M582" s="136"/>
      <c r="N582" s="136"/>
      <c r="O582" s="136"/>
      <c r="P582" s="136"/>
      <c r="Q582" s="136"/>
      <c r="R582" s="136"/>
      <c r="S582" s="136"/>
      <c r="T582" s="136"/>
      <c r="U582" s="136"/>
      <c r="V582" s="136"/>
      <c r="W582" s="136"/>
      <c r="X582" s="136"/>
      <c r="Y582" s="136"/>
      <c r="Z582" s="136"/>
    </row>
    <row r="583" spans="1:26" ht="25.8" customHeight="1">
      <c r="A583" s="136"/>
      <c r="B583" s="136"/>
      <c r="C583" s="136"/>
      <c r="D583" s="136"/>
      <c r="E583" s="136"/>
      <c r="F583" s="136"/>
      <c r="G583" s="136"/>
      <c r="H583" s="136"/>
      <c r="I583" s="136"/>
      <c r="J583" s="136"/>
      <c r="K583" s="136"/>
      <c r="L583" s="136"/>
      <c r="M583" s="136"/>
      <c r="N583" s="136"/>
      <c r="O583" s="136"/>
      <c r="P583" s="136"/>
      <c r="Q583" s="136"/>
      <c r="R583" s="136"/>
      <c r="S583" s="136"/>
      <c r="T583" s="136"/>
      <c r="U583" s="136"/>
      <c r="V583" s="136"/>
      <c r="W583" s="136"/>
      <c r="X583" s="136"/>
      <c r="Y583" s="136"/>
      <c r="Z583" s="136"/>
    </row>
    <row r="584" spans="1:26" ht="25.8" customHeight="1">
      <c r="A584" s="136"/>
      <c r="B584" s="136"/>
      <c r="C584" s="136"/>
      <c r="D584" s="136"/>
      <c r="E584" s="136"/>
      <c r="F584" s="136"/>
      <c r="G584" s="136"/>
      <c r="H584" s="136"/>
      <c r="I584" s="136"/>
      <c r="J584" s="136"/>
      <c r="K584" s="136"/>
      <c r="L584" s="136"/>
      <c r="M584" s="136"/>
      <c r="N584" s="136"/>
      <c r="O584" s="136"/>
      <c r="P584" s="136"/>
      <c r="Q584" s="136"/>
      <c r="R584" s="136"/>
      <c r="S584" s="136"/>
      <c r="T584" s="136"/>
      <c r="U584" s="136"/>
      <c r="V584" s="136"/>
      <c r="W584" s="136"/>
      <c r="X584" s="136"/>
      <c r="Y584" s="136"/>
      <c r="Z584" s="136"/>
    </row>
    <row r="585" spans="1:26" ht="25.8" customHeight="1">
      <c r="A585" s="136"/>
      <c r="B585" s="136"/>
      <c r="C585" s="136"/>
      <c r="D585" s="136"/>
      <c r="E585" s="136"/>
      <c r="F585" s="136"/>
      <c r="G585" s="136"/>
      <c r="H585" s="136"/>
      <c r="I585" s="136"/>
      <c r="J585" s="136"/>
      <c r="K585" s="136"/>
      <c r="L585" s="136"/>
      <c r="M585" s="136"/>
      <c r="N585" s="136"/>
      <c r="O585" s="136"/>
      <c r="P585" s="136"/>
      <c r="Q585" s="136"/>
      <c r="R585" s="136"/>
      <c r="S585" s="136"/>
      <c r="T585" s="136"/>
      <c r="U585" s="136"/>
      <c r="V585" s="136"/>
      <c r="W585" s="136"/>
      <c r="X585" s="136"/>
      <c r="Y585" s="136"/>
      <c r="Z585" s="136"/>
    </row>
    <row r="586" spans="1:26" ht="25.8" customHeight="1">
      <c r="A586" s="136"/>
      <c r="B586" s="136"/>
      <c r="C586" s="136"/>
      <c r="D586" s="136"/>
      <c r="E586" s="136"/>
      <c r="F586" s="136"/>
      <c r="G586" s="136"/>
      <c r="H586" s="136"/>
      <c r="I586" s="136"/>
      <c r="J586" s="136"/>
      <c r="K586" s="136"/>
      <c r="L586" s="136"/>
      <c r="M586" s="136"/>
      <c r="N586" s="136"/>
      <c r="O586" s="136"/>
      <c r="P586" s="136"/>
      <c r="Q586" s="136"/>
      <c r="R586" s="136"/>
      <c r="S586" s="136"/>
      <c r="T586" s="136"/>
      <c r="U586" s="136"/>
      <c r="V586" s="136"/>
      <c r="W586" s="136"/>
      <c r="X586" s="136"/>
      <c r="Y586" s="136"/>
      <c r="Z586" s="136"/>
    </row>
    <row r="587" spans="1:26" ht="25.8" customHeight="1">
      <c r="A587" s="136"/>
      <c r="B587" s="136"/>
      <c r="C587" s="136"/>
      <c r="D587" s="136"/>
      <c r="E587" s="136"/>
      <c r="F587" s="136"/>
      <c r="G587" s="136"/>
      <c r="H587" s="136"/>
      <c r="I587" s="136"/>
      <c r="J587" s="136"/>
      <c r="K587" s="136"/>
      <c r="L587" s="136"/>
      <c r="M587" s="136"/>
      <c r="N587" s="136"/>
      <c r="O587" s="136"/>
      <c r="P587" s="136"/>
      <c r="Q587" s="136"/>
      <c r="R587" s="136"/>
      <c r="S587" s="136"/>
      <c r="T587" s="136"/>
      <c r="U587" s="136"/>
      <c r="V587" s="136"/>
      <c r="W587" s="136"/>
      <c r="X587" s="136"/>
      <c r="Y587" s="136"/>
      <c r="Z587" s="136"/>
    </row>
    <row r="588" spans="1:26" ht="25.8" customHeight="1">
      <c r="A588" s="136"/>
      <c r="B588" s="136"/>
      <c r="C588" s="136"/>
      <c r="D588" s="136"/>
      <c r="E588" s="136"/>
      <c r="F588" s="136"/>
      <c r="G588" s="136"/>
      <c r="H588" s="136"/>
      <c r="I588" s="136"/>
      <c r="J588" s="136"/>
      <c r="K588" s="136"/>
      <c r="L588" s="136"/>
      <c r="M588" s="136"/>
      <c r="N588" s="136"/>
      <c r="O588" s="136"/>
      <c r="P588" s="136"/>
      <c r="Q588" s="136"/>
      <c r="R588" s="136"/>
      <c r="S588" s="136"/>
      <c r="T588" s="136"/>
      <c r="U588" s="136"/>
      <c r="V588" s="136"/>
      <c r="W588" s="136"/>
      <c r="X588" s="136"/>
      <c r="Y588" s="136"/>
      <c r="Z588" s="136"/>
    </row>
    <row r="589" spans="1:26" ht="25.8" customHeight="1">
      <c r="A589" s="136"/>
      <c r="B589" s="136"/>
      <c r="C589" s="136"/>
      <c r="D589" s="136"/>
      <c r="E589" s="136"/>
      <c r="F589" s="136"/>
      <c r="G589" s="136"/>
      <c r="H589" s="136"/>
      <c r="I589" s="136"/>
      <c r="J589" s="136"/>
      <c r="K589" s="136"/>
      <c r="L589" s="136"/>
      <c r="M589" s="136"/>
      <c r="N589" s="136"/>
      <c r="O589" s="136"/>
      <c r="P589" s="136"/>
      <c r="Q589" s="136"/>
      <c r="R589" s="136"/>
      <c r="S589" s="136"/>
      <c r="T589" s="136"/>
      <c r="U589" s="136"/>
      <c r="V589" s="136"/>
      <c r="W589" s="136"/>
      <c r="X589" s="136"/>
      <c r="Y589" s="136"/>
      <c r="Z589" s="136"/>
    </row>
    <row r="590" spans="1:26" ht="25.8" customHeight="1">
      <c r="A590" s="136"/>
      <c r="B590" s="136"/>
      <c r="C590" s="136"/>
      <c r="D590" s="136"/>
      <c r="E590" s="136"/>
      <c r="F590" s="136"/>
      <c r="G590" s="136"/>
      <c r="H590" s="136"/>
      <c r="I590" s="136"/>
      <c r="J590" s="136"/>
      <c r="K590" s="136"/>
      <c r="L590" s="136"/>
      <c r="M590" s="136"/>
      <c r="N590" s="136"/>
      <c r="O590" s="136"/>
      <c r="P590" s="136"/>
      <c r="Q590" s="136"/>
      <c r="R590" s="136"/>
      <c r="S590" s="136"/>
      <c r="T590" s="136"/>
      <c r="U590" s="136"/>
      <c r="V590" s="136"/>
      <c r="W590" s="136"/>
      <c r="X590" s="136"/>
      <c r="Y590" s="136"/>
      <c r="Z590" s="136"/>
    </row>
    <row r="591" spans="1:26" ht="25.8" customHeight="1">
      <c r="A591" s="136"/>
      <c r="B591" s="136"/>
      <c r="C591" s="136"/>
      <c r="D591" s="136"/>
      <c r="E591" s="136"/>
      <c r="F591" s="136"/>
      <c r="G591" s="136"/>
      <c r="H591" s="136"/>
      <c r="I591" s="136"/>
      <c r="J591" s="136"/>
      <c r="K591" s="136"/>
      <c r="L591" s="136"/>
      <c r="M591" s="136"/>
      <c r="N591" s="136"/>
      <c r="O591" s="136"/>
      <c r="P591" s="136"/>
      <c r="Q591" s="136"/>
      <c r="R591" s="136"/>
      <c r="S591" s="136"/>
      <c r="T591" s="136"/>
      <c r="U591" s="136"/>
      <c r="V591" s="136"/>
      <c r="W591" s="136"/>
      <c r="X591" s="136"/>
      <c r="Y591" s="136"/>
      <c r="Z591" s="136"/>
    </row>
    <row r="592" spans="1:26" ht="25.8" customHeight="1">
      <c r="A592" s="136"/>
      <c r="B592" s="136"/>
      <c r="C592" s="136"/>
      <c r="D592" s="136"/>
      <c r="E592" s="136"/>
      <c r="F592" s="136"/>
      <c r="G592" s="136"/>
      <c r="H592" s="136"/>
      <c r="I592" s="136"/>
      <c r="J592" s="136"/>
      <c r="K592" s="136"/>
      <c r="L592" s="136"/>
      <c r="M592" s="136"/>
      <c r="N592" s="136"/>
      <c r="O592" s="136"/>
      <c r="P592" s="136"/>
      <c r="Q592" s="136"/>
      <c r="R592" s="136"/>
      <c r="S592" s="136"/>
      <c r="T592" s="136"/>
      <c r="U592" s="136"/>
      <c r="V592" s="136"/>
      <c r="W592" s="136"/>
      <c r="X592" s="136"/>
      <c r="Y592" s="136"/>
      <c r="Z592" s="136"/>
    </row>
    <row r="593" spans="1:26" ht="25.8" customHeight="1">
      <c r="A593" s="136"/>
      <c r="B593" s="136"/>
      <c r="C593" s="136"/>
      <c r="D593" s="136"/>
      <c r="E593" s="136"/>
      <c r="F593" s="136"/>
      <c r="G593" s="136"/>
      <c r="H593" s="136"/>
      <c r="I593" s="136"/>
      <c r="J593" s="136"/>
      <c r="K593" s="136"/>
      <c r="L593" s="136"/>
      <c r="M593" s="136"/>
      <c r="N593" s="136"/>
      <c r="O593" s="136"/>
      <c r="P593" s="136"/>
      <c r="Q593" s="136"/>
      <c r="R593" s="136"/>
      <c r="S593" s="136"/>
      <c r="T593" s="136"/>
      <c r="U593" s="136"/>
      <c r="V593" s="136"/>
      <c r="W593" s="136"/>
      <c r="X593" s="136"/>
      <c r="Y593" s="136"/>
      <c r="Z593" s="136"/>
    </row>
    <row r="594" spans="1:26" ht="25.8" customHeight="1">
      <c r="A594" s="136"/>
      <c r="B594" s="136"/>
      <c r="C594" s="136"/>
      <c r="D594" s="136"/>
      <c r="E594" s="136"/>
      <c r="F594" s="136"/>
      <c r="G594" s="136"/>
      <c r="H594" s="136"/>
      <c r="I594" s="136"/>
      <c r="J594" s="136"/>
      <c r="K594" s="136"/>
      <c r="L594" s="136"/>
      <c r="M594" s="136"/>
      <c r="N594" s="136"/>
      <c r="O594" s="136"/>
      <c r="P594" s="136"/>
      <c r="Q594" s="136"/>
      <c r="R594" s="136"/>
      <c r="S594" s="136"/>
      <c r="T594" s="136"/>
      <c r="U594" s="136"/>
      <c r="V594" s="136"/>
      <c r="W594" s="136"/>
      <c r="X594" s="136"/>
      <c r="Y594" s="136"/>
      <c r="Z594" s="136"/>
    </row>
    <row r="595" spans="1:26" ht="25.8" customHeight="1">
      <c r="A595" s="136"/>
      <c r="B595" s="136"/>
      <c r="C595" s="136"/>
      <c r="D595" s="136"/>
      <c r="E595" s="136"/>
      <c r="F595" s="136"/>
      <c r="G595" s="136"/>
      <c r="H595" s="136"/>
      <c r="I595" s="136"/>
      <c r="J595" s="136"/>
      <c r="K595" s="136"/>
      <c r="L595" s="136"/>
      <c r="M595" s="136"/>
      <c r="N595" s="136"/>
      <c r="O595" s="136"/>
      <c r="P595" s="136"/>
      <c r="Q595" s="136"/>
      <c r="R595" s="136"/>
      <c r="S595" s="136"/>
      <c r="T595" s="136"/>
      <c r="U595" s="136"/>
      <c r="V595" s="136"/>
      <c r="W595" s="136"/>
      <c r="X595" s="136"/>
      <c r="Y595" s="136"/>
      <c r="Z595" s="136"/>
    </row>
    <row r="596" spans="1:26" ht="25.8" customHeight="1">
      <c r="A596" s="136"/>
      <c r="B596" s="136"/>
      <c r="C596" s="136"/>
      <c r="D596" s="136"/>
      <c r="E596" s="136"/>
      <c r="F596" s="136"/>
      <c r="G596" s="136"/>
      <c r="H596" s="136"/>
      <c r="I596" s="136"/>
      <c r="J596" s="136"/>
      <c r="K596" s="136"/>
      <c r="L596" s="136"/>
      <c r="M596" s="136"/>
      <c r="N596" s="136"/>
      <c r="O596" s="136"/>
      <c r="P596" s="136"/>
      <c r="Q596" s="136"/>
      <c r="R596" s="136"/>
      <c r="S596" s="136"/>
      <c r="T596" s="136"/>
      <c r="U596" s="136"/>
      <c r="V596" s="136"/>
      <c r="W596" s="136"/>
      <c r="X596" s="136"/>
      <c r="Y596" s="136"/>
      <c r="Z596" s="136"/>
    </row>
    <row r="597" spans="1:26" ht="25.8" customHeight="1">
      <c r="A597" s="136"/>
      <c r="B597" s="136"/>
      <c r="C597" s="136"/>
      <c r="D597" s="136"/>
      <c r="E597" s="136"/>
      <c r="F597" s="136"/>
      <c r="G597" s="136"/>
      <c r="H597" s="136"/>
      <c r="I597" s="136"/>
      <c r="J597" s="136"/>
      <c r="K597" s="136"/>
      <c r="L597" s="136"/>
      <c r="M597" s="136"/>
      <c r="N597" s="136"/>
      <c r="O597" s="136"/>
      <c r="P597" s="136"/>
      <c r="Q597" s="136"/>
      <c r="R597" s="136"/>
      <c r="S597" s="136"/>
      <c r="T597" s="136"/>
      <c r="U597" s="136"/>
      <c r="V597" s="136"/>
      <c r="W597" s="136"/>
      <c r="X597" s="136"/>
      <c r="Y597" s="136"/>
      <c r="Z597" s="136"/>
    </row>
    <row r="598" spans="1:26" ht="25.8" customHeight="1">
      <c r="A598" s="136"/>
      <c r="B598" s="136"/>
      <c r="C598" s="136"/>
      <c r="D598" s="136"/>
      <c r="E598" s="136"/>
      <c r="F598" s="136"/>
      <c r="G598" s="136"/>
      <c r="H598" s="136"/>
      <c r="I598" s="136"/>
      <c r="J598" s="136"/>
      <c r="K598" s="136"/>
      <c r="L598" s="136"/>
      <c r="M598" s="136"/>
      <c r="N598" s="136"/>
      <c r="O598" s="136"/>
      <c r="P598" s="136"/>
      <c r="Q598" s="136"/>
      <c r="R598" s="136"/>
      <c r="S598" s="136"/>
      <c r="T598" s="136"/>
      <c r="U598" s="136"/>
      <c r="V598" s="136"/>
      <c r="W598" s="136"/>
      <c r="X598" s="136"/>
      <c r="Y598" s="136"/>
      <c r="Z598" s="136"/>
    </row>
    <row r="599" spans="1:26" ht="25.8" customHeight="1">
      <c r="A599" s="136"/>
      <c r="B599" s="136"/>
      <c r="C599" s="136"/>
      <c r="D599" s="136"/>
      <c r="E599" s="136"/>
      <c r="F599" s="136"/>
      <c r="G599" s="136"/>
      <c r="H599" s="136"/>
      <c r="I599" s="136"/>
      <c r="J599" s="136"/>
      <c r="K599" s="136"/>
      <c r="L599" s="136"/>
      <c r="M599" s="136"/>
      <c r="N599" s="136"/>
      <c r="O599" s="136"/>
      <c r="P599" s="136"/>
      <c r="Q599" s="136"/>
      <c r="R599" s="136"/>
      <c r="S599" s="136"/>
      <c r="T599" s="136"/>
      <c r="U599" s="136"/>
      <c r="V599" s="136"/>
      <c r="W599" s="136"/>
      <c r="X599" s="136"/>
      <c r="Y599" s="136"/>
      <c r="Z599" s="136"/>
    </row>
    <row r="600" spans="1:26" ht="25.8" customHeight="1">
      <c r="A600" s="136"/>
      <c r="B600" s="136"/>
      <c r="C600" s="136"/>
      <c r="D600" s="136"/>
      <c r="E600" s="136"/>
      <c r="F600" s="136"/>
      <c r="G600" s="136"/>
      <c r="H600" s="136"/>
      <c r="I600" s="136"/>
      <c r="J600" s="136"/>
      <c r="K600" s="136"/>
      <c r="L600" s="136"/>
      <c r="M600" s="136"/>
      <c r="N600" s="136"/>
      <c r="O600" s="136"/>
      <c r="P600" s="136"/>
      <c r="Q600" s="136"/>
      <c r="R600" s="136"/>
      <c r="S600" s="136"/>
      <c r="T600" s="136"/>
      <c r="U600" s="136"/>
      <c r="V600" s="136"/>
      <c r="W600" s="136"/>
      <c r="X600" s="136"/>
      <c r="Y600" s="136"/>
      <c r="Z600" s="136"/>
    </row>
    <row r="601" spans="1:26" ht="25.8" customHeight="1">
      <c r="A601" s="136"/>
      <c r="B601" s="136"/>
      <c r="C601" s="136"/>
      <c r="D601" s="136"/>
      <c r="E601" s="136"/>
      <c r="F601" s="136"/>
      <c r="G601" s="136"/>
      <c r="H601" s="136"/>
      <c r="I601" s="136"/>
      <c r="J601" s="136"/>
      <c r="K601" s="136"/>
      <c r="L601" s="136"/>
      <c r="M601" s="136"/>
      <c r="N601" s="136"/>
      <c r="O601" s="136"/>
      <c r="P601" s="136"/>
      <c r="Q601" s="136"/>
      <c r="R601" s="136"/>
      <c r="S601" s="136"/>
      <c r="T601" s="136"/>
      <c r="U601" s="136"/>
      <c r="V601" s="136"/>
      <c r="W601" s="136"/>
      <c r="X601" s="136"/>
      <c r="Y601" s="136"/>
      <c r="Z601" s="136"/>
    </row>
    <row r="602" spans="1:26" ht="25.8" customHeight="1">
      <c r="A602" s="136"/>
      <c r="B602" s="136"/>
      <c r="C602" s="136"/>
      <c r="D602" s="136"/>
      <c r="E602" s="136"/>
      <c r="F602" s="136"/>
      <c r="G602" s="136"/>
      <c r="H602" s="136"/>
      <c r="I602" s="136"/>
      <c r="J602" s="136"/>
      <c r="K602" s="136"/>
      <c r="L602" s="136"/>
      <c r="M602" s="136"/>
      <c r="N602" s="136"/>
      <c r="O602" s="136"/>
      <c r="P602" s="136"/>
      <c r="Q602" s="136"/>
      <c r="R602" s="136"/>
      <c r="S602" s="136"/>
      <c r="T602" s="136"/>
      <c r="U602" s="136"/>
      <c r="V602" s="136"/>
      <c r="W602" s="136"/>
      <c r="X602" s="136"/>
      <c r="Y602" s="136"/>
      <c r="Z602" s="136"/>
    </row>
    <row r="603" spans="1:26" ht="25.8" customHeight="1">
      <c r="A603" s="136"/>
      <c r="B603" s="136"/>
      <c r="C603" s="136"/>
      <c r="D603" s="136"/>
      <c r="E603" s="136"/>
      <c r="F603" s="136"/>
      <c r="G603" s="136"/>
      <c r="H603" s="136"/>
      <c r="I603" s="136"/>
      <c r="J603" s="136"/>
      <c r="K603" s="136"/>
      <c r="L603" s="136"/>
      <c r="M603" s="136"/>
      <c r="N603" s="136"/>
      <c r="O603" s="136"/>
      <c r="P603" s="136"/>
      <c r="Q603" s="136"/>
      <c r="R603" s="136"/>
      <c r="S603" s="136"/>
      <c r="T603" s="136"/>
      <c r="U603" s="136"/>
      <c r="V603" s="136"/>
      <c r="W603" s="136"/>
      <c r="X603" s="136"/>
      <c r="Y603" s="136"/>
      <c r="Z603" s="136"/>
    </row>
    <row r="604" spans="1:26" ht="25.8" customHeight="1">
      <c r="A604" s="136"/>
      <c r="B604" s="136"/>
      <c r="C604" s="136"/>
      <c r="D604" s="136"/>
      <c r="E604" s="136"/>
      <c r="F604" s="136"/>
      <c r="G604" s="136"/>
      <c r="H604" s="136"/>
      <c r="I604" s="136"/>
      <c r="J604" s="136"/>
      <c r="K604" s="136"/>
      <c r="L604" s="136"/>
      <c r="M604" s="136"/>
      <c r="N604" s="136"/>
      <c r="O604" s="136"/>
      <c r="P604" s="136"/>
      <c r="Q604" s="136"/>
      <c r="R604" s="136"/>
      <c r="S604" s="136"/>
      <c r="T604" s="136"/>
      <c r="U604" s="136"/>
      <c r="V604" s="136"/>
      <c r="W604" s="136"/>
      <c r="X604" s="136"/>
      <c r="Y604" s="136"/>
      <c r="Z604" s="136"/>
    </row>
    <row r="605" spans="1:26" ht="25.8" customHeight="1">
      <c r="A605" s="136"/>
      <c r="B605" s="136"/>
      <c r="C605" s="136"/>
      <c r="D605" s="136"/>
      <c r="E605" s="136"/>
      <c r="F605" s="136"/>
      <c r="G605" s="136"/>
      <c r="H605" s="136"/>
      <c r="I605" s="136"/>
      <c r="J605" s="136"/>
      <c r="K605" s="136"/>
      <c r="L605" s="136"/>
      <c r="M605" s="136"/>
      <c r="N605" s="136"/>
      <c r="O605" s="136"/>
      <c r="P605" s="136"/>
      <c r="Q605" s="136"/>
      <c r="R605" s="136"/>
      <c r="S605" s="136"/>
      <c r="T605" s="136"/>
      <c r="U605" s="136"/>
      <c r="V605" s="136"/>
      <c r="W605" s="136"/>
      <c r="X605" s="136"/>
      <c r="Y605" s="136"/>
      <c r="Z605" s="136"/>
    </row>
    <row r="606" spans="1:26" ht="25.8" customHeight="1">
      <c r="A606" s="136"/>
      <c r="B606" s="136"/>
      <c r="C606" s="136"/>
      <c r="D606" s="136"/>
      <c r="E606" s="136"/>
      <c r="F606" s="136"/>
      <c r="G606" s="136"/>
      <c r="H606" s="136"/>
      <c r="I606" s="136"/>
      <c r="J606" s="136"/>
      <c r="K606" s="136"/>
      <c r="L606" s="136"/>
      <c r="M606" s="136"/>
      <c r="N606" s="136"/>
      <c r="O606" s="136"/>
      <c r="P606" s="136"/>
      <c r="Q606" s="136"/>
      <c r="R606" s="136"/>
      <c r="S606" s="136"/>
      <c r="T606" s="136"/>
      <c r="U606" s="136"/>
      <c r="V606" s="136"/>
      <c r="W606" s="136"/>
      <c r="X606" s="136"/>
      <c r="Y606" s="136"/>
      <c r="Z606" s="136"/>
    </row>
    <row r="607" spans="1:26" ht="25.8" customHeight="1">
      <c r="A607" s="136"/>
      <c r="B607" s="136"/>
      <c r="C607" s="136"/>
      <c r="D607" s="136"/>
      <c r="E607" s="136"/>
      <c r="F607" s="136"/>
      <c r="G607" s="136"/>
      <c r="H607" s="136"/>
      <c r="I607" s="136"/>
      <c r="J607" s="136"/>
      <c r="K607" s="136"/>
      <c r="L607" s="136"/>
      <c r="M607" s="136"/>
      <c r="N607" s="136"/>
      <c r="O607" s="136"/>
      <c r="P607" s="136"/>
      <c r="Q607" s="136"/>
      <c r="R607" s="136"/>
      <c r="S607" s="136"/>
      <c r="T607" s="136"/>
      <c r="U607" s="136"/>
      <c r="V607" s="136"/>
      <c r="W607" s="136"/>
      <c r="X607" s="136"/>
      <c r="Y607" s="136"/>
      <c r="Z607" s="136"/>
    </row>
    <row r="608" spans="1:26" ht="25.8" customHeight="1">
      <c r="A608" s="136"/>
      <c r="B608" s="136"/>
      <c r="C608" s="136"/>
      <c r="D608" s="136"/>
      <c r="E608" s="136"/>
      <c r="F608" s="136"/>
      <c r="G608" s="136"/>
      <c r="H608" s="136"/>
      <c r="I608" s="136"/>
      <c r="J608" s="136"/>
      <c r="K608" s="136"/>
      <c r="L608" s="136"/>
      <c r="M608" s="136"/>
      <c r="N608" s="136"/>
      <c r="O608" s="136"/>
      <c r="P608" s="136"/>
      <c r="Q608" s="136"/>
      <c r="R608" s="136"/>
      <c r="S608" s="136"/>
      <c r="T608" s="136"/>
      <c r="U608" s="136"/>
      <c r="V608" s="136"/>
      <c r="W608" s="136"/>
      <c r="X608" s="136"/>
      <c r="Y608" s="136"/>
      <c r="Z608" s="136"/>
    </row>
    <row r="609" spans="1:26" ht="25.8" customHeight="1">
      <c r="A609" s="136"/>
      <c r="B609" s="136"/>
      <c r="C609" s="136"/>
      <c r="D609" s="136"/>
      <c r="E609" s="136"/>
      <c r="F609" s="136"/>
      <c r="G609" s="136"/>
      <c r="H609" s="136"/>
      <c r="I609" s="136"/>
      <c r="J609" s="136"/>
      <c r="K609" s="136"/>
      <c r="L609" s="136"/>
      <c r="M609" s="136"/>
      <c r="N609" s="136"/>
      <c r="O609" s="136"/>
      <c r="P609" s="136"/>
      <c r="Q609" s="136"/>
      <c r="R609" s="136"/>
      <c r="S609" s="136"/>
      <c r="T609" s="136"/>
      <c r="U609" s="136"/>
      <c r="V609" s="136"/>
      <c r="W609" s="136"/>
      <c r="X609" s="136"/>
      <c r="Y609" s="136"/>
      <c r="Z609" s="136"/>
    </row>
    <row r="610" spans="1:26" ht="25.8" customHeight="1">
      <c r="A610" s="136"/>
      <c r="B610" s="136"/>
      <c r="C610" s="136"/>
      <c r="D610" s="136"/>
      <c r="E610" s="136"/>
      <c r="F610" s="136"/>
      <c r="G610" s="136"/>
      <c r="H610" s="136"/>
      <c r="I610" s="136"/>
      <c r="J610" s="136"/>
      <c r="K610" s="136"/>
      <c r="L610" s="136"/>
      <c r="M610" s="136"/>
      <c r="N610" s="136"/>
      <c r="O610" s="136"/>
      <c r="P610" s="136"/>
      <c r="Q610" s="136"/>
      <c r="R610" s="136"/>
      <c r="S610" s="136"/>
      <c r="T610" s="136"/>
      <c r="U610" s="136"/>
      <c r="V610" s="136"/>
      <c r="W610" s="136"/>
      <c r="X610" s="136"/>
      <c r="Y610" s="136"/>
      <c r="Z610" s="136"/>
    </row>
    <row r="611" spans="1:26" ht="25.8" customHeight="1">
      <c r="A611" s="136"/>
      <c r="B611" s="136"/>
      <c r="C611" s="136"/>
      <c r="D611" s="136"/>
      <c r="E611" s="136"/>
      <c r="F611" s="136"/>
      <c r="G611" s="136"/>
      <c r="H611" s="136"/>
      <c r="I611" s="136"/>
      <c r="J611" s="136"/>
      <c r="K611" s="136"/>
      <c r="L611" s="136"/>
      <c r="M611" s="136"/>
      <c r="N611" s="136"/>
      <c r="O611" s="136"/>
      <c r="P611" s="136"/>
      <c r="Q611" s="136"/>
      <c r="R611" s="136"/>
      <c r="S611" s="136"/>
      <c r="T611" s="136"/>
      <c r="U611" s="136"/>
      <c r="V611" s="136"/>
      <c r="W611" s="136"/>
      <c r="X611" s="136"/>
      <c r="Y611" s="136"/>
      <c r="Z611" s="136"/>
    </row>
    <row r="612" spans="1:26" ht="25.8" customHeight="1">
      <c r="A612" s="136"/>
      <c r="B612" s="136"/>
      <c r="C612" s="136"/>
      <c r="D612" s="136"/>
      <c r="E612" s="136"/>
      <c r="F612" s="136"/>
      <c r="G612" s="136"/>
      <c r="H612" s="136"/>
      <c r="I612" s="136"/>
      <c r="J612" s="136"/>
      <c r="K612" s="136"/>
      <c r="L612" s="136"/>
      <c r="M612" s="136"/>
      <c r="N612" s="136"/>
      <c r="O612" s="136"/>
      <c r="P612" s="136"/>
      <c r="Q612" s="136"/>
      <c r="R612" s="136"/>
      <c r="S612" s="136"/>
      <c r="T612" s="136"/>
      <c r="U612" s="136"/>
      <c r="V612" s="136"/>
      <c r="W612" s="136"/>
      <c r="X612" s="136"/>
      <c r="Y612" s="136"/>
      <c r="Z612" s="136"/>
    </row>
    <row r="613" spans="1:26" ht="25.8" customHeight="1">
      <c r="A613" s="136"/>
      <c r="B613" s="136"/>
      <c r="C613" s="136"/>
      <c r="D613" s="136"/>
      <c r="E613" s="136"/>
      <c r="F613" s="136"/>
      <c r="G613" s="136"/>
      <c r="H613" s="136"/>
      <c r="I613" s="136"/>
      <c r="J613" s="136"/>
      <c r="K613" s="136"/>
      <c r="L613" s="136"/>
      <c r="M613" s="136"/>
      <c r="N613" s="136"/>
      <c r="O613" s="136"/>
      <c r="P613" s="136"/>
      <c r="Q613" s="136"/>
      <c r="R613" s="136"/>
      <c r="S613" s="136"/>
      <c r="T613" s="136"/>
      <c r="U613" s="136"/>
      <c r="V613" s="136"/>
      <c r="W613" s="136"/>
      <c r="X613" s="136"/>
      <c r="Y613" s="136"/>
      <c r="Z613" s="136"/>
    </row>
    <row r="614" spans="1:26" ht="25.8" customHeight="1">
      <c r="A614" s="136"/>
      <c r="B614" s="136"/>
      <c r="C614" s="136"/>
      <c r="D614" s="136"/>
      <c r="E614" s="136"/>
      <c r="F614" s="136"/>
      <c r="G614" s="136"/>
      <c r="H614" s="136"/>
      <c r="I614" s="136"/>
      <c r="J614" s="136"/>
      <c r="K614" s="136"/>
      <c r="L614" s="136"/>
      <c r="M614" s="136"/>
      <c r="N614" s="136"/>
      <c r="O614" s="136"/>
      <c r="P614" s="136"/>
      <c r="Q614" s="136"/>
      <c r="R614" s="136"/>
      <c r="S614" s="136"/>
      <c r="T614" s="136"/>
      <c r="U614" s="136"/>
      <c r="V614" s="136"/>
      <c r="W614" s="136"/>
      <c r="X614" s="136"/>
      <c r="Y614" s="136"/>
      <c r="Z614" s="136"/>
    </row>
    <row r="615" spans="1:26" ht="25.8" customHeight="1">
      <c r="A615" s="136"/>
      <c r="B615" s="136"/>
      <c r="C615" s="136"/>
      <c r="D615" s="136"/>
      <c r="E615" s="136"/>
      <c r="F615" s="136"/>
      <c r="G615" s="136"/>
      <c r="H615" s="136"/>
      <c r="I615" s="136"/>
      <c r="J615" s="136"/>
      <c r="K615" s="136"/>
      <c r="L615" s="136"/>
      <c r="M615" s="136"/>
      <c r="N615" s="136"/>
      <c r="O615" s="136"/>
      <c r="P615" s="136"/>
      <c r="Q615" s="136"/>
      <c r="R615" s="136"/>
      <c r="S615" s="136"/>
      <c r="T615" s="136"/>
      <c r="U615" s="136"/>
      <c r="V615" s="136"/>
      <c r="W615" s="136"/>
      <c r="X615" s="136"/>
      <c r="Y615" s="136"/>
      <c r="Z615" s="136"/>
    </row>
    <row r="616" spans="1:26" ht="25.8" customHeight="1">
      <c r="A616" s="136"/>
      <c r="B616" s="136"/>
      <c r="C616" s="136"/>
      <c r="D616" s="136"/>
      <c r="E616" s="136"/>
      <c r="F616" s="136"/>
      <c r="G616" s="136"/>
      <c r="H616" s="136"/>
      <c r="I616" s="136"/>
      <c r="J616" s="136"/>
      <c r="K616" s="136"/>
      <c r="L616" s="136"/>
      <c r="M616" s="136"/>
      <c r="N616" s="136"/>
      <c r="O616" s="136"/>
      <c r="P616" s="136"/>
      <c r="Q616" s="136"/>
      <c r="R616" s="136"/>
      <c r="S616" s="136"/>
      <c r="T616" s="136"/>
      <c r="U616" s="136"/>
      <c r="V616" s="136"/>
      <c r="W616" s="136"/>
      <c r="X616" s="136"/>
      <c r="Y616" s="136"/>
      <c r="Z616" s="136"/>
    </row>
    <row r="617" spans="1:26" ht="25.8" customHeight="1">
      <c r="A617" s="136"/>
      <c r="B617" s="136"/>
      <c r="C617" s="136"/>
      <c r="D617" s="136"/>
      <c r="E617" s="136"/>
      <c r="F617" s="136"/>
      <c r="G617" s="136"/>
      <c r="H617" s="136"/>
      <c r="I617" s="136"/>
      <c r="J617" s="136"/>
      <c r="K617" s="136"/>
      <c r="L617" s="136"/>
      <c r="M617" s="136"/>
      <c r="N617" s="136"/>
      <c r="O617" s="136"/>
      <c r="P617" s="136"/>
      <c r="Q617" s="136"/>
      <c r="R617" s="136"/>
      <c r="S617" s="136"/>
      <c r="T617" s="136"/>
      <c r="U617" s="136"/>
      <c r="V617" s="136"/>
      <c r="W617" s="136"/>
      <c r="X617" s="136"/>
      <c r="Y617" s="136"/>
      <c r="Z617" s="136"/>
    </row>
    <row r="618" spans="1:26" ht="25.8" customHeight="1">
      <c r="A618" s="136"/>
      <c r="B618" s="136"/>
      <c r="C618" s="136"/>
      <c r="D618" s="136"/>
      <c r="E618" s="136"/>
      <c r="F618" s="136"/>
      <c r="G618" s="136"/>
      <c r="H618" s="136"/>
      <c r="I618" s="136"/>
      <c r="J618" s="136"/>
      <c r="K618" s="136"/>
      <c r="L618" s="136"/>
      <c r="M618" s="136"/>
      <c r="N618" s="136"/>
      <c r="O618" s="136"/>
      <c r="P618" s="136"/>
      <c r="Q618" s="136"/>
      <c r="R618" s="136"/>
      <c r="S618" s="136"/>
      <c r="T618" s="136"/>
      <c r="U618" s="136"/>
      <c r="V618" s="136"/>
      <c r="W618" s="136"/>
      <c r="X618" s="136"/>
      <c r="Y618" s="136"/>
      <c r="Z618" s="136"/>
    </row>
    <row r="619" spans="1:26" ht="25.8" customHeight="1">
      <c r="A619" s="136"/>
      <c r="B619" s="136"/>
      <c r="C619" s="136"/>
      <c r="D619" s="136"/>
      <c r="E619" s="136"/>
      <c r="F619" s="136"/>
      <c r="G619" s="136"/>
      <c r="H619" s="136"/>
      <c r="I619" s="136"/>
      <c r="J619" s="136"/>
      <c r="K619" s="136"/>
      <c r="L619" s="136"/>
      <c r="M619" s="136"/>
      <c r="N619" s="136"/>
      <c r="O619" s="136"/>
      <c r="P619" s="136"/>
      <c r="Q619" s="136"/>
      <c r="R619" s="136"/>
      <c r="S619" s="136"/>
      <c r="T619" s="136"/>
      <c r="U619" s="136"/>
      <c r="V619" s="136"/>
      <c r="W619" s="136"/>
      <c r="X619" s="136"/>
      <c r="Y619" s="136"/>
      <c r="Z619" s="136"/>
    </row>
    <row r="620" spans="1:26" ht="25.8" customHeight="1">
      <c r="A620" s="136"/>
      <c r="B620" s="136"/>
      <c r="C620" s="136"/>
      <c r="D620" s="136"/>
      <c r="E620" s="136"/>
      <c r="F620" s="136"/>
      <c r="G620" s="136"/>
      <c r="H620" s="136"/>
      <c r="I620" s="136"/>
      <c r="J620" s="136"/>
      <c r="K620" s="136"/>
      <c r="L620" s="136"/>
      <c r="M620" s="136"/>
      <c r="N620" s="136"/>
      <c r="O620" s="136"/>
      <c r="P620" s="136"/>
      <c r="Q620" s="136"/>
      <c r="R620" s="136"/>
      <c r="S620" s="136"/>
      <c r="T620" s="136"/>
      <c r="U620" s="136"/>
      <c r="V620" s="136"/>
      <c r="W620" s="136"/>
      <c r="X620" s="136"/>
      <c r="Y620" s="136"/>
      <c r="Z620" s="136"/>
    </row>
    <row r="621" spans="1:26" ht="25.8" customHeight="1">
      <c r="A621" s="136"/>
      <c r="B621" s="136"/>
      <c r="C621" s="136"/>
      <c r="D621" s="136"/>
      <c r="E621" s="136"/>
      <c r="F621" s="136"/>
      <c r="G621" s="136"/>
      <c r="H621" s="136"/>
      <c r="I621" s="136"/>
      <c r="J621" s="136"/>
      <c r="K621" s="136"/>
      <c r="L621" s="136"/>
      <c r="M621" s="136"/>
      <c r="N621" s="136"/>
      <c r="O621" s="136"/>
      <c r="P621" s="136"/>
      <c r="Q621" s="136"/>
      <c r="R621" s="136"/>
      <c r="S621" s="136"/>
      <c r="T621" s="136"/>
      <c r="U621" s="136"/>
      <c r="V621" s="136"/>
      <c r="W621" s="136"/>
      <c r="X621" s="136"/>
      <c r="Y621" s="136"/>
      <c r="Z621" s="136"/>
    </row>
    <row r="622" spans="1:26" ht="25.8" customHeight="1">
      <c r="A622" s="136"/>
      <c r="B622" s="136"/>
      <c r="C622" s="136"/>
      <c r="D622" s="136"/>
      <c r="E622" s="136"/>
      <c r="F622" s="136"/>
      <c r="G622" s="136"/>
      <c r="H622" s="136"/>
      <c r="I622" s="136"/>
      <c r="J622" s="136"/>
      <c r="K622" s="136"/>
      <c r="L622" s="136"/>
      <c r="M622" s="136"/>
      <c r="N622" s="136"/>
      <c r="O622" s="136"/>
      <c r="P622" s="136"/>
      <c r="Q622" s="136"/>
      <c r="R622" s="136"/>
      <c r="S622" s="136"/>
      <c r="T622" s="136"/>
      <c r="U622" s="136"/>
      <c r="V622" s="136"/>
      <c r="W622" s="136"/>
      <c r="X622" s="136"/>
      <c r="Y622" s="136"/>
      <c r="Z622" s="136"/>
    </row>
    <row r="623" spans="1:26" ht="25.8" customHeight="1">
      <c r="A623" s="136"/>
      <c r="B623" s="136"/>
      <c r="C623" s="136"/>
      <c r="D623" s="136"/>
      <c r="E623" s="136"/>
      <c r="F623" s="136"/>
      <c r="G623" s="136"/>
      <c r="H623" s="136"/>
      <c r="I623" s="136"/>
      <c r="J623" s="136"/>
      <c r="K623" s="136"/>
      <c r="L623" s="136"/>
      <c r="M623" s="136"/>
      <c r="N623" s="136"/>
      <c r="O623" s="136"/>
      <c r="P623" s="136"/>
      <c r="Q623" s="136"/>
      <c r="R623" s="136"/>
      <c r="S623" s="136"/>
      <c r="T623" s="136"/>
      <c r="U623" s="136"/>
      <c r="V623" s="136"/>
      <c r="W623" s="136"/>
      <c r="X623" s="136"/>
      <c r="Y623" s="136"/>
      <c r="Z623" s="136"/>
    </row>
    <row r="624" spans="1:26" ht="25.8" customHeight="1">
      <c r="A624" s="136"/>
      <c r="B624" s="136"/>
      <c r="C624" s="136"/>
      <c r="D624" s="136"/>
      <c r="E624" s="136"/>
      <c r="F624" s="136"/>
      <c r="G624" s="136"/>
      <c r="H624" s="136"/>
      <c r="I624" s="136"/>
      <c r="J624" s="136"/>
      <c r="K624" s="136"/>
      <c r="L624" s="136"/>
      <c r="M624" s="136"/>
      <c r="N624" s="136"/>
      <c r="O624" s="136"/>
      <c r="P624" s="136"/>
      <c r="Q624" s="136"/>
      <c r="R624" s="136"/>
      <c r="S624" s="136"/>
      <c r="T624" s="136"/>
      <c r="U624" s="136"/>
      <c r="V624" s="136"/>
      <c r="W624" s="136"/>
      <c r="X624" s="136"/>
      <c r="Y624" s="136"/>
      <c r="Z624" s="136"/>
    </row>
    <row r="625" spans="1:26" ht="25.8" customHeight="1">
      <c r="A625" s="136"/>
      <c r="B625" s="136"/>
      <c r="C625" s="136"/>
      <c r="D625" s="136"/>
      <c r="E625" s="136"/>
      <c r="F625" s="136"/>
      <c r="G625" s="136"/>
      <c r="H625" s="136"/>
      <c r="I625" s="136"/>
      <c r="J625" s="136"/>
      <c r="K625" s="136"/>
      <c r="L625" s="136"/>
      <c r="M625" s="136"/>
      <c r="N625" s="136"/>
      <c r="O625" s="136"/>
      <c r="P625" s="136"/>
      <c r="Q625" s="136"/>
      <c r="R625" s="136"/>
      <c r="S625" s="136"/>
      <c r="T625" s="136"/>
      <c r="U625" s="136"/>
      <c r="V625" s="136"/>
      <c r="W625" s="136"/>
      <c r="X625" s="136"/>
      <c r="Y625" s="136"/>
      <c r="Z625" s="136"/>
    </row>
    <row r="626" spans="1:26" ht="25.8" customHeight="1">
      <c r="A626" s="136"/>
      <c r="B626" s="136"/>
      <c r="C626" s="136"/>
      <c r="D626" s="136"/>
      <c r="E626" s="136"/>
      <c r="F626" s="136"/>
      <c r="G626" s="136"/>
      <c r="H626" s="136"/>
      <c r="I626" s="136"/>
      <c r="J626" s="136"/>
      <c r="K626" s="136"/>
      <c r="L626" s="136"/>
      <c r="M626" s="136"/>
      <c r="N626" s="136"/>
      <c r="O626" s="136"/>
      <c r="P626" s="136"/>
      <c r="Q626" s="136"/>
      <c r="R626" s="136"/>
      <c r="S626" s="136"/>
      <c r="T626" s="136"/>
      <c r="U626" s="136"/>
      <c r="V626" s="136"/>
      <c r="W626" s="136"/>
      <c r="X626" s="136"/>
      <c r="Y626" s="136"/>
      <c r="Z626" s="136"/>
    </row>
    <row r="627" spans="1:26" ht="25.8" customHeight="1">
      <c r="A627" s="136"/>
      <c r="B627" s="136"/>
      <c r="C627" s="136"/>
      <c r="D627" s="136"/>
      <c r="E627" s="136"/>
      <c r="F627" s="136"/>
      <c r="G627" s="136"/>
      <c r="H627" s="136"/>
      <c r="I627" s="136"/>
      <c r="J627" s="136"/>
      <c r="K627" s="136"/>
      <c r="L627" s="136"/>
      <c r="M627" s="136"/>
      <c r="N627" s="136"/>
      <c r="O627" s="136"/>
      <c r="P627" s="136"/>
      <c r="Q627" s="136"/>
      <c r="R627" s="136"/>
      <c r="S627" s="136"/>
      <c r="T627" s="136"/>
      <c r="U627" s="136"/>
      <c r="V627" s="136"/>
      <c r="W627" s="136"/>
      <c r="X627" s="136"/>
      <c r="Y627" s="136"/>
      <c r="Z627" s="136"/>
    </row>
    <row r="628" spans="1:26" ht="25.8" customHeight="1">
      <c r="A628" s="136"/>
      <c r="B628" s="136"/>
      <c r="C628" s="136"/>
      <c r="D628" s="136"/>
      <c r="E628" s="136"/>
      <c r="F628" s="136"/>
      <c r="G628" s="136"/>
      <c r="H628" s="136"/>
      <c r="I628" s="136"/>
      <c r="J628" s="136"/>
      <c r="K628" s="136"/>
      <c r="L628" s="136"/>
      <c r="M628" s="136"/>
      <c r="N628" s="136"/>
      <c r="O628" s="136"/>
      <c r="P628" s="136"/>
      <c r="Q628" s="136"/>
      <c r="R628" s="136"/>
      <c r="S628" s="136"/>
      <c r="T628" s="136"/>
      <c r="U628" s="136"/>
      <c r="V628" s="136"/>
      <c r="W628" s="136"/>
      <c r="X628" s="136"/>
      <c r="Y628" s="136"/>
      <c r="Z628" s="136"/>
    </row>
    <row r="629" spans="1:26" ht="25.8" customHeight="1">
      <c r="A629" s="136"/>
      <c r="B629" s="136"/>
      <c r="C629" s="136"/>
      <c r="D629" s="136"/>
      <c r="E629" s="136"/>
      <c r="F629" s="136"/>
      <c r="G629" s="136"/>
      <c r="H629" s="136"/>
      <c r="I629" s="136"/>
      <c r="J629" s="136"/>
      <c r="K629" s="136"/>
      <c r="L629" s="136"/>
      <c r="M629" s="136"/>
      <c r="N629" s="136"/>
      <c r="O629" s="136"/>
      <c r="P629" s="136"/>
      <c r="Q629" s="136"/>
      <c r="R629" s="136"/>
      <c r="S629" s="136"/>
      <c r="T629" s="136"/>
      <c r="U629" s="136"/>
      <c r="V629" s="136"/>
      <c r="W629" s="136"/>
      <c r="X629" s="136"/>
      <c r="Y629" s="136"/>
      <c r="Z629" s="136"/>
    </row>
    <row r="630" spans="1:26" ht="25.8" customHeight="1">
      <c r="A630" s="136"/>
      <c r="B630" s="136"/>
      <c r="C630" s="136"/>
      <c r="D630" s="136"/>
      <c r="E630" s="136"/>
      <c r="F630" s="136"/>
      <c r="G630" s="136"/>
      <c r="H630" s="136"/>
      <c r="I630" s="136"/>
      <c r="J630" s="136"/>
      <c r="K630" s="136"/>
      <c r="L630" s="136"/>
      <c r="M630" s="136"/>
      <c r="N630" s="136"/>
      <c r="O630" s="136"/>
      <c r="P630" s="136"/>
      <c r="Q630" s="136"/>
      <c r="R630" s="136"/>
      <c r="S630" s="136"/>
      <c r="T630" s="136"/>
      <c r="U630" s="136"/>
      <c r="V630" s="136"/>
      <c r="W630" s="136"/>
      <c r="X630" s="136"/>
      <c r="Y630" s="136"/>
      <c r="Z630" s="136"/>
    </row>
    <row r="631" spans="1:26" ht="25.8" customHeight="1">
      <c r="A631" s="136"/>
      <c r="B631" s="136"/>
      <c r="C631" s="136"/>
      <c r="D631" s="136"/>
      <c r="E631" s="136"/>
      <c r="F631" s="136"/>
      <c r="G631" s="136"/>
      <c r="H631" s="136"/>
      <c r="I631" s="136"/>
      <c r="J631" s="136"/>
      <c r="K631" s="136"/>
      <c r="L631" s="136"/>
      <c r="M631" s="136"/>
      <c r="N631" s="136"/>
      <c r="O631" s="136"/>
      <c r="P631" s="136"/>
      <c r="Q631" s="136"/>
      <c r="R631" s="136"/>
      <c r="S631" s="136"/>
      <c r="T631" s="136"/>
      <c r="U631" s="136"/>
      <c r="V631" s="136"/>
      <c r="W631" s="136"/>
      <c r="X631" s="136"/>
      <c r="Y631" s="136"/>
      <c r="Z631" s="136"/>
    </row>
    <row r="632" spans="1:26" ht="25.8" customHeight="1">
      <c r="A632" s="136"/>
      <c r="B632" s="136"/>
      <c r="C632" s="136"/>
      <c r="D632" s="136"/>
      <c r="E632" s="136"/>
      <c r="F632" s="136"/>
      <c r="G632" s="136"/>
      <c r="H632" s="136"/>
      <c r="I632" s="136"/>
      <c r="J632" s="136"/>
      <c r="K632" s="136"/>
      <c r="L632" s="136"/>
      <c r="M632" s="136"/>
      <c r="N632" s="136"/>
      <c r="O632" s="136"/>
      <c r="P632" s="136"/>
      <c r="Q632" s="136"/>
      <c r="R632" s="136"/>
      <c r="S632" s="136"/>
      <c r="T632" s="136"/>
      <c r="U632" s="136"/>
      <c r="V632" s="136"/>
      <c r="W632" s="136"/>
      <c r="X632" s="136"/>
      <c r="Y632" s="136"/>
      <c r="Z632" s="136"/>
    </row>
    <row r="633" spans="1:26" ht="25.8" customHeight="1">
      <c r="A633" s="136"/>
      <c r="B633" s="136"/>
      <c r="C633" s="136"/>
      <c r="D633" s="136"/>
      <c r="E633" s="136"/>
      <c r="F633" s="136"/>
      <c r="G633" s="136"/>
      <c r="H633" s="136"/>
      <c r="I633" s="136"/>
      <c r="J633" s="136"/>
      <c r="K633" s="136"/>
      <c r="L633" s="136"/>
      <c r="M633" s="136"/>
      <c r="N633" s="136"/>
      <c r="O633" s="136"/>
      <c r="P633" s="136"/>
      <c r="Q633" s="136"/>
      <c r="R633" s="136"/>
      <c r="S633" s="136"/>
      <c r="T633" s="136"/>
      <c r="U633" s="136"/>
      <c r="V633" s="136"/>
      <c r="W633" s="136"/>
      <c r="X633" s="136"/>
      <c r="Y633" s="136"/>
      <c r="Z633" s="136"/>
    </row>
    <row r="634" spans="1:26" ht="25.8" customHeight="1">
      <c r="A634" s="136"/>
      <c r="B634" s="136"/>
      <c r="C634" s="136"/>
      <c r="D634" s="136"/>
      <c r="E634" s="136"/>
      <c r="F634" s="136"/>
      <c r="G634" s="136"/>
      <c r="H634" s="136"/>
      <c r="I634" s="136"/>
      <c r="J634" s="136"/>
      <c r="K634" s="136"/>
      <c r="L634" s="136"/>
      <c r="M634" s="136"/>
      <c r="N634" s="136"/>
      <c r="O634" s="136"/>
      <c r="P634" s="136"/>
      <c r="Q634" s="136"/>
      <c r="R634" s="136"/>
      <c r="S634" s="136"/>
      <c r="T634" s="136"/>
      <c r="U634" s="136"/>
      <c r="V634" s="136"/>
      <c r="W634" s="136"/>
      <c r="X634" s="136"/>
      <c r="Y634" s="136"/>
      <c r="Z634" s="136"/>
    </row>
    <row r="635" spans="1:26" ht="25.8" customHeight="1">
      <c r="A635" s="136"/>
      <c r="B635" s="136"/>
      <c r="C635" s="136"/>
      <c r="D635" s="136"/>
      <c r="E635" s="136"/>
      <c r="F635" s="136"/>
      <c r="G635" s="136"/>
      <c r="H635" s="136"/>
      <c r="I635" s="136"/>
      <c r="J635" s="136"/>
      <c r="K635" s="136"/>
      <c r="L635" s="136"/>
      <c r="M635" s="136"/>
      <c r="N635" s="136"/>
      <c r="O635" s="136"/>
      <c r="P635" s="136"/>
      <c r="Q635" s="136"/>
      <c r="R635" s="136"/>
      <c r="S635" s="136"/>
      <c r="T635" s="136"/>
      <c r="U635" s="136"/>
      <c r="V635" s="136"/>
      <c r="W635" s="136"/>
      <c r="X635" s="136"/>
      <c r="Y635" s="136"/>
      <c r="Z635" s="136"/>
    </row>
    <row r="636" spans="1:26" ht="25.8" customHeight="1">
      <c r="A636" s="136"/>
      <c r="B636" s="136"/>
      <c r="C636" s="136"/>
      <c r="D636" s="136"/>
      <c r="E636" s="136"/>
      <c r="F636" s="136"/>
      <c r="G636" s="136"/>
      <c r="H636" s="136"/>
      <c r="I636" s="136"/>
      <c r="J636" s="136"/>
      <c r="K636" s="136"/>
      <c r="L636" s="136"/>
      <c r="M636" s="136"/>
      <c r="N636" s="136"/>
      <c r="O636" s="136"/>
      <c r="P636" s="136"/>
      <c r="Q636" s="136"/>
      <c r="R636" s="136"/>
      <c r="S636" s="136"/>
      <c r="T636" s="136"/>
      <c r="U636" s="136"/>
      <c r="V636" s="136"/>
      <c r="W636" s="136"/>
      <c r="X636" s="136"/>
      <c r="Y636" s="136"/>
      <c r="Z636" s="136"/>
    </row>
    <row r="637" spans="1:26" ht="25.8" customHeight="1">
      <c r="A637" s="136"/>
      <c r="B637" s="136"/>
      <c r="C637" s="136"/>
      <c r="D637" s="136"/>
      <c r="E637" s="136"/>
      <c r="F637" s="136"/>
      <c r="G637" s="136"/>
      <c r="H637" s="136"/>
      <c r="I637" s="136"/>
      <c r="J637" s="136"/>
      <c r="K637" s="136"/>
      <c r="L637" s="136"/>
      <c r="M637" s="136"/>
      <c r="N637" s="136"/>
      <c r="O637" s="136"/>
      <c r="P637" s="136"/>
      <c r="Q637" s="136"/>
      <c r="R637" s="136"/>
      <c r="S637" s="136"/>
      <c r="T637" s="136"/>
      <c r="U637" s="136"/>
      <c r="V637" s="136"/>
      <c r="W637" s="136"/>
      <c r="X637" s="136"/>
      <c r="Y637" s="136"/>
      <c r="Z637" s="136"/>
    </row>
    <row r="638" spans="1:26" ht="25.8" customHeight="1">
      <c r="A638" s="136"/>
      <c r="B638" s="136"/>
      <c r="C638" s="136"/>
      <c r="D638" s="136"/>
      <c r="E638" s="136"/>
      <c r="F638" s="136"/>
      <c r="G638" s="136"/>
      <c r="H638" s="136"/>
      <c r="I638" s="136"/>
      <c r="J638" s="136"/>
      <c r="K638" s="136"/>
      <c r="L638" s="136"/>
      <c r="M638" s="136"/>
      <c r="N638" s="136"/>
      <c r="O638" s="136"/>
      <c r="P638" s="136"/>
      <c r="Q638" s="136"/>
      <c r="R638" s="136"/>
      <c r="S638" s="136"/>
      <c r="T638" s="136"/>
      <c r="U638" s="136"/>
      <c r="V638" s="136"/>
      <c r="W638" s="136"/>
      <c r="X638" s="136"/>
      <c r="Y638" s="136"/>
      <c r="Z638" s="136"/>
    </row>
    <row r="639" spans="1:26" ht="25.8" customHeight="1">
      <c r="A639" s="136"/>
      <c r="B639" s="136"/>
      <c r="C639" s="136"/>
      <c r="D639" s="136"/>
      <c r="E639" s="136"/>
      <c r="F639" s="136"/>
      <c r="G639" s="136"/>
      <c r="H639" s="136"/>
      <c r="I639" s="136"/>
      <c r="J639" s="136"/>
      <c r="K639" s="136"/>
      <c r="L639" s="136"/>
      <c r="M639" s="136"/>
      <c r="N639" s="136"/>
      <c r="O639" s="136"/>
      <c r="P639" s="136"/>
      <c r="Q639" s="136"/>
      <c r="R639" s="136"/>
      <c r="S639" s="136"/>
      <c r="T639" s="136"/>
      <c r="U639" s="136"/>
      <c r="V639" s="136"/>
      <c r="W639" s="136"/>
      <c r="X639" s="136"/>
      <c r="Y639" s="136"/>
      <c r="Z639" s="136"/>
    </row>
    <row r="640" spans="1:26" ht="25.8" customHeight="1">
      <c r="A640" s="136"/>
      <c r="B640" s="136"/>
      <c r="C640" s="136"/>
      <c r="D640" s="136"/>
      <c r="E640" s="136"/>
      <c r="F640" s="136"/>
      <c r="G640" s="136"/>
      <c r="H640" s="136"/>
      <c r="I640" s="136"/>
      <c r="J640" s="136"/>
      <c r="K640" s="136"/>
      <c r="L640" s="136"/>
      <c r="M640" s="136"/>
      <c r="N640" s="136"/>
      <c r="O640" s="136"/>
      <c r="P640" s="136"/>
      <c r="Q640" s="136"/>
      <c r="R640" s="136"/>
      <c r="S640" s="136"/>
      <c r="T640" s="136"/>
      <c r="U640" s="136"/>
      <c r="V640" s="136"/>
      <c r="W640" s="136"/>
      <c r="X640" s="136"/>
      <c r="Y640" s="136"/>
      <c r="Z640" s="136"/>
    </row>
    <row r="641" spans="1:26" ht="25.8" customHeight="1">
      <c r="A641" s="136"/>
      <c r="B641" s="136"/>
      <c r="C641" s="136"/>
      <c r="D641" s="136"/>
      <c r="E641" s="136"/>
      <c r="F641" s="136"/>
      <c r="G641" s="136"/>
      <c r="H641" s="136"/>
      <c r="I641" s="136"/>
      <c r="J641" s="136"/>
      <c r="K641" s="136"/>
      <c r="L641" s="136"/>
      <c r="M641" s="136"/>
      <c r="N641" s="136"/>
      <c r="O641" s="136"/>
      <c r="P641" s="136"/>
      <c r="Q641" s="136"/>
      <c r="R641" s="136"/>
      <c r="S641" s="136"/>
      <c r="T641" s="136"/>
      <c r="U641" s="136"/>
      <c r="V641" s="136"/>
      <c r="W641" s="136"/>
      <c r="X641" s="136"/>
      <c r="Y641" s="136"/>
      <c r="Z641" s="136"/>
    </row>
    <row r="642" spans="1:26" ht="25.8" customHeight="1">
      <c r="A642" s="136"/>
      <c r="B642" s="136"/>
      <c r="C642" s="136"/>
      <c r="D642" s="136"/>
      <c r="E642" s="136"/>
      <c r="F642" s="136"/>
      <c r="G642" s="136"/>
      <c r="H642" s="136"/>
      <c r="I642" s="136"/>
      <c r="J642" s="136"/>
      <c r="K642" s="136"/>
      <c r="L642" s="136"/>
      <c r="M642" s="136"/>
      <c r="N642" s="136"/>
      <c r="O642" s="136"/>
      <c r="P642" s="136"/>
      <c r="Q642" s="136"/>
      <c r="R642" s="136"/>
      <c r="S642" s="136"/>
      <c r="T642" s="136"/>
      <c r="U642" s="136"/>
      <c r="V642" s="136"/>
      <c r="W642" s="136"/>
      <c r="X642" s="136"/>
      <c r="Y642" s="136"/>
      <c r="Z642" s="136"/>
    </row>
    <row r="643" spans="1:26" ht="25.8" customHeight="1">
      <c r="A643" s="136"/>
      <c r="B643" s="136"/>
      <c r="C643" s="136"/>
      <c r="D643" s="136"/>
      <c r="E643" s="136"/>
      <c r="F643" s="136"/>
      <c r="G643" s="136"/>
      <c r="H643" s="136"/>
      <c r="I643" s="136"/>
      <c r="J643" s="136"/>
      <c r="K643" s="136"/>
      <c r="L643" s="136"/>
      <c r="M643" s="136"/>
      <c r="N643" s="136"/>
      <c r="O643" s="136"/>
      <c r="P643" s="136"/>
      <c r="Q643" s="136"/>
      <c r="R643" s="136"/>
      <c r="S643" s="136"/>
      <c r="T643" s="136"/>
      <c r="U643" s="136"/>
      <c r="V643" s="136"/>
      <c r="W643" s="136"/>
      <c r="X643" s="136"/>
      <c r="Y643" s="136"/>
      <c r="Z643" s="136"/>
    </row>
    <row r="644" spans="1:26" ht="25.8" customHeight="1">
      <c r="A644" s="136"/>
      <c r="B644" s="136"/>
      <c r="C644" s="136"/>
      <c r="D644" s="136"/>
      <c r="E644" s="136"/>
      <c r="F644" s="136"/>
      <c r="G644" s="136"/>
      <c r="H644" s="136"/>
      <c r="I644" s="136"/>
      <c r="J644" s="136"/>
      <c r="K644" s="136"/>
      <c r="L644" s="136"/>
      <c r="M644" s="136"/>
      <c r="N644" s="136"/>
      <c r="O644" s="136"/>
      <c r="P644" s="136"/>
      <c r="Q644" s="136"/>
      <c r="R644" s="136"/>
      <c r="S644" s="136"/>
      <c r="T644" s="136"/>
      <c r="U644" s="136"/>
      <c r="V644" s="136"/>
      <c r="W644" s="136"/>
      <c r="X644" s="136"/>
      <c r="Y644" s="136"/>
      <c r="Z644" s="136"/>
    </row>
    <row r="645" spans="1:26" ht="25.8" customHeight="1">
      <c r="A645" s="136"/>
      <c r="B645" s="136"/>
      <c r="C645" s="136"/>
      <c r="D645" s="136"/>
      <c r="E645" s="136"/>
      <c r="F645" s="136"/>
      <c r="G645" s="136"/>
      <c r="H645" s="136"/>
      <c r="I645" s="136"/>
      <c r="J645" s="136"/>
      <c r="K645" s="136"/>
      <c r="L645" s="136"/>
      <c r="M645" s="136"/>
      <c r="N645" s="136"/>
      <c r="O645" s="136"/>
      <c r="P645" s="136"/>
      <c r="Q645" s="136"/>
      <c r="R645" s="136"/>
      <c r="S645" s="136"/>
      <c r="T645" s="136"/>
      <c r="U645" s="136"/>
      <c r="V645" s="136"/>
      <c r="W645" s="136"/>
      <c r="X645" s="136"/>
      <c r="Y645" s="136"/>
      <c r="Z645" s="136"/>
    </row>
    <row r="646" spans="1:26" ht="25.8" customHeight="1">
      <c r="A646" s="136"/>
      <c r="B646" s="136"/>
      <c r="C646" s="136"/>
      <c r="D646" s="136"/>
      <c r="E646" s="136"/>
      <c r="F646" s="136"/>
      <c r="G646" s="136"/>
      <c r="H646" s="136"/>
      <c r="I646" s="136"/>
      <c r="J646" s="136"/>
      <c r="K646" s="136"/>
      <c r="L646" s="136"/>
      <c r="M646" s="136"/>
      <c r="N646" s="136"/>
      <c r="O646" s="136"/>
      <c r="P646" s="136"/>
      <c r="Q646" s="136"/>
      <c r="R646" s="136"/>
      <c r="S646" s="136"/>
      <c r="T646" s="136"/>
      <c r="U646" s="136"/>
      <c r="V646" s="136"/>
      <c r="W646" s="136"/>
      <c r="X646" s="136"/>
      <c r="Y646" s="136"/>
      <c r="Z646" s="136"/>
    </row>
    <row r="647" spans="1:26" ht="25.8" customHeight="1">
      <c r="A647" s="136"/>
      <c r="B647" s="136"/>
      <c r="C647" s="136"/>
      <c r="D647" s="136"/>
      <c r="E647" s="136"/>
      <c r="F647" s="136"/>
      <c r="G647" s="136"/>
      <c r="H647" s="136"/>
      <c r="I647" s="136"/>
      <c r="J647" s="136"/>
      <c r="K647" s="136"/>
      <c r="L647" s="136"/>
      <c r="M647" s="136"/>
      <c r="N647" s="136"/>
      <c r="O647" s="136"/>
      <c r="P647" s="136"/>
      <c r="Q647" s="136"/>
      <c r="R647" s="136"/>
      <c r="S647" s="136"/>
      <c r="T647" s="136"/>
      <c r="U647" s="136"/>
      <c r="V647" s="136"/>
      <c r="W647" s="136"/>
      <c r="X647" s="136"/>
      <c r="Y647" s="136"/>
      <c r="Z647" s="136"/>
    </row>
    <row r="648" spans="1:26" ht="25.8" customHeight="1">
      <c r="A648" s="136"/>
      <c r="B648" s="136"/>
      <c r="C648" s="136"/>
      <c r="D648" s="136"/>
      <c r="E648" s="136"/>
      <c r="F648" s="136"/>
      <c r="G648" s="136"/>
      <c r="H648" s="136"/>
      <c r="I648" s="136"/>
      <c r="J648" s="136"/>
      <c r="K648" s="136"/>
      <c r="L648" s="136"/>
      <c r="M648" s="136"/>
      <c r="N648" s="136"/>
      <c r="O648" s="136"/>
      <c r="P648" s="136"/>
      <c r="Q648" s="136"/>
      <c r="R648" s="136"/>
      <c r="S648" s="136"/>
      <c r="T648" s="136"/>
      <c r="U648" s="136"/>
      <c r="V648" s="136"/>
      <c r="W648" s="136"/>
      <c r="X648" s="136"/>
      <c r="Y648" s="136"/>
      <c r="Z648" s="136"/>
    </row>
    <row r="649" spans="1:26" ht="25.8" customHeight="1">
      <c r="A649" s="136"/>
      <c r="B649" s="136"/>
      <c r="C649" s="136"/>
      <c r="D649" s="136"/>
      <c r="E649" s="136"/>
      <c r="F649" s="136"/>
      <c r="G649" s="136"/>
      <c r="H649" s="136"/>
      <c r="I649" s="136"/>
      <c r="J649" s="136"/>
      <c r="K649" s="136"/>
      <c r="L649" s="136"/>
      <c r="M649" s="136"/>
      <c r="N649" s="136"/>
      <c r="O649" s="136"/>
      <c r="P649" s="136"/>
      <c r="Q649" s="136"/>
      <c r="R649" s="136"/>
      <c r="S649" s="136"/>
      <c r="T649" s="136"/>
      <c r="U649" s="136"/>
      <c r="V649" s="136"/>
      <c r="W649" s="136"/>
      <c r="X649" s="136"/>
      <c r="Y649" s="136"/>
      <c r="Z649" s="136"/>
    </row>
    <row r="650" spans="1:26" ht="25.8" customHeight="1">
      <c r="A650" s="136"/>
      <c r="B650" s="136"/>
      <c r="C650" s="136"/>
      <c r="D650" s="136"/>
      <c r="E650" s="136"/>
      <c r="F650" s="136"/>
      <c r="G650" s="136"/>
      <c r="H650" s="136"/>
      <c r="I650" s="136"/>
      <c r="J650" s="136"/>
      <c r="K650" s="136"/>
      <c r="L650" s="136"/>
      <c r="M650" s="136"/>
      <c r="N650" s="136"/>
      <c r="O650" s="136"/>
      <c r="P650" s="136"/>
      <c r="Q650" s="136"/>
      <c r="R650" s="136"/>
      <c r="S650" s="136"/>
      <c r="T650" s="136"/>
      <c r="U650" s="136"/>
      <c r="V650" s="136"/>
      <c r="W650" s="136"/>
      <c r="X650" s="136"/>
      <c r="Y650" s="136"/>
      <c r="Z650" s="136"/>
    </row>
    <row r="651" spans="1:26" ht="25.8" customHeight="1">
      <c r="A651" s="136"/>
      <c r="B651" s="136"/>
      <c r="C651" s="136"/>
      <c r="D651" s="136"/>
      <c r="E651" s="136"/>
      <c r="F651" s="136"/>
      <c r="G651" s="136"/>
      <c r="H651" s="136"/>
      <c r="I651" s="136"/>
      <c r="J651" s="136"/>
      <c r="K651" s="136"/>
      <c r="L651" s="136"/>
      <c r="M651" s="136"/>
      <c r="N651" s="136"/>
      <c r="O651" s="136"/>
      <c r="P651" s="136"/>
      <c r="Q651" s="136"/>
      <c r="R651" s="136"/>
      <c r="S651" s="136"/>
      <c r="T651" s="136"/>
      <c r="U651" s="136"/>
      <c r="V651" s="136"/>
      <c r="W651" s="136"/>
      <c r="X651" s="136"/>
      <c r="Y651" s="136"/>
      <c r="Z651" s="136"/>
    </row>
    <row r="652" spans="1:26" ht="25.8" customHeight="1">
      <c r="A652" s="136"/>
      <c r="B652" s="136"/>
      <c r="C652" s="136"/>
      <c r="D652" s="136"/>
      <c r="E652" s="136"/>
      <c r="F652" s="136"/>
      <c r="G652" s="136"/>
      <c r="H652" s="136"/>
      <c r="I652" s="136"/>
      <c r="J652" s="136"/>
      <c r="K652" s="136"/>
      <c r="L652" s="136"/>
      <c r="M652" s="136"/>
      <c r="N652" s="136"/>
      <c r="O652" s="136"/>
      <c r="P652" s="136"/>
      <c r="Q652" s="136"/>
      <c r="R652" s="136"/>
      <c r="S652" s="136"/>
      <c r="T652" s="136"/>
      <c r="U652" s="136"/>
      <c r="V652" s="136"/>
      <c r="W652" s="136"/>
      <c r="X652" s="136"/>
      <c r="Y652" s="136"/>
      <c r="Z652" s="136"/>
    </row>
    <row r="653" spans="1:26" ht="25.8" customHeight="1">
      <c r="A653" s="136"/>
      <c r="B653" s="136"/>
      <c r="C653" s="136"/>
      <c r="D653" s="136"/>
      <c r="E653" s="136"/>
      <c r="F653" s="136"/>
      <c r="G653" s="136"/>
      <c r="H653" s="136"/>
      <c r="I653" s="136"/>
      <c r="J653" s="136"/>
      <c r="K653" s="136"/>
      <c r="L653" s="136"/>
      <c r="M653" s="136"/>
      <c r="N653" s="136"/>
      <c r="O653" s="136"/>
      <c r="P653" s="136"/>
      <c r="Q653" s="136"/>
      <c r="R653" s="136"/>
      <c r="S653" s="136"/>
      <c r="T653" s="136"/>
      <c r="U653" s="136"/>
      <c r="V653" s="136"/>
      <c r="W653" s="136"/>
      <c r="X653" s="136"/>
      <c r="Y653" s="136"/>
      <c r="Z653" s="136"/>
    </row>
    <row r="654" spans="1:26" ht="25.8" customHeight="1">
      <c r="A654" s="136"/>
      <c r="B654" s="136"/>
      <c r="C654" s="136"/>
      <c r="D654" s="136"/>
      <c r="E654" s="136"/>
      <c r="F654" s="136"/>
      <c r="G654" s="136"/>
      <c r="H654" s="136"/>
      <c r="I654" s="136"/>
      <c r="J654" s="136"/>
      <c r="K654" s="136"/>
      <c r="L654" s="136"/>
      <c r="M654" s="136"/>
      <c r="N654" s="136"/>
      <c r="O654" s="136"/>
      <c r="P654" s="136"/>
      <c r="Q654" s="136"/>
      <c r="R654" s="136"/>
      <c r="S654" s="136"/>
      <c r="T654" s="136"/>
      <c r="U654" s="136"/>
      <c r="V654" s="136"/>
      <c r="W654" s="136"/>
      <c r="X654" s="136"/>
      <c r="Y654" s="136"/>
      <c r="Z654" s="136"/>
    </row>
    <row r="655" spans="1:26" ht="25.8" customHeight="1">
      <c r="A655" s="136"/>
      <c r="B655" s="136"/>
      <c r="C655" s="136"/>
      <c r="D655" s="136"/>
      <c r="E655" s="136"/>
      <c r="F655" s="136"/>
      <c r="G655" s="136"/>
      <c r="H655" s="136"/>
      <c r="I655" s="136"/>
      <c r="J655" s="136"/>
      <c r="K655" s="136"/>
      <c r="L655" s="136"/>
      <c r="M655" s="136"/>
      <c r="N655" s="136"/>
      <c r="O655" s="136"/>
      <c r="P655" s="136"/>
      <c r="Q655" s="136"/>
      <c r="R655" s="136"/>
      <c r="S655" s="136"/>
      <c r="T655" s="136"/>
      <c r="U655" s="136"/>
      <c r="V655" s="136"/>
      <c r="W655" s="136"/>
      <c r="X655" s="136"/>
      <c r="Y655" s="136"/>
      <c r="Z655" s="136"/>
    </row>
    <row r="656" spans="1:26" ht="25.8" customHeight="1">
      <c r="A656" s="136"/>
      <c r="B656" s="136"/>
      <c r="C656" s="136"/>
      <c r="D656" s="136"/>
      <c r="E656" s="136"/>
      <c r="F656" s="136"/>
      <c r="G656" s="136"/>
      <c r="H656" s="136"/>
      <c r="I656" s="136"/>
      <c r="J656" s="136"/>
      <c r="K656" s="136"/>
      <c r="L656" s="136"/>
      <c r="M656" s="136"/>
      <c r="N656" s="136"/>
      <c r="O656" s="136"/>
      <c r="P656" s="136"/>
      <c r="Q656" s="136"/>
      <c r="R656" s="136"/>
      <c r="S656" s="136"/>
      <c r="T656" s="136"/>
      <c r="U656" s="136"/>
      <c r="V656" s="136"/>
      <c r="W656" s="136"/>
      <c r="X656" s="136"/>
      <c r="Y656" s="136"/>
      <c r="Z656" s="136"/>
    </row>
    <row r="657" spans="1:26" ht="25.8" customHeight="1">
      <c r="A657" s="136"/>
      <c r="B657" s="136"/>
      <c r="C657" s="136"/>
      <c r="D657" s="136"/>
      <c r="E657" s="136"/>
      <c r="F657" s="136"/>
      <c r="G657" s="136"/>
      <c r="H657" s="136"/>
      <c r="I657" s="136"/>
      <c r="J657" s="136"/>
      <c r="K657" s="136"/>
      <c r="L657" s="136"/>
      <c r="M657" s="136"/>
      <c r="N657" s="136"/>
      <c r="O657" s="136"/>
      <c r="P657" s="136"/>
      <c r="Q657" s="136"/>
      <c r="R657" s="136"/>
      <c r="S657" s="136"/>
      <c r="T657" s="136"/>
      <c r="U657" s="136"/>
      <c r="V657" s="136"/>
      <c r="W657" s="136"/>
      <c r="X657" s="136"/>
      <c r="Y657" s="136"/>
      <c r="Z657" s="136"/>
    </row>
    <row r="658" spans="1:26" ht="25.8" customHeight="1">
      <c r="A658" s="136"/>
      <c r="B658" s="136"/>
      <c r="C658" s="136"/>
      <c r="D658" s="136"/>
      <c r="E658" s="136"/>
      <c r="F658" s="136"/>
      <c r="G658" s="136"/>
      <c r="H658" s="136"/>
      <c r="I658" s="136"/>
      <c r="J658" s="136"/>
      <c r="K658" s="136"/>
      <c r="L658" s="136"/>
      <c r="M658" s="136"/>
      <c r="N658" s="136"/>
      <c r="O658" s="136"/>
      <c r="P658" s="136"/>
      <c r="Q658" s="136"/>
      <c r="R658" s="136"/>
      <c r="S658" s="136"/>
      <c r="T658" s="136"/>
      <c r="U658" s="136"/>
      <c r="V658" s="136"/>
      <c r="W658" s="136"/>
      <c r="X658" s="136"/>
      <c r="Y658" s="136"/>
      <c r="Z658" s="136"/>
    </row>
    <row r="659" spans="1:26" ht="25.8" customHeight="1">
      <c r="A659" s="136"/>
      <c r="B659" s="136"/>
      <c r="C659" s="136"/>
      <c r="D659" s="136"/>
      <c r="E659" s="136"/>
      <c r="F659" s="136"/>
      <c r="G659" s="136"/>
      <c r="H659" s="136"/>
      <c r="I659" s="136"/>
      <c r="J659" s="136"/>
      <c r="K659" s="136"/>
      <c r="L659" s="136"/>
      <c r="M659" s="136"/>
      <c r="N659" s="136"/>
      <c r="O659" s="136"/>
      <c r="P659" s="136"/>
      <c r="Q659" s="136"/>
      <c r="R659" s="136"/>
      <c r="S659" s="136"/>
      <c r="T659" s="136"/>
      <c r="U659" s="136"/>
      <c r="V659" s="136"/>
      <c r="W659" s="136"/>
      <c r="X659" s="136"/>
      <c r="Y659" s="136"/>
      <c r="Z659" s="136"/>
    </row>
    <row r="660" spans="1:26" ht="25.8" customHeight="1">
      <c r="A660" s="136"/>
      <c r="B660" s="136"/>
      <c r="C660" s="136"/>
      <c r="D660" s="136"/>
      <c r="E660" s="136"/>
      <c r="F660" s="136"/>
      <c r="G660" s="136"/>
      <c r="H660" s="136"/>
      <c r="I660" s="136"/>
      <c r="J660" s="136"/>
      <c r="K660" s="136"/>
      <c r="L660" s="136"/>
      <c r="M660" s="136"/>
      <c r="N660" s="136"/>
      <c r="O660" s="136"/>
      <c r="P660" s="136"/>
      <c r="Q660" s="136"/>
      <c r="R660" s="136"/>
      <c r="S660" s="136"/>
      <c r="T660" s="136"/>
      <c r="U660" s="136"/>
      <c r="V660" s="136"/>
      <c r="W660" s="136"/>
      <c r="X660" s="136"/>
      <c r="Y660" s="136"/>
      <c r="Z660" s="136"/>
    </row>
    <row r="661" spans="1:26" ht="25.8" customHeight="1">
      <c r="A661" s="136"/>
      <c r="B661" s="136"/>
      <c r="C661" s="136"/>
      <c r="D661" s="136"/>
      <c r="E661" s="136"/>
      <c r="F661" s="136"/>
      <c r="G661" s="136"/>
      <c r="H661" s="136"/>
      <c r="I661" s="136"/>
      <c r="J661" s="136"/>
      <c r="K661" s="136"/>
      <c r="L661" s="136"/>
      <c r="M661" s="136"/>
      <c r="N661" s="136"/>
      <c r="O661" s="136"/>
      <c r="P661" s="136"/>
      <c r="Q661" s="136"/>
      <c r="R661" s="136"/>
      <c r="S661" s="136"/>
      <c r="T661" s="136"/>
      <c r="U661" s="136"/>
      <c r="V661" s="136"/>
      <c r="W661" s="136"/>
      <c r="X661" s="136"/>
      <c r="Y661" s="136"/>
      <c r="Z661" s="136"/>
    </row>
    <row r="662" spans="1:26" ht="25.8" customHeight="1">
      <c r="A662" s="136"/>
      <c r="B662" s="136"/>
      <c r="C662" s="136"/>
      <c r="D662" s="136"/>
      <c r="E662" s="136"/>
      <c r="F662" s="136"/>
      <c r="G662" s="136"/>
      <c r="H662" s="136"/>
      <c r="I662" s="136"/>
      <c r="J662" s="136"/>
      <c r="K662" s="136"/>
      <c r="L662" s="136"/>
      <c r="M662" s="136"/>
      <c r="N662" s="136"/>
      <c r="O662" s="136"/>
      <c r="P662" s="136"/>
      <c r="Q662" s="136"/>
      <c r="R662" s="136"/>
      <c r="S662" s="136"/>
      <c r="T662" s="136"/>
      <c r="U662" s="136"/>
      <c r="V662" s="136"/>
      <c r="W662" s="136"/>
      <c r="X662" s="136"/>
      <c r="Y662" s="136"/>
      <c r="Z662" s="136"/>
    </row>
    <row r="663" spans="1:26" ht="25.8" customHeight="1">
      <c r="A663" s="136"/>
      <c r="B663" s="136"/>
      <c r="C663" s="136"/>
      <c r="D663" s="136"/>
      <c r="E663" s="136"/>
      <c r="F663" s="136"/>
      <c r="G663" s="136"/>
      <c r="H663" s="136"/>
      <c r="I663" s="136"/>
      <c r="J663" s="136"/>
      <c r="K663" s="136"/>
      <c r="L663" s="136"/>
      <c r="M663" s="136"/>
      <c r="N663" s="136"/>
      <c r="O663" s="136"/>
      <c r="P663" s="136"/>
      <c r="Q663" s="136"/>
      <c r="R663" s="136"/>
      <c r="S663" s="136"/>
      <c r="T663" s="136"/>
      <c r="U663" s="136"/>
      <c r="V663" s="136"/>
      <c r="W663" s="136"/>
      <c r="X663" s="136"/>
      <c r="Y663" s="136"/>
      <c r="Z663" s="136"/>
    </row>
    <row r="664" spans="1:26" ht="25.8" customHeight="1">
      <c r="A664" s="136"/>
      <c r="B664" s="136"/>
      <c r="C664" s="136"/>
      <c r="D664" s="136"/>
      <c r="E664" s="136"/>
      <c r="F664" s="136"/>
      <c r="G664" s="136"/>
      <c r="H664" s="136"/>
      <c r="I664" s="136"/>
      <c r="J664" s="136"/>
      <c r="K664" s="136"/>
      <c r="L664" s="136"/>
      <c r="M664" s="136"/>
      <c r="N664" s="136"/>
      <c r="O664" s="136"/>
      <c r="P664" s="136"/>
      <c r="Q664" s="136"/>
      <c r="R664" s="136"/>
      <c r="S664" s="136"/>
      <c r="T664" s="136"/>
      <c r="U664" s="136"/>
      <c r="V664" s="136"/>
      <c r="W664" s="136"/>
      <c r="X664" s="136"/>
      <c r="Y664" s="136"/>
      <c r="Z664" s="136"/>
    </row>
    <row r="665" spans="1:26" ht="25.8" customHeight="1">
      <c r="A665" s="136"/>
      <c r="B665" s="136"/>
      <c r="C665" s="136"/>
      <c r="D665" s="136"/>
      <c r="E665" s="136"/>
      <c r="F665" s="136"/>
      <c r="G665" s="136"/>
      <c r="H665" s="136"/>
      <c r="I665" s="136"/>
      <c r="J665" s="136"/>
      <c r="K665" s="136"/>
      <c r="L665" s="136"/>
      <c r="M665" s="136"/>
      <c r="N665" s="136"/>
      <c r="O665" s="136"/>
      <c r="P665" s="136"/>
      <c r="Q665" s="136"/>
      <c r="R665" s="136"/>
      <c r="S665" s="136"/>
      <c r="T665" s="136"/>
      <c r="U665" s="136"/>
      <c r="V665" s="136"/>
      <c r="W665" s="136"/>
      <c r="X665" s="136"/>
      <c r="Y665" s="136"/>
      <c r="Z665" s="136"/>
    </row>
    <row r="666" spans="1:26" ht="25.8" customHeight="1">
      <c r="A666" s="136"/>
      <c r="B666" s="136"/>
      <c r="C666" s="136"/>
      <c r="D666" s="136"/>
      <c r="E666" s="136"/>
      <c r="F666" s="136"/>
      <c r="G666" s="136"/>
      <c r="H666" s="136"/>
      <c r="I666" s="136"/>
      <c r="J666" s="136"/>
      <c r="K666" s="136"/>
      <c r="L666" s="136"/>
      <c r="M666" s="136"/>
      <c r="N666" s="136"/>
      <c r="O666" s="136"/>
      <c r="P666" s="136"/>
      <c r="Q666" s="136"/>
      <c r="R666" s="136"/>
      <c r="S666" s="136"/>
      <c r="T666" s="136"/>
      <c r="U666" s="136"/>
      <c r="V666" s="136"/>
      <c r="W666" s="136"/>
      <c r="X666" s="136"/>
      <c r="Y666" s="136"/>
      <c r="Z666" s="136"/>
    </row>
    <row r="667" spans="1:26" ht="25.8" customHeight="1">
      <c r="A667" s="136"/>
      <c r="B667" s="136"/>
      <c r="C667" s="136"/>
      <c r="D667" s="136"/>
      <c r="E667" s="136"/>
      <c r="F667" s="136"/>
      <c r="G667" s="136"/>
      <c r="H667" s="136"/>
      <c r="I667" s="136"/>
      <c r="J667" s="136"/>
      <c r="K667" s="136"/>
      <c r="L667" s="136"/>
      <c r="M667" s="136"/>
      <c r="N667" s="136"/>
      <c r="O667" s="136"/>
      <c r="P667" s="136"/>
      <c r="Q667" s="136"/>
      <c r="R667" s="136"/>
      <c r="S667" s="136"/>
      <c r="T667" s="136"/>
      <c r="U667" s="136"/>
      <c r="V667" s="136"/>
      <c r="W667" s="136"/>
      <c r="X667" s="136"/>
      <c r="Y667" s="136"/>
      <c r="Z667" s="136"/>
    </row>
    <row r="668" spans="1:26" ht="25.8" customHeight="1">
      <c r="A668" s="136"/>
      <c r="B668" s="136"/>
      <c r="C668" s="136"/>
      <c r="D668" s="136"/>
      <c r="E668" s="136"/>
      <c r="F668" s="136"/>
      <c r="G668" s="136"/>
      <c r="H668" s="136"/>
      <c r="I668" s="136"/>
      <c r="J668" s="136"/>
      <c r="K668" s="136"/>
      <c r="L668" s="136"/>
      <c r="M668" s="136"/>
      <c r="N668" s="136"/>
      <c r="O668" s="136"/>
      <c r="P668" s="136"/>
      <c r="Q668" s="136"/>
      <c r="R668" s="136"/>
      <c r="S668" s="136"/>
      <c r="T668" s="136"/>
      <c r="U668" s="136"/>
      <c r="V668" s="136"/>
      <c r="W668" s="136"/>
      <c r="X668" s="136"/>
      <c r="Y668" s="136"/>
      <c r="Z668" s="136"/>
    </row>
    <row r="669" spans="1:26" ht="25.8" customHeight="1">
      <c r="A669" s="136"/>
      <c r="B669" s="136"/>
      <c r="C669" s="136"/>
      <c r="D669" s="136"/>
      <c r="E669" s="136"/>
      <c r="F669" s="136"/>
      <c r="G669" s="136"/>
      <c r="H669" s="136"/>
      <c r="I669" s="136"/>
      <c r="J669" s="136"/>
      <c r="K669" s="136"/>
      <c r="L669" s="136"/>
      <c r="M669" s="136"/>
      <c r="N669" s="136"/>
      <c r="O669" s="136"/>
      <c r="P669" s="136"/>
      <c r="Q669" s="136"/>
      <c r="R669" s="136"/>
      <c r="S669" s="136"/>
      <c r="T669" s="136"/>
      <c r="U669" s="136"/>
      <c r="V669" s="136"/>
      <c r="W669" s="136"/>
      <c r="X669" s="136"/>
      <c r="Y669" s="136"/>
      <c r="Z669" s="136"/>
    </row>
    <row r="670" spans="1:26" ht="25.8" customHeight="1">
      <c r="A670" s="136"/>
      <c r="B670" s="136"/>
      <c r="C670" s="136"/>
      <c r="D670" s="136"/>
      <c r="E670" s="136"/>
      <c r="F670" s="136"/>
      <c r="G670" s="136"/>
      <c r="H670" s="136"/>
      <c r="I670" s="136"/>
      <c r="J670" s="136"/>
      <c r="K670" s="136"/>
      <c r="L670" s="136"/>
      <c r="M670" s="136"/>
      <c r="N670" s="136"/>
      <c r="O670" s="136"/>
      <c r="P670" s="136"/>
      <c r="Q670" s="136"/>
      <c r="R670" s="136"/>
      <c r="S670" s="136"/>
      <c r="T670" s="136"/>
      <c r="U670" s="136"/>
      <c r="V670" s="136"/>
      <c r="W670" s="136"/>
      <c r="X670" s="136"/>
      <c r="Y670" s="136"/>
      <c r="Z670" s="136"/>
    </row>
    <row r="671" spans="1:26" ht="25.8" customHeight="1">
      <c r="A671" s="136"/>
      <c r="B671" s="136"/>
      <c r="C671" s="136"/>
      <c r="D671" s="136"/>
      <c r="E671" s="136"/>
      <c r="F671" s="136"/>
      <c r="G671" s="136"/>
      <c r="H671" s="136"/>
      <c r="I671" s="136"/>
      <c r="J671" s="136"/>
      <c r="K671" s="136"/>
      <c r="L671" s="136"/>
      <c r="M671" s="136"/>
      <c r="N671" s="136"/>
      <c r="O671" s="136"/>
      <c r="P671" s="136"/>
      <c r="Q671" s="136"/>
      <c r="R671" s="136"/>
      <c r="S671" s="136"/>
      <c r="T671" s="136"/>
      <c r="U671" s="136"/>
      <c r="V671" s="136"/>
      <c r="W671" s="136"/>
      <c r="X671" s="136"/>
      <c r="Y671" s="136"/>
      <c r="Z671" s="136"/>
    </row>
    <row r="672" spans="1:26" ht="25.8" customHeight="1">
      <c r="A672" s="136"/>
      <c r="B672" s="136"/>
      <c r="C672" s="136"/>
      <c r="D672" s="136"/>
      <c r="E672" s="136"/>
      <c r="F672" s="136"/>
      <c r="G672" s="136"/>
      <c r="H672" s="136"/>
      <c r="I672" s="136"/>
      <c r="J672" s="136"/>
      <c r="K672" s="136"/>
      <c r="L672" s="136"/>
      <c r="M672" s="136"/>
      <c r="N672" s="136"/>
      <c r="O672" s="136"/>
      <c r="P672" s="136"/>
      <c r="Q672" s="136"/>
      <c r="R672" s="136"/>
      <c r="S672" s="136"/>
      <c r="T672" s="136"/>
      <c r="U672" s="136"/>
      <c r="V672" s="136"/>
      <c r="W672" s="136"/>
      <c r="X672" s="136"/>
      <c r="Y672" s="136"/>
      <c r="Z672" s="136"/>
    </row>
    <row r="673" spans="1:26" ht="25.8" customHeight="1">
      <c r="A673" s="136"/>
      <c r="B673" s="136"/>
      <c r="C673" s="136"/>
      <c r="D673" s="136"/>
      <c r="E673" s="136"/>
      <c r="F673" s="136"/>
      <c r="G673" s="136"/>
      <c r="H673" s="136"/>
      <c r="I673" s="136"/>
      <c r="J673" s="136"/>
      <c r="K673" s="136"/>
      <c r="L673" s="136"/>
      <c r="M673" s="136"/>
      <c r="N673" s="136"/>
      <c r="O673" s="136"/>
      <c r="P673" s="136"/>
      <c r="Q673" s="136"/>
      <c r="R673" s="136"/>
      <c r="S673" s="136"/>
      <c r="T673" s="136"/>
      <c r="U673" s="136"/>
      <c r="V673" s="136"/>
      <c r="W673" s="136"/>
      <c r="X673" s="136"/>
      <c r="Y673" s="136"/>
      <c r="Z673" s="136"/>
    </row>
    <row r="674" spans="1:26" ht="25.8" customHeight="1">
      <c r="A674" s="136"/>
      <c r="B674" s="136"/>
      <c r="C674" s="136"/>
      <c r="D674" s="136"/>
      <c r="E674" s="136"/>
      <c r="F674" s="136"/>
      <c r="G674" s="136"/>
      <c r="H674" s="136"/>
      <c r="I674" s="136"/>
      <c r="J674" s="136"/>
      <c r="K674" s="136"/>
      <c r="L674" s="136"/>
      <c r="M674" s="136"/>
      <c r="N674" s="136"/>
      <c r="O674" s="136"/>
      <c r="P674" s="136"/>
      <c r="Q674" s="136"/>
      <c r="R674" s="136"/>
      <c r="S674" s="136"/>
      <c r="T674" s="136"/>
      <c r="U674" s="136"/>
      <c r="V674" s="136"/>
      <c r="W674" s="136"/>
      <c r="X674" s="136"/>
      <c r="Y674" s="136"/>
      <c r="Z674" s="136"/>
    </row>
    <row r="675" spans="1:26" ht="25.8" customHeight="1">
      <c r="A675" s="136"/>
      <c r="B675" s="136"/>
      <c r="C675" s="136"/>
      <c r="D675" s="136"/>
      <c r="E675" s="136"/>
      <c r="F675" s="136"/>
      <c r="G675" s="136"/>
      <c r="H675" s="136"/>
      <c r="I675" s="136"/>
      <c r="J675" s="136"/>
      <c r="K675" s="136"/>
      <c r="L675" s="136"/>
      <c r="M675" s="136"/>
      <c r="N675" s="136"/>
      <c r="O675" s="136"/>
      <c r="P675" s="136"/>
      <c r="Q675" s="136"/>
      <c r="R675" s="136"/>
      <c r="S675" s="136"/>
      <c r="T675" s="136"/>
      <c r="U675" s="136"/>
      <c r="V675" s="136"/>
      <c r="W675" s="136"/>
      <c r="X675" s="136"/>
      <c r="Y675" s="136"/>
      <c r="Z675" s="136"/>
    </row>
    <row r="676" spans="1:26" ht="25.8" customHeight="1">
      <c r="A676" s="136"/>
      <c r="B676" s="136"/>
      <c r="C676" s="136"/>
      <c r="D676" s="136"/>
      <c r="E676" s="136"/>
      <c r="F676" s="136"/>
      <c r="G676" s="136"/>
      <c r="H676" s="136"/>
      <c r="I676" s="136"/>
      <c r="J676" s="136"/>
      <c r="K676" s="136"/>
      <c r="L676" s="136"/>
      <c r="M676" s="136"/>
      <c r="N676" s="136"/>
      <c r="O676" s="136"/>
      <c r="P676" s="136"/>
      <c r="Q676" s="136"/>
      <c r="R676" s="136"/>
      <c r="S676" s="136"/>
      <c r="T676" s="136"/>
      <c r="U676" s="136"/>
      <c r="V676" s="136"/>
      <c r="W676" s="136"/>
      <c r="X676" s="136"/>
      <c r="Y676" s="136"/>
      <c r="Z676" s="136"/>
    </row>
    <row r="677" spans="1:26" ht="25.8" customHeight="1">
      <c r="A677" s="136"/>
      <c r="B677" s="136"/>
      <c r="C677" s="136"/>
      <c r="D677" s="136"/>
      <c r="E677" s="136"/>
      <c r="F677" s="136"/>
      <c r="G677" s="136"/>
      <c r="H677" s="136"/>
      <c r="I677" s="136"/>
      <c r="J677" s="136"/>
      <c r="K677" s="136"/>
      <c r="L677" s="136"/>
      <c r="M677" s="136"/>
      <c r="N677" s="136"/>
      <c r="O677" s="136"/>
      <c r="P677" s="136"/>
      <c r="Q677" s="136"/>
      <c r="R677" s="136"/>
      <c r="S677" s="136"/>
      <c r="T677" s="136"/>
      <c r="U677" s="136"/>
      <c r="V677" s="136"/>
      <c r="W677" s="136"/>
      <c r="X677" s="136"/>
      <c r="Y677" s="136"/>
      <c r="Z677" s="136"/>
    </row>
    <row r="678" spans="1:26" ht="25.8" customHeight="1">
      <c r="A678" s="136"/>
      <c r="B678" s="136"/>
      <c r="C678" s="136"/>
      <c r="D678" s="136"/>
      <c r="E678" s="136"/>
      <c r="F678" s="136"/>
      <c r="G678" s="136"/>
      <c r="H678" s="136"/>
      <c r="I678" s="136"/>
      <c r="J678" s="136"/>
      <c r="K678" s="136"/>
      <c r="L678" s="136"/>
      <c r="M678" s="136"/>
      <c r="N678" s="136"/>
      <c r="O678" s="136"/>
      <c r="P678" s="136"/>
      <c r="Q678" s="136"/>
      <c r="R678" s="136"/>
      <c r="S678" s="136"/>
      <c r="T678" s="136"/>
      <c r="U678" s="136"/>
      <c r="V678" s="136"/>
      <c r="W678" s="136"/>
      <c r="X678" s="136"/>
      <c r="Y678" s="136"/>
      <c r="Z678" s="136"/>
    </row>
    <row r="679" spans="1:26" ht="25.8" customHeight="1">
      <c r="A679" s="136"/>
      <c r="B679" s="136"/>
      <c r="C679" s="136"/>
      <c r="D679" s="136"/>
      <c r="E679" s="136"/>
      <c r="F679" s="136"/>
      <c r="G679" s="136"/>
      <c r="H679" s="136"/>
      <c r="I679" s="136"/>
      <c r="J679" s="136"/>
      <c r="K679" s="136"/>
      <c r="L679" s="136"/>
      <c r="M679" s="136"/>
      <c r="N679" s="136"/>
      <c r="O679" s="136"/>
      <c r="P679" s="136"/>
      <c r="Q679" s="136"/>
      <c r="R679" s="136"/>
      <c r="S679" s="136"/>
      <c r="T679" s="136"/>
      <c r="U679" s="136"/>
      <c r="V679" s="136"/>
      <c r="W679" s="136"/>
      <c r="X679" s="136"/>
      <c r="Y679" s="136"/>
      <c r="Z679" s="136"/>
    </row>
    <row r="680" spans="1:26" ht="25.8" customHeight="1">
      <c r="A680" s="136"/>
      <c r="B680" s="136"/>
      <c r="C680" s="136"/>
      <c r="D680" s="136"/>
      <c r="E680" s="136"/>
      <c r="F680" s="136"/>
      <c r="G680" s="136"/>
      <c r="H680" s="136"/>
      <c r="I680" s="136"/>
      <c r="J680" s="136"/>
      <c r="K680" s="136"/>
      <c r="L680" s="136"/>
      <c r="M680" s="136"/>
      <c r="N680" s="136"/>
      <c r="O680" s="136"/>
      <c r="P680" s="136"/>
      <c r="Q680" s="136"/>
      <c r="R680" s="136"/>
      <c r="S680" s="136"/>
      <c r="T680" s="136"/>
      <c r="U680" s="136"/>
      <c r="V680" s="136"/>
      <c r="W680" s="136"/>
      <c r="X680" s="136"/>
      <c r="Y680" s="136"/>
      <c r="Z680" s="136"/>
    </row>
    <row r="681" spans="1:26" ht="25.8" customHeight="1">
      <c r="A681" s="136"/>
      <c r="B681" s="136"/>
      <c r="C681" s="136"/>
      <c r="D681" s="136"/>
      <c r="E681" s="136"/>
      <c r="F681" s="136"/>
      <c r="G681" s="136"/>
      <c r="H681" s="136"/>
      <c r="I681" s="136"/>
      <c r="J681" s="136"/>
      <c r="K681" s="136"/>
      <c r="L681" s="136"/>
      <c r="M681" s="136"/>
      <c r="N681" s="136"/>
      <c r="O681" s="136"/>
      <c r="P681" s="136"/>
      <c r="Q681" s="136"/>
      <c r="R681" s="136"/>
      <c r="S681" s="136"/>
      <c r="T681" s="136"/>
      <c r="U681" s="136"/>
      <c r="V681" s="136"/>
      <c r="W681" s="136"/>
      <c r="X681" s="136"/>
      <c r="Y681" s="136"/>
      <c r="Z681" s="136"/>
    </row>
    <row r="682" spans="1:26" ht="25.8" customHeight="1">
      <c r="A682" s="136"/>
      <c r="B682" s="136"/>
      <c r="C682" s="136"/>
      <c r="D682" s="136"/>
      <c r="E682" s="136"/>
      <c r="F682" s="136"/>
      <c r="G682" s="136"/>
      <c r="H682" s="136"/>
      <c r="I682" s="136"/>
      <c r="J682" s="136"/>
      <c r="K682" s="136"/>
      <c r="L682" s="136"/>
      <c r="M682" s="136"/>
      <c r="N682" s="136"/>
      <c r="O682" s="136"/>
      <c r="P682" s="136"/>
      <c r="Q682" s="136"/>
      <c r="R682" s="136"/>
      <c r="S682" s="136"/>
      <c r="T682" s="136"/>
      <c r="U682" s="136"/>
      <c r="V682" s="136"/>
      <c r="W682" s="136"/>
      <c r="X682" s="136"/>
      <c r="Y682" s="136"/>
      <c r="Z682" s="136"/>
    </row>
    <row r="683" spans="1:26" ht="25.8" customHeight="1">
      <c r="A683" s="136"/>
      <c r="B683" s="136"/>
      <c r="C683" s="136"/>
      <c r="D683" s="136"/>
      <c r="E683" s="136"/>
      <c r="F683" s="136"/>
      <c r="G683" s="136"/>
      <c r="H683" s="136"/>
      <c r="I683" s="136"/>
      <c r="J683" s="136"/>
      <c r="K683" s="136"/>
      <c r="L683" s="136"/>
      <c r="M683" s="136"/>
      <c r="N683" s="136"/>
      <c r="O683" s="136"/>
      <c r="P683" s="136"/>
      <c r="Q683" s="136"/>
      <c r="R683" s="136"/>
      <c r="S683" s="136"/>
      <c r="T683" s="136"/>
      <c r="U683" s="136"/>
      <c r="V683" s="136"/>
      <c r="W683" s="136"/>
      <c r="X683" s="136"/>
      <c r="Y683" s="136"/>
      <c r="Z683" s="136"/>
    </row>
    <row r="684" spans="1:26" ht="25.8" customHeight="1">
      <c r="A684" s="136"/>
      <c r="B684" s="136"/>
      <c r="C684" s="136"/>
      <c r="D684" s="136"/>
      <c r="E684" s="136"/>
      <c r="F684" s="136"/>
      <c r="G684" s="136"/>
      <c r="H684" s="136"/>
      <c r="I684" s="136"/>
      <c r="J684" s="136"/>
      <c r="K684" s="136"/>
      <c r="L684" s="136"/>
      <c r="M684" s="136"/>
      <c r="N684" s="136"/>
      <c r="O684" s="136"/>
      <c r="P684" s="136"/>
      <c r="Q684" s="136"/>
      <c r="R684" s="136"/>
      <c r="S684" s="136"/>
      <c r="T684" s="136"/>
      <c r="U684" s="136"/>
      <c r="V684" s="136"/>
      <c r="W684" s="136"/>
      <c r="X684" s="136"/>
      <c r="Y684" s="136"/>
      <c r="Z684" s="136"/>
    </row>
    <row r="685" spans="1:26" ht="25.8" customHeight="1">
      <c r="A685" s="136"/>
      <c r="B685" s="136"/>
      <c r="C685" s="136"/>
      <c r="D685" s="136"/>
      <c r="E685" s="136"/>
      <c r="F685" s="136"/>
      <c r="G685" s="136"/>
      <c r="H685" s="136"/>
      <c r="I685" s="136"/>
      <c r="J685" s="136"/>
      <c r="K685" s="136"/>
      <c r="L685" s="136"/>
      <c r="M685" s="136"/>
      <c r="N685" s="136"/>
      <c r="O685" s="136"/>
      <c r="P685" s="136"/>
      <c r="Q685" s="136"/>
      <c r="R685" s="136"/>
      <c r="S685" s="136"/>
      <c r="T685" s="136"/>
      <c r="U685" s="136"/>
      <c r="V685" s="136"/>
      <c r="W685" s="136"/>
      <c r="X685" s="136"/>
      <c r="Y685" s="136"/>
      <c r="Z685" s="136"/>
    </row>
    <row r="686" spans="1:26" ht="25.8" customHeight="1">
      <c r="A686" s="136"/>
      <c r="B686" s="136"/>
      <c r="C686" s="136"/>
      <c r="D686" s="136"/>
      <c r="E686" s="136"/>
      <c r="F686" s="136"/>
      <c r="G686" s="136"/>
      <c r="H686" s="136"/>
      <c r="I686" s="136"/>
      <c r="J686" s="136"/>
      <c r="K686" s="136"/>
      <c r="L686" s="136"/>
      <c r="M686" s="136"/>
      <c r="N686" s="136"/>
      <c r="O686" s="136"/>
      <c r="P686" s="136"/>
      <c r="Q686" s="136"/>
      <c r="R686" s="136"/>
      <c r="S686" s="136"/>
      <c r="T686" s="136"/>
      <c r="U686" s="136"/>
      <c r="V686" s="136"/>
      <c r="W686" s="136"/>
      <c r="X686" s="136"/>
      <c r="Y686" s="136"/>
      <c r="Z686" s="136"/>
    </row>
    <row r="687" spans="1:26" ht="25.8" customHeight="1">
      <c r="A687" s="136"/>
      <c r="B687" s="136"/>
      <c r="C687" s="136"/>
      <c r="D687" s="136"/>
      <c r="E687" s="136"/>
      <c r="F687" s="136"/>
      <c r="G687" s="136"/>
      <c r="H687" s="136"/>
      <c r="I687" s="136"/>
      <c r="J687" s="136"/>
      <c r="K687" s="136"/>
      <c r="L687" s="136"/>
      <c r="M687" s="136"/>
      <c r="N687" s="136"/>
      <c r="O687" s="136"/>
      <c r="P687" s="136"/>
      <c r="Q687" s="136"/>
      <c r="R687" s="136"/>
      <c r="S687" s="136"/>
      <c r="T687" s="136"/>
      <c r="U687" s="136"/>
      <c r="V687" s="136"/>
      <c r="W687" s="136"/>
      <c r="X687" s="136"/>
      <c r="Y687" s="136"/>
      <c r="Z687" s="136"/>
    </row>
    <row r="688" spans="1:26" ht="25.8" customHeight="1">
      <c r="A688" s="136"/>
      <c r="B688" s="136"/>
      <c r="C688" s="136"/>
      <c r="D688" s="136"/>
      <c r="E688" s="136"/>
      <c r="F688" s="136"/>
      <c r="G688" s="136"/>
      <c r="H688" s="136"/>
      <c r="I688" s="136"/>
      <c r="J688" s="136"/>
      <c r="K688" s="136"/>
      <c r="L688" s="136"/>
      <c r="M688" s="136"/>
      <c r="N688" s="136"/>
      <c r="O688" s="136"/>
      <c r="P688" s="136"/>
      <c r="Q688" s="136"/>
      <c r="R688" s="136"/>
      <c r="S688" s="136"/>
      <c r="T688" s="136"/>
      <c r="U688" s="136"/>
      <c r="V688" s="136"/>
      <c r="W688" s="136"/>
      <c r="X688" s="136"/>
      <c r="Y688" s="136"/>
      <c r="Z688" s="136"/>
    </row>
    <row r="689" spans="1:26" ht="25.8" customHeight="1">
      <c r="A689" s="136"/>
      <c r="B689" s="136"/>
      <c r="C689" s="136"/>
      <c r="D689" s="136"/>
      <c r="E689" s="136"/>
      <c r="F689" s="136"/>
      <c r="G689" s="136"/>
      <c r="H689" s="136"/>
      <c r="I689" s="136"/>
      <c r="J689" s="136"/>
      <c r="K689" s="136"/>
      <c r="L689" s="136"/>
      <c r="M689" s="136"/>
      <c r="N689" s="136"/>
      <c r="O689" s="136"/>
      <c r="P689" s="136"/>
      <c r="Q689" s="136"/>
      <c r="R689" s="136"/>
      <c r="S689" s="136"/>
      <c r="T689" s="136"/>
      <c r="U689" s="136"/>
      <c r="V689" s="136"/>
      <c r="W689" s="136"/>
      <c r="X689" s="136"/>
      <c r="Y689" s="136"/>
      <c r="Z689" s="136"/>
    </row>
    <row r="690" spans="1:26" ht="25.8" customHeight="1">
      <c r="A690" s="136"/>
      <c r="B690" s="136"/>
      <c r="C690" s="136"/>
      <c r="D690" s="136"/>
      <c r="E690" s="136"/>
      <c r="F690" s="136"/>
      <c r="G690" s="136"/>
      <c r="H690" s="136"/>
      <c r="I690" s="136"/>
      <c r="J690" s="136"/>
      <c r="K690" s="136"/>
      <c r="L690" s="136"/>
      <c r="M690" s="136"/>
      <c r="N690" s="136"/>
      <c r="O690" s="136"/>
      <c r="P690" s="136"/>
      <c r="Q690" s="136"/>
      <c r="R690" s="136"/>
      <c r="S690" s="136"/>
      <c r="T690" s="136"/>
      <c r="U690" s="136"/>
      <c r="V690" s="136"/>
      <c r="W690" s="136"/>
      <c r="X690" s="136"/>
      <c r="Y690" s="136"/>
      <c r="Z690" s="136"/>
    </row>
    <row r="691" spans="1:26" ht="25.8" customHeight="1">
      <c r="A691" s="136"/>
      <c r="B691" s="136"/>
      <c r="C691" s="136"/>
      <c r="D691" s="136"/>
      <c r="E691" s="136"/>
      <c r="F691" s="136"/>
      <c r="G691" s="136"/>
      <c r="H691" s="136"/>
      <c r="I691" s="136"/>
      <c r="J691" s="136"/>
      <c r="K691" s="136"/>
      <c r="L691" s="136"/>
      <c r="M691" s="136"/>
      <c r="N691" s="136"/>
      <c r="O691" s="136"/>
      <c r="P691" s="136"/>
      <c r="Q691" s="136"/>
      <c r="R691" s="136"/>
      <c r="S691" s="136"/>
      <c r="T691" s="136"/>
      <c r="U691" s="136"/>
      <c r="V691" s="136"/>
      <c r="W691" s="136"/>
      <c r="X691" s="136"/>
      <c r="Y691" s="136"/>
      <c r="Z691" s="136"/>
    </row>
    <row r="692" spans="1:26" ht="25.8" customHeight="1">
      <c r="A692" s="136"/>
      <c r="B692" s="136"/>
      <c r="C692" s="136"/>
      <c r="D692" s="136"/>
      <c r="E692" s="136"/>
      <c r="F692" s="136"/>
      <c r="G692" s="136"/>
      <c r="H692" s="136"/>
      <c r="I692" s="136"/>
      <c r="J692" s="136"/>
      <c r="K692" s="136"/>
      <c r="L692" s="136"/>
      <c r="M692" s="136"/>
      <c r="N692" s="136"/>
      <c r="O692" s="136"/>
      <c r="P692" s="136"/>
      <c r="Q692" s="136"/>
      <c r="R692" s="136"/>
      <c r="S692" s="136"/>
      <c r="T692" s="136"/>
      <c r="U692" s="136"/>
      <c r="V692" s="136"/>
      <c r="W692" s="136"/>
      <c r="X692" s="136"/>
      <c r="Y692" s="136"/>
      <c r="Z692" s="136"/>
    </row>
    <row r="693" spans="1:26" ht="25.8" customHeight="1">
      <c r="A693" s="136"/>
      <c r="B693" s="136"/>
      <c r="C693" s="136"/>
      <c r="D693" s="136"/>
      <c r="E693" s="136"/>
      <c r="F693" s="136"/>
      <c r="G693" s="136"/>
      <c r="H693" s="136"/>
      <c r="I693" s="136"/>
      <c r="J693" s="136"/>
      <c r="K693" s="136"/>
      <c r="L693" s="136"/>
      <c r="M693" s="136"/>
      <c r="N693" s="136"/>
      <c r="O693" s="136"/>
      <c r="P693" s="136"/>
      <c r="Q693" s="136"/>
      <c r="R693" s="136"/>
      <c r="S693" s="136"/>
      <c r="T693" s="136"/>
      <c r="U693" s="136"/>
      <c r="V693" s="136"/>
      <c r="W693" s="136"/>
      <c r="X693" s="136"/>
      <c r="Y693" s="136"/>
      <c r="Z693" s="136"/>
    </row>
    <row r="694" spans="1:26" ht="25.8" customHeight="1">
      <c r="A694" s="136"/>
      <c r="B694" s="136"/>
      <c r="C694" s="136"/>
      <c r="D694" s="136"/>
      <c r="E694" s="136"/>
      <c r="F694" s="136"/>
      <c r="G694" s="136"/>
      <c r="H694" s="136"/>
      <c r="I694" s="136"/>
      <c r="J694" s="136"/>
      <c r="K694" s="136"/>
      <c r="L694" s="136"/>
      <c r="M694" s="136"/>
      <c r="N694" s="136"/>
      <c r="O694" s="136"/>
      <c r="P694" s="136"/>
      <c r="Q694" s="136"/>
      <c r="R694" s="136"/>
      <c r="S694" s="136"/>
      <c r="T694" s="136"/>
      <c r="U694" s="136"/>
      <c r="V694" s="136"/>
      <c r="W694" s="136"/>
      <c r="X694" s="136"/>
      <c r="Y694" s="136"/>
      <c r="Z694" s="136"/>
    </row>
    <row r="695" spans="1:26" ht="25.8" customHeight="1">
      <c r="A695" s="136"/>
      <c r="B695" s="136"/>
      <c r="C695" s="136"/>
      <c r="D695" s="136"/>
      <c r="E695" s="136"/>
      <c r="F695" s="136"/>
      <c r="G695" s="136"/>
      <c r="H695" s="136"/>
      <c r="I695" s="136"/>
      <c r="J695" s="136"/>
      <c r="K695" s="136"/>
      <c r="L695" s="136"/>
      <c r="M695" s="136"/>
      <c r="N695" s="136"/>
      <c r="O695" s="136"/>
      <c r="P695" s="136"/>
      <c r="Q695" s="136"/>
      <c r="R695" s="136"/>
      <c r="S695" s="136"/>
      <c r="T695" s="136"/>
      <c r="U695" s="136"/>
      <c r="V695" s="136"/>
      <c r="W695" s="136"/>
      <c r="X695" s="136"/>
      <c r="Y695" s="136"/>
      <c r="Z695" s="136"/>
    </row>
    <row r="696" spans="1:26" ht="25.8" customHeight="1">
      <c r="A696" s="136"/>
      <c r="B696" s="136"/>
      <c r="C696" s="136"/>
      <c r="D696" s="136"/>
      <c r="E696" s="136"/>
      <c r="F696" s="136"/>
      <c r="G696" s="136"/>
      <c r="H696" s="136"/>
      <c r="I696" s="136"/>
      <c r="J696" s="136"/>
      <c r="K696" s="136"/>
      <c r="L696" s="136"/>
      <c r="M696" s="136"/>
      <c r="N696" s="136"/>
      <c r="O696" s="136"/>
      <c r="P696" s="136"/>
      <c r="Q696" s="136"/>
      <c r="R696" s="136"/>
      <c r="S696" s="136"/>
      <c r="T696" s="136"/>
      <c r="U696" s="136"/>
      <c r="V696" s="136"/>
      <c r="W696" s="136"/>
      <c r="X696" s="136"/>
      <c r="Y696" s="136"/>
      <c r="Z696" s="136"/>
    </row>
    <row r="697" spans="1:26" ht="25.8" customHeight="1">
      <c r="A697" s="136"/>
      <c r="B697" s="136"/>
      <c r="C697" s="136"/>
      <c r="D697" s="136"/>
      <c r="E697" s="136"/>
      <c r="F697" s="136"/>
      <c r="G697" s="136"/>
      <c r="H697" s="136"/>
      <c r="I697" s="136"/>
      <c r="J697" s="136"/>
      <c r="K697" s="136"/>
      <c r="L697" s="136"/>
      <c r="M697" s="136"/>
      <c r="N697" s="136"/>
      <c r="O697" s="136"/>
      <c r="P697" s="136"/>
      <c r="Q697" s="136"/>
      <c r="R697" s="136"/>
      <c r="S697" s="136"/>
      <c r="T697" s="136"/>
      <c r="U697" s="136"/>
      <c r="V697" s="136"/>
      <c r="W697" s="136"/>
      <c r="X697" s="136"/>
      <c r="Y697" s="136"/>
      <c r="Z697" s="136"/>
    </row>
    <row r="698" spans="1:26" ht="25.8" customHeight="1">
      <c r="A698" s="136"/>
      <c r="B698" s="136"/>
      <c r="C698" s="136"/>
      <c r="D698" s="136"/>
      <c r="E698" s="136"/>
      <c r="F698" s="136"/>
      <c r="G698" s="136"/>
      <c r="H698" s="136"/>
      <c r="I698" s="136"/>
      <c r="J698" s="136"/>
      <c r="K698" s="136"/>
      <c r="L698" s="136"/>
      <c r="M698" s="136"/>
      <c r="N698" s="136"/>
      <c r="O698" s="136"/>
      <c r="P698" s="136"/>
      <c r="Q698" s="136"/>
      <c r="R698" s="136"/>
      <c r="S698" s="136"/>
      <c r="T698" s="136"/>
      <c r="U698" s="136"/>
      <c r="V698" s="136"/>
      <c r="W698" s="136"/>
      <c r="X698" s="136"/>
      <c r="Y698" s="136"/>
      <c r="Z698" s="136"/>
    </row>
    <row r="699" spans="1:26" ht="25.8" customHeight="1">
      <c r="A699" s="136"/>
      <c r="B699" s="136"/>
      <c r="C699" s="136"/>
      <c r="D699" s="136"/>
      <c r="E699" s="136"/>
      <c r="F699" s="136"/>
      <c r="G699" s="136"/>
      <c r="H699" s="136"/>
      <c r="I699" s="136"/>
      <c r="J699" s="136"/>
      <c r="K699" s="136"/>
      <c r="L699" s="136"/>
      <c r="M699" s="136"/>
      <c r="N699" s="136"/>
      <c r="O699" s="136"/>
      <c r="P699" s="136"/>
      <c r="Q699" s="136"/>
      <c r="R699" s="136"/>
      <c r="S699" s="136"/>
      <c r="T699" s="136"/>
      <c r="U699" s="136"/>
      <c r="V699" s="136"/>
      <c r="W699" s="136"/>
      <c r="X699" s="136"/>
      <c r="Y699" s="136"/>
      <c r="Z699" s="136"/>
    </row>
    <row r="700" spans="1:26" ht="25.8" customHeight="1">
      <c r="A700" s="136"/>
      <c r="B700" s="136"/>
      <c r="C700" s="136"/>
      <c r="D700" s="136"/>
      <c r="E700" s="136"/>
      <c r="F700" s="136"/>
      <c r="G700" s="136"/>
      <c r="H700" s="136"/>
      <c r="I700" s="136"/>
      <c r="J700" s="136"/>
      <c r="K700" s="136"/>
      <c r="L700" s="136"/>
      <c r="M700" s="136"/>
      <c r="N700" s="136"/>
      <c r="O700" s="136"/>
      <c r="P700" s="136"/>
      <c r="Q700" s="136"/>
      <c r="R700" s="136"/>
      <c r="S700" s="136"/>
      <c r="T700" s="136"/>
      <c r="U700" s="136"/>
      <c r="V700" s="136"/>
      <c r="W700" s="136"/>
      <c r="X700" s="136"/>
      <c r="Y700" s="136"/>
      <c r="Z700" s="136"/>
    </row>
    <row r="701" spans="1:26" ht="25.8" customHeight="1">
      <c r="A701" s="136"/>
      <c r="B701" s="136"/>
      <c r="C701" s="136"/>
      <c r="D701" s="136"/>
      <c r="E701" s="136"/>
      <c r="F701" s="136"/>
      <c r="G701" s="136"/>
      <c r="H701" s="136"/>
      <c r="I701" s="136"/>
      <c r="J701" s="136"/>
      <c r="K701" s="136"/>
      <c r="L701" s="136"/>
      <c r="M701" s="136"/>
      <c r="N701" s="136"/>
      <c r="O701" s="136"/>
      <c r="P701" s="136"/>
      <c r="Q701" s="136"/>
      <c r="R701" s="136"/>
      <c r="S701" s="136"/>
      <c r="T701" s="136"/>
      <c r="U701" s="136"/>
      <c r="V701" s="136"/>
      <c r="W701" s="136"/>
      <c r="X701" s="136"/>
      <c r="Y701" s="136"/>
      <c r="Z701" s="136"/>
    </row>
    <row r="702" spans="1:26" ht="25.8" customHeight="1">
      <c r="A702" s="136"/>
      <c r="B702" s="136"/>
      <c r="C702" s="136"/>
      <c r="D702" s="136"/>
      <c r="E702" s="136"/>
      <c r="F702" s="136"/>
      <c r="G702" s="136"/>
      <c r="H702" s="136"/>
      <c r="I702" s="136"/>
      <c r="J702" s="136"/>
      <c r="K702" s="136"/>
      <c r="L702" s="136"/>
      <c r="M702" s="136"/>
      <c r="N702" s="136"/>
      <c r="O702" s="136"/>
      <c r="P702" s="136"/>
      <c r="Q702" s="136"/>
      <c r="R702" s="136"/>
      <c r="S702" s="136"/>
      <c r="T702" s="136"/>
      <c r="U702" s="136"/>
      <c r="V702" s="136"/>
      <c r="W702" s="136"/>
      <c r="X702" s="136"/>
      <c r="Y702" s="136"/>
      <c r="Z702" s="136"/>
    </row>
    <row r="703" spans="1:26" ht="25.8" customHeight="1">
      <c r="A703" s="136"/>
      <c r="B703" s="136"/>
      <c r="C703" s="136"/>
      <c r="D703" s="136"/>
      <c r="E703" s="136"/>
      <c r="F703" s="136"/>
      <c r="G703" s="136"/>
      <c r="H703" s="136"/>
      <c r="I703" s="136"/>
      <c r="J703" s="136"/>
      <c r="K703" s="136"/>
      <c r="L703" s="136"/>
      <c r="M703" s="136"/>
      <c r="N703" s="136"/>
      <c r="O703" s="136"/>
      <c r="P703" s="136"/>
      <c r="Q703" s="136"/>
      <c r="R703" s="136"/>
      <c r="S703" s="136"/>
      <c r="T703" s="136"/>
      <c r="U703" s="136"/>
      <c r="V703" s="136"/>
      <c r="W703" s="136"/>
      <c r="X703" s="136"/>
      <c r="Y703" s="136"/>
      <c r="Z703" s="136"/>
    </row>
    <row r="704" spans="1:26" ht="25.8" customHeight="1">
      <c r="A704" s="136"/>
      <c r="B704" s="136"/>
      <c r="C704" s="136"/>
      <c r="D704" s="136"/>
      <c r="E704" s="136"/>
      <c r="F704" s="136"/>
      <c r="G704" s="136"/>
      <c r="H704" s="136"/>
      <c r="I704" s="136"/>
      <c r="J704" s="136"/>
      <c r="K704" s="136"/>
      <c r="L704" s="136"/>
      <c r="M704" s="136"/>
      <c r="N704" s="136"/>
      <c r="O704" s="136"/>
      <c r="P704" s="136"/>
      <c r="Q704" s="136"/>
      <c r="R704" s="136"/>
      <c r="S704" s="136"/>
      <c r="T704" s="136"/>
      <c r="U704" s="136"/>
      <c r="V704" s="136"/>
      <c r="W704" s="136"/>
      <c r="X704" s="136"/>
      <c r="Y704" s="136"/>
      <c r="Z704" s="136"/>
    </row>
    <row r="705" spans="1:26" ht="25.8" customHeight="1">
      <c r="A705" s="136"/>
      <c r="B705" s="136"/>
      <c r="C705" s="136"/>
      <c r="D705" s="136"/>
      <c r="E705" s="136"/>
      <c r="F705" s="136"/>
      <c r="G705" s="136"/>
      <c r="H705" s="136"/>
      <c r="I705" s="136"/>
      <c r="J705" s="136"/>
      <c r="K705" s="136"/>
      <c r="L705" s="136"/>
      <c r="M705" s="136"/>
      <c r="N705" s="136"/>
      <c r="O705" s="136"/>
      <c r="P705" s="136"/>
      <c r="Q705" s="136"/>
      <c r="R705" s="136"/>
      <c r="S705" s="136"/>
      <c r="T705" s="136"/>
      <c r="U705" s="136"/>
      <c r="V705" s="136"/>
      <c r="W705" s="136"/>
      <c r="X705" s="136"/>
      <c r="Y705" s="136"/>
      <c r="Z705" s="136"/>
    </row>
    <row r="706" spans="1:26" ht="25.8" customHeight="1">
      <c r="A706" s="136"/>
      <c r="B706" s="136"/>
      <c r="C706" s="136"/>
      <c r="D706" s="136"/>
      <c r="E706" s="136"/>
      <c r="F706" s="136"/>
      <c r="G706" s="136"/>
      <c r="H706" s="136"/>
      <c r="I706" s="136"/>
      <c r="J706" s="136"/>
      <c r="K706" s="136"/>
      <c r="L706" s="136"/>
      <c r="M706" s="136"/>
      <c r="N706" s="136"/>
      <c r="O706" s="136"/>
      <c r="P706" s="136"/>
      <c r="Q706" s="136"/>
      <c r="R706" s="136"/>
      <c r="S706" s="136"/>
      <c r="T706" s="136"/>
      <c r="U706" s="136"/>
      <c r="V706" s="136"/>
      <c r="W706" s="136"/>
      <c r="X706" s="136"/>
      <c r="Y706" s="136"/>
      <c r="Z706" s="136"/>
    </row>
    <row r="707" spans="1:26" ht="25.8" customHeight="1">
      <c r="A707" s="136"/>
      <c r="B707" s="136"/>
      <c r="C707" s="136"/>
      <c r="D707" s="136"/>
      <c r="E707" s="136"/>
      <c r="F707" s="136"/>
      <c r="G707" s="136"/>
      <c r="H707" s="136"/>
      <c r="I707" s="136"/>
      <c r="J707" s="136"/>
      <c r="K707" s="136"/>
      <c r="L707" s="136"/>
      <c r="M707" s="136"/>
      <c r="N707" s="136"/>
      <c r="O707" s="136"/>
      <c r="P707" s="136"/>
      <c r="Q707" s="136"/>
      <c r="R707" s="136"/>
      <c r="S707" s="136"/>
      <c r="T707" s="136"/>
      <c r="U707" s="136"/>
      <c r="V707" s="136"/>
      <c r="W707" s="136"/>
      <c r="X707" s="136"/>
      <c r="Y707" s="136"/>
      <c r="Z707" s="136"/>
    </row>
    <row r="708" spans="1:26" ht="25.8" customHeight="1">
      <c r="A708" s="136"/>
      <c r="B708" s="136"/>
      <c r="C708" s="136"/>
      <c r="D708" s="136"/>
      <c r="E708" s="136"/>
      <c r="F708" s="136"/>
      <c r="G708" s="136"/>
      <c r="H708" s="136"/>
      <c r="I708" s="136"/>
      <c r="J708" s="136"/>
      <c r="K708" s="136"/>
      <c r="L708" s="136"/>
      <c r="M708" s="136"/>
      <c r="N708" s="136"/>
      <c r="O708" s="136"/>
      <c r="P708" s="136"/>
      <c r="Q708" s="136"/>
      <c r="R708" s="136"/>
      <c r="S708" s="136"/>
      <c r="T708" s="136"/>
      <c r="U708" s="136"/>
      <c r="V708" s="136"/>
      <c r="W708" s="136"/>
      <c r="X708" s="136"/>
      <c r="Y708" s="136"/>
      <c r="Z708" s="136"/>
    </row>
    <row r="709" spans="1:26" ht="25.8" customHeight="1">
      <c r="A709" s="136"/>
      <c r="B709" s="136"/>
      <c r="C709" s="136"/>
      <c r="D709" s="136"/>
      <c r="E709" s="136"/>
      <c r="F709" s="136"/>
      <c r="G709" s="136"/>
      <c r="H709" s="136"/>
      <c r="I709" s="136"/>
      <c r="J709" s="136"/>
      <c r="K709" s="136"/>
      <c r="L709" s="136"/>
      <c r="M709" s="136"/>
      <c r="N709" s="136"/>
      <c r="O709" s="136"/>
      <c r="P709" s="136"/>
      <c r="Q709" s="136"/>
      <c r="R709" s="136"/>
      <c r="S709" s="136"/>
      <c r="T709" s="136"/>
      <c r="U709" s="136"/>
      <c r="V709" s="136"/>
      <c r="W709" s="136"/>
      <c r="X709" s="136"/>
      <c r="Y709" s="136"/>
      <c r="Z709" s="136"/>
    </row>
    <row r="710" spans="1:26" ht="25.8" customHeight="1">
      <c r="A710" s="136"/>
      <c r="B710" s="136"/>
      <c r="C710" s="136"/>
      <c r="D710" s="136"/>
      <c r="E710" s="136"/>
      <c r="F710" s="136"/>
      <c r="G710" s="136"/>
      <c r="H710" s="136"/>
      <c r="I710" s="136"/>
      <c r="J710" s="136"/>
      <c r="K710" s="136"/>
      <c r="L710" s="136"/>
      <c r="M710" s="136"/>
      <c r="N710" s="136"/>
      <c r="O710" s="136"/>
      <c r="P710" s="136"/>
      <c r="Q710" s="136"/>
      <c r="R710" s="136"/>
      <c r="S710" s="136"/>
      <c r="T710" s="136"/>
      <c r="U710" s="136"/>
      <c r="V710" s="136"/>
      <c r="W710" s="136"/>
      <c r="X710" s="136"/>
      <c r="Y710" s="136"/>
      <c r="Z710" s="136"/>
    </row>
    <row r="711" spans="1:26" ht="25.8" customHeight="1">
      <c r="A711" s="136"/>
      <c r="B711" s="136"/>
      <c r="C711" s="136"/>
      <c r="D711" s="136"/>
      <c r="E711" s="136"/>
      <c r="F711" s="136"/>
      <c r="G711" s="136"/>
      <c r="H711" s="136"/>
      <c r="I711" s="136"/>
      <c r="J711" s="136"/>
      <c r="K711" s="136"/>
      <c r="L711" s="136"/>
      <c r="M711" s="136"/>
      <c r="N711" s="136"/>
      <c r="O711" s="136"/>
      <c r="P711" s="136"/>
      <c r="Q711" s="136"/>
      <c r="R711" s="136"/>
      <c r="S711" s="136"/>
      <c r="T711" s="136"/>
      <c r="U711" s="136"/>
      <c r="V711" s="136"/>
      <c r="W711" s="136"/>
      <c r="X711" s="136"/>
      <c r="Y711" s="136"/>
      <c r="Z711" s="136"/>
    </row>
    <row r="712" spans="1:26" ht="25.8" customHeight="1">
      <c r="A712" s="136"/>
      <c r="B712" s="136"/>
      <c r="C712" s="136"/>
      <c r="D712" s="136"/>
      <c r="E712" s="136"/>
      <c r="F712" s="136"/>
      <c r="G712" s="136"/>
      <c r="H712" s="136"/>
      <c r="I712" s="136"/>
      <c r="J712" s="136"/>
      <c r="K712" s="136"/>
      <c r="L712" s="136"/>
      <c r="M712" s="136"/>
      <c r="N712" s="136"/>
      <c r="O712" s="136"/>
      <c r="P712" s="136"/>
      <c r="Q712" s="136"/>
      <c r="R712" s="136"/>
      <c r="S712" s="136"/>
      <c r="T712" s="136"/>
      <c r="U712" s="136"/>
      <c r="V712" s="136"/>
      <c r="W712" s="136"/>
      <c r="X712" s="136"/>
      <c r="Y712" s="136"/>
      <c r="Z712" s="136"/>
    </row>
    <row r="713" spans="1:26" ht="25.8" customHeight="1">
      <c r="A713" s="136"/>
      <c r="B713" s="136"/>
      <c r="C713" s="136"/>
      <c r="D713" s="136"/>
      <c r="E713" s="136"/>
      <c r="F713" s="136"/>
      <c r="G713" s="136"/>
      <c r="H713" s="136"/>
      <c r="I713" s="136"/>
      <c r="J713" s="136"/>
      <c r="K713" s="136"/>
      <c r="L713" s="136"/>
      <c r="M713" s="136"/>
      <c r="N713" s="136"/>
      <c r="O713" s="136"/>
      <c r="P713" s="136"/>
      <c r="Q713" s="136"/>
      <c r="R713" s="136"/>
      <c r="S713" s="136"/>
      <c r="T713" s="136"/>
      <c r="U713" s="136"/>
      <c r="V713" s="136"/>
      <c r="W713" s="136"/>
      <c r="X713" s="136"/>
      <c r="Y713" s="136"/>
      <c r="Z713" s="136"/>
    </row>
    <row r="714" spans="1:26" ht="25.8" customHeight="1">
      <c r="A714" s="136"/>
      <c r="B714" s="136"/>
      <c r="C714" s="136"/>
      <c r="D714" s="136"/>
      <c r="E714" s="136"/>
      <c r="F714" s="136"/>
      <c r="G714" s="136"/>
      <c r="H714" s="136"/>
      <c r="I714" s="136"/>
      <c r="J714" s="136"/>
      <c r="K714" s="136"/>
      <c r="L714" s="136"/>
      <c r="M714" s="136"/>
      <c r="N714" s="136"/>
      <c r="O714" s="136"/>
      <c r="P714" s="136"/>
      <c r="Q714" s="136"/>
      <c r="R714" s="136"/>
      <c r="S714" s="136"/>
      <c r="T714" s="136"/>
      <c r="U714" s="136"/>
      <c r="V714" s="136"/>
      <c r="W714" s="136"/>
      <c r="X714" s="136"/>
      <c r="Y714" s="136"/>
      <c r="Z714" s="136"/>
    </row>
    <row r="715" spans="1:26" ht="25.8" customHeight="1">
      <c r="A715" s="136"/>
      <c r="B715" s="136"/>
      <c r="C715" s="136"/>
      <c r="D715" s="136"/>
      <c r="E715" s="136"/>
      <c r="F715" s="136"/>
      <c r="G715" s="136"/>
      <c r="H715" s="136"/>
      <c r="I715" s="136"/>
      <c r="J715" s="136"/>
      <c r="K715" s="136"/>
      <c r="L715" s="136"/>
      <c r="M715" s="136"/>
      <c r="N715" s="136"/>
      <c r="O715" s="136"/>
      <c r="P715" s="136"/>
      <c r="Q715" s="136"/>
      <c r="R715" s="136"/>
      <c r="S715" s="136"/>
      <c r="T715" s="136"/>
      <c r="U715" s="136"/>
      <c r="V715" s="136"/>
      <c r="W715" s="136"/>
      <c r="X715" s="136"/>
      <c r="Y715" s="136"/>
      <c r="Z715" s="136"/>
    </row>
    <row r="716" spans="1:26" ht="25.8" customHeight="1">
      <c r="A716" s="136"/>
      <c r="B716" s="136"/>
      <c r="C716" s="136"/>
      <c r="D716" s="136"/>
      <c r="E716" s="136"/>
      <c r="F716" s="136"/>
      <c r="G716" s="136"/>
      <c r="H716" s="136"/>
      <c r="I716" s="136"/>
      <c r="J716" s="136"/>
      <c r="K716" s="136"/>
      <c r="L716" s="136"/>
      <c r="M716" s="136"/>
      <c r="N716" s="136"/>
      <c r="O716" s="136"/>
      <c r="P716" s="136"/>
      <c r="Q716" s="136"/>
      <c r="R716" s="136"/>
      <c r="S716" s="136"/>
      <c r="T716" s="136"/>
      <c r="U716" s="136"/>
      <c r="V716" s="136"/>
      <c r="W716" s="136"/>
      <c r="X716" s="136"/>
      <c r="Y716" s="136"/>
      <c r="Z716" s="136"/>
    </row>
    <row r="717" spans="1:26" ht="25.8" customHeight="1">
      <c r="A717" s="136"/>
      <c r="B717" s="136"/>
      <c r="C717" s="136"/>
      <c r="D717" s="136"/>
      <c r="E717" s="136"/>
      <c r="F717" s="136"/>
      <c r="G717" s="136"/>
      <c r="H717" s="136"/>
      <c r="I717" s="136"/>
      <c r="J717" s="136"/>
      <c r="K717" s="136"/>
      <c r="L717" s="136"/>
      <c r="M717" s="136"/>
      <c r="N717" s="136"/>
      <c r="O717" s="136"/>
      <c r="P717" s="136"/>
      <c r="Q717" s="136"/>
      <c r="R717" s="136"/>
      <c r="S717" s="136"/>
      <c r="T717" s="136"/>
      <c r="U717" s="136"/>
      <c r="V717" s="136"/>
      <c r="W717" s="136"/>
      <c r="X717" s="136"/>
      <c r="Y717" s="136"/>
      <c r="Z717" s="136"/>
    </row>
    <row r="718" spans="1:26" ht="25.8" customHeight="1">
      <c r="A718" s="136"/>
      <c r="B718" s="136"/>
      <c r="C718" s="136"/>
      <c r="D718" s="136"/>
      <c r="E718" s="136"/>
      <c r="F718" s="136"/>
      <c r="G718" s="136"/>
      <c r="H718" s="136"/>
      <c r="I718" s="136"/>
      <c r="J718" s="136"/>
      <c r="K718" s="136"/>
      <c r="L718" s="136"/>
      <c r="M718" s="136"/>
      <c r="N718" s="136"/>
      <c r="O718" s="136"/>
      <c r="P718" s="136"/>
      <c r="Q718" s="136"/>
      <c r="R718" s="136"/>
      <c r="S718" s="136"/>
      <c r="T718" s="136"/>
      <c r="U718" s="136"/>
      <c r="V718" s="136"/>
      <c r="W718" s="136"/>
      <c r="X718" s="136"/>
      <c r="Y718" s="136"/>
      <c r="Z718" s="136"/>
    </row>
    <row r="719" spans="1:26" ht="25.8" customHeight="1">
      <c r="A719" s="136"/>
      <c r="B719" s="136"/>
      <c r="C719" s="136"/>
      <c r="D719" s="136"/>
      <c r="E719" s="136"/>
      <c r="F719" s="136"/>
      <c r="G719" s="136"/>
      <c r="H719" s="136"/>
      <c r="I719" s="136"/>
      <c r="J719" s="136"/>
      <c r="K719" s="136"/>
      <c r="L719" s="136"/>
      <c r="M719" s="136"/>
      <c r="N719" s="136"/>
      <c r="O719" s="136"/>
      <c r="P719" s="136"/>
      <c r="Q719" s="136"/>
      <c r="R719" s="136"/>
      <c r="S719" s="136"/>
      <c r="T719" s="136"/>
      <c r="U719" s="136"/>
      <c r="V719" s="136"/>
      <c r="W719" s="136"/>
      <c r="X719" s="136"/>
      <c r="Y719" s="136"/>
      <c r="Z719" s="136"/>
    </row>
    <row r="720" spans="1:26" ht="25.8" customHeight="1">
      <c r="A720" s="136"/>
      <c r="B720" s="136"/>
      <c r="C720" s="136"/>
      <c r="D720" s="136"/>
      <c r="E720" s="136"/>
      <c r="F720" s="136"/>
      <c r="G720" s="136"/>
      <c r="H720" s="136"/>
      <c r="I720" s="136"/>
      <c r="J720" s="136"/>
      <c r="K720" s="136"/>
      <c r="L720" s="136"/>
      <c r="M720" s="136"/>
      <c r="N720" s="136"/>
      <c r="O720" s="136"/>
      <c r="P720" s="136"/>
      <c r="Q720" s="136"/>
      <c r="R720" s="136"/>
      <c r="S720" s="136"/>
      <c r="T720" s="136"/>
      <c r="U720" s="136"/>
      <c r="V720" s="136"/>
      <c r="W720" s="136"/>
      <c r="X720" s="136"/>
      <c r="Y720" s="136"/>
      <c r="Z720" s="136"/>
    </row>
    <row r="721" spans="1:26" ht="25.8" customHeight="1">
      <c r="A721" s="136"/>
      <c r="B721" s="136"/>
      <c r="C721" s="136"/>
      <c r="D721" s="136"/>
      <c r="E721" s="136"/>
      <c r="F721" s="136"/>
      <c r="G721" s="136"/>
      <c r="H721" s="136"/>
      <c r="I721" s="136"/>
      <c r="J721" s="136"/>
      <c r="K721" s="136"/>
      <c r="L721" s="136"/>
      <c r="M721" s="136"/>
      <c r="N721" s="136"/>
      <c r="O721" s="136"/>
      <c r="P721" s="136"/>
      <c r="Q721" s="136"/>
      <c r="R721" s="136"/>
      <c r="S721" s="136"/>
      <c r="T721" s="136"/>
      <c r="U721" s="136"/>
      <c r="V721" s="136"/>
      <c r="W721" s="136"/>
      <c r="X721" s="136"/>
      <c r="Y721" s="136"/>
      <c r="Z721" s="136"/>
    </row>
    <row r="722" spans="1:26" ht="25.8" customHeight="1">
      <c r="A722" s="136"/>
      <c r="B722" s="136"/>
      <c r="C722" s="136"/>
      <c r="D722" s="136"/>
      <c r="E722" s="136"/>
      <c r="F722" s="136"/>
      <c r="G722" s="136"/>
      <c r="H722" s="136"/>
      <c r="I722" s="136"/>
      <c r="J722" s="136"/>
      <c r="K722" s="136"/>
      <c r="L722" s="136"/>
      <c r="M722" s="136"/>
      <c r="N722" s="136"/>
      <c r="O722" s="136"/>
      <c r="P722" s="136"/>
      <c r="Q722" s="136"/>
      <c r="R722" s="136"/>
      <c r="S722" s="136"/>
      <c r="T722" s="136"/>
      <c r="U722" s="136"/>
      <c r="V722" s="136"/>
      <c r="W722" s="136"/>
      <c r="X722" s="136"/>
      <c r="Y722" s="136"/>
      <c r="Z722" s="136"/>
    </row>
    <row r="723" spans="1:26" ht="25.8" customHeight="1">
      <c r="A723" s="136"/>
      <c r="B723" s="136"/>
      <c r="C723" s="136"/>
      <c r="D723" s="136"/>
      <c r="E723" s="136"/>
      <c r="F723" s="136"/>
      <c r="G723" s="136"/>
      <c r="H723" s="136"/>
      <c r="I723" s="136"/>
      <c r="J723" s="136"/>
      <c r="K723" s="136"/>
      <c r="L723" s="136"/>
      <c r="M723" s="136"/>
      <c r="N723" s="136"/>
      <c r="O723" s="136"/>
      <c r="P723" s="136"/>
      <c r="Q723" s="136"/>
      <c r="R723" s="136"/>
      <c r="S723" s="136"/>
      <c r="T723" s="136"/>
      <c r="U723" s="136"/>
      <c r="V723" s="136"/>
      <c r="W723" s="136"/>
      <c r="X723" s="136"/>
      <c r="Y723" s="136"/>
      <c r="Z723" s="136"/>
    </row>
    <row r="724" spans="1:26" ht="25.8" customHeight="1">
      <c r="A724" s="136"/>
      <c r="B724" s="136"/>
      <c r="C724" s="136"/>
      <c r="D724" s="136"/>
      <c r="E724" s="136"/>
      <c r="F724" s="136"/>
      <c r="G724" s="136"/>
      <c r="H724" s="136"/>
      <c r="I724" s="136"/>
      <c r="J724" s="136"/>
      <c r="K724" s="136"/>
      <c r="L724" s="136"/>
      <c r="M724" s="136"/>
      <c r="N724" s="136"/>
      <c r="O724" s="136"/>
      <c r="P724" s="136"/>
      <c r="Q724" s="136"/>
      <c r="R724" s="136"/>
      <c r="S724" s="136"/>
      <c r="T724" s="136"/>
      <c r="U724" s="136"/>
      <c r="V724" s="136"/>
      <c r="W724" s="136"/>
      <c r="X724" s="136"/>
      <c r="Y724" s="136"/>
      <c r="Z724" s="136"/>
    </row>
    <row r="725" spans="1:26" ht="25.8" customHeight="1">
      <c r="A725" s="136"/>
      <c r="B725" s="136"/>
      <c r="C725" s="136"/>
      <c r="D725" s="136"/>
      <c r="E725" s="136"/>
      <c r="F725" s="136"/>
      <c r="G725" s="136"/>
      <c r="H725" s="136"/>
      <c r="I725" s="136"/>
      <c r="J725" s="136"/>
      <c r="K725" s="136"/>
      <c r="L725" s="136"/>
      <c r="M725" s="136"/>
      <c r="N725" s="136"/>
      <c r="O725" s="136"/>
      <c r="P725" s="136"/>
      <c r="Q725" s="136"/>
      <c r="R725" s="136"/>
      <c r="S725" s="136"/>
      <c r="T725" s="136"/>
      <c r="U725" s="136"/>
      <c r="V725" s="136"/>
      <c r="W725" s="136"/>
      <c r="X725" s="136"/>
      <c r="Y725" s="136"/>
      <c r="Z725" s="136"/>
    </row>
    <row r="726" spans="1:26" ht="25.8" customHeight="1">
      <c r="A726" s="136"/>
      <c r="B726" s="136"/>
      <c r="C726" s="136"/>
      <c r="D726" s="136"/>
      <c r="E726" s="136"/>
      <c r="F726" s="136"/>
      <c r="G726" s="136"/>
      <c r="H726" s="136"/>
      <c r="I726" s="136"/>
      <c r="J726" s="136"/>
      <c r="K726" s="136"/>
      <c r="L726" s="136"/>
      <c r="M726" s="136"/>
      <c r="N726" s="136"/>
      <c r="O726" s="136"/>
      <c r="P726" s="136"/>
      <c r="Q726" s="136"/>
      <c r="R726" s="136"/>
      <c r="S726" s="136"/>
      <c r="T726" s="136"/>
      <c r="U726" s="136"/>
      <c r="V726" s="136"/>
      <c r="W726" s="136"/>
      <c r="X726" s="136"/>
      <c r="Y726" s="136"/>
      <c r="Z726" s="136"/>
    </row>
    <row r="727" spans="1:26" ht="25.8" customHeight="1">
      <c r="A727" s="136"/>
      <c r="B727" s="136"/>
      <c r="C727" s="136"/>
      <c r="D727" s="136"/>
      <c r="E727" s="136"/>
      <c r="F727" s="136"/>
      <c r="G727" s="136"/>
      <c r="H727" s="136"/>
      <c r="I727" s="136"/>
      <c r="J727" s="136"/>
      <c r="K727" s="136"/>
      <c r="L727" s="136"/>
      <c r="M727" s="136"/>
      <c r="N727" s="136"/>
      <c r="O727" s="136"/>
      <c r="P727" s="136"/>
      <c r="Q727" s="136"/>
      <c r="R727" s="136"/>
      <c r="S727" s="136"/>
      <c r="T727" s="136"/>
      <c r="U727" s="136"/>
      <c r="V727" s="136"/>
      <c r="W727" s="136"/>
      <c r="X727" s="136"/>
      <c r="Y727" s="136"/>
      <c r="Z727" s="136"/>
    </row>
    <row r="728" spans="1:26" ht="25.8" customHeight="1">
      <c r="A728" s="136"/>
      <c r="B728" s="136"/>
      <c r="C728" s="136"/>
      <c r="D728" s="136"/>
      <c r="E728" s="136"/>
      <c r="F728" s="136"/>
      <c r="G728" s="136"/>
      <c r="H728" s="136"/>
      <c r="I728" s="136"/>
      <c r="J728" s="136"/>
      <c r="K728" s="136"/>
      <c r="L728" s="136"/>
      <c r="M728" s="136"/>
      <c r="N728" s="136"/>
      <c r="O728" s="136"/>
      <c r="P728" s="136"/>
      <c r="Q728" s="136"/>
      <c r="R728" s="136"/>
      <c r="S728" s="136"/>
      <c r="T728" s="136"/>
      <c r="U728" s="136"/>
      <c r="V728" s="136"/>
      <c r="W728" s="136"/>
      <c r="X728" s="136"/>
      <c r="Y728" s="136"/>
      <c r="Z728" s="136"/>
    </row>
    <row r="729" spans="1:26" ht="25.8" customHeight="1">
      <c r="A729" s="136"/>
      <c r="B729" s="136"/>
      <c r="C729" s="136"/>
      <c r="D729" s="136"/>
      <c r="E729" s="136"/>
      <c r="F729" s="136"/>
      <c r="G729" s="136"/>
      <c r="H729" s="136"/>
      <c r="I729" s="136"/>
      <c r="J729" s="136"/>
      <c r="K729" s="136"/>
      <c r="L729" s="136"/>
      <c r="M729" s="136"/>
      <c r="N729" s="136"/>
      <c r="O729" s="136"/>
      <c r="P729" s="136"/>
      <c r="Q729" s="136"/>
      <c r="R729" s="136"/>
      <c r="S729" s="136"/>
      <c r="T729" s="136"/>
      <c r="U729" s="136"/>
      <c r="V729" s="136"/>
      <c r="W729" s="136"/>
      <c r="X729" s="136"/>
      <c r="Y729" s="136"/>
      <c r="Z729" s="136"/>
    </row>
    <row r="730" spans="1:26" ht="25.8" customHeight="1">
      <c r="A730" s="136"/>
      <c r="B730" s="136"/>
      <c r="C730" s="136"/>
      <c r="D730" s="136"/>
      <c r="E730" s="136"/>
      <c r="F730" s="136"/>
      <c r="G730" s="136"/>
      <c r="H730" s="136"/>
      <c r="I730" s="136"/>
      <c r="J730" s="136"/>
      <c r="K730" s="136"/>
      <c r="L730" s="136"/>
      <c r="M730" s="136"/>
      <c r="N730" s="136"/>
      <c r="O730" s="136"/>
      <c r="P730" s="136"/>
      <c r="Q730" s="136"/>
      <c r="R730" s="136"/>
      <c r="S730" s="136"/>
      <c r="T730" s="136"/>
      <c r="U730" s="136"/>
      <c r="V730" s="136"/>
      <c r="W730" s="136"/>
      <c r="X730" s="136"/>
      <c r="Y730" s="136"/>
      <c r="Z730" s="136"/>
    </row>
    <row r="731" spans="1:26" ht="25.8" customHeight="1">
      <c r="A731" s="136"/>
      <c r="B731" s="136"/>
      <c r="C731" s="136"/>
      <c r="D731" s="136"/>
      <c r="E731" s="136"/>
      <c r="F731" s="136"/>
      <c r="G731" s="136"/>
      <c r="H731" s="136"/>
      <c r="I731" s="136"/>
      <c r="J731" s="136"/>
      <c r="K731" s="136"/>
      <c r="L731" s="136"/>
      <c r="M731" s="136"/>
      <c r="N731" s="136"/>
      <c r="O731" s="136"/>
      <c r="P731" s="136"/>
      <c r="Q731" s="136"/>
      <c r="R731" s="136"/>
      <c r="S731" s="136"/>
      <c r="T731" s="136"/>
      <c r="U731" s="136"/>
      <c r="V731" s="136"/>
      <c r="W731" s="136"/>
      <c r="X731" s="136"/>
      <c r="Y731" s="136"/>
      <c r="Z731" s="136"/>
    </row>
    <row r="732" spans="1:26" ht="25.8" customHeight="1">
      <c r="A732" s="136"/>
      <c r="B732" s="136"/>
      <c r="C732" s="136"/>
      <c r="D732" s="136"/>
      <c r="E732" s="136"/>
      <c r="F732" s="136"/>
      <c r="G732" s="136"/>
      <c r="H732" s="136"/>
      <c r="I732" s="136"/>
      <c r="J732" s="136"/>
      <c r="K732" s="136"/>
      <c r="L732" s="136"/>
      <c r="M732" s="136"/>
      <c r="N732" s="136"/>
      <c r="O732" s="136"/>
      <c r="P732" s="136"/>
      <c r="Q732" s="136"/>
      <c r="R732" s="136"/>
      <c r="S732" s="136"/>
      <c r="T732" s="136"/>
      <c r="U732" s="136"/>
      <c r="V732" s="136"/>
      <c r="W732" s="136"/>
      <c r="X732" s="136"/>
      <c r="Y732" s="136"/>
      <c r="Z732" s="136"/>
    </row>
    <row r="733" spans="1:26" ht="25.8" customHeight="1">
      <c r="A733" s="136"/>
      <c r="B733" s="136"/>
      <c r="C733" s="136"/>
      <c r="D733" s="136"/>
      <c r="E733" s="136"/>
      <c r="F733" s="136"/>
      <c r="G733" s="136"/>
      <c r="H733" s="136"/>
      <c r="I733" s="136"/>
      <c r="J733" s="136"/>
      <c r="K733" s="136"/>
      <c r="L733" s="136"/>
      <c r="M733" s="136"/>
      <c r="N733" s="136"/>
      <c r="O733" s="136"/>
      <c r="P733" s="136"/>
      <c r="Q733" s="136"/>
      <c r="R733" s="136"/>
      <c r="S733" s="136"/>
      <c r="T733" s="136"/>
      <c r="U733" s="136"/>
      <c r="V733" s="136"/>
      <c r="W733" s="136"/>
      <c r="X733" s="136"/>
      <c r="Y733" s="136"/>
      <c r="Z733" s="136"/>
    </row>
    <row r="734" spans="1:26" ht="25.8" customHeight="1">
      <c r="A734" s="136"/>
      <c r="B734" s="136"/>
      <c r="C734" s="136"/>
      <c r="D734" s="136"/>
      <c r="E734" s="136"/>
      <c r="F734" s="136"/>
      <c r="G734" s="136"/>
      <c r="H734" s="136"/>
      <c r="I734" s="136"/>
      <c r="J734" s="136"/>
      <c r="K734" s="136"/>
      <c r="L734" s="136"/>
      <c r="M734" s="136"/>
      <c r="N734" s="136"/>
      <c r="O734" s="136"/>
      <c r="P734" s="136"/>
      <c r="Q734" s="136"/>
      <c r="R734" s="136"/>
      <c r="S734" s="136"/>
      <c r="T734" s="136"/>
      <c r="U734" s="136"/>
      <c r="V734" s="136"/>
      <c r="W734" s="136"/>
      <c r="X734" s="136"/>
      <c r="Y734" s="136"/>
      <c r="Z734" s="136"/>
    </row>
    <row r="735" spans="1:26" ht="25.8" customHeight="1">
      <c r="A735" s="136"/>
      <c r="B735" s="136"/>
      <c r="C735" s="136"/>
      <c r="D735" s="136"/>
      <c r="E735" s="136"/>
      <c r="F735" s="136"/>
      <c r="G735" s="136"/>
      <c r="H735" s="136"/>
      <c r="I735" s="136"/>
      <c r="J735" s="136"/>
      <c r="K735" s="136"/>
      <c r="L735" s="136"/>
      <c r="M735" s="136"/>
      <c r="N735" s="136"/>
      <c r="O735" s="136"/>
      <c r="P735" s="136"/>
      <c r="Q735" s="136"/>
      <c r="R735" s="136"/>
      <c r="S735" s="136"/>
      <c r="T735" s="136"/>
      <c r="U735" s="136"/>
      <c r="V735" s="136"/>
      <c r="W735" s="136"/>
      <c r="X735" s="136"/>
      <c r="Y735" s="136"/>
      <c r="Z735" s="136"/>
    </row>
    <row r="736" spans="1:26" ht="25.8" customHeight="1">
      <c r="A736" s="136"/>
      <c r="B736" s="136"/>
      <c r="C736" s="136"/>
      <c r="D736" s="136"/>
      <c r="E736" s="136"/>
      <c r="F736" s="136"/>
      <c r="G736" s="136"/>
      <c r="H736" s="136"/>
      <c r="I736" s="136"/>
      <c r="J736" s="136"/>
      <c r="K736" s="136"/>
      <c r="L736" s="136"/>
      <c r="M736" s="136"/>
      <c r="N736" s="136"/>
      <c r="O736" s="136"/>
      <c r="P736" s="136"/>
      <c r="Q736" s="136"/>
      <c r="R736" s="136"/>
      <c r="S736" s="136"/>
      <c r="T736" s="136"/>
      <c r="U736" s="136"/>
      <c r="V736" s="136"/>
      <c r="W736" s="136"/>
      <c r="X736" s="136"/>
      <c r="Y736" s="136"/>
      <c r="Z736" s="136"/>
    </row>
    <row r="737" spans="1:26" ht="25.8" customHeight="1">
      <c r="A737" s="136"/>
      <c r="B737" s="136"/>
      <c r="C737" s="136"/>
      <c r="D737" s="136"/>
      <c r="E737" s="136"/>
      <c r="F737" s="136"/>
      <c r="G737" s="136"/>
      <c r="H737" s="136"/>
      <c r="I737" s="136"/>
      <c r="J737" s="136"/>
      <c r="K737" s="136"/>
      <c r="L737" s="136"/>
      <c r="M737" s="136"/>
      <c r="N737" s="136"/>
      <c r="O737" s="136"/>
      <c r="P737" s="136"/>
      <c r="Q737" s="136"/>
      <c r="R737" s="136"/>
      <c r="S737" s="136"/>
      <c r="T737" s="136"/>
      <c r="U737" s="136"/>
      <c r="V737" s="136"/>
      <c r="W737" s="136"/>
      <c r="X737" s="136"/>
      <c r="Y737" s="136"/>
      <c r="Z737" s="136"/>
    </row>
    <row r="738" spans="1:26" ht="25.8" customHeight="1">
      <c r="A738" s="136"/>
      <c r="B738" s="136"/>
      <c r="C738" s="136"/>
      <c r="D738" s="136"/>
      <c r="E738" s="136"/>
      <c r="F738" s="136"/>
      <c r="G738" s="136"/>
      <c r="H738" s="136"/>
      <c r="I738" s="136"/>
      <c r="J738" s="136"/>
      <c r="K738" s="136"/>
      <c r="L738" s="136"/>
      <c r="M738" s="136"/>
      <c r="N738" s="136"/>
      <c r="O738" s="136"/>
      <c r="P738" s="136"/>
      <c r="Q738" s="136"/>
      <c r="R738" s="136"/>
      <c r="S738" s="136"/>
      <c r="T738" s="136"/>
      <c r="U738" s="136"/>
      <c r="V738" s="136"/>
      <c r="W738" s="136"/>
      <c r="X738" s="136"/>
      <c r="Y738" s="136"/>
      <c r="Z738" s="136"/>
    </row>
    <row r="739" spans="1:26" ht="25.8" customHeight="1">
      <c r="A739" s="136"/>
      <c r="B739" s="136"/>
      <c r="C739" s="136"/>
      <c r="D739" s="136"/>
      <c r="E739" s="136"/>
      <c r="F739" s="136"/>
      <c r="G739" s="136"/>
      <c r="H739" s="136"/>
      <c r="I739" s="136"/>
      <c r="J739" s="136"/>
      <c r="K739" s="136"/>
      <c r="L739" s="136"/>
      <c r="M739" s="136"/>
      <c r="N739" s="136"/>
      <c r="O739" s="136"/>
      <c r="P739" s="136"/>
      <c r="Q739" s="136"/>
      <c r="R739" s="136"/>
      <c r="S739" s="136"/>
      <c r="T739" s="136"/>
      <c r="U739" s="136"/>
      <c r="V739" s="136"/>
      <c r="W739" s="136"/>
      <c r="X739" s="136"/>
      <c r="Y739" s="136"/>
      <c r="Z739" s="136"/>
    </row>
    <row r="740" spans="1:26" ht="25.8" customHeight="1">
      <c r="A740" s="136"/>
      <c r="B740" s="136"/>
      <c r="C740" s="136"/>
      <c r="D740" s="136"/>
      <c r="E740" s="136"/>
      <c r="F740" s="136"/>
      <c r="G740" s="136"/>
      <c r="H740" s="136"/>
      <c r="I740" s="136"/>
      <c r="J740" s="136"/>
      <c r="K740" s="136"/>
      <c r="L740" s="136"/>
      <c r="M740" s="136"/>
      <c r="N740" s="136"/>
      <c r="O740" s="136"/>
      <c r="P740" s="136"/>
      <c r="Q740" s="136"/>
      <c r="R740" s="136"/>
      <c r="S740" s="136"/>
      <c r="T740" s="136"/>
      <c r="U740" s="136"/>
      <c r="V740" s="136"/>
      <c r="W740" s="136"/>
      <c r="X740" s="136"/>
      <c r="Y740" s="136"/>
      <c r="Z740" s="136"/>
    </row>
    <row r="741" spans="1:26" ht="25.8" customHeight="1">
      <c r="A741" s="136"/>
      <c r="B741" s="136"/>
      <c r="C741" s="136"/>
      <c r="D741" s="136"/>
      <c r="E741" s="136"/>
      <c r="F741" s="136"/>
      <c r="G741" s="136"/>
      <c r="H741" s="136"/>
      <c r="I741" s="136"/>
      <c r="J741" s="136"/>
      <c r="K741" s="136"/>
      <c r="L741" s="136"/>
      <c r="M741" s="136"/>
      <c r="N741" s="136"/>
      <c r="O741" s="136"/>
      <c r="P741" s="136"/>
      <c r="Q741" s="136"/>
      <c r="R741" s="136"/>
      <c r="S741" s="136"/>
      <c r="T741" s="136"/>
      <c r="U741" s="136"/>
      <c r="V741" s="136"/>
      <c r="W741" s="136"/>
      <c r="X741" s="136"/>
      <c r="Y741" s="136"/>
      <c r="Z741" s="136"/>
    </row>
    <row r="742" spans="1:26" ht="25.8" customHeight="1">
      <c r="A742" s="136"/>
      <c r="B742" s="136"/>
      <c r="C742" s="136"/>
      <c r="D742" s="136"/>
      <c r="E742" s="136"/>
      <c r="F742" s="136"/>
      <c r="G742" s="136"/>
      <c r="H742" s="136"/>
      <c r="I742" s="136"/>
      <c r="J742" s="136"/>
      <c r="K742" s="136"/>
      <c r="L742" s="136"/>
      <c r="M742" s="136"/>
      <c r="N742" s="136"/>
      <c r="O742" s="136"/>
      <c r="P742" s="136"/>
      <c r="Q742" s="136"/>
      <c r="R742" s="136"/>
      <c r="S742" s="136"/>
      <c r="T742" s="136"/>
      <c r="U742" s="136"/>
      <c r="V742" s="136"/>
      <c r="W742" s="136"/>
      <c r="X742" s="136"/>
      <c r="Y742" s="136"/>
      <c r="Z742" s="136"/>
    </row>
    <row r="743" spans="1:26" ht="25.8" customHeight="1">
      <c r="A743" s="136"/>
      <c r="B743" s="136"/>
      <c r="C743" s="136"/>
      <c r="D743" s="136"/>
      <c r="E743" s="136"/>
      <c r="F743" s="136"/>
      <c r="G743" s="136"/>
      <c r="H743" s="136"/>
      <c r="I743" s="136"/>
      <c r="J743" s="136"/>
      <c r="K743" s="136"/>
      <c r="L743" s="136"/>
      <c r="M743" s="136"/>
      <c r="N743" s="136"/>
      <c r="O743" s="136"/>
      <c r="P743" s="136"/>
      <c r="Q743" s="136"/>
      <c r="R743" s="136"/>
      <c r="S743" s="136"/>
      <c r="T743" s="136"/>
      <c r="U743" s="136"/>
      <c r="V743" s="136"/>
      <c r="W743" s="136"/>
      <c r="X743" s="136"/>
      <c r="Y743" s="136"/>
      <c r="Z743" s="136"/>
    </row>
    <row r="744" spans="1:26" ht="25.8" customHeight="1">
      <c r="A744" s="136"/>
      <c r="B744" s="136"/>
      <c r="C744" s="136"/>
      <c r="D744" s="136"/>
      <c r="E744" s="136"/>
      <c r="F744" s="136"/>
      <c r="G744" s="136"/>
      <c r="H744" s="136"/>
      <c r="I744" s="136"/>
      <c r="J744" s="136"/>
      <c r="K744" s="136"/>
      <c r="L744" s="136"/>
      <c r="M744" s="136"/>
      <c r="N744" s="136"/>
      <c r="O744" s="136"/>
      <c r="P744" s="136"/>
      <c r="Q744" s="136"/>
      <c r="R744" s="136"/>
      <c r="S744" s="136"/>
      <c r="T744" s="136"/>
      <c r="U744" s="136"/>
      <c r="V744" s="136"/>
      <c r="W744" s="136"/>
      <c r="X744" s="136"/>
      <c r="Y744" s="136"/>
      <c r="Z744" s="136"/>
    </row>
    <row r="745" spans="1:26" ht="25.8" customHeight="1">
      <c r="A745" s="136"/>
      <c r="B745" s="136"/>
      <c r="C745" s="136"/>
      <c r="D745" s="136"/>
      <c r="E745" s="136"/>
      <c r="F745" s="136"/>
      <c r="G745" s="136"/>
      <c r="H745" s="136"/>
      <c r="I745" s="136"/>
      <c r="J745" s="136"/>
      <c r="K745" s="136"/>
      <c r="L745" s="136"/>
      <c r="M745" s="136"/>
      <c r="N745" s="136"/>
      <c r="O745" s="136"/>
      <c r="P745" s="136"/>
      <c r="Q745" s="136"/>
      <c r="R745" s="136"/>
      <c r="S745" s="136"/>
      <c r="T745" s="136"/>
      <c r="U745" s="136"/>
      <c r="V745" s="136"/>
      <c r="W745" s="136"/>
      <c r="X745" s="136"/>
      <c r="Y745" s="136"/>
      <c r="Z745" s="136"/>
    </row>
    <row r="746" spans="1:26" ht="25.8" customHeight="1">
      <c r="A746" s="136"/>
      <c r="B746" s="136"/>
      <c r="C746" s="136"/>
      <c r="D746" s="136"/>
      <c r="E746" s="136"/>
      <c r="F746" s="136"/>
      <c r="G746" s="136"/>
      <c r="H746" s="136"/>
      <c r="I746" s="136"/>
      <c r="J746" s="136"/>
      <c r="K746" s="136"/>
      <c r="L746" s="136"/>
      <c r="M746" s="136"/>
      <c r="N746" s="136"/>
      <c r="O746" s="136"/>
      <c r="P746" s="136"/>
      <c r="Q746" s="136"/>
      <c r="R746" s="136"/>
      <c r="S746" s="136"/>
      <c r="T746" s="136"/>
      <c r="U746" s="136"/>
      <c r="V746" s="136"/>
      <c r="W746" s="136"/>
      <c r="X746" s="136"/>
      <c r="Y746" s="136"/>
      <c r="Z746" s="136"/>
    </row>
    <row r="747" spans="1:26" ht="25.8" customHeight="1">
      <c r="A747" s="136"/>
      <c r="B747" s="136"/>
      <c r="C747" s="136"/>
      <c r="D747" s="136"/>
      <c r="E747" s="136"/>
      <c r="F747" s="136"/>
      <c r="G747" s="136"/>
      <c r="H747" s="136"/>
      <c r="I747" s="136"/>
      <c r="J747" s="136"/>
      <c r="K747" s="136"/>
      <c r="L747" s="136"/>
      <c r="M747" s="136"/>
      <c r="N747" s="136"/>
      <c r="O747" s="136"/>
      <c r="P747" s="136"/>
      <c r="Q747" s="136"/>
      <c r="R747" s="136"/>
      <c r="S747" s="136"/>
      <c r="T747" s="136"/>
      <c r="U747" s="136"/>
      <c r="V747" s="136"/>
      <c r="W747" s="136"/>
      <c r="X747" s="136"/>
      <c r="Y747" s="136"/>
      <c r="Z747" s="136"/>
    </row>
    <row r="748" spans="1:26" ht="25.8" customHeight="1">
      <c r="A748" s="136"/>
      <c r="B748" s="136"/>
      <c r="C748" s="136"/>
      <c r="D748" s="136"/>
      <c r="E748" s="136"/>
      <c r="F748" s="136"/>
      <c r="G748" s="136"/>
      <c r="H748" s="136"/>
      <c r="I748" s="136"/>
      <c r="J748" s="136"/>
      <c r="K748" s="136"/>
      <c r="L748" s="136"/>
      <c r="M748" s="136"/>
      <c r="N748" s="136"/>
      <c r="O748" s="136"/>
      <c r="P748" s="136"/>
      <c r="Q748" s="136"/>
      <c r="R748" s="136"/>
      <c r="S748" s="136"/>
      <c r="T748" s="136"/>
      <c r="U748" s="136"/>
      <c r="V748" s="136"/>
      <c r="W748" s="136"/>
      <c r="X748" s="136"/>
      <c r="Y748" s="136"/>
      <c r="Z748" s="136"/>
    </row>
    <row r="749" spans="1:26" ht="25.8" customHeight="1">
      <c r="A749" s="136"/>
      <c r="B749" s="136"/>
      <c r="C749" s="136"/>
      <c r="D749" s="136"/>
      <c r="E749" s="136"/>
      <c r="F749" s="136"/>
      <c r="G749" s="136"/>
      <c r="H749" s="136"/>
      <c r="I749" s="136"/>
      <c r="J749" s="136"/>
      <c r="K749" s="136"/>
      <c r="L749" s="136"/>
      <c r="M749" s="136"/>
      <c r="N749" s="136"/>
      <c r="O749" s="136"/>
      <c r="P749" s="136"/>
      <c r="Q749" s="136"/>
      <c r="R749" s="136"/>
      <c r="S749" s="136"/>
      <c r="T749" s="136"/>
      <c r="U749" s="136"/>
      <c r="V749" s="136"/>
      <c r="W749" s="136"/>
      <c r="X749" s="136"/>
      <c r="Y749" s="136"/>
      <c r="Z749" s="136"/>
    </row>
    <row r="750" spans="1:26" ht="25.8" customHeight="1">
      <c r="A750" s="136"/>
      <c r="B750" s="136"/>
      <c r="C750" s="136"/>
      <c r="D750" s="136"/>
      <c r="E750" s="136"/>
      <c r="F750" s="136"/>
      <c r="G750" s="136"/>
      <c r="H750" s="136"/>
      <c r="I750" s="136"/>
      <c r="J750" s="136"/>
      <c r="K750" s="136"/>
      <c r="L750" s="136"/>
      <c r="M750" s="136"/>
      <c r="N750" s="136"/>
      <c r="O750" s="136"/>
      <c r="P750" s="136"/>
      <c r="Q750" s="136"/>
      <c r="R750" s="136"/>
      <c r="S750" s="136"/>
      <c r="T750" s="136"/>
      <c r="U750" s="136"/>
      <c r="V750" s="136"/>
      <c r="W750" s="136"/>
      <c r="X750" s="136"/>
      <c r="Y750" s="136"/>
      <c r="Z750" s="136"/>
    </row>
    <row r="751" spans="1:26" ht="25.8" customHeight="1">
      <c r="A751" s="136"/>
      <c r="B751" s="136"/>
      <c r="C751" s="136"/>
      <c r="D751" s="136"/>
      <c r="E751" s="136"/>
      <c r="F751" s="136"/>
      <c r="G751" s="136"/>
      <c r="H751" s="136"/>
      <c r="I751" s="136"/>
      <c r="J751" s="136"/>
      <c r="K751" s="136"/>
      <c r="L751" s="136"/>
      <c r="M751" s="136"/>
      <c r="N751" s="136"/>
      <c r="O751" s="136"/>
      <c r="P751" s="136"/>
      <c r="Q751" s="136"/>
      <c r="R751" s="136"/>
      <c r="S751" s="136"/>
      <c r="T751" s="136"/>
      <c r="U751" s="136"/>
      <c r="V751" s="136"/>
      <c r="W751" s="136"/>
      <c r="X751" s="136"/>
      <c r="Y751" s="136"/>
      <c r="Z751" s="136"/>
    </row>
    <row r="752" spans="1:26" ht="25.8" customHeight="1">
      <c r="A752" s="136"/>
      <c r="B752" s="136"/>
      <c r="C752" s="136"/>
      <c r="D752" s="136"/>
      <c r="E752" s="136"/>
      <c r="F752" s="136"/>
      <c r="G752" s="136"/>
      <c r="H752" s="136"/>
      <c r="I752" s="136"/>
      <c r="J752" s="136"/>
      <c r="K752" s="136"/>
      <c r="L752" s="136"/>
      <c r="M752" s="136"/>
      <c r="N752" s="136"/>
      <c r="O752" s="136"/>
      <c r="P752" s="136"/>
      <c r="Q752" s="136"/>
      <c r="R752" s="136"/>
      <c r="S752" s="136"/>
      <c r="T752" s="136"/>
      <c r="U752" s="136"/>
      <c r="V752" s="136"/>
      <c r="W752" s="136"/>
      <c r="X752" s="136"/>
      <c r="Y752" s="136"/>
      <c r="Z752" s="136"/>
    </row>
    <row r="753" spans="1:26" ht="25.8" customHeight="1">
      <c r="A753" s="136"/>
      <c r="B753" s="136"/>
      <c r="C753" s="136"/>
      <c r="D753" s="136"/>
      <c r="E753" s="136"/>
      <c r="F753" s="136"/>
      <c r="G753" s="136"/>
      <c r="H753" s="136"/>
      <c r="I753" s="136"/>
      <c r="J753" s="136"/>
      <c r="K753" s="136"/>
      <c r="L753" s="136"/>
      <c r="M753" s="136"/>
      <c r="N753" s="136"/>
      <c r="O753" s="136"/>
      <c r="P753" s="136"/>
      <c r="Q753" s="136"/>
      <c r="R753" s="136"/>
      <c r="S753" s="136"/>
      <c r="T753" s="136"/>
      <c r="U753" s="136"/>
      <c r="V753" s="136"/>
      <c r="W753" s="136"/>
      <c r="X753" s="136"/>
      <c r="Y753" s="136"/>
      <c r="Z753" s="136"/>
    </row>
    <row r="754" spans="1:26" ht="25.8" customHeight="1">
      <c r="A754" s="136"/>
      <c r="B754" s="136"/>
      <c r="C754" s="136"/>
      <c r="D754" s="136"/>
      <c r="E754" s="136"/>
      <c r="F754" s="136"/>
      <c r="G754" s="136"/>
      <c r="H754" s="136"/>
      <c r="I754" s="136"/>
      <c r="J754" s="136"/>
      <c r="K754" s="136"/>
      <c r="L754" s="136"/>
      <c r="M754" s="136"/>
      <c r="N754" s="136"/>
      <c r="O754" s="136"/>
      <c r="P754" s="136"/>
      <c r="Q754" s="136"/>
      <c r="R754" s="136"/>
      <c r="S754" s="136"/>
      <c r="T754" s="136"/>
      <c r="U754" s="136"/>
      <c r="V754" s="136"/>
      <c r="W754" s="136"/>
      <c r="X754" s="136"/>
      <c r="Y754" s="136"/>
      <c r="Z754" s="136"/>
    </row>
    <row r="755" spans="1:26" ht="25.8" customHeight="1">
      <c r="A755" s="136"/>
      <c r="B755" s="136"/>
      <c r="C755" s="136"/>
      <c r="D755" s="136"/>
      <c r="E755" s="136"/>
      <c r="F755" s="136"/>
      <c r="G755" s="136"/>
      <c r="H755" s="136"/>
      <c r="I755" s="136"/>
      <c r="J755" s="136"/>
      <c r="K755" s="136"/>
      <c r="L755" s="136"/>
      <c r="M755" s="136"/>
      <c r="N755" s="136"/>
      <c r="O755" s="136"/>
      <c r="P755" s="136"/>
      <c r="Q755" s="136"/>
      <c r="R755" s="136"/>
      <c r="S755" s="136"/>
      <c r="T755" s="136"/>
      <c r="U755" s="136"/>
      <c r="V755" s="136"/>
      <c r="W755" s="136"/>
      <c r="X755" s="136"/>
      <c r="Y755" s="136"/>
      <c r="Z755" s="136"/>
    </row>
    <row r="756" spans="1:26" ht="25.8" customHeight="1">
      <c r="A756" s="136"/>
      <c r="B756" s="136"/>
      <c r="C756" s="136"/>
      <c r="D756" s="136"/>
      <c r="E756" s="136"/>
      <c r="F756" s="136"/>
      <c r="G756" s="136"/>
      <c r="H756" s="136"/>
      <c r="I756" s="136"/>
      <c r="J756" s="136"/>
      <c r="K756" s="136"/>
      <c r="L756" s="136"/>
      <c r="M756" s="136"/>
      <c r="N756" s="136"/>
      <c r="O756" s="136"/>
      <c r="P756" s="136"/>
      <c r="Q756" s="136"/>
      <c r="R756" s="136"/>
      <c r="S756" s="136"/>
      <c r="T756" s="136"/>
      <c r="U756" s="136"/>
      <c r="V756" s="136"/>
      <c r="W756" s="136"/>
      <c r="X756" s="136"/>
      <c r="Y756" s="136"/>
      <c r="Z756" s="136"/>
    </row>
    <row r="757" spans="1:26" ht="25.8" customHeight="1">
      <c r="A757" s="136"/>
      <c r="B757" s="136"/>
      <c r="C757" s="136"/>
      <c r="D757" s="136"/>
      <c r="E757" s="136"/>
      <c r="F757" s="136"/>
      <c r="G757" s="136"/>
      <c r="H757" s="136"/>
      <c r="I757" s="136"/>
      <c r="J757" s="136"/>
      <c r="K757" s="136"/>
      <c r="L757" s="136"/>
      <c r="M757" s="136"/>
      <c r="N757" s="136"/>
      <c r="O757" s="136"/>
      <c r="P757" s="136"/>
      <c r="Q757" s="136"/>
      <c r="R757" s="136"/>
      <c r="S757" s="136"/>
      <c r="T757" s="136"/>
      <c r="U757" s="136"/>
      <c r="V757" s="136"/>
      <c r="W757" s="136"/>
      <c r="X757" s="136"/>
      <c r="Y757" s="136"/>
      <c r="Z757" s="136"/>
    </row>
    <row r="758" spans="1:26" ht="25.8" customHeight="1">
      <c r="A758" s="136"/>
      <c r="B758" s="136"/>
      <c r="C758" s="136"/>
      <c r="D758" s="136"/>
      <c r="E758" s="136"/>
      <c r="F758" s="136"/>
      <c r="G758" s="136"/>
      <c r="H758" s="136"/>
      <c r="I758" s="136"/>
      <c r="J758" s="136"/>
      <c r="K758" s="136"/>
      <c r="L758" s="136"/>
      <c r="M758" s="136"/>
      <c r="N758" s="136"/>
      <c r="O758" s="136"/>
      <c r="P758" s="136"/>
      <c r="Q758" s="136"/>
      <c r="R758" s="136"/>
      <c r="S758" s="136"/>
      <c r="T758" s="136"/>
      <c r="U758" s="136"/>
      <c r="V758" s="136"/>
      <c r="W758" s="136"/>
      <c r="X758" s="136"/>
      <c r="Y758" s="136"/>
      <c r="Z758" s="136"/>
    </row>
    <row r="759" spans="1:26" ht="25.8" customHeight="1">
      <c r="A759" s="136"/>
      <c r="B759" s="136"/>
      <c r="C759" s="136"/>
      <c r="D759" s="136"/>
      <c r="E759" s="136"/>
      <c r="F759" s="136"/>
      <c r="G759" s="136"/>
      <c r="H759" s="136"/>
      <c r="I759" s="136"/>
      <c r="J759" s="136"/>
      <c r="K759" s="136"/>
      <c r="L759" s="136"/>
      <c r="M759" s="136"/>
      <c r="N759" s="136"/>
      <c r="O759" s="136"/>
      <c r="P759" s="136"/>
      <c r="Q759" s="136"/>
      <c r="R759" s="136"/>
      <c r="S759" s="136"/>
      <c r="T759" s="136"/>
      <c r="U759" s="136"/>
      <c r="V759" s="136"/>
      <c r="W759" s="136"/>
      <c r="X759" s="136"/>
      <c r="Y759" s="136"/>
      <c r="Z759" s="136"/>
    </row>
    <row r="760" spans="1:26" ht="25.8" customHeight="1">
      <c r="A760" s="136"/>
      <c r="B760" s="136"/>
      <c r="C760" s="136"/>
      <c r="D760" s="136"/>
      <c r="E760" s="136"/>
      <c r="F760" s="136"/>
      <c r="G760" s="136"/>
      <c r="H760" s="136"/>
      <c r="I760" s="136"/>
      <c r="J760" s="136"/>
      <c r="K760" s="136"/>
      <c r="L760" s="136"/>
      <c r="M760" s="136"/>
      <c r="N760" s="136"/>
      <c r="O760" s="136"/>
      <c r="P760" s="136"/>
      <c r="Q760" s="136"/>
      <c r="R760" s="136"/>
      <c r="S760" s="136"/>
      <c r="T760" s="136"/>
      <c r="U760" s="136"/>
      <c r="V760" s="136"/>
      <c r="W760" s="136"/>
      <c r="X760" s="136"/>
      <c r="Y760" s="136"/>
      <c r="Z760" s="136"/>
    </row>
    <row r="761" spans="1:26" ht="25.8" customHeight="1">
      <c r="A761" s="136"/>
      <c r="B761" s="136"/>
      <c r="C761" s="136"/>
      <c r="D761" s="136"/>
      <c r="E761" s="136"/>
      <c r="F761" s="136"/>
      <c r="G761" s="136"/>
      <c r="H761" s="136"/>
      <c r="I761" s="136"/>
      <c r="J761" s="136"/>
      <c r="K761" s="136"/>
      <c r="L761" s="136"/>
      <c r="M761" s="136"/>
      <c r="N761" s="136"/>
      <c r="O761" s="136"/>
      <c r="P761" s="136"/>
      <c r="Q761" s="136"/>
      <c r="R761" s="136"/>
      <c r="S761" s="136"/>
      <c r="T761" s="136"/>
      <c r="U761" s="136"/>
      <c r="V761" s="136"/>
      <c r="W761" s="136"/>
      <c r="X761" s="136"/>
      <c r="Y761" s="136"/>
      <c r="Z761" s="136"/>
    </row>
    <row r="762" spans="1:26" ht="25.8" customHeight="1">
      <c r="A762" s="136"/>
      <c r="B762" s="136"/>
      <c r="C762" s="136"/>
      <c r="D762" s="136"/>
      <c r="E762" s="136"/>
      <c r="F762" s="136"/>
      <c r="G762" s="136"/>
      <c r="H762" s="136"/>
      <c r="I762" s="136"/>
      <c r="J762" s="136"/>
      <c r="K762" s="136"/>
      <c r="L762" s="136"/>
      <c r="M762" s="136"/>
      <c r="N762" s="136"/>
      <c r="O762" s="136"/>
      <c r="P762" s="136"/>
      <c r="Q762" s="136"/>
      <c r="R762" s="136"/>
      <c r="S762" s="136"/>
      <c r="T762" s="136"/>
      <c r="U762" s="136"/>
      <c r="V762" s="136"/>
      <c r="W762" s="136"/>
      <c r="X762" s="136"/>
      <c r="Y762" s="136"/>
      <c r="Z762" s="136"/>
    </row>
    <row r="763" spans="1:26" ht="25.8" customHeight="1">
      <c r="A763" s="136"/>
      <c r="B763" s="136"/>
      <c r="C763" s="136"/>
      <c r="D763" s="136"/>
      <c r="E763" s="136"/>
      <c r="F763" s="136"/>
      <c r="G763" s="136"/>
      <c r="H763" s="136"/>
      <c r="I763" s="136"/>
      <c r="J763" s="136"/>
      <c r="K763" s="136"/>
      <c r="L763" s="136"/>
      <c r="M763" s="136"/>
      <c r="N763" s="136"/>
      <c r="O763" s="136"/>
      <c r="P763" s="136"/>
      <c r="Q763" s="136"/>
      <c r="R763" s="136"/>
      <c r="S763" s="136"/>
      <c r="T763" s="136"/>
      <c r="U763" s="136"/>
      <c r="V763" s="136"/>
      <c r="W763" s="136"/>
      <c r="X763" s="136"/>
      <c r="Y763" s="136"/>
      <c r="Z763" s="136"/>
    </row>
    <row r="764" spans="1:26" ht="25.8" customHeight="1">
      <c r="A764" s="136"/>
      <c r="B764" s="136"/>
      <c r="C764" s="136"/>
      <c r="D764" s="136"/>
      <c r="E764" s="136"/>
      <c r="F764" s="136"/>
      <c r="G764" s="136"/>
      <c r="H764" s="136"/>
      <c r="I764" s="136"/>
      <c r="J764" s="136"/>
      <c r="K764" s="136"/>
      <c r="L764" s="136"/>
      <c r="M764" s="136"/>
      <c r="N764" s="136"/>
      <c r="O764" s="136"/>
      <c r="P764" s="136"/>
      <c r="Q764" s="136"/>
      <c r="R764" s="136"/>
      <c r="S764" s="136"/>
      <c r="T764" s="136"/>
      <c r="U764" s="136"/>
      <c r="V764" s="136"/>
      <c r="W764" s="136"/>
      <c r="X764" s="136"/>
      <c r="Y764" s="136"/>
      <c r="Z764" s="136"/>
    </row>
    <row r="765" spans="1:26" ht="25.8" customHeight="1">
      <c r="A765" s="136"/>
      <c r="B765" s="136"/>
      <c r="C765" s="136"/>
      <c r="D765" s="136"/>
      <c r="E765" s="136"/>
      <c r="F765" s="136"/>
      <c r="G765" s="136"/>
      <c r="H765" s="136"/>
      <c r="I765" s="136"/>
      <c r="J765" s="136"/>
      <c r="K765" s="136"/>
      <c r="L765" s="136"/>
      <c r="M765" s="136"/>
      <c r="N765" s="136"/>
      <c r="O765" s="136"/>
      <c r="P765" s="136"/>
      <c r="Q765" s="136"/>
      <c r="R765" s="136"/>
      <c r="S765" s="136"/>
      <c r="T765" s="136"/>
      <c r="U765" s="136"/>
      <c r="V765" s="136"/>
      <c r="W765" s="136"/>
      <c r="X765" s="136"/>
      <c r="Y765" s="136"/>
      <c r="Z765" s="136"/>
    </row>
    <row r="766" spans="1:26" ht="25.8" customHeight="1">
      <c r="A766" s="136"/>
      <c r="B766" s="136"/>
      <c r="C766" s="136"/>
      <c r="D766" s="136"/>
      <c r="E766" s="136"/>
      <c r="F766" s="136"/>
      <c r="G766" s="136"/>
      <c r="H766" s="136"/>
      <c r="I766" s="136"/>
      <c r="J766" s="136"/>
      <c r="K766" s="136"/>
      <c r="L766" s="136"/>
      <c r="M766" s="136"/>
      <c r="N766" s="136"/>
      <c r="O766" s="136"/>
      <c r="P766" s="136"/>
      <c r="Q766" s="136"/>
      <c r="R766" s="136"/>
      <c r="S766" s="136"/>
      <c r="T766" s="136"/>
      <c r="U766" s="136"/>
      <c r="V766" s="136"/>
      <c r="W766" s="136"/>
      <c r="X766" s="136"/>
      <c r="Y766" s="136"/>
      <c r="Z766" s="136"/>
    </row>
    <row r="767" spans="1:26" ht="25.8" customHeight="1">
      <c r="A767" s="136"/>
      <c r="B767" s="136"/>
      <c r="C767" s="136"/>
      <c r="D767" s="136"/>
      <c r="E767" s="136"/>
      <c r="F767" s="136"/>
      <c r="G767" s="136"/>
      <c r="H767" s="136"/>
      <c r="I767" s="136"/>
      <c r="J767" s="136"/>
      <c r="K767" s="136"/>
      <c r="L767" s="136"/>
      <c r="M767" s="136"/>
      <c r="N767" s="136"/>
      <c r="O767" s="136"/>
      <c r="P767" s="136"/>
      <c r="Q767" s="136"/>
      <c r="R767" s="136"/>
      <c r="S767" s="136"/>
      <c r="T767" s="136"/>
      <c r="U767" s="136"/>
      <c r="V767" s="136"/>
      <c r="W767" s="136"/>
      <c r="X767" s="136"/>
      <c r="Y767" s="136"/>
      <c r="Z767" s="136"/>
    </row>
    <row r="768" spans="1:26" ht="25.8" customHeight="1">
      <c r="A768" s="136"/>
      <c r="B768" s="136"/>
      <c r="C768" s="136"/>
      <c r="D768" s="136"/>
      <c r="E768" s="136"/>
      <c r="F768" s="136"/>
      <c r="G768" s="136"/>
      <c r="H768" s="136"/>
      <c r="I768" s="136"/>
      <c r="J768" s="136"/>
      <c r="K768" s="136"/>
      <c r="L768" s="136"/>
      <c r="M768" s="136"/>
      <c r="N768" s="136"/>
      <c r="O768" s="136"/>
      <c r="P768" s="136"/>
      <c r="Q768" s="136"/>
      <c r="R768" s="136"/>
      <c r="S768" s="136"/>
      <c r="T768" s="136"/>
      <c r="U768" s="136"/>
      <c r="V768" s="136"/>
      <c r="W768" s="136"/>
      <c r="X768" s="136"/>
      <c r="Y768" s="136"/>
      <c r="Z768" s="136"/>
    </row>
    <row r="769" spans="1:26" ht="25.8" customHeight="1">
      <c r="A769" s="136"/>
      <c r="B769" s="136"/>
      <c r="C769" s="136"/>
      <c r="D769" s="136"/>
      <c r="E769" s="136"/>
      <c r="F769" s="136"/>
      <c r="G769" s="136"/>
      <c r="H769" s="136"/>
      <c r="I769" s="136"/>
      <c r="J769" s="136"/>
      <c r="K769" s="136"/>
      <c r="L769" s="136"/>
      <c r="M769" s="136"/>
      <c r="N769" s="136"/>
      <c r="O769" s="136"/>
      <c r="P769" s="136"/>
      <c r="Q769" s="136"/>
      <c r="R769" s="136"/>
      <c r="S769" s="136"/>
      <c r="T769" s="136"/>
      <c r="U769" s="136"/>
      <c r="V769" s="136"/>
      <c r="W769" s="136"/>
      <c r="X769" s="136"/>
      <c r="Y769" s="136"/>
      <c r="Z769" s="136"/>
    </row>
    <row r="770" spans="1:26" ht="25.8" customHeight="1">
      <c r="A770" s="136"/>
      <c r="B770" s="136"/>
      <c r="C770" s="136"/>
      <c r="D770" s="136"/>
      <c r="E770" s="136"/>
      <c r="F770" s="136"/>
      <c r="G770" s="136"/>
      <c r="H770" s="136"/>
      <c r="I770" s="136"/>
      <c r="J770" s="136"/>
      <c r="K770" s="136"/>
      <c r="L770" s="136"/>
      <c r="M770" s="136"/>
      <c r="N770" s="136"/>
      <c r="O770" s="136"/>
      <c r="P770" s="136"/>
      <c r="Q770" s="136"/>
      <c r="R770" s="136"/>
      <c r="S770" s="136"/>
      <c r="T770" s="136"/>
      <c r="U770" s="136"/>
      <c r="V770" s="136"/>
      <c r="W770" s="136"/>
      <c r="X770" s="136"/>
      <c r="Y770" s="136"/>
      <c r="Z770" s="136"/>
    </row>
    <row r="771" spans="1:26" ht="25.8" customHeight="1">
      <c r="A771" s="136"/>
      <c r="B771" s="136"/>
      <c r="C771" s="136"/>
      <c r="D771" s="136"/>
      <c r="E771" s="136"/>
      <c r="F771" s="136"/>
      <c r="G771" s="136"/>
      <c r="H771" s="136"/>
      <c r="I771" s="136"/>
      <c r="J771" s="136"/>
      <c r="K771" s="136"/>
      <c r="L771" s="136"/>
      <c r="M771" s="136"/>
      <c r="N771" s="136"/>
      <c r="O771" s="136"/>
      <c r="P771" s="136"/>
      <c r="Q771" s="136"/>
      <c r="R771" s="136"/>
      <c r="S771" s="136"/>
      <c r="T771" s="136"/>
      <c r="U771" s="136"/>
      <c r="V771" s="136"/>
      <c r="W771" s="136"/>
      <c r="X771" s="136"/>
      <c r="Y771" s="136"/>
      <c r="Z771" s="136"/>
    </row>
    <row r="772" spans="1:26" ht="25.8" customHeight="1">
      <c r="A772" s="136"/>
      <c r="B772" s="136"/>
      <c r="C772" s="136"/>
      <c r="D772" s="136"/>
      <c r="E772" s="136"/>
      <c r="F772" s="136"/>
      <c r="G772" s="136"/>
      <c r="H772" s="136"/>
      <c r="I772" s="136"/>
      <c r="J772" s="136"/>
      <c r="K772" s="136"/>
      <c r="L772" s="136"/>
      <c r="M772" s="136"/>
      <c r="N772" s="136"/>
      <c r="O772" s="136"/>
      <c r="P772" s="136"/>
      <c r="Q772" s="136"/>
      <c r="R772" s="136"/>
      <c r="S772" s="136"/>
      <c r="T772" s="136"/>
      <c r="U772" s="136"/>
      <c r="V772" s="136"/>
      <c r="W772" s="136"/>
      <c r="X772" s="136"/>
      <c r="Y772" s="136"/>
      <c r="Z772" s="136"/>
    </row>
    <row r="773" spans="1:26" ht="25.8" customHeight="1">
      <c r="A773" s="136"/>
      <c r="B773" s="136"/>
      <c r="C773" s="136"/>
      <c r="D773" s="136"/>
      <c r="E773" s="136"/>
      <c r="F773" s="136"/>
      <c r="G773" s="136"/>
      <c r="H773" s="136"/>
      <c r="I773" s="136"/>
      <c r="J773" s="136"/>
      <c r="K773" s="136"/>
      <c r="L773" s="136"/>
      <c r="M773" s="136"/>
      <c r="N773" s="136"/>
      <c r="O773" s="136"/>
      <c r="P773" s="136"/>
      <c r="Q773" s="136"/>
      <c r="R773" s="136"/>
      <c r="S773" s="136"/>
      <c r="T773" s="136"/>
      <c r="U773" s="136"/>
      <c r="V773" s="136"/>
      <c r="W773" s="136"/>
      <c r="X773" s="136"/>
      <c r="Y773" s="136"/>
      <c r="Z773" s="136"/>
    </row>
    <row r="774" spans="1:26" ht="25.8" customHeight="1">
      <c r="A774" s="136"/>
      <c r="B774" s="136"/>
      <c r="C774" s="136"/>
      <c r="D774" s="136"/>
      <c r="E774" s="136"/>
      <c r="F774" s="136"/>
      <c r="G774" s="136"/>
      <c r="H774" s="136"/>
      <c r="I774" s="136"/>
      <c r="J774" s="136"/>
      <c r="K774" s="136"/>
      <c r="L774" s="136"/>
      <c r="M774" s="136"/>
      <c r="N774" s="136"/>
      <c r="O774" s="136"/>
      <c r="P774" s="136"/>
      <c r="Q774" s="136"/>
      <c r="R774" s="136"/>
      <c r="S774" s="136"/>
      <c r="T774" s="136"/>
      <c r="U774" s="136"/>
      <c r="V774" s="136"/>
      <c r="W774" s="136"/>
      <c r="X774" s="136"/>
      <c r="Y774" s="136"/>
      <c r="Z774" s="136"/>
    </row>
    <row r="775" spans="1:26" ht="25.8" customHeight="1">
      <c r="A775" s="136"/>
      <c r="B775" s="136"/>
      <c r="C775" s="136"/>
      <c r="D775" s="136"/>
      <c r="E775" s="136"/>
      <c r="F775" s="136"/>
      <c r="G775" s="136"/>
      <c r="H775" s="136"/>
      <c r="I775" s="136"/>
      <c r="J775" s="136"/>
      <c r="K775" s="136"/>
      <c r="L775" s="136"/>
      <c r="M775" s="136"/>
      <c r="N775" s="136"/>
      <c r="O775" s="136"/>
      <c r="P775" s="136"/>
      <c r="Q775" s="136"/>
      <c r="R775" s="136"/>
      <c r="S775" s="136"/>
      <c r="T775" s="136"/>
      <c r="U775" s="136"/>
      <c r="V775" s="136"/>
      <c r="W775" s="136"/>
      <c r="X775" s="136"/>
      <c r="Y775" s="136"/>
      <c r="Z775" s="136"/>
    </row>
    <row r="776" spans="1:26" ht="25.8" customHeight="1">
      <c r="A776" s="136"/>
      <c r="B776" s="136"/>
      <c r="C776" s="136"/>
      <c r="D776" s="136"/>
      <c r="E776" s="136"/>
      <c r="F776" s="136"/>
      <c r="G776" s="136"/>
      <c r="H776" s="136"/>
      <c r="I776" s="136"/>
      <c r="J776" s="136"/>
      <c r="K776" s="136"/>
      <c r="L776" s="136"/>
      <c r="M776" s="136"/>
      <c r="N776" s="136"/>
      <c r="O776" s="136"/>
      <c r="P776" s="136"/>
      <c r="Q776" s="136"/>
      <c r="R776" s="136"/>
      <c r="S776" s="136"/>
      <c r="T776" s="136"/>
      <c r="U776" s="136"/>
      <c r="V776" s="136"/>
      <c r="W776" s="136"/>
      <c r="X776" s="136"/>
      <c r="Y776" s="136"/>
      <c r="Z776" s="136"/>
    </row>
    <row r="777" spans="1:26" ht="25.8" customHeight="1">
      <c r="A777" s="136"/>
      <c r="B777" s="136"/>
      <c r="C777" s="136"/>
      <c r="D777" s="136"/>
      <c r="E777" s="136"/>
      <c r="F777" s="136"/>
      <c r="G777" s="136"/>
      <c r="H777" s="136"/>
      <c r="I777" s="136"/>
      <c r="J777" s="136"/>
      <c r="K777" s="136"/>
      <c r="L777" s="136"/>
      <c r="M777" s="136"/>
      <c r="N777" s="136"/>
      <c r="O777" s="136"/>
      <c r="P777" s="136"/>
      <c r="Q777" s="136"/>
      <c r="R777" s="136"/>
      <c r="S777" s="136"/>
      <c r="T777" s="136"/>
      <c r="U777" s="136"/>
      <c r="V777" s="136"/>
      <c r="W777" s="136"/>
      <c r="X777" s="136"/>
      <c r="Y777" s="136"/>
      <c r="Z777" s="136"/>
    </row>
    <row r="778" spans="1:26" ht="25.8" customHeight="1">
      <c r="A778" s="136"/>
      <c r="B778" s="136"/>
      <c r="C778" s="136"/>
      <c r="D778" s="136"/>
      <c r="E778" s="136"/>
      <c r="F778" s="136"/>
      <c r="G778" s="136"/>
      <c r="H778" s="136"/>
      <c r="I778" s="136"/>
      <c r="J778" s="136"/>
      <c r="K778" s="136"/>
      <c r="L778" s="136"/>
      <c r="M778" s="136"/>
      <c r="N778" s="136"/>
      <c r="O778" s="136"/>
      <c r="P778" s="136"/>
      <c r="Q778" s="136"/>
      <c r="R778" s="136"/>
      <c r="S778" s="136"/>
      <c r="T778" s="136"/>
      <c r="U778" s="136"/>
      <c r="V778" s="136"/>
      <c r="W778" s="136"/>
      <c r="X778" s="136"/>
      <c r="Y778" s="136"/>
      <c r="Z778" s="136"/>
    </row>
    <row r="779" spans="1:26" ht="25.8" customHeight="1">
      <c r="A779" s="136"/>
      <c r="B779" s="136"/>
      <c r="C779" s="136"/>
      <c r="D779" s="136"/>
      <c r="E779" s="136"/>
      <c r="F779" s="136"/>
      <c r="G779" s="136"/>
      <c r="H779" s="136"/>
      <c r="I779" s="136"/>
      <c r="J779" s="136"/>
      <c r="K779" s="136"/>
      <c r="L779" s="136"/>
      <c r="M779" s="136"/>
      <c r="N779" s="136"/>
      <c r="O779" s="136"/>
      <c r="P779" s="136"/>
      <c r="Q779" s="136"/>
      <c r="R779" s="136"/>
      <c r="S779" s="136"/>
      <c r="T779" s="136"/>
      <c r="U779" s="136"/>
      <c r="V779" s="136"/>
      <c r="W779" s="136"/>
      <c r="X779" s="136"/>
      <c r="Y779" s="136"/>
      <c r="Z779" s="136"/>
    </row>
    <row r="780" spans="1:26" ht="25.8" customHeight="1">
      <c r="A780" s="136"/>
      <c r="B780" s="136"/>
      <c r="C780" s="136"/>
      <c r="D780" s="136"/>
      <c r="E780" s="136"/>
      <c r="F780" s="136"/>
      <c r="G780" s="136"/>
      <c r="H780" s="136"/>
      <c r="I780" s="136"/>
      <c r="J780" s="136"/>
      <c r="K780" s="136"/>
      <c r="L780" s="136"/>
      <c r="M780" s="136"/>
      <c r="N780" s="136"/>
      <c r="O780" s="136"/>
      <c r="P780" s="136"/>
      <c r="Q780" s="136"/>
      <c r="R780" s="136"/>
      <c r="S780" s="136"/>
      <c r="T780" s="136"/>
      <c r="U780" s="136"/>
      <c r="V780" s="136"/>
      <c r="W780" s="136"/>
      <c r="X780" s="136"/>
      <c r="Y780" s="136"/>
      <c r="Z780" s="136"/>
    </row>
    <row r="781" spans="1:26" ht="25.8" customHeight="1">
      <c r="A781" s="136"/>
      <c r="B781" s="136"/>
      <c r="C781" s="136"/>
      <c r="D781" s="136"/>
      <c r="E781" s="136"/>
      <c r="F781" s="136"/>
      <c r="G781" s="136"/>
      <c r="H781" s="136"/>
      <c r="I781" s="136"/>
      <c r="J781" s="136"/>
      <c r="K781" s="136"/>
      <c r="L781" s="136"/>
      <c r="M781" s="136"/>
      <c r="N781" s="136"/>
      <c r="O781" s="136"/>
      <c r="P781" s="136"/>
      <c r="Q781" s="136"/>
      <c r="R781" s="136"/>
      <c r="S781" s="136"/>
      <c r="T781" s="136"/>
      <c r="U781" s="136"/>
      <c r="V781" s="136"/>
      <c r="W781" s="136"/>
      <c r="X781" s="136"/>
      <c r="Y781" s="136"/>
      <c r="Z781" s="136"/>
    </row>
    <row r="782" spans="1:26" ht="25.8" customHeight="1">
      <c r="A782" s="136"/>
      <c r="B782" s="136"/>
      <c r="C782" s="136"/>
      <c r="D782" s="136"/>
      <c r="E782" s="136"/>
      <c r="F782" s="136"/>
      <c r="G782" s="136"/>
      <c r="H782" s="136"/>
      <c r="I782" s="136"/>
      <c r="J782" s="136"/>
      <c r="K782" s="136"/>
      <c r="L782" s="136"/>
      <c r="M782" s="136"/>
      <c r="N782" s="136"/>
      <c r="O782" s="136"/>
      <c r="P782" s="136"/>
      <c r="Q782" s="136"/>
      <c r="R782" s="136"/>
      <c r="S782" s="136"/>
      <c r="T782" s="136"/>
      <c r="U782" s="136"/>
      <c r="V782" s="136"/>
      <c r="W782" s="136"/>
      <c r="X782" s="136"/>
      <c r="Y782" s="136"/>
      <c r="Z782" s="136"/>
    </row>
    <row r="783" spans="1:26" ht="25.8" customHeight="1">
      <c r="A783" s="136"/>
      <c r="B783" s="136"/>
      <c r="C783" s="136"/>
      <c r="D783" s="136"/>
      <c r="E783" s="136"/>
      <c r="F783" s="136"/>
      <c r="G783" s="136"/>
      <c r="H783" s="136"/>
      <c r="I783" s="136"/>
      <c r="J783" s="136"/>
      <c r="K783" s="136"/>
      <c r="L783" s="136"/>
      <c r="M783" s="136"/>
      <c r="N783" s="136"/>
      <c r="O783" s="136"/>
      <c r="P783" s="136"/>
      <c r="Q783" s="136"/>
      <c r="R783" s="136"/>
      <c r="S783" s="136"/>
      <c r="T783" s="136"/>
      <c r="U783" s="136"/>
      <c r="V783" s="136"/>
      <c r="W783" s="136"/>
      <c r="X783" s="136"/>
      <c r="Y783" s="136"/>
      <c r="Z783" s="136"/>
    </row>
    <row r="784" spans="1:26" ht="25.8" customHeight="1">
      <c r="A784" s="136"/>
      <c r="B784" s="136"/>
      <c r="C784" s="136"/>
      <c r="D784" s="136"/>
      <c r="E784" s="136"/>
      <c r="F784" s="136"/>
      <c r="G784" s="136"/>
      <c r="H784" s="136"/>
      <c r="I784" s="136"/>
      <c r="J784" s="136"/>
      <c r="K784" s="136"/>
      <c r="L784" s="136"/>
      <c r="M784" s="136"/>
      <c r="N784" s="136"/>
      <c r="O784" s="136"/>
      <c r="P784" s="136"/>
      <c r="Q784" s="136"/>
      <c r="R784" s="136"/>
      <c r="S784" s="136"/>
      <c r="T784" s="136"/>
      <c r="U784" s="136"/>
      <c r="V784" s="136"/>
      <c r="W784" s="136"/>
      <c r="X784" s="136"/>
      <c r="Y784" s="136"/>
      <c r="Z784" s="136"/>
    </row>
    <row r="785" spans="1:26" ht="25.8" customHeight="1">
      <c r="A785" s="136"/>
      <c r="B785" s="136"/>
      <c r="C785" s="136"/>
      <c r="D785" s="136"/>
      <c r="E785" s="136"/>
      <c r="F785" s="136"/>
      <c r="G785" s="136"/>
      <c r="H785" s="136"/>
      <c r="I785" s="136"/>
      <c r="J785" s="136"/>
      <c r="K785" s="136"/>
      <c r="L785" s="136"/>
      <c r="M785" s="136"/>
      <c r="N785" s="136"/>
      <c r="O785" s="136"/>
      <c r="P785" s="136"/>
      <c r="Q785" s="136"/>
      <c r="R785" s="136"/>
      <c r="S785" s="136"/>
      <c r="T785" s="136"/>
      <c r="U785" s="136"/>
      <c r="V785" s="136"/>
      <c r="W785" s="136"/>
      <c r="X785" s="136"/>
      <c r="Y785" s="136"/>
      <c r="Z785" s="136"/>
    </row>
    <row r="786" spans="1:26" ht="25.8" customHeight="1">
      <c r="A786" s="136"/>
      <c r="B786" s="136"/>
      <c r="C786" s="136"/>
      <c r="D786" s="136"/>
      <c r="E786" s="136"/>
      <c r="F786" s="136"/>
      <c r="G786" s="136"/>
      <c r="H786" s="136"/>
      <c r="I786" s="136"/>
      <c r="J786" s="136"/>
      <c r="K786" s="136"/>
      <c r="L786" s="136"/>
      <c r="M786" s="136"/>
      <c r="N786" s="136"/>
      <c r="O786" s="136"/>
      <c r="P786" s="136"/>
      <c r="Q786" s="136"/>
      <c r="R786" s="136"/>
      <c r="S786" s="136"/>
      <c r="T786" s="136"/>
      <c r="U786" s="136"/>
      <c r="V786" s="136"/>
      <c r="W786" s="136"/>
      <c r="X786" s="136"/>
      <c r="Y786" s="136"/>
      <c r="Z786" s="136"/>
    </row>
    <row r="787" spans="1:26" ht="25.8" customHeight="1">
      <c r="A787" s="136"/>
      <c r="B787" s="136"/>
      <c r="C787" s="136"/>
      <c r="D787" s="136"/>
      <c r="E787" s="136"/>
      <c r="F787" s="136"/>
      <c r="G787" s="136"/>
      <c r="H787" s="136"/>
      <c r="I787" s="136"/>
      <c r="J787" s="136"/>
      <c r="K787" s="136"/>
      <c r="L787" s="136"/>
      <c r="M787" s="136"/>
      <c r="N787" s="136"/>
      <c r="O787" s="136"/>
      <c r="P787" s="136"/>
      <c r="Q787" s="136"/>
      <c r="R787" s="136"/>
      <c r="S787" s="136"/>
      <c r="T787" s="136"/>
      <c r="U787" s="136"/>
      <c r="V787" s="136"/>
      <c r="W787" s="136"/>
      <c r="X787" s="136"/>
      <c r="Y787" s="136"/>
      <c r="Z787" s="136"/>
    </row>
    <row r="788" spans="1:26" ht="25.8" customHeight="1">
      <c r="A788" s="136"/>
      <c r="B788" s="136"/>
      <c r="C788" s="136"/>
      <c r="D788" s="136"/>
      <c r="E788" s="136"/>
      <c r="F788" s="136"/>
      <c r="G788" s="136"/>
      <c r="H788" s="136"/>
      <c r="I788" s="136"/>
      <c r="J788" s="136"/>
      <c r="K788" s="136"/>
      <c r="L788" s="136"/>
      <c r="M788" s="136"/>
      <c r="N788" s="136"/>
      <c r="O788" s="136"/>
      <c r="P788" s="136"/>
      <c r="Q788" s="136"/>
      <c r="R788" s="136"/>
      <c r="S788" s="136"/>
      <c r="T788" s="136"/>
      <c r="U788" s="136"/>
      <c r="V788" s="136"/>
      <c r="W788" s="136"/>
      <c r="X788" s="136"/>
      <c r="Y788" s="136"/>
      <c r="Z788" s="136"/>
    </row>
    <row r="789" spans="1:26" ht="25.8" customHeight="1">
      <c r="A789" s="136"/>
      <c r="B789" s="136"/>
      <c r="C789" s="136"/>
      <c r="D789" s="136"/>
      <c r="E789" s="136"/>
      <c r="F789" s="136"/>
      <c r="G789" s="136"/>
      <c r="H789" s="136"/>
      <c r="I789" s="136"/>
      <c r="J789" s="136"/>
      <c r="K789" s="136"/>
      <c r="L789" s="136"/>
      <c r="M789" s="136"/>
      <c r="N789" s="136"/>
      <c r="O789" s="136"/>
      <c r="P789" s="136"/>
      <c r="Q789" s="136"/>
      <c r="R789" s="136"/>
      <c r="S789" s="136"/>
      <c r="T789" s="136"/>
      <c r="U789" s="136"/>
      <c r="V789" s="136"/>
      <c r="W789" s="136"/>
      <c r="X789" s="136"/>
      <c r="Y789" s="136"/>
      <c r="Z789" s="136"/>
    </row>
    <row r="790" spans="1:26" ht="25.8" customHeight="1">
      <c r="A790" s="136"/>
      <c r="B790" s="136"/>
      <c r="C790" s="136"/>
      <c r="D790" s="136"/>
      <c r="E790" s="136"/>
      <c r="F790" s="136"/>
      <c r="G790" s="136"/>
      <c r="H790" s="136"/>
      <c r="I790" s="136"/>
      <c r="J790" s="136"/>
      <c r="K790" s="136"/>
      <c r="L790" s="136"/>
      <c r="M790" s="136"/>
      <c r="N790" s="136"/>
      <c r="O790" s="136"/>
      <c r="P790" s="136"/>
      <c r="Q790" s="136"/>
      <c r="R790" s="136"/>
      <c r="S790" s="136"/>
      <c r="T790" s="136"/>
      <c r="U790" s="136"/>
      <c r="V790" s="136"/>
      <c r="W790" s="136"/>
      <c r="X790" s="136"/>
      <c r="Y790" s="136"/>
      <c r="Z790" s="136"/>
    </row>
    <row r="791" spans="1:26" ht="25.8" customHeight="1">
      <c r="A791" s="136"/>
      <c r="B791" s="136"/>
      <c r="C791" s="136"/>
      <c r="D791" s="136"/>
      <c r="E791" s="136"/>
      <c r="F791" s="136"/>
      <c r="G791" s="136"/>
      <c r="H791" s="136"/>
      <c r="I791" s="136"/>
      <c r="J791" s="136"/>
      <c r="K791" s="136"/>
      <c r="L791" s="136"/>
      <c r="M791" s="136"/>
      <c r="N791" s="136"/>
      <c r="O791" s="136"/>
      <c r="P791" s="136"/>
      <c r="Q791" s="136"/>
      <c r="R791" s="136"/>
      <c r="S791" s="136"/>
      <c r="T791" s="136"/>
      <c r="U791" s="136"/>
      <c r="V791" s="136"/>
      <c r="W791" s="136"/>
      <c r="X791" s="136"/>
      <c r="Y791" s="136"/>
      <c r="Z791" s="136"/>
    </row>
    <row r="792" spans="1:26" ht="25.8" customHeight="1">
      <c r="A792" s="136"/>
      <c r="B792" s="136"/>
      <c r="C792" s="136"/>
      <c r="D792" s="136"/>
      <c r="E792" s="136"/>
      <c r="F792" s="136"/>
      <c r="G792" s="136"/>
      <c r="H792" s="136"/>
      <c r="I792" s="136"/>
      <c r="J792" s="136"/>
      <c r="K792" s="136"/>
      <c r="L792" s="136"/>
      <c r="M792" s="136"/>
      <c r="N792" s="136"/>
      <c r="O792" s="136"/>
      <c r="P792" s="136"/>
      <c r="Q792" s="136"/>
      <c r="R792" s="136"/>
      <c r="S792" s="136"/>
      <c r="T792" s="136"/>
      <c r="U792" s="136"/>
      <c r="V792" s="136"/>
      <c r="W792" s="136"/>
      <c r="X792" s="136"/>
      <c r="Y792" s="136"/>
      <c r="Z792" s="136"/>
    </row>
    <row r="793" spans="1:26" ht="25.8" customHeight="1">
      <c r="A793" s="136"/>
      <c r="B793" s="136"/>
      <c r="C793" s="136"/>
      <c r="D793" s="136"/>
      <c r="E793" s="136"/>
      <c r="F793" s="136"/>
      <c r="G793" s="136"/>
      <c r="H793" s="136"/>
      <c r="I793" s="136"/>
      <c r="J793" s="136"/>
      <c r="K793" s="136"/>
      <c r="L793" s="136"/>
      <c r="M793" s="136"/>
      <c r="N793" s="136"/>
      <c r="O793" s="136"/>
      <c r="P793" s="136"/>
      <c r="Q793" s="136"/>
      <c r="R793" s="136"/>
      <c r="S793" s="136"/>
      <c r="T793" s="136"/>
      <c r="U793" s="136"/>
      <c r="V793" s="136"/>
      <c r="W793" s="136"/>
      <c r="X793" s="136"/>
      <c r="Y793" s="136"/>
      <c r="Z793" s="136"/>
    </row>
    <row r="794" spans="1:26" ht="25.8" customHeight="1">
      <c r="A794" s="136"/>
      <c r="B794" s="136"/>
      <c r="C794" s="136"/>
      <c r="D794" s="136"/>
      <c r="E794" s="136"/>
      <c r="F794" s="136"/>
      <c r="G794" s="136"/>
      <c r="H794" s="136"/>
      <c r="I794" s="136"/>
      <c r="J794" s="136"/>
      <c r="K794" s="136"/>
      <c r="L794" s="136"/>
      <c r="M794" s="136"/>
      <c r="N794" s="136"/>
      <c r="O794" s="136"/>
      <c r="P794" s="136"/>
      <c r="Q794" s="136"/>
      <c r="R794" s="136"/>
      <c r="S794" s="136"/>
      <c r="T794" s="136"/>
      <c r="U794" s="136"/>
      <c r="V794" s="136"/>
      <c r="W794" s="136"/>
      <c r="X794" s="136"/>
      <c r="Y794" s="136"/>
      <c r="Z794" s="136"/>
    </row>
    <row r="795" spans="1:26" ht="25.8" customHeight="1">
      <c r="A795" s="136"/>
      <c r="B795" s="136"/>
      <c r="C795" s="136"/>
      <c r="D795" s="136"/>
      <c r="E795" s="136"/>
      <c r="F795" s="136"/>
      <c r="G795" s="136"/>
      <c r="H795" s="136"/>
      <c r="I795" s="136"/>
      <c r="J795" s="136"/>
      <c r="K795" s="136"/>
      <c r="L795" s="136"/>
      <c r="M795" s="136"/>
      <c r="N795" s="136"/>
      <c r="O795" s="136"/>
      <c r="P795" s="136"/>
      <c r="Q795" s="136"/>
      <c r="R795" s="136"/>
      <c r="S795" s="136"/>
      <c r="T795" s="136"/>
      <c r="U795" s="136"/>
      <c r="V795" s="136"/>
      <c r="W795" s="136"/>
      <c r="X795" s="136"/>
      <c r="Y795" s="136"/>
      <c r="Z795" s="136"/>
    </row>
    <row r="796" spans="1:26" ht="25.8" customHeight="1">
      <c r="A796" s="136"/>
      <c r="B796" s="136"/>
      <c r="C796" s="136"/>
      <c r="D796" s="136"/>
      <c r="E796" s="136"/>
      <c r="F796" s="136"/>
      <c r="G796" s="136"/>
      <c r="H796" s="136"/>
      <c r="I796" s="136"/>
      <c r="J796" s="136"/>
      <c r="K796" s="136"/>
      <c r="L796" s="136"/>
      <c r="M796" s="136"/>
      <c r="N796" s="136"/>
      <c r="O796" s="136"/>
      <c r="P796" s="136"/>
      <c r="Q796" s="136"/>
      <c r="R796" s="136"/>
      <c r="S796" s="136"/>
      <c r="T796" s="136"/>
      <c r="U796" s="136"/>
      <c r="V796" s="136"/>
      <c r="W796" s="136"/>
      <c r="X796" s="136"/>
      <c r="Y796" s="136"/>
      <c r="Z796" s="136"/>
    </row>
    <row r="797" spans="1:26" ht="25.8" customHeight="1">
      <c r="A797" s="136"/>
      <c r="B797" s="136"/>
      <c r="C797" s="136"/>
      <c r="D797" s="136"/>
      <c r="E797" s="136"/>
      <c r="F797" s="136"/>
      <c r="G797" s="136"/>
      <c r="H797" s="136"/>
      <c r="I797" s="136"/>
      <c r="J797" s="136"/>
      <c r="K797" s="136"/>
      <c r="L797" s="136"/>
      <c r="M797" s="136"/>
      <c r="N797" s="136"/>
      <c r="O797" s="136"/>
      <c r="P797" s="136"/>
      <c r="Q797" s="136"/>
      <c r="R797" s="136"/>
      <c r="S797" s="136"/>
      <c r="T797" s="136"/>
      <c r="U797" s="136"/>
      <c r="V797" s="136"/>
      <c r="W797" s="136"/>
      <c r="X797" s="136"/>
      <c r="Y797" s="136"/>
      <c r="Z797" s="136"/>
    </row>
    <row r="798" spans="1:26" ht="25.8" customHeight="1">
      <c r="A798" s="136"/>
      <c r="B798" s="136"/>
      <c r="C798" s="136"/>
      <c r="D798" s="136"/>
      <c r="E798" s="136"/>
      <c r="F798" s="136"/>
      <c r="G798" s="136"/>
      <c r="H798" s="136"/>
      <c r="I798" s="136"/>
      <c r="J798" s="136"/>
      <c r="K798" s="136"/>
      <c r="L798" s="136"/>
      <c r="M798" s="136"/>
      <c r="N798" s="136"/>
      <c r="O798" s="136"/>
      <c r="P798" s="136"/>
      <c r="Q798" s="136"/>
      <c r="R798" s="136"/>
      <c r="S798" s="136"/>
      <c r="T798" s="136"/>
      <c r="U798" s="136"/>
      <c r="V798" s="136"/>
      <c r="W798" s="136"/>
      <c r="X798" s="136"/>
      <c r="Y798" s="136"/>
      <c r="Z798" s="136"/>
    </row>
    <row r="799" spans="1:26" ht="25.8" customHeight="1">
      <c r="A799" s="136"/>
      <c r="B799" s="136"/>
      <c r="C799" s="136"/>
      <c r="D799" s="136"/>
      <c r="E799" s="136"/>
      <c r="F799" s="136"/>
      <c r="G799" s="136"/>
      <c r="H799" s="136"/>
      <c r="I799" s="136"/>
      <c r="J799" s="136"/>
      <c r="K799" s="136"/>
      <c r="L799" s="136"/>
      <c r="M799" s="136"/>
      <c r="N799" s="136"/>
      <c r="O799" s="136"/>
      <c r="P799" s="136"/>
      <c r="Q799" s="136"/>
      <c r="R799" s="136"/>
      <c r="S799" s="136"/>
      <c r="T799" s="136"/>
      <c r="U799" s="136"/>
      <c r="V799" s="136"/>
      <c r="W799" s="136"/>
      <c r="X799" s="136"/>
      <c r="Y799" s="136"/>
      <c r="Z799" s="136"/>
    </row>
    <row r="800" spans="1:26" ht="25.8" customHeight="1">
      <c r="A800" s="136"/>
      <c r="B800" s="136"/>
      <c r="C800" s="136"/>
      <c r="D800" s="136"/>
      <c r="E800" s="136"/>
      <c r="F800" s="136"/>
      <c r="G800" s="136"/>
      <c r="H800" s="136"/>
      <c r="I800" s="136"/>
      <c r="J800" s="136"/>
      <c r="K800" s="136"/>
      <c r="L800" s="136"/>
      <c r="M800" s="136"/>
      <c r="N800" s="136"/>
      <c r="O800" s="136"/>
      <c r="P800" s="136"/>
      <c r="Q800" s="136"/>
      <c r="R800" s="136"/>
      <c r="S800" s="136"/>
      <c r="T800" s="136"/>
      <c r="U800" s="136"/>
      <c r="V800" s="136"/>
      <c r="W800" s="136"/>
      <c r="X800" s="136"/>
      <c r="Y800" s="136"/>
      <c r="Z800" s="136"/>
    </row>
    <row r="801" spans="1:26" ht="25.8" customHeight="1">
      <c r="A801" s="136"/>
      <c r="B801" s="136"/>
      <c r="C801" s="136"/>
      <c r="D801" s="136"/>
      <c r="E801" s="136"/>
      <c r="F801" s="136"/>
      <c r="G801" s="136"/>
      <c r="H801" s="136"/>
      <c r="I801" s="136"/>
      <c r="J801" s="136"/>
      <c r="K801" s="136"/>
      <c r="L801" s="136"/>
      <c r="M801" s="136"/>
      <c r="N801" s="136"/>
      <c r="O801" s="136"/>
      <c r="P801" s="136"/>
      <c r="Q801" s="136"/>
      <c r="R801" s="136"/>
      <c r="S801" s="136"/>
      <c r="T801" s="136"/>
      <c r="U801" s="136"/>
      <c r="V801" s="136"/>
      <c r="W801" s="136"/>
      <c r="X801" s="136"/>
      <c r="Y801" s="136"/>
      <c r="Z801" s="136"/>
    </row>
    <row r="802" spans="1:26" ht="25.8" customHeight="1">
      <c r="A802" s="136"/>
      <c r="B802" s="136"/>
      <c r="C802" s="136"/>
      <c r="D802" s="136"/>
      <c r="E802" s="136"/>
      <c r="F802" s="136"/>
      <c r="G802" s="136"/>
      <c r="H802" s="136"/>
      <c r="I802" s="136"/>
      <c r="J802" s="136"/>
      <c r="K802" s="136"/>
      <c r="L802" s="136"/>
      <c r="M802" s="136"/>
      <c r="N802" s="136"/>
      <c r="O802" s="136"/>
      <c r="P802" s="136"/>
      <c r="Q802" s="136"/>
      <c r="R802" s="136"/>
      <c r="S802" s="136"/>
      <c r="T802" s="136"/>
      <c r="U802" s="136"/>
      <c r="V802" s="136"/>
      <c r="W802" s="136"/>
      <c r="X802" s="136"/>
      <c r="Y802" s="136"/>
      <c r="Z802" s="136"/>
    </row>
    <row r="803" spans="1:26" ht="25.8" customHeight="1">
      <c r="A803" s="136"/>
      <c r="B803" s="136"/>
      <c r="C803" s="136"/>
      <c r="D803" s="136"/>
      <c r="E803" s="136"/>
      <c r="F803" s="136"/>
      <c r="G803" s="136"/>
      <c r="H803" s="136"/>
      <c r="I803" s="136"/>
      <c r="J803" s="136"/>
      <c r="K803" s="136"/>
      <c r="L803" s="136"/>
      <c r="M803" s="136"/>
      <c r="N803" s="136"/>
      <c r="O803" s="136"/>
      <c r="P803" s="136"/>
      <c r="Q803" s="136"/>
      <c r="R803" s="136"/>
      <c r="S803" s="136"/>
      <c r="T803" s="136"/>
      <c r="U803" s="136"/>
      <c r="V803" s="136"/>
      <c r="W803" s="136"/>
      <c r="X803" s="136"/>
      <c r="Y803" s="136"/>
      <c r="Z803" s="136"/>
    </row>
    <row r="804" spans="1:26" ht="25.8" customHeight="1">
      <c r="A804" s="136"/>
      <c r="B804" s="136"/>
      <c r="C804" s="136"/>
      <c r="D804" s="136"/>
      <c r="E804" s="136"/>
      <c r="F804" s="136"/>
      <c r="G804" s="136"/>
      <c r="H804" s="136"/>
      <c r="I804" s="136"/>
      <c r="J804" s="136"/>
      <c r="K804" s="136"/>
      <c r="L804" s="136"/>
      <c r="M804" s="136"/>
      <c r="N804" s="136"/>
      <c r="O804" s="136"/>
      <c r="P804" s="136"/>
      <c r="Q804" s="136"/>
      <c r="R804" s="136"/>
      <c r="S804" s="136"/>
      <c r="T804" s="136"/>
      <c r="U804" s="136"/>
      <c r="V804" s="136"/>
      <c r="W804" s="136"/>
      <c r="X804" s="136"/>
      <c r="Y804" s="136"/>
      <c r="Z804" s="136"/>
    </row>
    <row r="805" spans="1:26" ht="25.8" customHeight="1">
      <c r="A805" s="136"/>
      <c r="B805" s="136"/>
      <c r="C805" s="136"/>
      <c r="D805" s="136"/>
      <c r="E805" s="136"/>
      <c r="F805" s="136"/>
      <c r="G805" s="136"/>
      <c r="H805" s="136"/>
      <c r="I805" s="136"/>
      <c r="J805" s="136"/>
      <c r="K805" s="136"/>
      <c r="L805" s="136"/>
      <c r="M805" s="136"/>
      <c r="N805" s="136"/>
      <c r="O805" s="136"/>
      <c r="P805" s="136"/>
      <c r="Q805" s="136"/>
      <c r="R805" s="136"/>
      <c r="S805" s="136"/>
      <c r="T805" s="136"/>
      <c r="U805" s="136"/>
      <c r="V805" s="136"/>
      <c r="W805" s="136"/>
      <c r="X805" s="136"/>
      <c r="Y805" s="136"/>
      <c r="Z805" s="136"/>
    </row>
    <row r="806" spans="1:26" ht="25.8" customHeight="1">
      <c r="A806" s="136"/>
      <c r="B806" s="136"/>
      <c r="C806" s="136"/>
      <c r="D806" s="136"/>
      <c r="E806" s="136"/>
      <c r="F806" s="136"/>
      <c r="G806" s="136"/>
      <c r="H806" s="136"/>
      <c r="I806" s="136"/>
      <c r="J806" s="136"/>
      <c r="K806" s="136"/>
      <c r="L806" s="136"/>
      <c r="M806" s="136"/>
      <c r="N806" s="136"/>
      <c r="O806" s="136"/>
      <c r="P806" s="136"/>
      <c r="Q806" s="136"/>
      <c r="R806" s="136"/>
      <c r="S806" s="136"/>
      <c r="T806" s="136"/>
      <c r="U806" s="136"/>
      <c r="V806" s="136"/>
      <c r="W806" s="136"/>
      <c r="X806" s="136"/>
      <c r="Y806" s="136"/>
      <c r="Z806" s="136"/>
    </row>
    <row r="807" spans="1:26" ht="25.8" customHeight="1">
      <c r="A807" s="136"/>
      <c r="B807" s="136"/>
      <c r="C807" s="136"/>
      <c r="D807" s="136"/>
      <c r="E807" s="136"/>
      <c r="F807" s="136"/>
      <c r="G807" s="136"/>
      <c r="H807" s="136"/>
      <c r="I807" s="136"/>
      <c r="J807" s="136"/>
      <c r="K807" s="136"/>
      <c r="L807" s="136"/>
      <c r="M807" s="136"/>
      <c r="N807" s="136"/>
      <c r="O807" s="136"/>
      <c r="P807" s="136"/>
      <c r="Q807" s="136"/>
      <c r="R807" s="136"/>
      <c r="S807" s="136"/>
      <c r="T807" s="136"/>
      <c r="U807" s="136"/>
      <c r="V807" s="136"/>
      <c r="W807" s="136"/>
      <c r="X807" s="136"/>
      <c r="Y807" s="136"/>
      <c r="Z807" s="136"/>
    </row>
    <row r="808" spans="1:26" ht="25.8" customHeight="1">
      <c r="A808" s="136"/>
      <c r="B808" s="136"/>
      <c r="C808" s="136"/>
      <c r="D808" s="136"/>
      <c r="E808" s="136"/>
      <c r="F808" s="136"/>
      <c r="G808" s="136"/>
      <c r="H808" s="136"/>
      <c r="I808" s="136"/>
      <c r="J808" s="136"/>
      <c r="K808" s="136"/>
      <c r="L808" s="136"/>
      <c r="M808" s="136"/>
      <c r="N808" s="136"/>
      <c r="O808" s="136"/>
      <c r="P808" s="136"/>
      <c r="Q808" s="136"/>
      <c r="R808" s="136"/>
      <c r="S808" s="136"/>
      <c r="T808" s="136"/>
      <c r="U808" s="136"/>
      <c r="V808" s="136"/>
      <c r="W808" s="136"/>
      <c r="X808" s="136"/>
      <c r="Y808" s="136"/>
      <c r="Z808" s="136"/>
    </row>
    <row r="809" spans="1:26" ht="25.8" customHeight="1">
      <c r="A809" s="136"/>
      <c r="B809" s="136"/>
      <c r="C809" s="136"/>
      <c r="D809" s="136"/>
      <c r="E809" s="136"/>
      <c r="F809" s="136"/>
      <c r="G809" s="136"/>
      <c r="H809" s="136"/>
      <c r="I809" s="136"/>
      <c r="J809" s="136"/>
      <c r="K809" s="136"/>
      <c r="L809" s="136"/>
      <c r="M809" s="136"/>
      <c r="N809" s="136"/>
      <c r="O809" s="136"/>
      <c r="P809" s="136"/>
      <c r="Q809" s="136"/>
      <c r="R809" s="136"/>
      <c r="S809" s="136"/>
      <c r="T809" s="136"/>
      <c r="U809" s="136"/>
      <c r="V809" s="136"/>
      <c r="W809" s="136"/>
      <c r="X809" s="136"/>
      <c r="Y809" s="136"/>
      <c r="Z809" s="136"/>
    </row>
    <row r="810" spans="1:26" ht="25.8" customHeight="1">
      <c r="A810" s="136"/>
      <c r="B810" s="136"/>
      <c r="C810" s="136"/>
      <c r="D810" s="136"/>
      <c r="E810" s="136"/>
      <c r="F810" s="136"/>
      <c r="G810" s="136"/>
      <c r="H810" s="136"/>
      <c r="I810" s="136"/>
      <c r="J810" s="136"/>
      <c r="K810" s="136"/>
      <c r="L810" s="136"/>
      <c r="M810" s="136"/>
      <c r="N810" s="136"/>
      <c r="O810" s="136"/>
      <c r="P810" s="136"/>
      <c r="Q810" s="136"/>
      <c r="R810" s="136"/>
      <c r="S810" s="136"/>
      <c r="T810" s="136"/>
      <c r="U810" s="136"/>
      <c r="V810" s="136"/>
      <c r="W810" s="136"/>
      <c r="X810" s="136"/>
      <c r="Y810" s="136"/>
      <c r="Z810" s="136"/>
    </row>
    <row r="811" spans="1:26" ht="25.8" customHeight="1">
      <c r="A811" s="136"/>
      <c r="B811" s="136"/>
      <c r="C811" s="136"/>
      <c r="D811" s="136"/>
      <c r="E811" s="136"/>
      <c r="F811" s="136"/>
      <c r="G811" s="136"/>
      <c r="H811" s="136"/>
      <c r="I811" s="136"/>
      <c r="J811" s="136"/>
      <c r="K811" s="136"/>
      <c r="L811" s="136"/>
      <c r="M811" s="136"/>
      <c r="N811" s="136"/>
      <c r="O811" s="136"/>
      <c r="P811" s="136"/>
      <c r="Q811" s="136"/>
      <c r="R811" s="136"/>
      <c r="S811" s="136"/>
      <c r="T811" s="136"/>
      <c r="U811" s="136"/>
      <c r="V811" s="136"/>
      <c r="W811" s="136"/>
      <c r="X811" s="136"/>
      <c r="Y811" s="136"/>
      <c r="Z811" s="136"/>
    </row>
    <row r="812" spans="1:26" ht="25.8" customHeight="1">
      <c r="A812" s="136"/>
      <c r="B812" s="136"/>
      <c r="C812" s="136"/>
      <c r="D812" s="136"/>
      <c r="E812" s="136"/>
      <c r="F812" s="136"/>
      <c r="G812" s="136"/>
      <c r="H812" s="136"/>
      <c r="I812" s="136"/>
      <c r="J812" s="136"/>
      <c r="K812" s="136"/>
      <c r="L812" s="136"/>
      <c r="M812" s="136"/>
      <c r="N812" s="136"/>
      <c r="O812" s="136"/>
      <c r="P812" s="136"/>
      <c r="Q812" s="136"/>
      <c r="R812" s="136"/>
      <c r="S812" s="136"/>
      <c r="T812" s="136"/>
      <c r="U812" s="136"/>
      <c r="V812" s="136"/>
      <c r="W812" s="136"/>
      <c r="X812" s="136"/>
      <c r="Y812" s="136"/>
      <c r="Z812" s="136"/>
    </row>
    <row r="813" spans="1:26" ht="25.8" customHeight="1">
      <c r="A813" s="136"/>
      <c r="B813" s="136"/>
      <c r="C813" s="136"/>
      <c r="D813" s="136"/>
      <c r="E813" s="136"/>
      <c r="F813" s="136"/>
      <c r="G813" s="136"/>
      <c r="H813" s="136"/>
      <c r="I813" s="136"/>
      <c r="J813" s="136"/>
      <c r="K813" s="136"/>
      <c r="L813" s="136"/>
      <c r="M813" s="136"/>
      <c r="N813" s="136"/>
      <c r="O813" s="136"/>
      <c r="P813" s="136"/>
      <c r="Q813" s="136"/>
      <c r="R813" s="136"/>
      <c r="S813" s="136"/>
      <c r="T813" s="136"/>
      <c r="U813" s="136"/>
      <c r="V813" s="136"/>
      <c r="W813" s="136"/>
      <c r="X813" s="136"/>
      <c r="Y813" s="136"/>
      <c r="Z813" s="136"/>
    </row>
    <row r="814" spans="1:26" ht="25.8" customHeight="1">
      <c r="A814" s="136"/>
      <c r="B814" s="136"/>
      <c r="C814" s="136"/>
      <c r="D814" s="136"/>
      <c r="E814" s="136"/>
      <c r="F814" s="136"/>
      <c r="G814" s="136"/>
      <c r="H814" s="136"/>
      <c r="I814" s="136"/>
      <c r="J814" s="136"/>
      <c r="K814" s="136"/>
      <c r="L814" s="136"/>
      <c r="M814" s="136"/>
      <c r="N814" s="136"/>
      <c r="O814" s="136"/>
      <c r="P814" s="136"/>
      <c r="Q814" s="136"/>
      <c r="R814" s="136"/>
      <c r="S814" s="136"/>
      <c r="T814" s="136"/>
      <c r="U814" s="136"/>
      <c r="V814" s="136"/>
      <c r="W814" s="136"/>
      <c r="X814" s="136"/>
      <c r="Y814" s="136"/>
      <c r="Z814" s="136"/>
    </row>
    <row r="815" spans="1:26" ht="25.8" customHeight="1">
      <c r="A815" s="136"/>
      <c r="B815" s="136"/>
      <c r="C815" s="136"/>
      <c r="D815" s="136"/>
      <c r="E815" s="136"/>
      <c r="F815" s="136"/>
      <c r="G815" s="136"/>
      <c r="H815" s="136"/>
      <c r="I815" s="136"/>
      <c r="J815" s="136"/>
      <c r="K815" s="136"/>
      <c r="L815" s="136"/>
      <c r="M815" s="136"/>
      <c r="N815" s="136"/>
      <c r="O815" s="136"/>
      <c r="P815" s="136"/>
      <c r="Q815" s="136"/>
      <c r="R815" s="136"/>
      <c r="S815" s="136"/>
      <c r="T815" s="136"/>
      <c r="U815" s="136"/>
      <c r="V815" s="136"/>
      <c r="W815" s="136"/>
      <c r="X815" s="136"/>
      <c r="Y815" s="136"/>
      <c r="Z815" s="136"/>
    </row>
    <row r="816" spans="1:26" ht="25.8" customHeight="1">
      <c r="A816" s="136"/>
      <c r="B816" s="136"/>
      <c r="C816" s="136"/>
      <c r="D816" s="136"/>
      <c r="E816" s="136"/>
      <c r="F816" s="136"/>
      <c r="G816" s="136"/>
      <c r="H816" s="136"/>
      <c r="I816" s="136"/>
      <c r="J816" s="136"/>
      <c r="K816" s="136"/>
      <c r="L816" s="136"/>
      <c r="M816" s="136"/>
      <c r="N816" s="136"/>
      <c r="O816" s="136"/>
      <c r="P816" s="136"/>
      <c r="Q816" s="136"/>
      <c r="R816" s="136"/>
      <c r="S816" s="136"/>
      <c r="T816" s="136"/>
      <c r="U816" s="136"/>
      <c r="V816" s="136"/>
      <c r="W816" s="136"/>
      <c r="X816" s="136"/>
      <c r="Y816" s="136"/>
      <c r="Z816" s="136"/>
    </row>
    <row r="817" spans="1:26" ht="25.8" customHeight="1">
      <c r="A817" s="136"/>
      <c r="B817" s="136"/>
      <c r="C817" s="136"/>
      <c r="D817" s="136"/>
      <c r="E817" s="136"/>
      <c r="F817" s="136"/>
      <c r="G817" s="136"/>
      <c r="H817" s="136"/>
      <c r="I817" s="136"/>
      <c r="J817" s="136"/>
      <c r="K817" s="136"/>
      <c r="L817" s="136"/>
      <c r="M817" s="136"/>
      <c r="N817" s="136"/>
      <c r="O817" s="136"/>
      <c r="P817" s="136"/>
      <c r="Q817" s="136"/>
      <c r="R817" s="136"/>
      <c r="S817" s="136"/>
      <c r="T817" s="136"/>
      <c r="U817" s="136"/>
      <c r="V817" s="136"/>
      <c r="W817" s="136"/>
      <c r="X817" s="136"/>
      <c r="Y817" s="136"/>
      <c r="Z817" s="136"/>
    </row>
    <row r="818" spans="1:26" ht="25.8" customHeight="1">
      <c r="A818" s="136"/>
      <c r="B818" s="136"/>
      <c r="C818" s="136"/>
      <c r="D818" s="136"/>
      <c r="E818" s="136"/>
      <c r="F818" s="136"/>
      <c r="G818" s="136"/>
      <c r="H818" s="136"/>
      <c r="I818" s="136"/>
      <c r="J818" s="136"/>
      <c r="K818" s="136"/>
      <c r="L818" s="136"/>
      <c r="M818" s="136"/>
      <c r="N818" s="136"/>
      <c r="O818" s="136"/>
      <c r="P818" s="136"/>
      <c r="Q818" s="136"/>
      <c r="R818" s="136"/>
      <c r="S818" s="136"/>
      <c r="T818" s="136"/>
      <c r="U818" s="136"/>
      <c r="V818" s="136"/>
      <c r="W818" s="136"/>
      <c r="X818" s="136"/>
      <c r="Y818" s="136"/>
      <c r="Z818" s="136"/>
    </row>
    <row r="819" spans="1:26" ht="25.8" customHeight="1">
      <c r="A819" s="136"/>
      <c r="B819" s="136"/>
      <c r="C819" s="136"/>
      <c r="D819" s="136"/>
      <c r="E819" s="136"/>
      <c r="F819" s="136"/>
      <c r="G819" s="136"/>
      <c r="H819" s="136"/>
      <c r="I819" s="136"/>
      <c r="J819" s="136"/>
      <c r="K819" s="136"/>
      <c r="L819" s="136"/>
      <c r="M819" s="136"/>
      <c r="N819" s="136"/>
      <c r="O819" s="136"/>
      <c r="P819" s="136"/>
      <c r="Q819" s="136"/>
      <c r="R819" s="136"/>
      <c r="S819" s="136"/>
      <c r="T819" s="136"/>
      <c r="U819" s="136"/>
      <c r="V819" s="136"/>
      <c r="W819" s="136"/>
      <c r="X819" s="136"/>
      <c r="Y819" s="136"/>
      <c r="Z819" s="136"/>
    </row>
    <row r="820" spans="1:26" ht="25.8" customHeight="1">
      <c r="A820" s="136"/>
      <c r="B820" s="136"/>
      <c r="C820" s="136"/>
      <c r="D820" s="136"/>
      <c r="E820" s="136"/>
      <c r="F820" s="136"/>
      <c r="G820" s="136"/>
      <c r="H820" s="136"/>
      <c r="I820" s="136"/>
      <c r="J820" s="136"/>
      <c r="K820" s="136"/>
      <c r="L820" s="136"/>
      <c r="M820" s="136"/>
      <c r="N820" s="136"/>
      <c r="O820" s="136"/>
      <c r="P820" s="136"/>
      <c r="Q820" s="136"/>
      <c r="R820" s="136"/>
      <c r="S820" s="136"/>
      <c r="T820" s="136"/>
      <c r="U820" s="136"/>
      <c r="V820" s="136"/>
      <c r="W820" s="136"/>
      <c r="X820" s="136"/>
      <c r="Y820" s="136"/>
      <c r="Z820" s="136"/>
    </row>
    <row r="821" spans="1:26" ht="25.8" customHeight="1">
      <c r="A821" s="136"/>
      <c r="B821" s="136"/>
      <c r="C821" s="136"/>
      <c r="D821" s="136"/>
      <c r="E821" s="136"/>
      <c r="F821" s="136"/>
      <c r="G821" s="136"/>
      <c r="H821" s="136"/>
      <c r="I821" s="136"/>
      <c r="J821" s="136"/>
      <c r="K821" s="136"/>
      <c r="L821" s="136"/>
      <c r="M821" s="136"/>
      <c r="N821" s="136"/>
      <c r="O821" s="136"/>
      <c r="P821" s="136"/>
      <c r="Q821" s="136"/>
      <c r="R821" s="136"/>
      <c r="S821" s="136"/>
      <c r="T821" s="136"/>
      <c r="U821" s="136"/>
      <c r="V821" s="136"/>
      <c r="W821" s="136"/>
      <c r="X821" s="136"/>
      <c r="Y821" s="136"/>
      <c r="Z821" s="136"/>
    </row>
    <row r="822" spans="1:26" ht="25.8" customHeight="1">
      <c r="A822" s="136"/>
      <c r="B822" s="136"/>
      <c r="C822" s="136"/>
      <c r="D822" s="136"/>
      <c r="E822" s="136"/>
      <c r="F822" s="136"/>
      <c r="G822" s="136"/>
      <c r="H822" s="136"/>
      <c r="I822" s="136"/>
      <c r="J822" s="136"/>
      <c r="K822" s="136"/>
      <c r="L822" s="136"/>
      <c r="M822" s="136"/>
      <c r="N822" s="136"/>
      <c r="O822" s="136"/>
      <c r="P822" s="136"/>
      <c r="Q822" s="136"/>
      <c r="R822" s="136"/>
      <c r="S822" s="136"/>
      <c r="T822" s="136"/>
      <c r="U822" s="136"/>
      <c r="V822" s="136"/>
      <c r="W822" s="136"/>
      <c r="X822" s="136"/>
      <c r="Y822" s="136"/>
      <c r="Z822" s="136"/>
    </row>
    <row r="823" spans="1:26" ht="25.8" customHeight="1">
      <c r="A823" s="136"/>
      <c r="B823" s="136"/>
      <c r="C823" s="136"/>
      <c r="D823" s="136"/>
      <c r="E823" s="136"/>
      <c r="F823" s="136"/>
      <c r="G823" s="136"/>
      <c r="H823" s="136"/>
      <c r="I823" s="136"/>
      <c r="J823" s="136"/>
      <c r="K823" s="136"/>
      <c r="L823" s="136"/>
      <c r="M823" s="136"/>
      <c r="N823" s="136"/>
      <c r="O823" s="136"/>
      <c r="P823" s="136"/>
      <c r="Q823" s="136"/>
      <c r="R823" s="136"/>
      <c r="S823" s="136"/>
      <c r="T823" s="136"/>
      <c r="U823" s="136"/>
      <c r="V823" s="136"/>
      <c r="W823" s="136"/>
      <c r="X823" s="136"/>
      <c r="Y823" s="136"/>
      <c r="Z823" s="136"/>
    </row>
    <row r="824" spans="1:26" ht="25.8" customHeight="1">
      <c r="A824" s="136"/>
      <c r="B824" s="136"/>
      <c r="C824" s="136"/>
      <c r="D824" s="136"/>
      <c r="E824" s="136"/>
      <c r="F824" s="136"/>
      <c r="G824" s="136"/>
      <c r="H824" s="136"/>
      <c r="I824" s="136"/>
      <c r="J824" s="136"/>
      <c r="K824" s="136"/>
      <c r="L824" s="136"/>
      <c r="M824" s="136"/>
      <c r="N824" s="136"/>
      <c r="O824" s="136"/>
      <c r="P824" s="136"/>
      <c r="Q824" s="136"/>
      <c r="R824" s="136"/>
      <c r="S824" s="136"/>
      <c r="T824" s="136"/>
      <c r="U824" s="136"/>
      <c r="V824" s="136"/>
      <c r="W824" s="136"/>
      <c r="X824" s="136"/>
      <c r="Y824" s="136"/>
      <c r="Z824" s="136"/>
    </row>
    <row r="825" spans="1:26" ht="25.8" customHeight="1">
      <c r="A825" s="136"/>
      <c r="B825" s="136"/>
      <c r="C825" s="136"/>
      <c r="D825" s="136"/>
      <c r="E825" s="136"/>
      <c r="F825" s="136"/>
      <c r="G825" s="136"/>
      <c r="H825" s="136"/>
      <c r="I825" s="136"/>
      <c r="J825" s="136"/>
      <c r="K825" s="136"/>
      <c r="L825" s="136"/>
      <c r="M825" s="136"/>
      <c r="N825" s="136"/>
      <c r="O825" s="136"/>
      <c r="P825" s="136"/>
      <c r="Q825" s="136"/>
      <c r="R825" s="136"/>
      <c r="S825" s="136"/>
      <c r="T825" s="136"/>
      <c r="U825" s="136"/>
      <c r="V825" s="136"/>
      <c r="W825" s="136"/>
      <c r="X825" s="136"/>
      <c r="Y825" s="136"/>
      <c r="Z825" s="136"/>
    </row>
    <row r="826" spans="1:26" ht="25.8" customHeight="1">
      <c r="A826" s="136"/>
      <c r="B826" s="136"/>
      <c r="C826" s="136"/>
      <c r="D826" s="136"/>
      <c r="E826" s="136"/>
      <c r="F826" s="136"/>
      <c r="G826" s="136"/>
      <c r="H826" s="136"/>
      <c r="I826" s="136"/>
      <c r="J826" s="136"/>
      <c r="K826" s="136"/>
      <c r="L826" s="136"/>
      <c r="M826" s="136"/>
      <c r="N826" s="136"/>
      <c r="O826" s="136"/>
      <c r="P826" s="136"/>
      <c r="Q826" s="136"/>
      <c r="R826" s="136"/>
      <c r="S826" s="136"/>
      <c r="T826" s="136"/>
      <c r="U826" s="136"/>
      <c r="V826" s="136"/>
      <c r="W826" s="136"/>
      <c r="X826" s="136"/>
      <c r="Y826" s="136"/>
      <c r="Z826" s="136"/>
    </row>
    <row r="827" spans="1:26" ht="25.8" customHeight="1">
      <c r="A827" s="136"/>
      <c r="B827" s="136"/>
      <c r="C827" s="136"/>
      <c r="D827" s="136"/>
      <c r="E827" s="136"/>
      <c r="F827" s="136"/>
      <c r="G827" s="136"/>
      <c r="H827" s="136"/>
      <c r="I827" s="136"/>
      <c r="J827" s="136"/>
      <c r="K827" s="136"/>
      <c r="L827" s="136"/>
      <c r="M827" s="136"/>
      <c r="N827" s="136"/>
      <c r="O827" s="136"/>
      <c r="P827" s="136"/>
      <c r="Q827" s="136"/>
      <c r="R827" s="136"/>
      <c r="S827" s="136"/>
      <c r="T827" s="136"/>
      <c r="U827" s="136"/>
      <c r="V827" s="136"/>
      <c r="W827" s="136"/>
      <c r="X827" s="136"/>
      <c r="Y827" s="136"/>
      <c r="Z827" s="136"/>
    </row>
    <row r="828" spans="1:26" ht="25.8" customHeight="1">
      <c r="A828" s="136"/>
      <c r="B828" s="136"/>
      <c r="C828" s="136"/>
      <c r="D828" s="136"/>
      <c r="E828" s="136"/>
      <c r="F828" s="136"/>
      <c r="G828" s="136"/>
      <c r="H828" s="136"/>
      <c r="I828" s="136"/>
      <c r="J828" s="136"/>
      <c r="K828" s="136"/>
      <c r="L828" s="136"/>
      <c r="M828" s="136"/>
      <c r="N828" s="136"/>
      <c r="O828" s="136"/>
      <c r="P828" s="136"/>
      <c r="Q828" s="136"/>
      <c r="R828" s="136"/>
      <c r="S828" s="136"/>
      <c r="T828" s="136"/>
      <c r="U828" s="136"/>
      <c r="V828" s="136"/>
      <c r="W828" s="136"/>
      <c r="X828" s="136"/>
      <c r="Y828" s="136"/>
      <c r="Z828" s="136"/>
    </row>
    <row r="829" spans="1:26" ht="25.8" customHeight="1">
      <c r="A829" s="136"/>
      <c r="B829" s="136"/>
      <c r="C829" s="136"/>
      <c r="D829" s="136"/>
      <c r="E829" s="136"/>
      <c r="F829" s="136"/>
      <c r="G829" s="136"/>
      <c r="H829" s="136"/>
      <c r="I829" s="136"/>
      <c r="J829" s="136"/>
      <c r="K829" s="136"/>
      <c r="L829" s="136"/>
      <c r="M829" s="136"/>
      <c r="N829" s="136"/>
      <c r="O829" s="136"/>
      <c r="P829" s="136"/>
      <c r="Q829" s="136"/>
      <c r="R829" s="136"/>
      <c r="S829" s="136"/>
      <c r="T829" s="136"/>
      <c r="U829" s="136"/>
      <c r="V829" s="136"/>
      <c r="W829" s="136"/>
      <c r="X829" s="136"/>
      <c r="Y829" s="136"/>
      <c r="Z829" s="136"/>
    </row>
    <row r="830" spans="1:26" ht="25.8" customHeight="1">
      <c r="A830" s="136"/>
      <c r="B830" s="136"/>
      <c r="C830" s="136"/>
      <c r="D830" s="136"/>
      <c r="E830" s="136"/>
      <c r="F830" s="136"/>
      <c r="G830" s="136"/>
      <c r="H830" s="136"/>
      <c r="I830" s="136"/>
      <c r="J830" s="136"/>
      <c r="K830" s="136"/>
      <c r="L830" s="136"/>
      <c r="M830" s="136"/>
      <c r="N830" s="136"/>
      <c r="O830" s="136"/>
      <c r="P830" s="136"/>
      <c r="Q830" s="136"/>
      <c r="R830" s="136"/>
      <c r="S830" s="136"/>
      <c r="T830" s="136"/>
      <c r="U830" s="136"/>
      <c r="V830" s="136"/>
      <c r="W830" s="136"/>
      <c r="X830" s="136"/>
      <c r="Y830" s="136"/>
      <c r="Z830" s="136"/>
    </row>
    <row r="831" spans="1:26" ht="25.8" customHeight="1">
      <c r="A831" s="136"/>
      <c r="B831" s="136"/>
      <c r="C831" s="136"/>
      <c r="D831" s="136"/>
      <c r="E831" s="136"/>
      <c r="F831" s="136"/>
      <c r="G831" s="136"/>
      <c r="H831" s="136"/>
      <c r="I831" s="136"/>
      <c r="J831" s="136"/>
      <c r="K831" s="136"/>
      <c r="L831" s="136"/>
      <c r="M831" s="136"/>
      <c r="N831" s="136"/>
      <c r="O831" s="136"/>
      <c r="P831" s="136"/>
      <c r="Q831" s="136"/>
      <c r="R831" s="136"/>
      <c r="S831" s="136"/>
      <c r="T831" s="136"/>
      <c r="U831" s="136"/>
      <c r="V831" s="136"/>
      <c r="W831" s="136"/>
      <c r="X831" s="136"/>
      <c r="Y831" s="136"/>
      <c r="Z831" s="136"/>
    </row>
    <row r="832" spans="1:26" ht="25.8" customHeight="1">
      <c r="A832" s="136"/>
      <c r="B832" s="136"/>
      <c r="C832" s="136"/>
      <c r="D832" s="136"/>
      <c r="E832" s="136"/>
      <c r="F832" s="136"/>
      <c r="G832" s="136"/>
      <c r="H832" s="136"/>
      <c r="I832" s="136"/>
      <c r="J832" s="136"/>
      <c r="K832" s="136"/>
      <c r="L832" s="136"/>
      <c r="M832" s="136"/>
      <c r="N832" s="136"/>
      <c r="O832" s="136"/>
      <c r="P832" s="136"/>
      <c r="Q832" s="136"/>
      <c r="R832" s="136"/>
      <c r="S832" s="136"/>
      <c r="T832" s="136"/>
      <c r="U832" s="136"/>
      <c r="V832" s="136"/>
      <c r="W832" s="136"/>
      <c r="X832" s="136"/>
      <c r="Y832" s="136"/>
      <c r="Z832" s="136"/>
    </row>
    <row r="833" spans="1:26" ht="25.8" customHeight="1">
      <c r="A833" s="136"/>
      <c r="B833" s="136"/>
      <c r="C833" s="136"/>
      <c r="D833" s="136"/>
      <c r="E833" s="136"/>
      <c r="F833" s="136"/>
      <c r="G833" s="136"/>
      <c r="H833" s="136"/>
      <c r="I833" s="136"/>
      <c r="J833" s="136"/>
      <c r="K833" s="136"/>
      <c r="L833" s="136"/>
      <c r="M833" s="136"/>
      <c r="N833" s="136"/>
      <c r="O833" s="136"/>
      <c r="P833" s="136"/>
      <c r="Q833" s="136"/>
      <c r="R833" s="136"/>
      <c r="S833" s="136"/>
      <c r="T833" s="136"/>
      <c r="U833" s="136"/>
      <c r="V833" s="136"/>
      <c r="W833" s="136"/>
      <c r="X833" s="136"/>
      <c r="Y833" s="136"/>
      <c r="Z833" s="136"/>
    </row>
    <row r="834" spans="1:26" ht="25.8" customHeight="1">
      <c r="A834" s="136"/>
      <c r="B834" s="136"/>
      <c r="C834" s="136"/>
      <c r="D834" s="136"/>
      <c r="E834" s="136"/>
      <c r="F834" s="136"/>
      <c r="G834" s="136"/>
      <c r="H834" s="136"/>
      <c r="I834" s="136"/>
      <c r="J834" s="136"/>
      <c r="K834" s="136"/>
      <c r="L834" s="136"/>
      <c r="M834" s="136"/>
      <c r="N834" s="136"/>
      <c r="O834" s="136"/>
      <c r="P834" s="136"/>
      <c r="Q834" s="136"/>
      <c r="R834" s="136"/>
      <c r="S834" s="136"/>
      <c r="T834" s="136"/>
      <c r="U834" s="136"/>
      <c r="V834" s="136"/>
      <c r="W834" s="136"/>
      <c r="X834" s="136"/>
      <c r="Y834" s="136"/>
      <c r="Z834" s="136"/>
    </row>
    <row r="835" spans="1:26" ht="25.8" customHeight="1">
      <c r="A835" s="136"/>
      <c r="B835" s="136"/>
      <c r="C835" s="136"/>
      <c r="D835" s="136"/>
      <c r="E835" s="136"/>
      <c r="F835" s="136"/>
      <c r="G835" s="136"/>
      <c r="H835" s="136"/>
      <c r="I835" s="136"/>
      <c r="J835" s="136"/>
      <c r="K835" s="136"/>
      <c r="L835" s="136"/>
      <c r="M835" s="136"/>
      <c r="N835" s="136"/>
      <c r="O835" s="136"/>
      <c r="P835" s="136"/>
      <c r="Q835" s="136"/>
      <c r="R835" s="136"/>
      <c r="S835" s="136"/>
      <c r="T835" s="136"/>
      <c r="U835" s="136"/>
      <c r="V835" s="136"/>
      <c r="W835" s="136"/>
      <c r="X835" s="136"/>
      <c r="Y835" s="136"/>
      <c r="Z835" s="136"/>
    </row>
    <row r="836" spans="1:26" ht="25.8" customHeight="1">
      <c r="A836" s="136"/>
      <c r="B836" s="136"/>
      <c r="C836" s="136"/>
      <c r="D836" s="136"/>
      <c r="E836" s="136"/>
      <c r="F836" s="136"/>
      <c r="G836" s="136"/>
      <c r="H836" s="136"/>
      <c r="I836" s="136"/>
      <c r="J836" s="136"/>
      <c r="K836" s="136"/>
      <c r="L836" s="136"/>
      <c r="M836" s="136"/>
      <c r="N836" s="136"/>
      <c r="O836" s="136"/>
      <c r="P836" s="136"/>
      <c r="Q836" s="136"/>
      <c r="R836" s="136"/>
      <c r="S836" s="136"/>
      <c r="T836" s="136"/>
      <c r="U836" s="136"/>
      <c r="V836" s="136"/>
      <c r="W836" s="136"/>
      <c r="X836" s="136"/>
      <c r="Y836" s="136"/>
      <c r="Z836" s="136"/>
    </row>
    <row r="837" spans="1:26" ht="25.8" customHeight="1">
      <c r="A837" s="136"/>
      <c r="B837" s="136"/>
      <c r="C837" s="136"/>
      <c r="D837" s="136"/>
      <c r="E837" s="136"/>
      <c r="F837" s="136"/>
      <c r="G837" s="136"/>
      <c r="H837" s="136"/>
      <c r="I837" s="136"/>
      <c r="J837" s="136"/>
      <c r="K837" s="136"/>
      <c r="L837" s="136"/>
      <c r="M837" s="136"/>
      <c r="N837" s="136"/>
      <c r="O837" s="136"/>
      <c r="P837" s="136"/>
      <c r="Q837" s="136"/>
      <c r="R837" s="136"/>
      <c r="S837" s="136"/>
      <c r="T837" s="136"/>
      <c r="U837" s="136"/>
      <c r="V837" s="136"/>
      <c r="W837" s="136"/>
      <c r="X837" s="136"/>
      <c r="Y837" s="136"/>
      <c r="Z837" s="136"/>
    </row>
    <row r="838" spans="1:26" ht="25.8" customHeight="1">
      <c r="A838" s="136"/>
      <c r="B838" s="136"/>
      <c r="C838" s="136"/>
      <c r="D838" s="136"/>
      <c r="E838" s="136"/>
      <c r="F838" s="136"/>
      <c r="G838" s="136"/>
      <c r="H838" s="136"/>
      <c r="I838" s="136"/>
      <c r="J838" s="136"/>
      <c r="K838" s="136"/>
      <c r="L838" s="136"/>
      <c r="M838" s="136"/>
      <c r="N838" s="136"/>
      <c r="O838" s="136"/>
      <c r="P838" s="136"/>
      <c r="Q838" s="136"/>
      <c r="R838" s="136"/>
      <c r="S838" s="136"/>
      <c r="T838" s="136"/>
      <c r="U838" s="136"/>
      <c r="V838" s="136"/>
      <c r="W838" s="136"/>
      <c r="X838" s="136"/>
      <c r="Y838" s="136"/>
      <c r="Z838" s="136"/>
    </row>
    <row r="839" spans="1:26" ht="25.8" customHeight="1">
      <c r="A839" s="136"/>
      <c r="B839" s="136"/>
      <c r="C839" s="136"/>
      <c r="D839" s="136"/>
      <c r="E839" s="136"/>
      <c r="F839" s="136"/>
      <c r="G839" s="136"/>
      <c r="H839" s="136"/>
      <c r="I839" s="136"/>
      <c r="J839" s="136"/>
      <c r="K839" s="136"/>
      <c r="L839" s="136"/>
      <c r="M839" s="136"/>
      <c r="N839" s="136"/>
      <c r="O839" s="136"/>
      <c r="P839" s="136"/>
      <c r="Q839" s="136"/>
      <c r="R839" s="136"/>
      <c r="S839" s="136"/>
      <c r="T839" s="136"/>
      <c r="U839" s="136"/>
      <c r="V839" s="136"/>
      <c r="W839" s="136"/>
      <c r="X839" s="136"/>
      <c r="Y839" s="136"/>
      <c r="Z839" s="136"/>
    </row>
    <row r="840" spans="1:26" ht="25.8" customHeight="1">
      <c r="A840" s="136"/>
      <c r="B840" s="136"/>
      <c r="C840" s="136"/>
      <c r="D840" s="136"/>
      <c r="E840" s="136"/>
      <c r="F840" s="136"/>
      <c r="G840" s="136"/>
      <c r="H840" s="136"/>
      <c r="I840" s="136"/>
      <c r="J840" s="136"/>
      <c r="K840" s="136"/>
      <c r="L840" s="136"/>
      <c r="M840" s="136"/>
      <c r="N840" s="136"/>
      <c r="O840" s="136"/>
      <c r="P840" s="136"/>
      <c r="Q840" s="136"/>
      <c r="R840" s="136"/>
      <c r="S840" s="136"/>
      <c r="T840" s="136"/>
      <c r="U840" s="136"/>
      <c r="V840" s="136"/>
      <c r="W840" s="136"/>
      <c r="X840" s="136"/>
      <c r="Y840" s="136"/>
      <c r="Z840" s="136"/>
    </row>
    <row r="841" spans="1:26" ht="25.8" customHeight="1">
      <c r="A841" s="136"/>
      <c r="B841" s="136"/>
      <c r="C841" s="136"/>
      <c r="D841" s="136"/>
      <c r="E841" s="136"/>
      <c r="F841" s="136"/>
      <c r="G841" s="136"/>
      <c r="H841" s="136"/>
      <c r="I841" s="136"/>
      <c r="J841" s="136"/>
      <c r="K841" s="136"/>
      <c r="L841" s="136"/>
      <c r="M841" s="136"/>
      <c r="N841" s="136"/>
      <c r="O841" s="136"/>
      <c r="P841" s="136"/>
      <c r="Q841" s="136"/>
      <c r="R841" s="136"/>
      <c r="S841" s="136"/>
      <c r="T841" s="136"/>
      <c r="U841" s="136"/>
      <c r="V841" s="136"/>
      <c r="W841" s="136"/>
      <c r="X841" s="136"/>
      <c r="Y841" s="136"/>
      <c r="Z841" s="136"/>
    </row>
    <row r="842" spans="1:26" ht="25.8" customHeight="1">
      <c r="A842" s="136"/>
      <c r="B842" s="136"/>
      <c r="C842" s="136"/>
      <c r="D842" s="136"/>
      <c r="E842" s="136"/>
      <c r="F842" s="136"/>
      <c r="G842" s="136"/>
      <c r="H842" s="136"/>
      <c r="I842" s="136"/>
      <c r="J842" s="136"/>
      <c r="K842" s="136"/>
      <c r="L842" s="136"/>
      <c r="M842" s="136"/>
      <c r="N842" s="136"/>
      <c r="O842" s="136"/>
      <c r="P842" s="136"/>
      <c r="Q842" s="136"/>
      <c r="R842" s="136"/>
      <c r="S842" s="136"/>
      <c r="T842" s="136"/>
      <c r="U842" s="136"/>
      <c r="V842" s="136"/>
      <c r="W842" s="136"/>
      <c r="X842" s="136"/>
      <c r="Y842" s="136"/>
      <c r="Z842" s="136"/>
    </row>
    <row r="843" spans="1:26" ht="25.8" customHeight="1">
      <c r="A843" s="136"/>
      <c r="B843" s="136"/>
      <c r="C843" s="136"/>
      <c r="D843" s="136"/>
      <c r="E843" s="136"/>
      <c r="F843" s="136"/>
      <c r="G843" s="136"/>
      <c r="H843" s="136"/>
      <c r="I843" s="136"/>
      <c r="J843" s="136"/>
      <c r="K843" s="136"/>
      <c r="L843" s="136"/>
      <c r="M843" s="136"/>
      <c r="N843" s="136"/>
      <c r="O843" s="136"/>
      <c r="P843" s="136"/>
      <c r="Q843" s="136"/>
      <c r="R843" s="136"/>
      <c r="S843" s="136"/>
      <c r="T843" s="136"/>
      <c r="U843" s="136"/>
      <c r="V843" s="136"/>
      <c r="W843" s="136"/>
      <c r="X843" s="136"/>
      <c r="Y843" s="136"/>
      <c r="Z843" s="136"/>
    </row>
    <row r="844" spans="1:26" ht="25.8" customHeight="1">
      <c r="A844" s="136"/>
      <c r="B844" s="136"/>
      <c r="C844" s="136"/>
      <c r="D844" s="136"/>
      <c r="E844" s="136"/>
      <c r="F844" s="136"/>
      <c r="G844" s="136"/>
      <c r="H844" s="136"/>
      <c r="I844" s="136"/>
      <c r="J844" s="136"/>
      <c r="K844" s="136"/>
      <c r="L844" s="136"/>
      <c r="M844" s="136"/>
      <c r="N844" s="136"/>
      <c r="O844" s="136"/>
      <c r="P844" s="136"/>
      <c r="Q844" s="136"/>
      <c r="R844" s="136"/>
      <c r="S844" s="136"/>
      <c r="T844" s="136"/>
      <c r="U844" s="136"/>
      <c r="V844" s="136"/>
      <c r="W844" s="136"/>
      <c r="X844" s="136"/>
      <c r="Y844" s="136"/>
      <c r="Z844" s="136"/>
    </row>
    <row r="845" spans="1:26" ht="25.8" customHeight="1">
      <c r="A845" s="136"/>
      <c r="B845" s="136"/>
      <c r="C845" s="136"/>
      <c r="D845" s="136"/>
      <c r="E845" s="136"/>
      <c r="F845" s="136"/>
      <c r="G845" s="136"/>
      <c r="H845" s="136"/>
      <c r="I845" s="136"/>
      <c r="J845" s="136"/>
      <c r="K845" s="136"/>
      <c r="L845" s="136"/>
      <c r="M845" s="136"/>
      <c r="N845" s="136"/>
      <c r="O845" s="136"/>
      <c r="P845" s="136"/>
      <c r="Q845" s="136"/>
      <c r="R845" s="136"/>
      <c r="S845" s="136"/>
      <c r="T845" s="136"/>
      <c r="U845" s="136"/>
      <c r="V845" s="136"/>
      <c r="W845" s="136"/>
      <c r="X845" s="136"/>
      <c r="Y845" s="136"/>
      <c r="Z845" s="136"/>
    </row>
    <row r="846" spans="1:26" ht="25.8" customHeight="1">
      <c r="A846" s="136"/>
      <c r="B846" s="136"/>
      <c r="C846" s="136"/>
      <c r="D846" s="136"/>
      <c r="E846" s="136"/>
      <c r="F846" s="136"/>
      <c r="G846" s="136"/>
      <c r="H846" s="136"/>
      <c r="I846" s="136"/>
      <c r="J846" s="136"/>
      <c r="K846" s="136"/>
      <c r="L846" s="136"/>
      <c r="M846" s="136"/>
      <c r="N846" s="136"/>
      <c r="O846" s="136"/>
      <c r="P846" s="136"/>
      <c r="Q846" s="136"/>
      <c r="R846" s="136"/>
      <c r="S846" s="136"/>
      <c r="T846" s="136"/>
      <c r="U846" s="136"/>
      <c r="V846" s="136"/>
      <c r="W846" s="136"/>
      <c r="X846" s="136"/>
      <c r="Y846" s="136"/>
      <c r="Z846" s="136"/>
    </row>
    <row r="847" spans="1:26" ht="25.8" customHeight="1">
      <c r="A847" s="136"/>
      <c r="B847" s="136"/>
      <c r="C847" s="136"/>
      <c r="D847" s="136"/>
      <c r="E847" s="136"/>
      <c r="F847" s="136"/>
      <c r="G847" s="136"/>
      <c r="H847" s="136"/>
      <c r="I847" s="136"/>
      <c r="J847" s="136"/>
      <c r="K847" s="136"/>
      <c r="L847" s="136"/>
      <c r="M847" s="136"/>
      <c r="N847" s="136"/>
      <c r="O847" s="136"/>
      <c r="P847" s="136"/>
      <c r="Q847" s="136"/>
      <c r="R847" s="136"/>
      <c r="S847" s="136"/>
      <c r="T847" s="136"/>
      <c r="U847" s="136"/>
      <c r="V847" s="136"/>
      <c r="W847" s="136"/>
      <c r="X847" s="136"/>
      <c r="Y847" s="136"/>
      <c r="Z847" s="136"/>
    </row>
    <row r="848" spans="1:26" ht="25.8" customHeight="1">
      <c r="A848" s="136"/>
      <c r="B848" s="136"/>
      <c r="C848" s="136"/>
      <c r="D848" s="136"/>
      <c r="E848" s="136"/>
      <c r="F848" s="136"/>
      <c r="G848" s="136"/>
      <c r="H848" s="136"/>
      <c r="I848" s="136"/>
      <c r="J848" s="136"/>
      <c r="K848" s="136"/>
      <c r="L848" s="136"/>
      <c r="M848" s="136"/>
      <c r="N848" s="136"/>
      <c r="O848" s="136"/>
      <c r="P848" s="136"/>
      <c r="Q848" s="136"/>
      <c r="R848" s="136"/>
      <c r="S848" s="136"/>
      <c r="T848" s="136"/>
      <c r="U848" s="136"/>
      <c r="V848" s="136"/>
      <c r="W848" s="136"/>
      <c r="X848" s="136"/>
      <c r="Y848" s="136"/>
      <c r="Z848" s="136"/>
    </row>
    <row r="849" spans="1:26" ht="25.8" customHeight="1">
      <c r="A849" s="136"/>
      <c r="B849" s="136"/>
      <c r="C849" s="136"/>
      <c r="D849" s="136"/>
      <c r="E849" s="136"/>
      <c r="F849" s="136"/>
      <c r="G849" s="136"/>
      <c r="H849" s="136"/>
      <c r="I849" s="136"/>
      <c r="J849" s="136"/>
      <c r="K849" s="136"/>
      <c r="L849" s="136"/>
      <c r="M849" s="136"/>
      <c r="N849" s="136"/>
      <c r="O849" s="136"/>
      <c r="P849" s="136"/>
      <c r="Q849" s="136"/>
      <c r="R849" s="136"/>
      <c r="S849" s="136"/>
      <c r="T849" s="136"/>
      <c r="U849" s="136"/>
      <c r="V849" s="136"/>
      <c r="W849" s="136"/>
      <c r="X849" s="136"/>
      <c r="Y849" s="136"/>
      <c r="Z849" s="136"/>
    </row>
    <row r="850" spans="1:26" ht="25.8" customHeight="1">
      <c r="A850" s="136"/>
      <c r="B850" s="136"/>
      <c r="C850" s="136"/>
      <c r="D850" s="136"/>
      <c r="E850" s="136"/>
      <c r="F850" s="136"/>
      <c r="G850" s="136"/>
      <c r="H850" s="136"/>
      <c r="I850" s="136"/>
      <c r="J850" s="136"/>
      <c r="K850" s="136"/>
      <c r="L850" s="136"/>
      <c r="M850" s="136"/>
      <c r="N850" s="136"/>
      <c r="O850" s="136"/>
      <c r="P850" s="136"/>
      <c r="Q850" s="136"/>
      <c r="R850" s="136"/>
      <c r="S850" s="136"/>
      <c r="T850" s="136"/>
      <c r="U850" s="136"/>
      <c r="V850" s="136"/>
      <c r="W850" s="136"/>
      <c r="X850" s="136"/>
      <c r="Y850" s="136"/>
      <c r="Z850" s="136"/>
    </row>
    <row r="851" spans="1:26" ht="25.8" customHeight="1">
      <c r="A851" s="136"/>
      <c r="B851" s="136"/>
      <c r="C851" s="136"/>
      <c r="D851" s="136"/>
      <c r="E851" s="136"/>
      <c r="F851" s="136"/>
      <c r="G851" s="136"/>
      <c r="H851" s="136"/>
      <c r="I851" s="136"/>
      <c r="J851" s="136"/>
      <c r="K851" s="136"/>
      <c r="L851" s="136"/>
      <c r="M851" s="136"/>
      <c r="N851" s="136"/>
      <c r="O851" s="136"/>
      <c r="P851" s="136"/>
      <c r="Q851" s="136"/>
      <c r="R851" s="136"/>
      <c r="S851" s="136"/>
      <c r="T851" s="136"/>
      <c r="U851" s="136"/>
      <c r="V851" s="136"/>
      <c r="W851" s="136"/>
      <c r="X851" s="136"/>
      <c r="Y851" s="136"/>
      <c r="Z851" s="136"/>
    </row>
    <row r="852" spans="1:26" ht="25.8" customHeight="1">
      <c r="A852" s="136"/>
      <c r="B852" s="136"/>
      <c r="C852" s="136"/>
      <c r="D852" s="136"/>
      <c r="E852" s="136"/>
      <c r="F852" s="136"/>
      <c r="G852" s="136"/>
      <c r="H852" s="136"/>
      <c r="I852" s="136"/>
      <c r="J852" s="136"/>
      <c r="K852" s="136"/>
      <c r="L852" s="136"/>
      <c r="M852" s="136"/>
      <c r="N852" s="136"/>
      <c r="O852" s="136"/>
      <c r="P852" s="136"/>
      <c r="Q852" s="136"/>
      <c r="R852" s="136"/>
      <c r="S852" s="136"/>
      <c r="T852" s="136"/>
      <c r="U852" s="136"/>
      <c r="V852" s="136"/>
      <c r="W852" s="136"/>
      <c r="X852" s="136"/>
      <c r="Y852" s="136"/>
      <c r="Z852" s="136"/>
    </row>
    <row r="853" spans="1:26" ht="25.8" customHeight="1">
      <c r="A853" s="136"/>
      <c r="B853" s="136"/>
      <c r="C853" s="136"/>
      <c r="D853" s="136"/>
      <c r="E853" s="136"/>
      <c r="F853" s="136"/>
      <c r="G853" s="136"/>
      <c r="H853" s="136"/>
      <c r="I853" s="136"/>
      <c r="J853" s="136"/>
      <c r="K853" s="136"/>
      <c r="L853" s="136"/>
      <c r="M853" s="136"/>
      <c r="N853" s="136"/>
      <c r="O853" s="136"/>
      <c r="P853" s="136"/>
      <c r="Q853" s="136"/>
      <c r="R853" s="136"/>
      <c r="S853" s="136"/>
      <c r="T853" s="136"/>
      <c r="U853" s="136"/>
      <c r="V853" s="136"/>
      <c r="W853" s="136"/>
      <c r="X853" s="136"/>
      <c r="Y853" s="136"/>
      <c r="Z853" s="136"/>
    </row>
    <row r="854" spans="1:26" ht="25.8" customHeight="1">
      <c r="A854" s="136"/>
      <c r="B854" s="136"/>
      <c r="C854" s="136"/>
      <c r="D854" s="136"/>
      <c r="E854" s="136"/>
      <c r="F854" s="136"/>
      <c r="G854" s="136"/>
      <c r="H854" s="136"/>
      <c r="I854" s="136"/>
      <c r="J854" s="136"/>
      <c r="K854" s="136"/>
      <c r="L854" s="136"/>
      <c r="M854" s="136"/>
      <c r="N854" s="136"/>
      <c r="O854" s="136"/>
      <c r="P854" s="136"/>
      <c r="Q854" s="136"/>
      <c r="R854" s="136"/>
      <c r="S854" s="136"/>
      <c r="T854" s="136"/>
      <c r="U854" s="136"/>
      <c r="V854" s="136"/>
      <c r="W854" s="136"/>
      <c r="X854" s="136"/>
      <c r="Y854" s="136"/>
      <c r="Z854" s="136"/>
    </row>
    <row r="855" spans="1:26" ht="25.8" customHeight="1">
      <c r="A855" s="136"/>
      <c r="B855" s="136"/>
      <c r="C855" s="136"/>
      <c r="D855" s="136"/>
      <c r="E855" s="136"/>
      <c r="F855" s="136"/>
      <c r="G855" s="136"/>
      <c r="H855" s="136"/>
      <c r="I855" s="136"/>
      <c r="J855" s="136"/>
      <c r="K855" s="136"/>
      <c r="L855" s="136"/>
      <c r="M855" s="136"/>
      <c r="N855" s="136"/>
      <c r="O855" s="136"/>
      <c r="P855" s="136"/>
      <c r="Q855" s="136"/>
      <c r="R855" s="136"/>
      <c r="S855" s="136"/>
      <c r="T855" s="136"/>
      <c r="U855" s="136"/>
      <c r="V855" s="136"/>
      <c r="W855" s="136"/>
      <c r="X855" s="136"/>
      <c r="Y855" s="136"/>
      <c r="Z855" s="136"/>
    </row>
    <row r="856" spans="1:26" ht="25.8" customHeight="1">
      <c r="A856" s="136"/>
      <c r="B856" s="136"/>
      <c r="C856" s="136"/>
      <c r="D856" s="136"/>
      <c r="E856" s="136"/>
      <c r="F856" s="136"/>
      <c r="G856" s="136"/>
      <c r="H856" s="136"/>
      <c r="I856" s="136"/>
      <c r="J856" s="136"/>
      <c r="K856" s="136"/>
      <c r="L856" s="136"/>
      <c r="M856" s="136"/>
      <c r="N856" s="136"/>
      <c r="O856" s="136"/>
      <c r="P856" s="136"/>
      <c r="Q856" s="136"/>
      <c r="R856" s="136"/>
      <c r="S856" s="136"/>
      <c r="T856" s="136"/>
      <c r="U856" s="136"/>
      <c r="V856" s="136"/>
      <c r="W856" s="136"/>
      <c r="X856" s="136"/>
      <c r="Y856" s="136"/>
      <c r="Z856" s="136"/>
    </row>
    <row r="857" spans="1:26" ht="25.8" customHeight="1">
      <c r="A857" s="136"/>
      <c r="B857" s="136"/>
      <c r="C857" s="136"/>
      <c r="D857" s="136"/>
      <c r="E857" s="136"/>
      <c r="F857" s="136"/>
      <c r="G857" s="136"/>
      <c r="H857" s="136"/>
      <c r="I857" s="136"/>
      <c r="J857" s="136"/>
      <c r="K857" s="136"/>
      <c r="L857" s="136"/>
      <c r="M857" s="136"/>
      <c r="N857" s="136"/>
      <c r="O857" s="136"/>
      <c r="P857" s="136"/>
      <c r="Q857" s="136"/>
      <c r="R857" s="136"/>
      <c r="S857" s="136"/>
      <c r="T857" s="136"/>
      <c r="U857" s="136"/>
      <c r="V857" s="136"/>
      <c r="W857" s="136"/>
      <c r="X857" s="136"/>
      <c r="Y857" s="136"/>
      <c r="Z857" s="136"/>
    </row>
    <row r="858" spans="1:26" ht="25.8" customHeight="1">
      <c r="A858" s="136"/>
      <c r="B858" s="136"/>
      <c r="C858" s="136"/>
      <c r="D858" s="136"/>
      <c r="E858" s="136"/>
      <c r="F858" s="136"/>
      <c r="G858" s="136"/>
      <c r="H858" s="136"/>
      <c r="I858" s="136"/>
      <c r="J858" s="136"/>
      <c r="K858" s="136"/>
      <c r="L858" s="136"/>
      <c r="M858" s="136"/>
      <c r="N858" s="136"/>
      <c r="O858" s="136"/>
      <c r="P858" s="136"/>
      <c r="Q858" s="136"/>
      <c r="R858" s="136"/>
      <c r="S858" s="136"/>
      <c r="T858" s="136"/>
      <c r="U858" s="136"/>
      <c r="V858" s="136"/>
      <c r="W858" s="136"/>
      <c r="X858" s="136"/>
      <c r="Y858" s="136"/>
      <c r="Z858" s="136"/>
    </row>
    <row r="859" spans="1:26" ht="25.8" customHeight="1">
      <c r="A859" s="136"/>
      <c r="B859" s="136"/>
      <c r="C859" s="136"/>
      <c r="D859" s="136"/>
      <c r="E859" s="136"/>
      <c r="F859" s="136"/>
      <c r="G859" s="136"/>
      <c r="H859" s="136"/>
      <c r="I859" s="136"/>
      <c r="J859" s="136"/>
      <c r="K859" s="136"/>
      <c r="L859" s="136"/>
      <c r="M859" s="136"/>
      <c r="N859" s="136"/>
      <c r="O859" s="136"/>
      <c r="P859" s="136"/>
      <c r="Q859" s="136"/>
      <c r="R859" s="136"/>
      <c r="S859" s="136"/>
      <c r="T859" s="136"/>
      <c r="U859" s="136"/>
      <c r="V859" s="136"/>
      <c r="W859" s="136"/>
      <c r="X859" s="136"/>
      <c r="Y859" s="136"/>
      <c r="Z859" s="136"/>
    </row>
    <row r="860" spans="1:26" ht="25.8" customHeight="1">
      <c r="A860" s="136"/>
      <c r="B860" s="136"/>
      <c r="C860" s="136"/>
      <c r="D860" s="136"/>
      <c r="E860" s="136"/>
      <c r="F860" s="136"/>
      <c r="G860" s="136"/>
      <c r="H860" s="136"/>
      <c r="I860" s="136"/>
      <c r="J860" s="136"/>
      <c r="K860" s="136"/>
      <c r="L860" s="136"/>
      <c r="M860" s="136"/>
      <c r="N860" s="136"/>
      <c r="O860" s="136"/>
      <c r="P860" s="136"/>
      <c r="Q860" s="136"/>
      <c r="R860" s="136"/>
      <c r="S860" s="136"/>
      <c r="T860" s="136"/>
      <c r="U860" s="136"/>
      <c r="V860" s="136"/>
      <c r="W860" s="136"/>
      <c r="X860" s="136"/>
      <c r="Y860" s="136"/>
      <c r="Z860" s="136"/>
    </row>
    <row r="861" spans="1:26" ht="25.8" customHeight="1">
      <c r="A861" s="136"/>
      <c r="B861" s="136"/>
      <c r="C861" s="136"/>
      <c r="D861" s="136"/>
      <c r="E861" s="136"/>
      <c r="F861" s="136"/>
      <c r="G861" s="136"/>
      <c r="H861" s="136"/>
      <c r="I861" s="136"/>
      <c r="J861" s="136"/>
      <c r="K861" s="136"/>
      <c r="L861" s="136"/>
      <c r="M861" s="136"/>
      <c r="N861" s="136"/>
      <c r="O861" s="136"/>
      <c r="P861" s="136"/>
      <c r="Q861" s="136"/>
      <c r="R861" s="136"/>
      <c r="S861" s="136"/>
      <c r="T861" s="136"/>
      <c r="U861" s="136"/>
      <c r="V861" s="136"/>
      <c r="W861" s="136"/>
      <c r="X861" s="136"/>
      <c r="Y861" s="136"/>
      <c r="Z861" s="136"/>
    </row>
    <row r="862" spans="1:26" ht="25.8" customHeight="1">
      <c r="A862" s="136"/>
      <c r="B862" s="136"/>
      <c r="C862" s="136"/>
      <c r="D862" s="136"/>
      <c r="E862" s="136"/>
      <c r="F862" s="136"/>
      <c r="G862" s="136"/>
      <c r="H862" s="136"/>
      <c r="I862" s="136"/>
      <c r="J862" s="136"/>
      <c r="K862" s="136"/>
      <c r="L862" s="136"/>
      <c r="M862" s="136"/>
      <c r="N862" s="136"/>
      <c r="O862" s="136"/>
      <c r="P862" s="136"/>
      <c r="Q862" s="136"/>
      <c r="R862" s="136"/>
      <c r="S862" s="136"/>
      <c r="T862" s="136"/>
      <c r="U862" s="136"/>
      <c r="V862" s="136"/>
      <c r="W862" s="136"/>
      <c r="X862" s="136"/>
      <c r="Y862" s="136"/>
      <c r="Z862" s="136"/>
    </row>
    <row r="863" spans="1:26" ht="25.8" customHeight="1">
      <c r="A863" s="136"/>
      <c r="B863" s="136"/>
      <c r="C863" s="136"/>
      <c r="D863" s="136"/>
      <c r="E863" s="136"/>
      <c r="F863" s="136"/>
      <c r="G863" s="136"/>
      <c r="H863" s="136"/>
      <c r="I863" s="136"/>
      <c r="J863" s="136"/>
      <c r="K863" s="136"/>
      <c r="L863" s="136"/>
      <c r="M863" s="136"/>
      <c r="N863" s="136"/>
      <c r="O863" s="136"/>
      <c r="P863" s="136"/>
      <c r="Q863" s="136"/>
      <c r="R863" s="136"/>
      <c r="S863" s="136"/>
      <c r="T863" s="136"/>
      <c r="U863" s="136"/>
      <c r="V863" s="136"/>
      <c r="W863" s="136"/>
      <c r="X863" s="136"/>
      <c r="Y863" s="136"/>
      <c r="Z863" s="136"/>
    </row>
    <row r="864" spans="1:26" ht="25.8" customHeight="1">
      <c r="A864" s="136"/>
      <c r="B864" s="136"/>
      <c r="C864" s="136"/>
      <c r="D864" s="136"/>
      <c r="E864" s="136"/>
      <c r="F864" s="136"/>
      <c r="G864" s="136"/>
      <c r="H864" s="136"/>
      <c r="I864" s="136"/>
      <c r="J864" s="136"/>
      <c r="K864" s="136"/>
      <c r="L864" s="136"/>
      <c r="M864" s="136"/>
      <c r="N864" s="136"/>
      <c r="O864" s="136"/>
      <c r="P864" s="136"/>
      <c r="Q864" s="136"/>
      <c r="R864" s="136"/>
      <c r="S864" s="136"/>
      <c r="T864" s="136"/>
      <c r="U864" s="136"/>
      <c r="V864" s="136"/>
      <c r="W864" s="136"/>
      <c r="X864" s="136"/>
      <c r="Y864" s="136"/>
      <c r="Z864" s="136"/>
    </row>
    <row r="865" spans="1:26" ht="25.8" customHeight="1">
      <c r="A865" s="136"/>
      <c r="B865" s="136"/>
      <c r="C865" s="136"/>
      <c r="D865" s="136"/>
      <c r="E865" s="136"/>
      <c r="F865" s="136"/>
      <c r="G865" s="136"/>
      <c r="H865" s="136"/>
      <c r="I865" s="136"/>
      <c r="J865" s="136"/>
      <c r="K865" s="136"/>
      <c r="L865" s="136"/>
      <c r="M865" s="136"/>
      <c r="N865" s="136"/>
      <c r="O865" s="136"/>
      <c r="P865" s="136"/>
      <c r="Q865" s="136"/>
      <c r="R865" s="136"/>
      <c r="S865" s="136"/>
      <c r="T865" s="136"/>
      <c r="U865" s="136"/>
      <c r="V865" s="136"/>
      <c r="W865" s="136"/>
      <c r="X865" s="136"/>
      <c r="Y865" s="136"/>
      <c r="Z865" s="136"/>
    </row>
    <row r="866" spans="1:26" ht="25.8" customHeight="1">
      <c r="A866" s="136"/>
      <c r="B866" s="136"/>
      <c r="C866" s="136"/>
      <c r="D866" s="136"/>
      <c r="E866" s="136"/>
      <c r="F866" s="136"/>
      <c r="G866" s="136"/>
      <c r="H866" s="136"/>
      <c r="I866" s="136"/>
      <c r="J866" s="136"/>
      <c r="K866" s="136"/>
      <c r="L866" s="136"/>
      <c r="M866" s="136"/>
      <c r="N866" s="136"/>
      <c r="O866" s="136"/>
      <c r="P866" s="136"/>
      <c r="Q866" s="136"/>
      <c r="R866" s="136"/>
      <c r="S866" s="136"/>
      <c r="T866" s="136"/>
      <c r="U866" s="136"/>
      <c r="V866" s="136"/>
      <c r="W866" s="136"/>
      <c r="X866" s="136"/>
      <c r="Y866" s="136"/>
      <c r="Z866" s="136"/>
    </row>
    <row r="867" spans="1:26" ht="25.8" customHeight="1">
      <c r="A867" s="136"/>
      <c r="B867" s="136"/>
      <c r="C867" s="136"/>
      <c r="D867" s="136"/>
      <c r="E867" s="136"/>
      <c r="F867" s="136"/>
      <c r="G867" s="136"/>
      <c r="H867" s="136"/>
      <c r="I867" s="136"/>
      <c r="J867" s="136"/>
      <c r="K867" s="136"/>
      <c r="L867" s="136"/>
      <c r="M867" s="136"/>
      <c r="N867" s="136"/>
      <c r="O867" s="136"/>
      <c r="P867" s="136"/>
      <c r="Q867" s="136"/>
      <c r="R867" s="136"/>
      <c r="S867" s="136"/>
      <c r="T867" s="136"/>
      <c r="U867" s="136"/>
      <c r="V867" s="136"/>
      <c r="W867" s="136"/>
      <c r="X867" s="136"/>
      <c r="Y867" s="136"/>
      <c r="Z867" s="136"/>
    </row>
    <row r="868" spans="1:26" ht="25.8" customHeight="1">
      <c r="A868" s="136"/>
      <c r="B868" s="136"/>
      <c r="C868" s="136"/>
      <c r="D868" s="136"/>
      <c r="E868" s="136"/>
      <c r="F868" s="136"/>
      <c r="G868" s="136"/>
      <c r="H868" s="136"/>
      <c r="I868" s="136"/>
      <c r="J868" s="136"/>
      <c r="K868" s="136"/>
      <c r="L868" s="136"/>
      <c r="M868" s="136"/>
      <c r="N868" s="136"/>
      <c r="O868" s="136"/>
      <c r="P868" s="136"/>
      <c r="Q868" s="136"/>
      <c r="R868" s="136"/>
      <c r="S868" s="136"/>
      <c r="T868" s="136"/>
      <c r="U868" s="136"/>
      <c r="V868" s="136"/>
      <c r="W868" s="136"/>
      <c r="X868" s="136"/>
      <c r="Y868" s="136"/>
      <c r="Z868" s="136"/>
    </row>
    <row r="869" spans="1:26" ht="25.8" customHeight="1">
      <c r="A869" s="136"/>
      <c r="B869" s="136"/>
      <c r="C869" s="136"/>
      <c r="D869" s="136"/>
      <c r="E869" s="136"/>
      <c r="F869" s="136"/>
      <c r="G869" s="136"/>
      <c r="H869" s="136"/>
      <c r="I869" s="136"/>
      <c r="J869" s="136"/>
      <c r="K869" s="136"/>
      <c r="L869" s="136"/>
      <c r="M869" s="136"/>
      <c r="N869" s="136"/>
      <c r="O869" s="136"/>
      <c r="P869" s="136"/>
      <c r="Q869" s="136"/>
      <c r="R869" s="136"/>
      <c r="S869" s="136"/>
      <c r="T869" s="136"/>
      <c r="U869" s="136"/>
      <c r="V869" s="136"/>
      <c r="W869" s="136"/>
      <c r="X869" s="136"/>
      <c r="Y869" s="136"/>
      <c r="Z869" s="136"/>
    </row>
    <row r="870" spans="1:26" ht="25.8" customHeight="1">
      <c r="A870" s="136"/>
      <c r="B870" s="136"/>
      <c r="C870" s="136"/>
      <c r="D870" s="136"/>
      <c r="E870" s="136"/>
      <c r="F870" s="136"/>
      <c r="G870" s="136"/>
      <c r="H870" s="136"/>
      <c r="I870" s="136"/>
      <c r="J870" s="136"/>
      <c r="K870" s="136"/>
      <c r="L870" s="136"/>
      <c r="M870" s="136"/>
      <c r="N870" s="136"/>
      <c r="O870" s="136"/>
      <c r="P870" s="136"/>
      <c r="Q870" s="136"/>
      <c r="R870" s="136"/>
      <c r="S870" s="136"/>
      <c r="T870" s="136"/>
      <c r="U870" s="136"/>
      <c r="V870" s="136"/>
      <c r="W870" s="136"/>
      <c r="X870" s="136"/>
      <c r="Y870" s="136"/>
      <c r="Z870" s="136"/>
    </row>
    <row r="871" spans="1:26" ht="25.8" customHeight="1">
      <c r="A871" s="136"/>
      <c r="B871" s="136"/>
      <c r="C871" s="136"/>
      <c r="D871" s="136"/>
      <c r="E871" s="136"/>
      <c r="F871" s="136"/>
      <c r="G871" s="136"/>
      <c r="H871" s="136"/>
      <c r="I871" s="136"/>
      <c r="J871" s="136"/>
      <c r="K871" s="136"/>
      <c r="L871" s="136"/>
      <c r="M871" s="136"/>
      <c r="N871" s="136"/>
      <c r="O871" s="136"/>
      <c r="P871" s="136"/>
      <c r="Q871" s="136"/>
      <c r="R871" s="136"/>
      <c r="S871" s="136"/>
      <c r="T871" s="136"/>
      <c r="U871" s="136"/>
      <c r="V871" s="136"/>
      <c r="W871" s="136"/>
      <c r="X871" s="136"/>
      <c r="Y871" s="136"/>
      <c r="Z871" s="136"/>
    </row>
    <row r="872" spans="1:26" ht="25.8" customHeight="1">
      <c r="A872" s="136"/>
      <c r="B872" s="136"/>
      <c r="C872" s="136"/>
      <c r="D872" s="136"/>
      <c r="E872" s="136"/>
      <c r="F872" s="136"/>
      <c r="G872" s="136"/>
      <c r="H872" s="136"/>
      <c r="I872" s="136"/>
      <c r="J872" s="136"/>
      <c r="K872" s="136"/>
      <c r="L872" s="136"/>
      <c r="M872" s="136"/>
      <c r="N872" s="136"/>
      <c r="O872" s="136"/>
      <c r="P872" s="136"/>
      <c r="Q872" s="136"/>
      <c r="R872" s="136"/>
      <c r="S872" s="136"/>
      <c r="T872" s="136"/>
      <c r="U872" s="136"/>
      <c r="V872" s="136"/>
      <c r="W872" s="136"/>
      <c r="X872" s="136"/>
      <c r="Y872" s="136"/>
      <c r="Z872" s="136"/>
    </row>
    <row r="873" spans="1:26" ht="25.8" customHeight="1">
      <c r="A873" s="136"/>
      <c r="B873" s="136"/>
      <c r="C873" s="136"/>
      <c r="D873" s="136"/>
      <c r="E873" s="136"/>
      <c r="F873" s="136"/>
      <c r="G873" s="136"/>
      <c r="H873" s="136"/>
      <c r="I873" s="136"/>
      <c r="J873" s="136"/>
      <c r="K873" s="136"/>
      <c r="L873" s="136"/>
      <c r="M873" s="136"/>
      <c r="N873" s="136"/>
      <c r="O873" s="136"/>
      <c r="P873" s="136"/>
      <c r="Q873" s="136"/>
      <c r="R873" s="136"/>
      <c r="S873" s="136"/>
      <c r="T873" s="136"/>
      <c r="U873" s="136"/>
      <c r="V873" s="136"/>
      <c r="W873" s="136"/>
      <c r="X873" s="136"/>
      <c r="Y873" s="136"/>
      <c r="Z873" s="136"/>
    </row>
    <row r="874" spans="1:26" ht="25.8" customHeight="1">
      <c r="A874" s="136"/>
      <c r="B874" s="136"/>
      <c r="C874" s="136"/>
      <c r="D874" s="136"/>
      <c r="E874" s="136"/>
      <c r="F874" s="136"/>
      <c r="G874" s="136"/>
      <c r="H874" s="136"/>
      <c r="I874" s="136"/>
      <c r="J874" s="136"/>
      <c r="K874" s="136"/>
      <c r="L874" s="136"/>
      <c r="M874" s="136"/>
      <c r="N874" s="136"/>
      <c r="O874" s="136"/>
      <c r="P874" s="136"/>
      <c r="Q874" s="136"/>
      <c r="R874" s="136"/>
      <c r="S874" s="136"/>
      <c r="T874" s="136"/>
      <c r="U874" s="136"/>
      <c r="V874" s="136"/>
      <c r="W874" s="136"/>
      <c r="X874" s="136"/>
      <c r="Y874" s="136"/>
      <c r="Z874" s="136"/>
    </row>
    <row r="875" spans="1:26" ht="25.8" customHeight="1">
      <c r="A875" s="136"/>
      <c r="B875" s="136"/>
      <c r="C875" s="136"/>
      <c r="D875" s="136"/>
      <c r="E875" s="136"/>
      <c r="F875" s="136"/>
      <c r="G875" s="136"/>
      <c r="H875" s="136"/>
      <c r="I875" s="136"/>
      <c r="J875" s="136"/>
      <c r="K875" s="136"/>
      <c r="L875" s="136"/>
      <c r="M875" s="136"/>
      <c r="N875" s="136"/>
      <c r="O875" s="136"/>
      <c r="P875" s="136"/>
      <c r="Q875" s="136"/>
      <c r="R875" s="136"/>
      <c r="S875" s="136"/>
      <c r="T875" s="136"/>
      <c r="U875" s="136"/>
      <c r="V875" s="136"/>
      <c r="W875" s="136"/>
      <c r="X875" s="136"/>
      <c r="Y875" s="136"/>
      <c r="Z875" s="136"/>
    </row>
    <row r="876" spans="1:26" ht="25.8" customHeight="1">
      <c r="A876" s="136"/>
      <c r="B876" s="136"/>
      <c r="C876" s="136"/>
      <c r="D876" s="136"/>
      <c r="E876" s="136"/>
      <c r="F876" s="136"/>
      <c r="G876" s="136"/>
      <c r="H876" s="136"/>
      <c r="I876" s="136"/>
      <c r="J876" s="136"/>
      <c r="K876" s="136"/>
      <c r="L876" s="136"/>
      <c r="M876" s="136"/>
      <c r="N876" s="136"/>
      <c r="O876" s="136"/>
      <c r="P876" s="136"/>
      <c r="Q876" s="136"/>
      <c r="R876" s="136"/>
      <c r="S876" s="136"/>
      <c r="T876" s="136"/>
      <c r="U876" s="136"/>
      <c r="V876" s="136"/>
      <c r="W876" s="136"/>
      <c r="X876" s="136"/>
      <c r="Y876" s="136"/>
      <c r="Z876" s="136"/>
    </row>
    <row r="877" spans="1:26" ht="25.8" customHeight="1">
      <c r="A877" s="136"/>
      <c r="B877" s="136"/>
      <c r="C877" s="136"/>
      <c r="D877" s="136"/>
      <c r="E877" s="136"/>
      <c r="F877" s="136"/>
      <c r="G877" s="136"/>
      <c r="H877" s="136"/>
      <c r="I877" s="136"/>
      <c r="J877" s="136"/>
      <c r="K877" s="136"/>
      <c r="L877" s="136"/>
      <c r="M877" s="136"/>
      <c r="N877" s="136"/>
      <c r="O877" s="136"/>
      <c r="P877" s="136"/>
      <c r="Q877" s="136"/>
      <c r="R877" s="136"/>
      <c r="S877" s="136"/>
      <c r="T877" s="136"/>
      <c r="U877" s="136"/>
      <c r="V877" s="136"/>
      <c r="W877" s="136"/>
      <c r="X877" s="136"/>
      <c r="Y877" s="136"/>
      <c r="Z877" s="136"/>
    </row>
    <row r="878" spans="1:26" ht="25.8" customHeight="1">
      <c r="A878" s="136"/>
      <c r="B878" s="136"/>
      <c r="C878" s="136"/>
      <c r="D878" s="136"/>
      <c r="E878" s="136"/>
      <c r="F878" s="136"/>
      <c r="G878" s="136"/>
      <c r="H878" s="136"/>
      <c r="I878" s="136"/>
      <c r="J878" s="136"/>
      <c r="K878" s="136"/>
      <c r="L878" s="136"/>
      <c r="M878" s="136"/>
      <c r="N878" s="136"/>
      <c r="O878" s="136"/>
      <c r="P878" s="136"/>
      <c r="Q878" s="136"/>
      <c r="R878" s="136"/>
      <c r="S878" s="136"/>
      <c r="T878" s="136"/>
      <c r="U878" s="136"/>
      <c r="V878" s="136"/>
      <c r="W878" s="136"/>
      <c r="X878" s="136"/>
      <c r="Y878" s="136"/>
      <c r="Z878" s="136"/>
    </row>
    <row r="879" spans="1:26" ht="25.8" customHeight="1">
      <c r="A879" s="136"/>
      <c r="B879" s="136"/>
      <c r="C879" s="136"/>
      <c r="D879" s="136"/>
      <c r="E879" s="136"/>
      <c r="F879" s="136"/>
      <c r="G879" s="136"/>
      <c r="H879" s="136"/>
      <c r="I879" s="136"/>
      <c r="J879" s="136"/>
      <c r="K879" s="136"/>
      <c r="L879" s="136"/>
      <c r="M879" s="136"/>
      <c r="N879" s="136"/>
      <c r="O879" s="136"/>
      <c r="P879" s="136"/>
      <c r="Q879" s="136"/>
      <c r="R879" s="136"/>
      <c r="S879" s="136"/>
      <c r="T879" s="136"/>
      <c r="U879" s="136"/>
      <c r="V879" s="136"/>
      <c r="W879" s="136"/>
      <c r="X879" s="136"/>
      <c r="Y879" s="136"/>
      <c r="Z879" s="136"/>
    </row>
    <row r="880" spans="1:26" ht="25.8" customHeight="1">
      <c r="A880" s="136"/>
      <c r="B880" s="136"/>
      <c r="C880" s="136"/>
      <c r="D880" s="136"/>
      <c r="E880" s="136"/>
      <c r="F880" s="136"/>
      <c r="G880" s="136"/>
      <c r="H880" s="136"/>
      <c r="I880" s="136"/>
      <c r="J880" s="136"/>
      <c r="K880" s="136"/>
      <c r="L880" s="136"/>
      <c r="M880" s="136"/>
      <c r="N880" s="136"/>
      <c r="O880" s="136"/>
      <c r="P880" s="136"/>
      <c r="Q880" s="136"/>
      <c r="R880" s="136"/>
      <c r="S880" s="136"/>
      <c r="T880" s="136"/>
      <c r="U880" s="136"/>
      <c r="V880" s="136"/>
      <c r="W880" s="136"/>
      <c r="X880" s="136"/>
      <c r="Y880" s="136"/>
      <c r="Z880" s="136"/>
    </row>
    <row r="881" spans="1:26" ht="25.8" customHeight="1">
      <c r="A881" s="136"/>
      <c r="B881" s="136"/>
      <c r="C881" s="136"/>
      <c r="D881" s="136"/>
      <c r="E881" s="136"/>
      <c r="F881" s="136"/>
      <c r="G881" s="136"/>
      <c r="H881" s="136"/>
      <c r="I881" s="136"/>
      <c r="J881" s="136"/>
      <c r="K881" s="136"/>
      <c r="L881" s="136"/>
      <c r="M881" s="136"/>
      <c r="N881" s="136"/>
      <c r="O881" s="136"/>
      <c r="P881" s="136"/>
      <c r="Q881" s="136"/>
      <c r="R881" s="136"/>
      <c r="S881" s="136"/>
      <c r="T881" s="136"/>
      <c r="U881" s="136"/>
      <c r="V881" s="136"/>
      <c r="W881" s="136"/>
      <c r="X881" s="136"/>
      <c r="Y881" s="136"/>
      <c r="Z881" s="136"/>
    </row>
    <row r="882" spans="1:26" ht="25.8" customHeight="1">
      <c r="A882" s="136"/>
      <c r="B882" s="136"/>
      <c r="C882" s="136"/>
      <c r="D882" s="136"/>
      <c r="E882" s="136"/>
      <c r="F882" s="136"/>
      <c r="G882" s="136"/>
      <c r="H882" s="136"/>
      <c r="I882" s="136"/>
      <c r="J882" s="136"/>
      <c r="K882" s="136"/>
      <c r="L882" s="136"/>
      <c r="M882" s="136"/>
      <c r="N882" s="136"/>
      <c r="O882" s="136"/>
      <c r="P882" s="136"/>
      <c r="Q882" s="136"/>
      <c r="R882" s="136"/>
      <c r="S882" s="136"/>
      <c r="T882" s="136"/>
      <c r="U882" s="136"/>
      <c r="V882" s="136"/>
      <c r="W882" s="136"/>
      <c r="X882" s="136"/>
      <c r="Y882" s="136"/>
      <c r="Z882" s="136"/>
    </row>
    <row r="883" spans="1:26" ht="25.8" customHeight="1">
      <c r="A883" s="136"/>
      <c r="B883" s="136"/>
      <c r="C883" s="136"/>
      <c r="D883" s="136"/>
      <c r="E883" s="136"/>
      <c r="F883" s="136"/>
      <c r="G883" s="136"/>
      <c r="H883" s="136"/>
      <c r="I883" s="136"/>
      <c r="J883" s="136"/>
      <c r="K883" s="136"/>
      <c r="L883" s="136"/>
      <c r="M883" s="136"/>
      <c r="N883" s="136"/>
      <c r="O883" s="136"/>
      <c r="P883" s="136"/>
      <c r="Q883" s="136"/>
      <c r="R883" s="136"/>
      <c r="S883" s="136"/>
      <c r="T883" s="136"/>
      <c r="U883" s="136"/>
      <c r="V883" s="136"/>
      <c r="W883" s="136"/>
      <c r="X883" s="136"/>
      <c r="Y883" s="136"/>
      <c r="Z883" s="136"/>
    </row>
    <row r="884" spans="1:26" ht="25.8" customHeight="1">
      <c r="A884" s="136"/>
      <c r="B884" s="136"/>
      <c r="C884" s="136"/>
      <c r="D884" s="136"/>
      <c r="E884" s="136"/>
      <c r="F884" s="136"/>
      <c r="G884" s="136"/>
      <c r="H884" s="136"/>
      <c r="I884" s="136"/>
      <c r="J884" s="136"/>
      <c r="K884" s="136"/>
      <c r="L884" s="136"/>
      <c r="M884" s="136"/>
      <c r="N884" s="136"/>
      <c r="O884" s="136"/>
      <c r="P884" s="136"/>
      <c r="Q884" s="136"/>
      <c r="R884" s="136"/>
      <c r="S884" s="136"/>
      <c r="T884" s="136"/>
      <c r="U884" s="136"/>
      <c r="V884" s="136"/>
      <c r="W884" s="136"/>
      <c r="X884" s="136"/>
      <c r="Y884" s="136"/>
      <c r="Z884" s="136"/>
    </row>
    <row r="885" spans="1:26" ht="25.8" customHeight="1">
      <c r="A885" s="136"/>
      <c r="B885" s="136"/>
      <c r="C885" s="136"/>
      <c r="D885" s="136"/>
      <c r="E885" s="136"/>
      <c r="F885" s="136"/>
      <c r="G885" s="136"/>
      <c r="H885" s="136"/>
      <c r="I885" s="136"/>
      <c r="J885" s="136"/>
      <c r="K885" s="136"/>
      <c r="L885" s="136"/>
      <c r="M885" s="136"/>
      <c r="N885" s="136"/>
      <c r="O885" s="136"/>
      <c r="P885" s="136"/>
      <c r="Q885" s="136"/>
      <c r="R885" s="136"/>
      <c r="S885" s="136"/>
      <c r="T885" s="136"/>
      <c r="U885" s="136"/>
      <c r="V885" s="136"/>
      <c r="W885" s="136"/>
      <c r="X885" s="136"/>
      <c r="Y885" s="136"/>
      <c r="Z885" s="136"/>
    </row>
    <row r="886" spans="1:26" ht="25.8" customHeight="1">
      <c r="A886" s="136"/>
      <c r="B886" s="136"/>
      <c r="C886" s="136"/>
      <c r="D886" s="136"/>
      <c r="E886" s="136"/>
      <c r="F886" s="136"/>
      <c r="G886" s="136"/>
      <c r="H886" s="136"/>
      <c r="I886" s="136"/>
      <c r="J886" s="136"/>
      <c r="K886" s="136"/>
      <c r="L886" s="136"/>
      <c r="M886" s="136"/>
      <c r="N886" s="136"/>
      <c r="O886" s="136"/>
      <c r="P886" s="136"/>
      <c r="Q886" s="136"/>
      <c r="R886" s="136"/>
      <c r="S886" s="136"/>
      <c r="T886" s="136"/>
      <c r="U886" s="136"/>
      <c r="V886" s="136"/>
      <c r="W886" s="136"/>
      <c r="X886" s="136"/>
      <c r="Y886" s="136"/>
      <c r="Z886" s="136"/>
    </row>
    <row r="887" spans="1:26" ht="25.8" customHeight="1">
      <c r="A887" s="136"/>
      <c r="B887" s="136"/>
      <c r="C887" s="136"/>
      <c r="D887" s="136"/>
      <c r="E887" s="136"/>
      <c r="F887" s="136"/>
      <c r="G887" s="136"/>
      <c r="H887" s="136"/>
      <c r="I887" s="136"/>
      <c r="J887" s="136"/>
      <c r="K887" s="136"/>
      <c r="L887" s="136"/>
      <c r="M887" s="136"/>
      <c r="N887" s="136"/>
      <c r="O887" s="136"/>
      <c r="P887" s="136"/>
      <c r="Q887" s="136"/>
      <c r="R887" s="136"/>
      <c r="S887" s="136"/>
      <c r="T887" s="136"/>
      <c r="U887" s="136"/>
      <c r="V887" s="136"/>
      <c r="W887" s="136"/>
      <c r="X887" s="136"/>
      <c r="Y887" s="136"/>
      <c r="Z887" s="136"/>
    </row>
    <row r="888" spans="1:26" ht="25.8" customHeight="1">
      <c r="A888" s="136"/>
      <c r="B888" s="136"/>
      <c r="C888" s="136"/>
      <c r="D888" s="136"/>
      <c r="E888" s="136"/>
      <c r="F888" s="136"/>
      <c r="G888" s="136"/>
      <c r="H888" s="136"/>
      <c r="I888" s="136"/>
      <c r="J888" s="136"/>
      <c r="K888" s="136"/>
      <c r="L888" s="136"/>
      <c r="M888" s="136"/>
      <c r="N888" s="136"/>
      <c r="O888" s="136"/>
      <c r="P888" s="136"/>
      <c r="Q888" s="136"/>
      <c r="R888" s="136"/>
      <c r="S888" s="136"/>
      <c r="T888" s="136"/>
      <c r="U888" s="136"/>
      <c r="V888" s="136"/>
      <c r="W888" s="136"/>
      <c r="X888" s="136"/>
      <c r="Y888" s="136"/>
      <c r="Z888" s="136"/>
    </row>
    <row r="889" spans="1:26" ht="25.8" customHeight="1">
      <c r="A889" s="136"/>
      <c r="B889" s="136"/>
      <c r="C889" s="136"/>
      <c r="D889" s="136"/>
      <c r="E889" s="136"/>
      <c r="F889" s="136"/>
      <c r="G889" s="136"/>
      <c r="H889" s="136"/>
      <c r="I889" s="136"/>
      <c r="J889" s="136"/>
      <c r="K889" s="136"/>
      <c r="L889" s="136"/>
      <c r="M889" s="136"/>
      <c r="N889" s="136"/>
      <c r="O889" s="136"/>
      <c r="P889" s="136"/>
      <c r="Q889" s="136"/>
      <c r="R889" s="136"/>
      <c r="S889" s="136"/>
      <c r="T889" s="136"/>
      <c r="U889" s="136"/>
      <c r="V889" s="136"/>
      <c r="W889" s="136"/>
      <c r="X889" s="136"/>
      <c r="Y889" s="136"/>
      <c r="Z889" s="136"/>
    </row>
    <row r="890" spans="1:26" ht="25.8" customHeight="1">
      <c r="A890" s="136"/>
      <c r="B890" s="136"/>
      <c r="C890" s="136"/>
      <c r="D890" s="136"/>
      <c r="E890" s="136"/>
      <c r="F890" s="136"/>
      <c r="G890" s="136"/>
      <c r="H890" s="136"/>
      <c r="I890" s="136"/>
      <c r="J890" s="136"/>
      <c r="K890" s="136"/>
      <c r="L890" s="136"/>
      <c r="M890" s="136"/>
      <c r="N890" s="136"/>
      <c r="O890" s="136"/>
      <c r="P890" s="136"/>
      <c r="Q890" s="136"/>
      <c r="R890" s="136"/>
      <c r="S890" s="136"/>
      <c r="T890" s="136"/>
      <c r="U890" s="136"/>
      <c r="V890" s="136"/>
      <c r="W890" s="136"/>
      <c r="X890" s="136"/>
      <c r="Y890" s="136"/>
      <c r="Z890" s="136"/>
    </row>
    <row r="891" spans="1:26" ht="25.8" customHeight="1">
      <c r="A891" s="136"/>
      <c r="B891" s="136"/>
      <c r="C891" s="136"/>
      <c r="D891" s="136"/>
      <c r="E891" s="136"/>
      <c r="F891" s="136"/>
      <c r="G891" s="136"/>
      <c r="H891" s="136"/>
      <c r="I891" s="136"/>
      <c r="J891" s="136"/>
      <c r="K891" s="136"/>
      <c r="L891" s="136"/>
      <c r="M891" s="136"/>
      <c r="N891" s="136"/>
      <c r="O891" s="136"/>
      <c r="P891" s="136"/>
      <c r="Q891" s="136"/>
      <c r="R891" s="136"/>
      <c r="S891" s="136"/>
      <c r="T891" s="136"/>
      <c r="U891" s="136"/>
      <c r="V891" s="136"/>
      <c r="W891" s="136"/>
      <c r="X891" s="136"/>
      <c r="Y891" s="136"/>
      <c r="Z891" s="136"/>
    </row>
    <row r="892" spans="1:26" ht="25.8" customHeight="1">
      <c r="A892" s="136"/>
      <c r="B892" s="136"/>
      <c r="C892" s="136"/>
      <c r="D892" s="136"/>
      <c r="E892" s="136"/>
      <c r="F892" s="136"/>
      <c r="G892" s="136"/>
      <c r="H892" s="136"/>
      <c r="I892" s="136"/>
      <c r="J892" s="136"/>
      <c r="K892" s="136"/>
      <c r="L892" s="136"/>
      <c r="M892" s="136"/>
      <c r="N892" s="136"/>
      <c r="O892" s="136"/>
      <c r="P892" s="136"/>
      <c r="Q892" s="136"/>
      <c r="R892" s="136"/>
      <c r="S892" s="136"/>
      <c r="T892" s="136"/>
      <c r="U892" s="136"/>
      <c r="V892" s="136"/>
      <c r="W892" s="136"/>
      <c r="X892" s="136"/>
      <c r="Y892" s="136"/>
      <c r="Z892" s="136"/>
    </row>
    <row r="893" spans="1:26" ht="25.8" customHeight="1">
      <c r="A893" s="136"/>
      <c r="B893" s="136"/>
      <c r="C893" s="136"/>
      <c r="D893" s="136"/>
      <c r="E893" s="136"/>
      <c r="F893" s="136"/>
      <c r="G893" s="136"/>
      <c r="H893" s="136"/>
      <c r="I893" s="136"/>
      <c r="J893" s="136"/>
      <c r="K893" s="136"/>
      <c r="L893" s="136"/>
      <c r="M893" s="136"/>
      <c r="N893" s="136"/>
      <c r="O893" s="136"/>
      <c r="P893" s="136"/>
      <c r="Q893" s="136"/>
      <c r="R893" s="136"/>
      <c r="S893" s="136"/>
      <c r="T893" s="136"/>
      <c r="U893" s="136"/>
      <c r="V893" s="136"/>
      <c r="W893" s="136"/>
      <c r="X893" s="136"/>
      <c r="Y893" s="136"/>
      <c r="Z893" s="136"/>
    </row>
    <row r="894" spans="1:26" ht="25.8" customHeight="1">
      <c r="A894" s="136"/>
      <c r="B894" s="136"/>
      <c r="C894" s="136"/>
      <c r="D894" s="136"/>
      <c r="E894" s="136"/>
      <c r="F894" s="136"/>
      <c r="G894" s="136"/>
      <c r="H894" s="136"/>
      <c r="I894" s="136"/>
      <c r="J894" s="136"/>
      <c r="K894" s="136"/>
      <c r="L894" s="136"/>
      <c r="M894" s="136"/>
      <c r="N894" s="136"/>
      <c r="O894" s="136"/>
      <c r="P894" s="136"/>
      <c r="Q894" s="136"/>
      <c r="R894" s="136"/>
      <c r="S894" s="136"/>
      <c r="T894" s="136"/>
      <c r="U894" s="136"/>
      <c r="V894" s="136"/>
      <c r="W894" s="136"/>
      <c r="X894" s="136"/>
      <c r="Y894" s="136"/>
      <c r="Z894" s="136"/>
    </row>
    <row r="895" spans="1:26" ht="25.8" customHeight="1">
      <c r="A895" s="136"/>
      <c r="B895" s="136"/>
      <c r="C895" s="136"/>
      <c r="D895" s="136"/>
      <c r="E895" s="136"/>
      <c r="F895" s="136"/>
      <c r="G895" s="136"/>
      <c r="H895" s="136"/>
      <c r="I895" s="136"/>
      <c r="J895" s="136"/>
      <c r="K895" s="136"/>
      <c r="L895" s="136"/>
      <c r="M895" s="136"/>
      <c r="N895" s="136"/>
      <c r="O895" s="136"/>
      <c r="P895" s="136"/>
      <c r="Q895" s="136"/>
      <c r="R895" s="136"/>
      <c r="S895" s="136"/>
      <c r="T895" s="136"/>
      <c r="U895" s="136"/>
      <c r="V895" s="136"/>
      <c r="W895" s="136"/>
      <c r="X895" s="136"/>
      <c r="Y895" s="136"/>
      <c r="Z895" s="136"/>
    </row>
    <row r="896" spans="1:26" ht="25.8" customHeight="1">
      <c r="A896" s="136"/>
      <c r="B896" s="136"/>
      <c r="C896" s="136"/>
      <c r="D896" s="136"/>
      <c r="E896" s="136"/>
      <c r="F896" s="136"/>
      <c r="G896" s="136"/>
      <c r="H896" s="136"/>
      <c r="I896" s="136"/>
      <c r="J896" s="136"/>
      <c r="K896" s="136"/>
      <c r="L896" s="136"/>
      <c r="M896" s="136"/>
      <c r="N896" s="136"/>
      <c r="O896" s="136"/>
      <c r="P896" s="136"/>
      <c r="Q896" s="136"/>
      <c r="R896" s="136"/>
      <c r="S896" s="136"/>
      <c r="T896" s="136"/>
      <c r="U896" s="136"/>
      <c r="V896" s="136"/>
      <c r="W896" s="136"/>
      <c r="X896" s="136"/>
      <c r="Y896" s="136"/>
      <c r="Z896" s="136"/>
    </row>
    <row r="897" spans="1:26" ht="25.8" customHeight="1">
      <c r="A897" s="136"/>
      <c r="B897" s="136"/>
      <c r="C897" s="136"/>
      <c r="D897" s="136"/>
      <c r="E897" s="136"/>
      <c r="F897" s="136"/>
      <c r="G897" s="136"/>
      <c r="H897" s="136"/>
      <c r="I897" s="136"/>
      <c r="J897" s="136"/>
      <c r="K897" s="136"/>
      <c r="L897" s="136"/>
      <c r="M897" s="136"/>
      <c r="N897" s="136"/>
      <c r="O897" s="136"/>
      <c r="P897" s="136"/>
      <c r="Q897" s="136"/>
      <c r="R897" s="136"/>
      <c r="S897" s="136"/>
      <c r="T897" s="136"/>
      <c r="U897" s="136"/>
      <c r="V897" s="136"/>
      <c r="W897" s="136"/>
      <c r="X897" s="136"/>
      <c r="Y897" s="136"/>
      <c r="Z897" s="136"/>
    </row>
    <row r="898" spans="1:26" ht="25.8" customHeight="1">
      <c r="A898" s="136"/>
      <c r="B898" s="136"/>
      <c r="C898" s="136"/>
      <c r="D898" s="136"/>
      <c r="E898" s="136"/>
      <c r="F898" s="136"/>
      <c r="G898" s="136"/>
      <c r="H898" s="136"/>
      <c r="I898" s="136"/>
      <c r="J898" s="136"/>
      <c r="K898" s="136"/>
      <c r="L898" s="136"/>
      <c r="M898" s="136"/>
      <c r="N898" s="136"/>
      <c r="O898" s="136"/>
      <c r="P898" s="136"/>
      <c r="Q898" s="136"/>
      <c r="R898" s="136"/>
      <c r="S898" s="136"/>
      <c r="T898" s="136"/>
      <c r="U898" s="136"/>
      <c r="V898" s="136"/>
      <c r="W898" s="136"/>
      <c r="X898" s="136"/>
      <c r="Y898" s="136"/>
      <c r="Z898" s="136"/>
    </row>
    <row r="899" spans="1:26" ht="25.8" customHeight="1">
      <c r="A899" s="136"/>
      <c r="B899" s="136"/>
      <c r="C899" s="136"/>
      <c r="D899" s="136"/>
      <c r="E899" s="136"/>
      <c r="F899" s="136"/>
      <c r="G899" s="136"/>
      <c r="H899" s="136"/>
      <c r="I899" s="136"/>
      <c r="J899" s="136"/>
      <c r="K899" s="136"/>
      <c r="L899" s="136"/>
      <c r="M899" s="136"/>
      <c r="N899" s="136"/>
      <c r="O899" s="136"/>
      <c r="P899" s="136"/>
      <c r="Q899" s="136"/>
      <c r="R899" s="136"/>
      <c r="S899" s="136"/>
      <c r="T899" s="136"/>
      <c r="U899" s="136"/>
      <c r="V899" s="136"/>
      <c r="W899" s="136"/>
      <c r="X899" s="136"/>
      <c r="Y899" s="136"/>
      <c r="Z899" s="136"/>
    </row>
    <row r="900" spans="1:26" ht="25.8" customHeight="1">
      <c r="A900" s="136"/>
      <c r="B900" s="136"/>
      <c r="C900" s="136"/>
      <c r="D900" s="136"/>
      <c r="E900" s="136"/>
      <c r="F900" s="136"/>
      <c r="G900" s="136"/>
      <c r="H900" s="136"/>
      <c r="I900" s="136"/>
      <c r="J900" s="136"/>
      <c r="K900" s="136"/>
      <c r="L900" s="136"/>
      <c r="M900" s="136"/>
      <c r="N900" s="136"/>
      <c r="O900" s="136"/>
      <c r="P900" s="136"/>
      <c r="Q900" s="136"/>
      <c r="R900" s="136"/>
      <c r="S900" s="136"/>
      <c r="T900" s="136"/>
      <c r="U900" s="136"/>
      <c r="V900" s="136"/>
      <c r="W900" s="136"/>
      <c r="X900" s="136"/>
      <c r="Y900" s="136"/>
      <c r="Z900" s="136"/>
    </row>
    <row r="901" spans="1:26" ht="25.8" customHeight="1">
      <c r="A901" s="136"/>
      <c r="B901" s="136"/>
      <c r="C901" s="136"/>
      <c r="D901" s="136"/>
      <c r="E901" s="136"/>
      <c r="F901" s="136"/>
      <c r="G901" s="136"/>
      <c r="H901" s="136"/>
      <c r="I901" s="136"/>
      <c r="J901" s="136"/>
      <c r="K901" s="136"/>
      <c r="L901" s="136"/>
      <c r="M901" s="136"/>
      <c r="N901" s="136"/>
      <c r="O901" s="136"/>
      <c r="P901" s="136"/>
      <c r="Q901" s="136"/>
      <c r="R901" s="136"/>
      <c r="S901" s="136"/>
      <c r="T901" s="136"/>
      <c r="U901" s="136"/>
      <c r="V901" s="136"/>
      <c r="W901" s="136"/>
      <c r="X901" s="136"/>
      <c r="Y901" s="136"/>
      <c r="Z901" s="136"/>
    </row>
    <row r="902" spans="1:26" ht="25.8" customHeight="1">
      <c r="A902" s="136"/>
      <c r="B902" s="136"/>
      <c r="C902" s="136"/>
      <c r="D902" s="136"/>
      <c r="E902" s="136"/>
      <c r="F902" s="136"/>
      <c r="G902" s="136"/>
      <c r="H902" s="136"/>
      <c r="I902" s="136"/>
      <c r="J902" s="136"/>
      <c r="K902" s="136"/>
      <c r="L902" s="136"/>
      <c r="M902" s="136"/>
      <c r="N902" s="136"/>
      <c r="O902" s="136"/>
      <c r="P902" s="136"/>
      <c r="Q902" s="136"/>
      <c r="R902" s="136"/>
      <c r="S902" s="136"/>
      <c r="T902" s="136"/>
      <c r="U902" s="136"/>
      <c r="V902" s="136"/>
      <c r="W902" s="136"/>
      <c r="X902" s="136"/>
      <c r="Y902" s="136"/>
      <c r="Z902" s="136"/>
    </row>
    <row r="903" spans="1:26" ht="25.8" customHeight="1">
      <c r="A903" s="136"/>
      <c r="B903" s="136"/>
      <c r="C903" s="136"/>
      <c r="D903" s="136"/>
      <c r="E903" s="136"/>
      <c r="F903" s="136"/>
      <c r="G903" s="136"/>
      <c r="H903" s="136"/>
      <c r="I903" s="136"/>
      <c r="J903" s="136"/>
      <c r="K903" s="136"/>
      <c r="L903" s="136"/>
      <c r="M903" s="136"/>
      <c r="N903" s="136"/>
      <c r="O903" s="136"/>
      <c r="P903" s="136"/>
      <c r="Q903" s="136"/>
      <c r="R903" s="136"/>
      <c r="S903" s="136"/>
      <c r="T903" s="136"/>
      <c r="U903" s="136"/>
      <c r="V903" s="136"/>
      <c r="W903" s="136"/>
      <c r="X903" s="136"/>
      <c r="Y903" s="136"/>
      <c r="Z903" s="136"/>
    </row>
    <row r="904" spans="1:26" ht="25.8" customHeight="1">
      <c r="A904" s="136"/>
      <c r="B904" s="136"/>
      <c r="C904" s="136"/>
      <c r="D904" s="136"/>
      <c r="E904" s="136"/>
      <c r="F904" s="136"/>
      <c r="G904" s="136"/>
      <c r="H904" s="136"/>
      <c r="I904" s="136"/>
      <c r="J904" s="136"/>
      <c r="K904" s="136"/>
      <c r="L904" s="136"/>
      <c r="M904" s="136"/>
      <c r="N904" s="136"/>
      <c r="O904" s="136"/>
      <c r="P904" s="136"/>
      <c r="Q904" s="136"/>
      <c r="R904" s="136"/>
      <c r="S904" s="136"/>
      <c r="T904" s="136"/>
      <c r="U904" s="136"/>
      <c r="V904" s="136"/>
      <c r="W904" s="136"/>
      <c r="X904" s="136"/>
      <c r="Y904" s="136"/>
      <c r="Z904" s="136"/>
    </row>
    <row r="905" spans="1:26" ht="25.8" customHeight="1">
      <c r="A905" s="136"/>
      <c r="B905" s="136"/>
      <c r="C905" s="136"/>
      <c r="D905" s="136"/>
      <c r="E905" s="136"/>
      <c r="F905" s="136"/>
      <c r="G905" s="136"/>
      <c r="H905" s="136"/>
      <c r="I905" s="136"/>
      <c r="J905" s="136"/>
      <c r="K905" s="136"/>
      <c r="L905" s="136"/>
      <c r="M905" s="136"/>
      <c r="N905" s="136"/>
      <c r="O905" s="136"/>
      <c r="P905" s="136"/>
      <c r="Q905" s="136"/>
      <c r="R905" s="136"/>
      <c r="S905" s="136"/>
      <c r="T905" s="136"/>
      <c r="U905" s="136"/>
      <c r="V905" s="136"/>
      <c r="W905" s="136"/>
      <c r="X905" s="136"/>
      <c r="Y905" s="136"/>
      <c r="Z905" s="136"/>
    </row>
    <row r="906" spans="1:26" ht="25.8" customHeight="1">
      <c r="A906" s="136"/>
      <c r="B906" s="136"/>
      <c r="C906" s="136"/>
      <c r="D906" s="136"/>
      <c r="E906" s="136"/>
      <c r="F906" s="136"/>
      <c r="G906" s="136"/>
      <c r="H906" s="136"/>
      <c r="I906" s="136"/>
      <c r="J906" s="136"/>
      <c r="K906" s="136"/>
      <c r="L906" s="136"/>
      <c r="M906" s="136"/>
      <c r="N906" s="136"/>
      <c r="O906" s="136"/>
      <c r="P906" s="136"/>
      <c r="Q906" s="136"/>
      <c r="R906" s="136"/>
      <c r="S906" s="136"/>
      <c r="T906" s="136"/>
      <c r="U906" s="136"/>
      <c r="V906" s="136"/>
      <c r="W906" s="136"/>
      <c r="X906" s="136"/>
      <c r="Y906" s="136"/>
      <c r="Z906" s="136"/>
    </row>
    <row r="907" spans="1:26" ht="25.8" customHeight="1">
      <c r="A907" s="136"/>
      <c r="B907" s="136"/>
      <c r="C907" s="136"/>
      <c r="D907" s="136"/>
      <c r="E907" s="136"/>
      <c r="F907" s="136"/>
      <c r="G907" s="136"/>
      <c r="H907" s="136"/>
      <c r="I907" s="136"/>
      <c r="J907" s="136"/>
      <c r="K907" s="136"/>
      <c r="L907" s="136"/>
      <c r="M907" s="136"/>
      <c r="N907" s="136"/>
      <c r="O907" s="136"/>
      <c r="P907" s="136"/>
      <c r="Q907" s="136"/>
      <c r="R907" s="136"/>
      <c r="S907" s="136"/>
      <c r="T907" s="136"/>
      <c r="U907" s="136"/>
      <c r="V907" s="136"/>
      <c r="W907" s="136"/>
      <c r="X907" s="136"/>
      <c r="Y907" s="136"/>
      <c r="Z907" s="136"/>
    </row>
    <row r="908" spans="1:26" ht="25.8" customHeight="1">
      <c r="A908" s="136"/>
      <c r="B908" s="136"/>
      <c r="C908" s="136"/>
      <c r="D908" s="136"/>
      <c r="E908" s="136"/>
      <c r="F908" s="136"/>
      <c r="G908" s="136"/>
      <c r="H908" s="136"/>
      <c r="I908" s="136"/>
      <c r="J908" s="136"/>
      <c r="K908" s="136"/>
      <c r="L908" s="136"/>
      <c r="M908" s="136"/>
      <c r="N908" s="136"/>
      <c r="O908" s="136"/>
      <c r="P908" s="136"/>
      <c r="Q908" s="136"/>
      <c r="R908" s="136"/>
      <c r="S908" s="136"/>
      <c r="T908" s="136"/>
      <c r="U908" s="136"/>
      <c r="V908" s="136"/>
      <c r="W908" s="136"/>
      <c r="X908" s="136"/>
      <c r="Y908" s="136"/>
      <c r="Z908" s="136"/>
    </row>
    <row r="909" spans="1:26" ht="25.8" customHeight="1">
      <c r="A909" s="136"/>
      <c r="B909" s="136"/>
      <c r="C909" s="136"/>
      <c r="D909" s="136"/>
      <c r="E909" s="136"/>
      <c r="F909" s="136"/>
      <c r="G909" s="136"/>
      <c r="H909" s="136"/>
      <c r="I909" s="136"/>
      <c r="J909" s="136"/>
      <c r="K909" s="136"/>
      <c r="L909" s="136"/>
      <c r="M909" s="136"/>
      <c r="N909" s="136"/>
      <c r="O909" s="136"/>
      <c r="P909" s="136"/>
      <c r="Q909" s="136"/>
      <c r="R909" s="136"/>
      <c r="S909" s="136"/>
      <c r="T909" s="136"/>
      <c r="U909" s="136"/>
      <c r="V909" s="136"/>
      <c r="W909" s="136"/>
      <c r="X909" s="136"/>
      <c r="Y909" s="136"/>
      <c r="Z909" s="136"/>
    </row>
    <row r="910" spans="1:26" ht="25.8" customHeight="1">
      <c r="A910" s="136"/>
      <c r="B910" s="136"/>
      <c r="C910" s="136"/>
      <c r="D910" s="136"/>
      <c r="E910" s="136"/>
      <c r="F910" s="136"/>
      <c r="G910" s="136"/>
      <c r="H910" s="136"/>
      <c r="I910" s="136"/>
      <c r="J910" s="136"/>
      <c r="K910" s="136"/>
      <c r="L910" s="136"/>
      <c r="M910" s="136"/>
      <c r="N910" s="136"/>
      <c r="O910" s="136"/>
      <c r="P910" s="136"/>
      <c r="Q910" s="136"/>
      <c r="R910" s="136"/>
      <c r="S910" s="136"/>
      <c r="T910" s="136"/>
      <c r="U910" s="136"/>
      <c r="V910" s="136"/>
      <c r="W910" s="136"/>
      <c r="X910" s="136"/>
      <c r="Y910" s="136"/>
      <c r="Z910" s="136"/>
    </row>
    <row r="911" spans="1:26" ht="25.8" customHeight="1">
      <c r="A911" s="136"/>
      <c r="B911" s="136"/>
      <c r="C911" s="136"/>
      <c r="D911" s="136"/>
      <c r="E911" s="136"/>
      <c r="F911" s="136"/>
      <c r="G911" s="136"/>
      <c r="H911" s="136"/>
      <c r="I911" s="136"/>
      <c r="J911" s="136"/>
      <c r="K911" s="136"/>
      <c r="L911" s="136"/>
      <c r="M911" s="136"/>
      <c r="N911" s="136"/>
      <c r="O911" s="136"/>
      <c r="P911" s="136"/>
      <c r="Q911" s="136"/>
      <c r="R911" s="136"/>
      <c r="S911" s="136"/>
      <c r="T911" s="136"/>
      <c r="U911" s="136"/>
      <c r="V911" s="136"/>
      <c r="W911" s="136"/>
      <c r="X911" s="136"/>
      <c r="Y911" s="136"/>
      <c r="Z911" s="136"/>
    </row>
    <row r="912" spans="1:26" ht="25.8" customHeight="1">
      <c r="A912" s="136"/>
      <c r="B912" s="136"/>
      <c r="C912" s="136"/>
      <c r="D912" s="136"/>
      <c r="E912" s="136"/>
      <c r="F912" s="136"/>
      <c r="G912" s="136"/>
      <c r="H912" s="136"/>
      <c r="I912" s="136"/>
      <c r="J912" s="136"/>
      <c r="K912" s="136"/>
      <c r="L912" s="136"/>
      <c r="M912" s="136"/>
      <c r="N912" s="136"/>
      <c r="O912" s="136"/>
      <c r="P912" s="136"/>
      <c r="Q912" s="136"/>
      <c r="R912" s="136"/>
      <c r="S912" s="136"/>
      <c r="T912" s="136"/>
      <c r="U912" s="136"/>
      <c r="V912" s="136"/>
      <c r="W912" s="136"/>
      <c r="X912" s="136"/>
      <c r="Y912" s="136"/>
      <c r="Z912" s="136"/>
    </row>
    <row r="913" spans="1:26" ht="25.8" customHeight="1">
      <c r="A913" s="136"/>
      <c r="B913" s="136"/>
      <c r="C913" s="136"/>
      <c r="D913" s="136"/>
      <c r="E913" s="136"/>
      <c r="F913" s="136"/>
      <c r="G913" s="136"/>
      <c r="H913" s="136"/>
      <c r="I913" s="136"/>
      <c r="J913" s="136"/>
      <c r="K913" s="136"/>
      <c r="L913" s="136"/>
      <c r="M913" s="136"/>
      <c r="N913" s="136"/>
      <c r="O913" s="136"/>
      <c r="P913" s="136"/>
      <c r="Q913" s="136"/>
      <c r="R913" s="136"/>
      <c r="S913" s="136"/>
      <c r="T913" s="136"/>
      <c r="U913" s="136"/>
      <c r="V913" s="136"/>
      <c r="W913" s="136"/>
      <c r="X913" s="136"/>
      <c r="Y913" s="136"/>
      <c r="Z913" s="136"/>
    </row>
    <row r="914" spans="1:26" ht="25.8" customHeight="1">
      <c r="A914" s="136"/>
      <c r="B914" s="136"/>
      <c r="C914" s="136"/>
      <c r="D914" s="136"/>
      <c r="E914" s="136"/>
      <c r="F914" s="136"/>
      <c r="G914" s="136"/>
      <c r="H914" s="136"/>
      <c r="I914" s="136"/>
      <c r="J914" s="136"/>
      <c r="K914" s="136"/>
      <c r="L914" s="136"/>
      <c r="M914" s="136"/>
      <c r="N914" s="136"/>
      <c r="O914" s="136"/>
      <c r="P914" s="136"/>
      <c r="Q914" s="136"/>
      <c r="R914" s="136"/>
      <c r="S914" s="136"/>
      <c r="T914" s="136"/>
      <c r="U914" s="136"/>
      <c r="V914" s="136"/>
      <c r="W914" s="136"/>
      <c r="X914" s="136"/>
      <c r="Y914" s="136"/>
      <c r="Z914" s="136"/>
    </row>
    <row r="915" spans="1:26" ht="25.8" customHeight="1">
      <c r="A915" s="136"/>
      <c r="B915" s="136"/>
      <c r="C915" s="136"/>
      <c r="D915" s="136"/>
      <c r="E915" s="136"/>
      <c r="F915" s="136"/>
      <c r="G915" s="136"/>
      <c r="H915" s="136"/>
      <c r="I915" s="136"/>
      <c r="J915" s="136"/>
      <c r="K915" s="136"/>
      <c r="L915" s="136"/>
      <c r="M915" s="136"/>
      <c r="N915" s="136"/>
      <c r="O915" s="136"/>
      <c r="P915" s="136"/>
      <c r="Q915" s="136"/>
      <c r="R915" s="136"/>
      <c r="S915" s="136"/>
      <c r="T915" s="136"/>
      <c r="U915" s="136"/>
      <c r="V915" s="136"/>
      <c r="W915" s="136"/>
      <c r="X915" s="136"/>
      <c r="Y915" s="136"/>
      <c r="Z915" s="136"/>
    </row>
    <row r="916" spans="1:26" ht="25.8" customHeight="1">
      <c r="A916" s="136"/>
      <c r="B916" s="136"/>
      <c r="C916" s="136"/>
      <c r="D916" s="136"/>
      <c r="E916" s="136"/>
      <c r="F916" s="136"/>
      <c r="G916" s="136"/>
      <c r="H916" s="136"/>
      <c r="I916" s="136"/>
      <c r="J916" s="136"/>
      <c r="K916" s="136"/>
      <c r="L916" s="136"/>
      <c r="M916" s="136"/>
      <c r="N916" s="136"/>
      <c r="O916" s="136"/>
      <c r="P916" s="136"/>
      <c r="Q916" s="136"/>
      <c r="R916" s="136"/>
      <c r="S916" s="136"/>
      <c r="T916" s="136"/>
      <c r="U916" s="136"/>
      <c r="V916" s="136"/>
      <c r="W916" s="136"/>
      <c r="X916" s="136"/>
      <c r="Y916" s="136"/>
      <c r="Z916" s="136"/>
    </row>
    <row r="917" spans="1:26" ht="25.8" customHeight="1">
      <c r="A917" s="136"/>
      <c r="B917" s="136"/>
      <c r="C917" s="136"/>
      <c r="D917" s="136"/>
      <c r="E917" s="136"/>
      <c r="F917" s="136"/>
      <c r="G917" s="136"/>
      <c r="H917" s="136"/>
      <c r="I917" s="136"/>
      <c r="J917" s="136"/>
      <c r="K917" s="136"/>
      <c r="L917" s="136"/>
      <c r="M917" s="136"/>
      <c r="N917" s="136"/>
      <c r="O917" s="136"/>
      <c r="P917" s="136"/>
      <c r="Q917" s="136"/>
      <c r="R917" s="136"/>
      <c r="S917" s="136"/>
      <c r="T917" s="136"/>
      <c r="U917" s="136"/>
      <c r="V917" s="136"/>
      <c r="W917" s="136"/>
      <c r="X917" s="136"/>
      <c r="Y917" s="136"/>
      <c r="Z917" s="136"/>
    </row>
    <row r="918" spans="1:26" ht="25.8" customHeight="1">
      <c r="A918" s="136"/>
      <c r="B918" s="136"/>
      <c r="C918" s="136"/>
      <c r="D918" s="136"/>
      <c r="E918" s="136"/>
      <c r="F918" s="136"/>
      <c r="G918" s="136"/>
      <c r="H918" s="136"/>
      <c r="I918" s="136"/>
      <c r="J918" s="136"/>
      <c r="K918" s="136"/>
      <c r="L918" s="136"/>
      <c r="M918" s="136"/>
      <c r="N918" s="136"/>
      <c r="O918" s="136"/>
      <c r="P918" s="136"/>
      <c r="Q918" s="136"/>
      <c r="R918" s="136"/>
      <c r="S918" s="136"/>
      <c r="T918" s="136"/>
      <c r="U918" s="136"/>
      <c r="V918" s="136"/>
      <c r="W918" s="136"/>
      <c r="X918" s="136"/>
      <c r="Y918" s="136"/>
      <c r="Z918" s="136"/>
    </row>
    <row r="919" spans="1:26" ht="25.8" customHeight="1">
      <c r="A919" s="136"/>
      <c r="B919" s="136"/>
      <c r="C919" s="136"/>
      <c r="D919" s="136"/>
      <c r="E919" s="136"/>
      <c r="F919" s="136"/>
      <c r="G919" s="136"/>
      <c r="H919" s="136"/>
      <c r="I919" s="136"/>
      <c r="J919" s="136"/>
      <c r="K919" s="136"/>
      <c r="L919" s="136"/>
      <c r="M919" s="136"/>
      <c r="N919" s="136"/>
      <c r="O919" s="136"/>
      <c r="P919" s="136"/>
      <c r="Q919" s="136"/>
      <c r="R919" s="136"/>
      <c r="S919" s="136"/>
      <c r="T919" s="136"/>
      <c r="U919" s="136"/>
      <c r="V919" s="136"/>
      <c r="W919" s="136"/>
      <c r="X919" s="136"/>
      <c r="Y919" s="136"/>
      <c r="Z919" s="136"/>
    </row>
    <row r="920" spans="1:26" ht="25.8" customHeight="1">
      <c r="A920" s="136"/>
      <c r="B920" s="136"/>
      <c r="C920" s="136"/>
      <c r="D920" s="136"/>
      <c r="E920" s="136"/>
      <c r="F920" s="136"/>
      <c r="G920" s="136"/>
      <c r="H920" s="136"/>
      <c r="I920" s="136"/>
      <c r="J920" s="136"/>
      <c r="K920" s="136"/>
      <c r="L920" s="136"/>
      <c r="M920" s="136"/>
      <c r="N920" s="136"/>
      <c r="O920" s="136"/>
      <c r="P920" s="136"/>
      <c r="Q920" s="136"/>
      <c r="R920" s="136"/>
      <c r="S920" s="136"/>
      <c r="T920" s="136"/>
      <c r="U920" s="136"/>
      <c r="V920" s="136"/>
      <c r="W920" s="136"/>
      <c r="X920" s="136"/>
      <c r="Y920" s="136"/>
      <c r="Z920" s="136"/>
    </row>
    <row r="921" spans="1:26" ht="25.8" customHeight="1">
      <c r="A921" s="136"/>
      <c r="B921" s="136"/>
      <c r="C921" s="136"/>
      <c r="D921" s="136"/>
      <c r="E921" s="136"/>
      <c r="F921" s="136"/>
      <c r="G921" s="136"/>
      <c r="H921" s="136"/>
      <c r="I921" s="136"/>
      <c r="J921" s="136"/>
      <c r="K921" s="136"/>
      <c r="L921" s="136"/>
      <c r="M921" s="136"/>
      <c r="N921" s="136"/>
      <c r="O921" s="136"/>
      <c r="P921" s="136"/>
      <c r="Q921" s="136"/>
      <c r="R921" s="136"/>
      <c r="S921" s="136"/>
      <c r="T921" s="136"/>
      <c r="U921" s="136"/>
      <c r="V921" s="136"/>
      <c r="W921" s="136"/>
      <c r="X921" s="136"/>
      <c r="Y921" s="136"/>
      <c r="Z921" s="136"/>
    </row>
    <row r="922" spans="1:26" ht="25.8" customHeight="1">
      <c r="A922" s="136"/>
      <c r="B922" s="136"/>
      <c r="C922" s="136"/>
      <c r="D922" s="136"/>
      <c r="E922" s="136"/>
      <c r="F922" s="136"/>
      <c r="G922" s="136"/>
      <c r="H922" s="136"/>
      <c r="I922" s="136"/>
      <c r="J922" s="136"/>
      <c r="K922" s="136"/>
      <c r="L922" s="136"/>
      <c r="M922" s="136"/>
      <c r="N922" s="136"/>
      <c r="O922" s="136"/>
      <c r="P922" s="136"/>
      <c r="Q922" s="136"/>
      <c r="R922" s="136"/>
      <c r="S922" s="136"/>
      <c r="T922" s="136"/>
      <c r="U922" s="136"/>
      <c r="V922" s="136"/>
      <c r="W922" s="136"/>
      <c r="X922" s="136"/>
      <c r="Y922" s="136"/>
      <c r="Z922" s="136"/>
    </row>
    <row r="923" spans="1:26" ht="25.8" customHeight="1">
      <c r="A923" s="136"/>
      <c r="B923" s="136"/>
      <c r="C923" s="136"/>
      <c r="D923" s="136"/>
      <c r="E923" s="136"/>
      <c r="F923" s="136"/>
      <c r="G923" s="136"/>
      <c r="H923" s="136"/>
      <c r="I923" s="136"/>
      <c r="J923" s="136"/>
      <c r="K923" s="136"/>
      <c r="L923" s="136"/>
      <c r="M923" s="136"/>
      <c r="N923" s="136"/>
      <c r="O923" s="136"/>
      <c r="P923" s="136"/>
      <c r="Q923" s="136"/>
      <c r="R923" s="136"/>
      <c r="S923" s="136"/>
      <c r="T923" s="136"/>
      <c r="U923" s="136"/>
      <c r="V923" s="136"/>
      <c r="W923" s="136"/>
      <c r="X923" s="136"/>
      <c r="Y923" s="136"/>
      <c r="Z923" s="136"/>
    </row>
    <row r="924" spans="1:26" ht="25.8" customHeight="1">
      <c r="A924" s="136"/>
      <c r="B924" s="136"/>
      <c r="C924" s="136"/>
      <c r="D924" s="136"/>
      <c r="E924" s="136"/>
      <c r="F924" s="136"/>
      <c r="G924" s="136"/>
      <c r="H924" s="136"/>
      <c r="I924" s="136"/>
      <c r="J924" s="136"/>
      <c r="K924" s="136"/>
      <c r="L924" s="136"/>
      <c r="M924" s="136"/>
      <c r="N924" s="136"/>
      <c r="O924" s="136"/>
      <c r="P924" s="136"/>
      <c r="Q924" s="136"/>
      <c r="R924" s="136"/>
      <c r="S924" s="136"/>
      <c r="T924" s="136"/>
      <c r="U924" s="136"/>
      <c r="V924" s="136"/>
      <c r="W924" s="136"/>
      <c r="X924" s="136"/>
      <c r="Y924" s="136"/>
      <c r="Z924" s="136"/>
    </row>
    <row r="925" spans="1:26" ht="25.8" customHeight="1">
      <c r="A925" s="136"/>
      <c r="B925" s="136"/>
      <c r="C925" s="136"/>
      <c r="D925" s="136"/>
      <c r="E925" s="136"/>
      <c r="F925" s="136"/>
      <c r="G925" s="136"/>
      <c r="H925" s="136"/>
      <c r="I925" s="136"/>
      <c r="J925" s="136"/>
      <c r="K925" s="136"/>
      <c r="L925" s="136"/>
      <c r="M925" s="136"/>
      <c r="N925" s="136"/>
      <c r="O925" s="136"/>
      <c r="P925" s="136"/>
      <c r="Q925" s="136"/>
      <c r="R925" s="136"/>
      <c r="S925" s="136"/>
      <c r="T925" s="136"/>
      <c r="U925" s="136"/>
      <c r="V925" s="136"/>
      <c r="W925" s="136"/>
      <c r="X925" s="136"/>
      <c r="Y925" s="136"/>
      <c r="Z925" s="136"/>
    </row>
    <row r="926" spans="1:26" ht="25.8" customHeight="1">
      <c r="A926" s="136"/>
      <c r="B926" s="136"/>
      <c r="C926" s="136"/>
      <c r="D926" s="136"/>
      <c r="E926" s="136"/>
      <c r="F926" s="136"/>
      <c r="G926" s="136"/>
      <c r="H926" s="136"/>
      <c r="I926" s="136"/>
      <c r="J926" s="136"/>
      <c r="K926" s="136"/>
      <c r="L926" s="136"/>
      <c r="M926" s="136"/>
      <c r="N926" s="136"/>
      <c r="O926" s="136"/>
      <c r="P926" s="136"/>
      <c r="Q926" s="136"/>
      <c r="R926" s="136"/>
      <c r="S926" s="136"/>
      <c r="T926" s="136"/>
      <c r="U926" s="136"/>
      <c r="V926" s="136"/>
      <c r="W926" s="136"/>
      <c r="X926" s="136"/>
      <c r="Y926" s="136"/>
      <c r="Z926" s="136"/>
    </row>
    <row r="927" spans="1:26" ht="25.8" customHeight="1">
      <c r="A927" s="136"/>
      <c r="B927" s="136"/>
      <c r="C927" s="136"/>
      <c r="D927" s="136"/>
      <c r="E927" s="136"/>
      <c r="F927" s="136"/>
      <c r="G927" s="136"/>
      <c r="H927" s="136"/>
      <c r="I927" s="136"/>
      <c r="J927" s="136"/>
      <c r="K927" s="136"/>
      <c r="L927" s="136"/>
      <c r="M927" s="136"/>
      <c r="N927" s="136"/>
      <c r="O927" s="136"/>
      <c r="P927" s="136"/>
      <c r="Q927" s="136"/>
      <c r="R927" s="136"/>
      <c r="S927" s="136"/>
      <c r="T927" s="136"/>
      <c r="U927" s="136"/>
      <c r="V927" s="136"/>
      <c r="W927" s="136"/>
      <c r="X927" s="136"/>
      <c r="Y927" s="136"/>
      <c r="Z927" s="136"/>
    </row>
    <row r="928" spans="1:26" ht="25.8" customHeight="1">
      <c r="A928" s="136"/>
      <c r="B928" s="136"/>
      <c r="C928" s="136"/>
      <c r="D928" s="136"/>
      <c r="E928" s="136"/>
      <c r="F928" s="136"/>
      <c r="G928" s="136"/>
      <c r="H928" s="136"/>
      <c r="I928" s="136"/>
      <c r="J928" s="136"/>
      <c r="K928" s="136"/>
      <c r="L928" s="136"/>
      <c r="M928" s="136"/>
      <c r="N928" s="136"/>
      <c r="O928" s="136"/>
      <c r="P928" s="136"/>
      <c r="Q928" s="136"/>
      <c r="R928" s="136"/>
      <c r="S928" s="136"/>
      <c r="T928" s="136"/>
      <c r="U928" s="136"/>
      <c r="V928" s="136"/>
      <c r="W928" s="136"/>
      <c r="X928" s="136"/>
      <c r="Y928" s="136"/>
      <c r="Z928" s="136"/>
    </row>
    <row r="929" spans="1:26" ht="25.8" customHeight="1">
      <c r="A929" s="136"/>
      <c r="B929" s="136"/>
      <c r="C929" s="136"/>
      <c r="D929" s="136"/>
      <c r="E929" s="136"/>
      <c r="F929" s="136"/>
      <c r="G929" s="136"/>
      <c r="H929" s="136"/>
      <c r="I929" s="136"/>
      <c r="J929" s="136"/>
      <c r="K929" s="136"/>
      <c r="L929" s="136"/>
      <c r="M929" s="136"/>
      <c r="N929" s="136"/>
      <c r="O929" s="136"/>
      <c r="P929" s="136"/>
      <c r="Q929" s="136"/>
      <c r="R929" s="136"/>
      <c r="S929" s="136"/>
      <c r="T929" s="136"/>
      <c r="U929" s="136"/>
      <c r="V929" s="136"/>
      <c r="W929" s="136"/>
      <c r="X929" s="136"/>
      <c r="Y929" s="136"/>
      <c r="Z929" s="136"/>
    </row>
    <row r="930" spans="1:26" ht="25.8" customHeight="1">
      <c r="A930" s="136"/>
      <c r="B930" s="136"/>
      <c r="C930" s="136"/>
      <c r="D930" s="136"/>
      <c r="E930" s="136"/>
      <c r="F930" s="136"/>
      <c r="G930" s="136"/>
      <c r="H930" s="136"/>
      <c r="I930" s="136"/>
      <c r="J930" s="136"/>
      <c r="K930" s="136"/>
      <c r="L930" s="136"/>
      <c r="M930" s="136"/>
      <c r="N930" s="136"/>
      <c r="O930" s="136"/>
      <c r="P930" s="136"/>
      <c r="Q930" s="136"/>
      <c r="R930" s="136"/>
      <c r="S930" s="136"/>
      <c r="T930" s="136"/>
      <c r="U930" s="136"/>
      <c r="V930" s="136"/>
      <c r="W930" s="136"/>
      <c r="X930" s="136"/>
      <c r="Y930" s="136"/>
      <c r="Z930" s="136"/>
    </row>
    <row r="931" spans="1:26" ht="25.8" customHeight="1">
      <c r="A931" s="136"/>
      <c r="B931" s="136"/>
      <c r="C931" s="136"/>
      <c r="D931" s="136"/>
      <c r="E931" s="136"/>
      <c r="F931" s="136"/>
      <c r="G931" s="136"/>
      <c r="H931" s="136"/>
      <c r="I931" s="136"/>
      <c r="J931" s="136"/>
      <c r="K931" s="136"/>
      <c r="L931" s="136"/>
      <c r="M931" s="136"/>
      <c r="N931" s="136"/>
      <c r="O931" s="136"/>
      <c r="P931" s="136"/>
      <c r="Q931" s="136"/>
      <c r="R931" s="136"/>
      <c r="S931" s="136"/>
      <c r="T931" s="136"/>
      <c r="U931" s="136"/>
      <c r="V931" s="136"/>
      <c r="W931" s="136"/>
      <c r="X931" s="136"/>
      <c r="Y931" s="136"/>
      <c r="Z931" s="136"/>
    </row>
    <row r="932" spans="1:26" ht="25.8" customHeight="1">
      <c r="A932" s="136"/>
      <c r="B932" s="136"/>
      <c r="C932" s="136"/>
      <c r="D932" s="136"/>
      <c r="E932" s="136"/>
      <c r="F932" s="136"/>
      <c r="G932" s="136"/>
      <c r="H932" s="136"/>
      <c r="I932" s="136"/>
      <c r="J932" s="136"/>
      <c r="K932" s="136"/>
      <c r="L932" s="136"/>
      <c r="M932" s="136"/>
      <c r="N932" s="136"/>
      <c r="O932" s="136"/>
      <c r="P932" s="136"/>
      <c r="Q932" s="136"/>
      <c r="R932" s="136"/>
      <c r="S932" s="136"/>
      <c r="T932" s="136"/>
      <c r="U932" s="136"/>
      <c r="V932" s="136"/>
      <c r="W932" s="136"/>
      <c r="X932" s="136"/>
      <c r="Y932" s="136"/>
      <c r="Z932" s="136"/>
    </row>
    <row r="933" spans="1:26" ht="25.8" customHeight="1">
      <c r="A933" s="136"/>
      <c r="B933" s="136"/>
      <c r="C933" s="136"/>
      <c r="D933" s="136"/>
      <c r="E933" s="136"/>
      <c r="F933" s="136"/>
      <c r="G933" s="136"/>
      <c r="H933" s="136"/>
      <c r="I933" s="136"/>
      <c r="J933" s="136"/>
      <c r="K933" s="136"/>
      <c r="L933" s="136"/>
      <c r="M933" s="136"/>
      <c r="N933" s="136"/>
      <c r="O933" s="136"/>
      <c r="P933" s="136"/>
      <c r="Q933" s="136"/>
      <c r="R933" s="136"/>
      <c r="S933" s="136"/>
      <c r="T933" s="136"/>
      <c r="U933" s="136"/>
      <c r="V933" s="136"/>
      <c r="W933" s="136"/>
      <c r="X933" s="136"/>
      <c r="Y933" s="136"/>
      <c r="Z933" s="136"/>
    </row>
    <row r="934" spans="1:26" ht="25.8" customHeight="1">
      <c r="A934" s="136"/>
      <c r="B934" s="136"/>
      <c r="C934" s="136"/>
      <c r="D934" s="136"/>
      <c r="E934" s="136"/>
      <c r="F934" s="136"/>
      <c r="G934" s="136"/>
      <c r="H934" s="136"/>
      <c r="I934" s="136"/>
      <c r="J934" s="136"/>
      <c r="K934" s="136"/>
      <c r="L934" s="136"/>
      <c r="M934" s="136"/>
      <c r="N934" s="136"/>
      <c r="O934" s="136"/>
      <c r="P934" s="136"/>
      <c r="Q934" s="136"/>
      <c r="R934" s="136"/>
      <c r="S934" s="136"/>
      <c r="T934" s="136"/>
      <c r="U934" s="136"/>
      <c r="V934" s="136"/>
      <c r="W934" s="136"/>
      <c r="X934" s="136"/>
      <c r="Y934" s="136"/>
      <c r="Z934" s="136"/>
    </row>
    <row r="935" spans="1:26" ht="25.8" customHeight="1">
      <c r="A935" s="136"/>
      <c r="B935" s="136"/>
      <c r="C935" s="136"/>
      <c r="D935" s="136"/>
      <c r="E935" s="136"/>
      <c r="F935" s="136"/>
      <c r="G935" s="136"/>
      <c r="H935" s="136"/>
      <c r="I935" s="136"/>
      <c r="J935" s="136"/>
      <c r="K935" s="136"/>
      <c r="L935" s="136"/>
      <c r="M935" s="136"/>
      <c r="N935" s="136"/>
      <c r="O935" s="136"/>
      <c r="P935" s="136"/>
      <c r="Q935" s="136"/>
      <c r="R935" s="136"/>
      <c r="S935" s="136"/>
      <c r="T935" s="136"/>
      <c r="U935" s="136"/>
      <c r="V935" s="136"/>
      <c r="W935" s="136"/>
      <c r="X935" s="136"/>
      <c r="Y935" s="136"/>
      <c r="Z935" s="136"/>
    </row>
    <row r="936" spans="1:26" ht="25.8" customHeight="1">
      <c r="A936" s="136"/>
      <c r="B936" s="136"/>
      <c r="C936" s="136"/>
      <c r="D936" s="136"/>
      <c r="E936" s="136"/>
      <c r="F936" s="136"/>
      <c r="G936" s="136"/>
      <c r="H936" s="136"/>
      <c r="I936" s="136"/>
      <c r="J936" s="136"/>
      <c r="K936" s="136"/>
      <c r="L936" s="136"/>
      <c r="M936" s="136"/>
      <c r="N936" s="136"/>
      <c r="O936" s="136"/>
      <c r="P936" s="136"/>
      <c r="Q936" s="136"/>
      <c r="R936" s="136"/>
      <c r="S936" s="136"/>
      <c r="T936" s="136"/>
      <c r="U936" s="136"/>
      <c r="V936" s="136"/>
      <c r="W936" s="136"/>
      <c r="X936" s="136"/>
      <c r="Y936" s="136"/>
      <c r="Z936" s="136"/>
    </row>
    <row r="937" spans="1:26" ht="25.8" customHeight="1">
      <c r="A937" s="136"/>
      <c r="B937" s="136"/>
      <c r="C937" s="136"/>
      <c r="D937" s="136"/>
      <c r="E937" s="136"/>
      <c r="F937" s="136"/>
      <c r="G937" s="136"/>
      <c r="H937" s="136"/>
      <c r="I937" s="136"/>
      <c r="J937" s="136"/>
      <c r="K937" s="136"/>
      <c r="L937" s="136"/>
      <c r="M937" s="136"/>
      <c r="N937" s="136"/>
      <c r="O937" s="136"/>
      <c r="P937" s="136"/>
      <c r="Q937" s="136"/>
      <c r="R937" s="136"/>
      <c r="S937" s="136"/>
      <c r="T937" s="136"/>
      <c r="U937" s="136"/>
      <c r="V937" s="136"/>
      <c r="W937" s="136"/>
      <c r="X937" s="136"/>
      <c r="Y937" s="136"/>
      <c r="Z937" s="136"/>
    </row>
    <row r="938" spans="1:26" ht="25.8" customHeight="1">
      <c r="A938" s="136"/>
      <c r="B938" s="136"/>
      <c r="C938" s="136"/>
      <c r="D938" s="136"/>
      <c r="E938" s="136"/>
      <c r="F938" s="136"/>
      <c r="G938" s="136"/>
      <c r="H938" s="136"/>
      <c r="I938" s="136"/>
      <c r="J938" s="136"/>
      <c r="K938" s="136"/>
      <c r="L938" s="136"/>
      <c r="M938" s="136"/>
      <c r="N938" s="136"/>
      <c r="O938" s="136"/>
      <c r="P938" s="136"/>
      <c r="Q938" s="136"/>
      <c r="R938" s="136"/>
      <c r="S938" s="136"/>
      <c r="T938" s="136"/>
      <c r="U938" s="136"/>
      <c r="V938" s="136"/>
      <c r="W938" s="136"/>
      <c r="X938" s="136"/>
      <c r="Y938" s="136"/>
      <c r="Z938" s="136"/>
    </row>
    <row r="939" spans="1:26" ht="25.8" customHeight="1">
      <c r="A939" s="136"/>
      <c r="B939" s="136"/>
      <c r="C939" s="136"/>
      <c r="D939" s="136"/>
      <c r="E939" s="136"/>
      <c r="F939" s="136"/>
      <c r="G939" s="136"/>
      <c r="H939" s="136"/>
      <c r="I939" s="136"/>
      <c r="J939" s="136"/>
      <c r="K939" s="136"/>
      <c r="L939" s="136"/>
      <c r="M939" s="136"/>
      <c r="N939" s="136"/>
      <c r="O939" s="136"/>
      <c r="P939" s="136"/>
      <c r="Q939" s="136"/>
      <c r="R939" s="136"/>
      <c r="S939" s="136"/>
      <c r="T939" s="136"/>
      <c r="U939" s="136"/>
      <c r="V939" s="136"/>
      <c r="W939" s="136"/>
      <c r="X939" s="136"/>
      <c r="Y939" s="136"/>
      <c r="Z939" s="136"/>
    </row>
    <row r="940" spans="1:26" ht="25.8" customHeight="1">
      <c r="A940" s="136"/>
      <c r="B940" s="136"/>
      <c r="C940" s="136"/>
      <c r="D940" s="136"/>
      <c r="E940" s="136"/>
      <c r="F940" s="136"/>
      <c r="G940" s="136"/>
      <c r="H940" s="136"/>
      <c r="I940" s="136"/>
      <c r="J940" s="136"/>
      <c r="K940" s="136"/>
      <c r="L940" s="136"/>
      <c r="M940" s="136"/>
      <c r="N940" s="136"/>
      <c r="O940" s="136"/>
      <c r="P940" s="136"/>
      <c r="Q940" s="136"/>
      <c r="R940" s="136"/>
      <c r="S940" s="136"/>
      <c r="T940" s="136"/>
      <c r="U940" s="136"/>
      <c r="V940" s="136"/>
      <c r="W940" s="136"/>
      <c r="X940" s="136"/>
      <c r="Y940" s="136"/>
      <c r="Z940" s="136"/>
    </row>
    <row r="941" spans="1:26" ht="25.8" customHeight="1">
      <c r="A941" s="136"/>
      <c r="B941" s="136"/>
      <c r="C941" s="136"/>
      <c r="D941" s="136"/>
      <c r="E941" s="136"/>
      <c r="F941" s="136"/>
      <c r="G941" s="136"/>
      <c r="H941" s="136"/>
      <c r="I941" s="136"/>
      <c r="J941" s="136"/>
      <c r="K941" s="136"/>
      <c r="L941" s="136"/>
      <c r="M941" s="136"/>
      <c r="N941" s="136"/>
      <c r="O941" s="136"/>
      <c r="P941" s="136"/>
      <c r="Q941" s="136"/>
      <c r="R941" s="136"/>
      <c r="S941" s="136"/>
      <c r="T941" s="136"/>
      <c r="U941" s="136"/>
      <c r="V941" s="136"/>
      <c r="W941" s="136"/>
      <c r="X941" s="136"/>
      <c r="Y941" s="136"/>
      <c r="Z941" s="136"/>
    </row>
    <row r="942" spans="1:26" ht="25.8" customHeight="1">
      <c r="A942" s="136"/>
      <c r="B942" s="136"/>
      <c r="C942" s="136"/>
      <c r="D942" s="136"/>
      <c r="E942" s="136"/>
      <c r="F942" s="136"/>
      <c r="G942" s="136"/>
      <c r="H942" s="136"/>
      <c r="I942" s="136"/>
      <c r="J942" s="136"/>
      <c r="K942" s="136"/>
      <c r="L942" s="136"/>
      <c r="M942" s="136"/>
      <c r="N942" s="136"/>
      <c r="O942" s="136"/>
      <c r="P942" s="136"/>
      <c r="Q942" s="136"/>
      <c r="R942" s="136"/>
      <c r="S942" s="136"/>
      <c r="T942" s="136"/>
      <c r="U942" s="136"/>
      <c r="V942" s="136"/>
      <c r="W942" s="136"/>
      <c r="X942" s="136"/>
      <c r="Y942" s="136"/>
      <c r="Z942" s="136"/>
    </row>
    <row r="943" spans="1:26" ht="25.8" customHeight="1">
      <c r="A943" s="136"/>
      <c r="B943" s="136"/>
      <c r="C943" s="136"/>
      <c r="D943" s="136"/>
      <c r="E943" s="136"/>
      <c r="F943" s="136"/>
      <c r="G943" s="136"/>
      <c r="H943" s="136"/>
      <c r="I943" s="136"/>
      <c r="J943" s="136"/>
      <c r="K943" s="136"/>
      <c r="L943" s="136"/>
      <c r="M943" s="136"/>
      <c r="N943" s="136"/>
      <c r="O943" s="136"/>
      <c r="P943" s="136"/>
      <c r="Q943" s="136"/>
      <c r="R943" s="136"/>
      <c r="S943" s="136"/>
      <c r="T943" s="136"/>
      <c r="U943" s="136"/>
      <c r="V943" s="136"/>
      <c r="W943" s="136"/>
      <c r="X943" s="136"/>
      <c r="Y943" s="136"/>
      <c r="Z943" s="136"/>
    </row>
    <row r="944" spans="1:26" ht="25.8" customHeight="1">
      <c r="A944" s="136"/>
      <c r="B944" s="136"/>
      <c r="C944" s="136"/>
      <c r="D944" s="136"/>
      <c r="E944" s="136"/>
      <c r="F944" s="136"/>
      <c r="G944" s="136"/>
      <c r="H944" s="136"/>
      <c r="I944" s="136"/>
      <c r="J944" s="136"/>
      <c r="K944" s="136"/>
      <c r="L944" s="136"/>
      <c r="M944" s="136"/>
      <c r="N944" s="136"/>
      <c r="O944" s="136"/>
      <c r="P944" s="136"/>
      <c r="Q944" s="136"/>
      <c r="R944" s="136"/>
      <c r="S944" s="136"/>
      <c r="T944" s="136"/>
      <c r="U944" s="136"/>
      <c r="V944" s="136"/>
      <c r="W944" s="136"/>
      <c r="X944" s="136"/>
      <c r="Y944" s="136"/>
      <c r="Z944" s="136"/>
    </row>
    <row r="945" spans="1:26" ht="25.8" customHeight="1">
      <c r="A945" s="136"/>
      <c r="B945" s="136"/>
      <c r="C945" s="136"/>
      <c r="D945" s="136"/>
      <c r="E945" s="136"/>
      <c r="F945" s="136"/>
      <c r="G945" s="136"/>
      <c r="H945" s="136"/>
      <c r="I945" s="136"/>
      <c r="J945" s="136"/>
      <c r="K945" s="136"/>
      <c r="L945" s="136"/>
      <c r="M945" s="136"/>
      <c r="N945" s="136"/>
      <c r="O945" s="136"/>
      <c r="P945" s="136"/>
      <c r="Q945" s="136"/>
      <c r="R945" s="136"/>
      <c r="S945" s="136"/>
      <c r="T945" s="136"/>
      <c r="U945" s="136"/>
      <c r="V945" s="136"/>
      <c r="W945" s="136"/>
      <c r="X945" s="136"/>
      <c r="Y945" s="136"/>
      <c r="Z945" s="136"/>
    </row>
    <row r="946" spans="1:26" ht="25.8" customHeight="1">
      <c r="A946" s="136"/>
      <c r="B946" s="136"/>
      <c r="C946" s="136"/>
      <c r="D946" s="136"/>
      <c r="E946" s="136"/>
      <c r="F946" s="136"/>
      <c r="G946" s="136"/>
      <c r="H946" s="136"/>
      <c r="I946" s="136"/>
      <c r="J946" s="136"/>
      <c r="K946" s="136"/>
      <c r="L946" s="136"/>
      <c r="M946" s="136"/>
      <c r="N946" s="136"/>
      <c r="O946" s="136"/>
      <c r="P946" s="136"/>
      <c r="Q946" s="136"/>
      <c r="R946" s="136"/>
      <c r="S946" s="136"/>
      <c r="T946" s="136"/>
      <c r="U946" s="136"/>
      <c r="V946" s="136"/>
      <c r="W946" s="136"/>
      <c r="X946" s="136"/>
      <c r="Y946" s="136"/>
      <c r="Z946" s="136"/>
    </row>
    <row r="947" spans="1:26" ht="25.8" customHeight="1">
      <c r="A947" s="136"/>
      <c r="B947" s="136"/>
      <c r="C947" s="136"/>
      <c r="D947" s="136"/>
      <c r="E947" s="136"/>
      <c r="F947" s="136"/>
      <c r="G947" s="136"/>
      <c r="H947" s="136"/>
      <c r="I947" s="136"/>
      <c r="J947" s="136"/>
      <c r="K947" s="136"/>
      <c r="L947" s="136"/>
      <c r="M947" s="136"/>
      <c r="N947" s="136"/>
      <c r="O947" s="136"/>
      <c r="P947" s="136"/>
      <c r="Q947" s="136"/>
      <c r="R947" s="136"/>
      <c r="S947" s="136"/>
      <c r="T947" s="136"/>
      <c r="U947" s="136"/>
      <c r="V947" s="136"/>
      <c r="W947" s="136"/>
      <c r="X947" s="136"/>
      <c r="Y947" s="136"/>
      <c r="Z947" s="136"/>
    </row>
    <row r="948" spans="1:26" ht="25.8" customHeight="1">
      <c r="A948" s="136"/>
      <c r="B948" s="136"/>
      <c r="C948" s="136"/>
      <c r="D948" s="136"/>
      <c r="E948" s="136"/>
      <c r="F948" s="136"/>
      <c r="G948" s="136"/>
      <c r="H948" s="136"/>
      <c r="I948" s="136"/>
      <c r="J948" s="136"/>
      <c r="K948" s="136"/>
      <c r="L948" s="136"/>
      <c r="M948" s="136"/>
      <c r="N948" s="136"/>
      <c r="O948" s="136"/>
      <c r="P948" s="136"/>
      <c r="Q948" s="136"/>
      <c r="R948" s="136"/>
      <c r="S948" s="136"/>
      <c r="T948" s="136"/>
      <c r="U948" s="136"/>
      <c r="V948" s="136"/>
      <c r="W948" s="136"/>
      <c r="X948" s="136"/>
      <c r="Y948" s="136"/>
      <c r="Z948" s="136"/>
    </row>
    <row r="949" spans="1:26" ht="25.8" customHeight="1">
      <c r="A949" s="136"/>
      <c r="B949" s="136"/>
      <c r="C949" s="136"/>
      <c r="D949" s="136"/>
      <c r="E949" s="136"/>
      <c r="F949" s="136"/>
      <c r="G949" s="136"/>
      <c r="H949" s="136"/>
      <c r="I949" s="136"/>
      <c r="J949" s="136"/>
      <c r="K949" s="136"/>
      <c r="L949" s="136"/>
      <c r="M949" s="136"/>
      <c r="N949" s="136"/>
      <c r="O949" s="136"/>
      <c r="P949" s="136"/>
      <c r="Q949" s="136"/>
      <c r="R949" s="136"/>
      <c r="S949" s="136"/>
      <c r="T949" s="136"/>
      <c r="U949" s="136"/>
      <c r="V949" s="136"/>
      <c r="W949" s="136"/>
      <c r="X949" s="136"/>
      <c r="Y949" s="136"/>
      <c r="Z949" s="136"/>
    </row>
    <row r="950" spans="1:26" ht="25.8" customHeight="1">
      <c r="A950" s="136"/>
      <c r="B950" s="136"/>
      <c r="C950" s="136"/>
      <c r="D950" s="136"/>
      <c r="E950" s="136"/>
      <c r="F950" s="136"/>
      <c r="G950" s="136"/>
      <c r="H950" s="136"/>
      <c r="I950" s="136"/>
      <c r="J950" s="136"/>
      <c r="K950" s="136"/>
      <c r="L950" s="136"/>
      <c r="M950" s="136"/>
      <c r="N950" s="136"/>
      <c r="O950" s="136"/>
      <c r="P950" s="136"/>
      <c r="Q950" s="136"/>
      <c r="R950" s="136"/>
      <c r="S950" s="136"/>
      <c r="T950" s="136"/>
      <c r="U950" s="136"/>
      <c r="V950" s="136"/>
      <c r="W950" s="136"/>
      <c r="X950" s="136"/>
      <c r="Y950" s="136"/>
      <c r="Z950" s="136"/>
    </row>
    <row r="951" spans="1:26" ht="25.8" customHeight="1">
      <c r="A951" s="136"/>
      <c r="B951" s="136"/>
      <c r="C951" s="136"/>
      <c r="D951" s="136"/>
      <c r="E951" s="136"/>
      <c r="F951" s="136"/>
      <c r="G951" s="136"/>
      <c r="H951" s="136"/>
      <c r="I951" s="136"/>
      <c r="J951" s="136"/>
      <c r="K951" s="136"/>
      <c r="L951" s="136"/>
      <c r="M951" s="136"/>
      <c r="N951" s="136"/>
      <c r="O951" s="136"/>
      <c r="P951" s="136"/>
      <c r="Q951" s="136"/>
      <c r="R951" s="136"/>
      <c r="S951" s="136"/>
      <c r="T951" s="136"/>
      <c r="U951" s="136"/>
      <c r="V951" s="136"/>
      <c r="W951" s="136"/>
      <c r="X951" s="136"/>
      <c r="Y951" s="136"/>
      <c r="Z951" s="136"/>
    </row>
    <row r="952" spans="1:26" ht="25.8" customHeight="1">
      <c r="A952" s="136"/>
      <c r="B952" s="136"/>
      <c r="C952" s="136"/>
      <c r="D952" s="136"/>
      <c r="E952" s="136"/>
      <c r="F952" s="136"/>
      <c r="G952" s="136"/>
      <c r="H952" s="136"/>
      <c r="I952" s="136"/>
      <c r="J952" s="136"/>
      <c r="K952" s="136"/>
      <c r="L952" s="136"/>
      <c r="M952" s="136"/>
      <c r="N952" s="136"/>
      <c r="O952" s="136"/>
      <c r="P952" s="136"/>
      <c r="Q952" s="136"/>
      <c r="R952" s="136"/>
      <c r="S952" s="136"/>
      <c r="T952" s="136"/>
      <c r="U952" s="136"/>
      <c r="V952" s="136"/>
      <c r="W952" s="136"/>
      <c r="X952" s="136"/>
      <c r="Y952" s="136"/>
      <c r="Z952" s="136"/>
    </row>
    <row r="953" spans="1:26" ht="25.8" customHeight="1">
      <c r="A953" s="136"/>
      <c r="B953" s="136"/>
      <c r="C953" s="136"/>
      <c r="D953" s="136"/>
      <c r="E953" s="136"/>
      <c r="F953" s="136"/>
      <c r="G953" s="136"/>
      <c r="H953" s="136"/>
      <c r="I953" s="136"/>
      <c r="J953" s="136"/>
      <c r="K953" s="136"/>
      <c r="L953" s="136"/>
      <c r="M953" s="136"/>
      <c r="N953" s="136"/>
      <c r="O953" s="136"/>
      <c r="P953" s="136"/>
      <c r="Q953" s="136"/>
      <c r="R953" s="136"/>
      <c r="S953" s="136"/>
      <c r="T953" s="136"/>
      <c r="U953" s="136"/>
      <c r="V953" s="136"/>
      <c r="W953" s="136"/>
      <c r="X953" s="136"/>
      <c r="Y953" s="136"/>
      <c r="Z953" s="136"/>
    </row>
    <row r="954" spans="1:26" ht="25.8" customHeight="1">
      <c r="A954" s="136"/>
      <c r="B954" s="136"/>
      <c r="C954" s="136"/>
      <c r="D954" s="136"/>
      <c r="E954" s="136"/>
      <c r="F954" s="136"/>
      <c r="G954" s="136"/>
      <c r="H954" s="136"/>
      <c r="I954" s="136"/>
      <c r="J954" s="136"/>
      <c r="K954" s="136"/>
      <c r="L954" s="136"/>
      <c r="M954" s="136"/>
      <c r="N954" s="136"/>
      <c r="O954" s="136"/>
      <c r="P954" s="136"/>
      <c r="Q954" s="136"/>
      <c r="R954" s="136"/>
      <c r="S954" s="136"/>
      <c r="T954" s="136"/>
      <c r="U954" s="136"/>
      <c r="V954" s="136"/>
      <c r="W954" s="136"/>
      <c r="X954" s="136"/>
      <c r="Y954" s="136"/>
      <c r="Z954" s="136"/>
    </row>
    <row r="955" spans="1:26" ht="25.8" customHeight="1">
      <c r="A955" s="136"/>
      <c r="B955" s="136"/>
      <c r="C955" s="136"/>
      <c r="D955" s="136"/>
      <c r="E955" s="136"/>
      <c r="F955" s="136"/>
      <c r="G955" s="136"/>
      <c r="H955" s="136"/>
      <c r="I955" s="136"/>
      <c r="J955" s="136"/>
      <c r="K955" s="136"/>
      <c r="L955" s="136"/>
      <c r="M955" s="136"/>
      <c r="N955" s="136"/>
      <c r="O955" s="136"/>
      <c r="P955" s="136"/>
      <c r="Q955" s="136"/>
      <c r="R955" s="136"/>
      <c r="S955" s="136"/>
      <c r="T955" s="136"/>
      <c r="U955" s="136"/>
      <c r="V955" s="136"/>
      <c r="W955" s="136"/>
      <c r="X955" s="136"/>
      <c r="Y955" s="136"/>
      <c r="Z955" s="136"/>
    </row>
    <row r="956" spans="1:26" ht="25.8" customHeight="1">
      <c r="A956" s="136"/>
      <c r="B956" s="136"/>
      <c r="C956" s="136"/>
      <c r="D956" s="136"/>
      <c r="E956" s="136"/>
      <c r="F956" s="136"/>
      <c r="G956" s="136"/>
      <c r="H956" s="136"/>
      <c r="I956" s="136"/>
      <c r="J956" s="136"/>
      <c r="K956" s="136"/>
      <c r="L956" s="136"/>
      <c r="M956" s="136"/>
      <c r="N956" s="136"/>
      <c r="O956" s="136"/>
      <c r="P956" s="136"/>
      <c r="Q956" s="136"/>
      <c r="R956" s="136"/>
      <c r="S956" s="136"/>
      <c r="T956" s="136"/>
      <c r="U956" s="136"/>
      <c r="V956" s="136"/>
      <c r="W956" s="136"/>
      <c r="X956" s="136"/>
      <c r="Y956" s="136"/>
      <c r="Z956" s="136"/>
    </row>
    <row r="957" spans="1:26" ht="25.8" customHeight="1">
      <c r="A957" s="136"/>
      <c r="B957" s="136"/>
      <c r="C957" s="136"/>
      <c r="D957" s="136"/>
      <c r="E957" s="136"/>
      <c r="F957" s="136"/>
      <c r="G957" s="136"/>
      <c r="H957" s="136"/>
      <c r="I957" s="136"/>
      <c r="J957" s="136"/>
      <c r="K957" s="136"/>
      <c r="L957" s="136"/>
      <c r="M957" s="136"/>
      <c r="N957" s="136"/>
      <c r="O957" s="136"/>
      <c r="P957" s="136"/>
      <c r="Q957" s="136"/>
      <c r="R957" s="136"/>
      <c r="S957" s="136"/>
      <c r="T957" s="136"/>
      <c r="U957" s="136"/>
      <c r="V957" s="136"/>
      <c r="W957" s="136"/>
      <c r="X957" s="136"/>
      <c r="Y957" s="136"/>
      <c r="Z957" s="136"/>
    </row>
    <row r="958" spans="1:26" ht="25.8" customHeight="1">
      <c r="A958" s="136"/>
      <c r="B958" s="136"/>
      <c r="C958" s="136"/>
      <c r="D958" s="136"/>
      <c r="E958" s="136"/>
      <c r="F958" s="136"/>
      <c r="G958" s="136"/>
      <c r="H958" s="136"/>
      <c r="I958" s="136"/>
      <c r="J958" s="136"/>
      <c r="K958" s="136"/>
      <c r="L958" s="136"/>
      <c r="M958" s="136"/>
      <c r="N958" s="136"/>
      <c r="O958" s="136"/>
      <c r="P958" s="136"/>
      <c r="Q958" s="136"/>
      <c r="R958" s="136"/>
      <c r="S958" s="136"/>
      <c r="T958" s="136"/>
      <c r="U958" s="136"/>
      <c r="V958" s="136"/>
      <c r="W958" s="136"/>
      <c r="X958" s="136"/>
      <c r="Y958" s="136"/>
      <c r="Z958" s="136"/>
    </row>
    <row r="959" spans="1:26" ht="25.8" customHeight="1">
      <c r="A959" s="136"/>
      <c r="B959" s="136"/>
      <c r="C959" s="136"/>
      <c r="D959" s="136"/>
      <c r="E959" s="136"/>
      <c r="F959" s="136"/>
      <c r="G959" s="136"/>
      <c r="H959" s="136"/>
      <c r="I959" s="136"/>
      <c r="J959" s="136"/>
      <c r="K959" s="136"/>
      <c r="L959" s="136"/>
      <c r="M959" s="136"/>
      <c r="N959" s="136"/>
      <c r="O959" s="136"/>
      <c r="P959" s="136"/>
      <c r="Q959" s="136"/>
      <c r="R959" s="136"/>
      <c r="S959" s="136"/>
      <c r="T959" s="136"/>
      <c r="U959" s="136"/>
      <c r="V959" s="136"/>
      <c r="W959" s="136"/>
      <c r="X959" s="136"/>
      <c r="Y959" s="136"/>
      <c r="Z959" s="136"/>
    </row>
    <row r="960" spans="1:26" ht="25.8" customHeight="1">
      <c r="A960" s="136"/>
      <c r="B960" s="136"/>
      <c r="C960" s="136"/>
      <c r="D960" s="136"/>
      <c r="E960" s="136"/>
      <c r="F960" s="136"/>
      <c r="G960" s="136"/>
      <c r="H960" s="136"/>
      <c r="I960" s="136"/>
      <c r="J960" s="136"/>
      <c r="K960" s="136"/>
      <c r="L960" s="136"/>
      <c r="M960" s="136"/>
      <c r="N960" s="136"/>
      <c r="O960" s="136"/>
      <c r="P960" s="136"/>
      <c r="Q960" s="136"/>
      <c r="R960" s="136"/>
      <c r="S960" s="136"/>
      <c r="T960" s="136"/>
      <c r="U960" s="136"/>
      <c r="V960" s="136"/>
      <c r="W960" s="136"/>
      <c r="X960" s="136"/>
      <c r="Y960" s="136"/>
      <c r="Z960" s="136"/>
    </row>
    <row r="961" spans="1:26" ht="25.8" customHeight="1">
      <c r="A961" s="136"/>
      <c r="B961" s="136"/>
      <c r="C961" s="136"/>
      <c r="D961" s="136"/>
      <c r="E961" s="136"/>
      <c r="F961" s="136"/>
      <c r="G961" s="136"/>
      <c r="H961" s="136"/>
      <c r="I961" s="136"/>
      <c r="J961" s="136"/>
      <c r="K961" s="136"/>
      <c r="L961" s="136"/>
      <c r="M961" s="136"/>
      <c r="N961" s="136"/>
      <c r="O961" s="136"/>
      <c r="P961" s="136"/>
      <c r="Q961" s="136"/>
      <c r="R961" s="136"/>
      <c r="S961" s="136"/>
      <c r="T961" s="136"/>
      <c r="U961" s="136"/>
      <c r="V961" s="136"/>
      <c r="W961" s="136"/>
      <c r="X961" s="136"/>
      <c r="Y961" s="136"/>
      <c r="Z961" s="136"/>
    </row>
    <row r="962" spans="1:26" ht="25.8" customHeight="1">
      <c r="A962" s="136"/>
      <c r="B962" s="136"/>
      <c r="C962" s="136"/>
      <c r="D962" s="136"/>
      <c r="E962" s="136"/>
      <c r="F962" s="136"/>
      <c r="G962" s="136"/>
      <c r="H962" s="136"/>
      <c r="I962" s="136"/>
      <c r="J962" s="136"/>
      <c r="K962" s="136"/>
      <c r="L962" s="136"/>
      <c r="M962" s="136"/>
      <c r="N962" s="136"/>
      <c r="O962" s="136"/>
      <c r="P962" s="136"/>
      <c r="Q962" s="136"/>
      <c r="R962" s="136"/>
      <c r="S962" s="136"/>
      <c r="T962" s="136"/>
      <c r="U962" s="136"/>
      <c r="V962" s="136"/>
      <c r="W962" s="136"/>
      <c r="X962" s="136"/>
      <c r="Y962" s="136"/>
      <c r="Z962" s="136"/>
    </row>
    <row r="963" spans="1:26" ht="25.8" customHeight="1">
      <c r="A963" s="136"/>
      <c r="B963" s="136"/>
      <c r="C963" s="136"/>
      <c r="D963" s="136"/>
      <c r="E963" s="136"/>
      <c r="F963" s="136"/>
      <c r="G963" s="136"/>
      <c r="H963" s="136"/>
      <c r="I963" s="136"/>
      <c r="J963" s="136"/>
      <c r="K963" s="136"/>
      <c r="L963" s="136"/>
      <c r="M963" s="136"/>
      <c r="N963" s="136"/>
      <c r="O963" s="136"/>
      <c r="P963" s="136"/>
      <c r="Q963" s="136"/>
      <c r="R963" s="136"/>
      <c r="S963" s="136"/>
      <c r="T963" s="136"/>
      <c r="U963" s="136"/>
      <c r="V963" s="136"/>
      <c r="W963" s="136"/>
      <c r="X963" s="136"/>
      <c r="Y963" s="136"/>
      <c r="Z963" s="136"/>
    </row>
    <row r="964" spans="1:26" ht="25.8" customHeight="1">
      <c r="A964" s="136"/>
      <c r="B964" s="136"/>
      <c r="C964" s="136"/>
      <c r="D964" s="136"/>
      <c r="E964" s="136"/>
      <c r="F964" s="136"/>
      <c r="G964" s="136"/>
      <c r="H964" s="136"/>
      <c r="I964" s="136"/>
      <c r="J964" s="136"/>
      <c r="K964" s="136"/>
      <c r="L964" s="136"/>
      <c r="M964" s="136"/>
      <c r="N964" s="136"/>
      <c r="O964" s="136"/>
      <c r="P964" s="136"/>
      <c r="Q964" s="136"/>
      <c r="R964" s="136"/>
      <c r="S964" s="136"/>
      <c r="T964" s="136"/>
      <c r="U964" s="136"/>
      <c r="V964" s="136"/>
      <c r="W964" s="136"/>
      <c r="X964" s="136"/>
      <c r="Y964" s="136"/>
      <c r="Z964" s="136"/>
    </row>
    <row r="965" spans="1:26" ht="25.8" customHeight="1">
      <c r="A965" s="136"/>
      <c r="B965" s="136"/>
      <c r="C965" s="136"/>
      <c r="D965" s="136"/>
      <c r="E965" s="136"/>
      <c r="F965" s="136"/>
      <c r="G965" s="136"/>
      <c r="H965" s="136"/>
      <c r="I965" s="136"/>
      <c r="J965" s="136"/>
      <c r="K965" s="136"/>
      <c r="L965" s="136"/>
      <c r="M965" s="136"/>
      <c r="N965" s="136"/>
      <c r="O965" s="136"/>
      <c r="P965" s="136"/>
      <c r="Q965" s="136"/>
      <c r="R965" s="136"/>
      <c r="S965" s="136"/>
      <c r="T965" s="136"/>
      <c r="U965" s="136"/>
      <c r="V965" s="136"/>
      <c r="W965" s="136"/>
      <c r="X965" s="136"/>
      <c r="Y965" s="136"/>
      <c r="Z965" s="136"/>
    </row>
    <row r="966" spans="1:26" ht="25.8" customHeight="1">
      <c r="A966" s="136"/>
      <c r="B966" s="136"/>
      <c r="C966" s="136"/>
      <c r="D966" s="136"/>
      <c r="E966" s="136"/>
      <c r="F966" s="136"/>
      <c r="G966" s="136"/>
      <c r="H966" s="136"/>
      <c r="I966" s="136"/>
      <c r="J966" s="136"/>
      <c r="K966" s="136"/>
      <c r="L966" s="136"/>
      <c r="M966" s="136"/>
      <c r="N966" s="136"/>
      <c r="O966" s="136"/>
      <c r="P966" s="136"/>
      <c r="Q966" s="136"/>
      <c r="R966" s="136"/>
      <c r="S966" s="136"/>
      <c r="T966" s="136"/>
      <c r="U966" s="136"/>
      <c r="V966" s="136"/>
      <c r="W966" s="136"/>
      <c r="X966" s="136"/>
      <c r="Y966" s="136"/>
      <c r="Z966" s="136"/>
    </row>
    <row r="967" spans="1:26" ht="25.8" customHeight="1">
      <c r="A967" s="136"/>
      <c r="B967" s="136"/>
      <c r="C967" s="136"/>
      <c r="D967" s="136"/>
      <c r="E967" s="136"/>
      <c r="F967" s="136"/>
      <c r="G967" s="136"/>
      <c r="H967" s="136"/>
      <c r="I967" s="136"/>
      <c r="J967" s="136"/>
      <c r="K967" s="136"/>
      <c r="L967" s="136"/>
      <c r="M967" s="136"/>
      <c r="N967" s="136"/>
      <c r="O967" s="136"/>
      <c r="P967" s="136"/>
      <c r="Q967" s="136"/>
      <c r="R967" s="136"/>
      <c r="S967" s="136"/>
      <c r="T967" s="136"/>
      <c r="U967" s="136"/>
      <c r="V967" s="136"/>
      <c r="W967" s="136"/>
      <c r="X967" s="136"/>
      <c r="Y967" s="136"/>
      <c r="Z967" s="136"/>
    </row>
    <row r="968" spans="1:26" ht="25.8" customHeight="1">
      <c r="A968" s="136"/>
      <c r="B968" s="136"/>
      <c r="C968" s="136"/>
      <c r="D968" s="136"/>
      <c r="E968" s="136"/>
      <c r="F968" s="136"/>
      <c r="G968" s="136"/>
      <c r="H968" s="136"/>
      <c r="I968" s="136"/>
      <c r="J968" s="136"/>
      <c r="K968" s="136"/>
      <c r="L968" s="136"/>
      <c r="M968" s="136"/>
      <c r="N968" s="136"/>
      <c r="O968" s="136"/>
      <c r="P968" s="136"/>
      <c r="Q968" s="136"/>
      <c r="R968" s="136"/>
      <c r="S968" s="136"/>
      <c r="T968" s="136"/>
      <c r="U968" s="136"/>
      <c r="V968" s="136"/>
      <c r="W968" s="136"/>
      <c r="X968" s="136"/>
      <c r="Y968" s="136"/>
      <c r="Z968" s="136"/>
    </row>
    <row r="969" spans="1:26" ht="25.8" customHeight="1">
      <c r="A969" s="136"/>
      <c r="B969" s="136"/>
      <c r="C969" s="136"/>
      <c r="D969" s="136"/>
      <c r="E969" s="136"/>
      <c r="F969" s="136"/>
      <c r="G969" s="136"/>
      <c r="H969" s="136"/>
      <c r="I969" s="136"/>
      <c r="J969" s="136"/>
      <c r="K969" s="136"/>
      <c r="L969" s="136"/>
      <c r="M969" s="136"/>
      <c r="N969" s="136"/>
      <c r="O969" s="136"/>
      <c r="P969" s="136"/>
      <c r="Q969" s="136"/>
      <c r="R969" s="136"/>
      <c r="S969" s="136"/>
      <c r="T969" s="136"/>
      <c r="U969" s="136"/>
      <c r="V969" s="136"/>
      <c r="W969" s="136"/>
      <c r="X969" s="136"/>
      <c r="Y969" s="136"/>
      <c r="Z969" s="136"/>
    </row>
    <row r="970" spans="1:26" ht="25.8" customHeight="1">
      <c r="A970" s="136"/>
      <c r="B970" s="136"/>
      <c r="C970" s="136"/>
      <c r="D970" s="136"/>
      <c r="E970" s="136"/>
      <c r="F970" s="136"/>
      <c r="G970" s="136"/>
      <c r="H970" s="136"/>
      <c r="I970" s="136"/>
      <c r="J970" s="136"/>
      <c r="K970" s="136"/>
      <c r="L970" s="136"/>
      <c r="M970" s="136"/>
      <c r="N970" s="136"/>
      <c r="O970" s="136"/>
      <c r="P970" s="136"/>
      <c r="Q970" s="136"/>
      <c r="R970" s="136"/>
      <c r="S970" s="136"/>
      <c r="T970" s="136"/>
      <c r="U970" s="136"/>
      <c r="V970" s="136"/>
      <c r="W970" s="136"/>
      <c r="X970" s="136"/>
      <c r="Y970" s="136"/>
      <c r="Z970" s="136"/>
    </row>
    <row r="971" spans="1:26" ht="25.8" customHeight="1">
      <c r="A971" s="136"/>
      <c r="B971" s="136"/>
      <c r="C971" s="136"/>
      <c r="D971" s="136"/>
      <c r="E971" s="136"/>
      <c r="F971" s="136"/>
      <c r="G971" s="136"/>
      <c r="H971" s="136"/>
      <c r="I971" s="136"/>
      <c r="J971" s="136"/>
      <c r="K971" s="136"/>
      <c r="L971" s="136"/>
      <c r="M971" s="136"/>
      <c r="N971" s="136"/>
      <c r="O971" s="136"/>
      <c r="P971" s="136"/>
      <c r="Q971" s="136"/>
      <c r="R971" s="136"/>
      <c r="S971" s="136"/>
      <c r="T971" s="136"/>
      <c r="U971" s="136"/>
      <c r="V971" s="136"/>
      <c r="W971" s="136"/>
      <c r="X971" s="136"/>
      <c r="Y971" s="136"/>
      <c r="Z971" s="136"/>
    </row>
    <row r="972" spans="1:26" ht="25.8" customHeight="1">
      <c r="A972" s="136"/>
      <c r="B972" s="136"/>
      <c r="C972" s="136"/>
      <c r="D972" s="136"/>
      <c r="E972" s="136"/>
      <c r="F972" s="136"/>
      <c r="G972" s="136"/>
      <c r="H972" s="136"/>
      <c r="I972" s="136"/>
      <c r="J972" s="136"/>
      <c r="K972" s="136"/>
      <c r="L972" s="136"/>
      <c r="M972" s="136"/>
      <c r="N972" s="136"/>
      <c r="O972" s="136"/>
      <c r="P972" s="136"/>
      <c r="Q972" s="136"/>
      <c r="R972" s="136"/>
      <c r="S972" s="136"/>
      <c r="T972" s="136"/>
      <c r="U972" s="136"/>
      <c r="V972" s="136"/>
      <c r="W972" s="136"/>
      <c r="X972" s="136"/>
      <c r="Y972" s="136"/>
      <c r="Z972" s="136"/>
    </row>
    <row r="973" spans="1:26" ht="25.8" customHeight="1">
      <c r="A973" s="136"/>
      <c r="B973" s="136"/>
      <c r="C973" s="136"/>
      <c r="D973" s="136"/>
      <c r="E973" s="136"/>
      <c r="F973" s="136"/>
      <c r="G973" s="136"/>
      <c r="H973" s="136"/>
      <c r="I973" s="136"/>
      <c r="J973" s="136"/>
      <c r="K973" s="136"/>
      <c r="L973" s="136"/>
      <c r="M973" s="136"/>
      <c r="N973" s="136"/>
      <c r="O973" s="136"/>
      <c r="P973" s="136"/>
      <c r="Q973" s="136"/>
      <c r="R973" s="136"/>
      <c r="S973" s="136"/>
      <c r="T973" s="136"/>
      <c r="U973" s="136"/>
      <c r="V973" s="136"/>
      <c r="W973" s="136"/>
      <c r="X973" s="136"/>
      <c r="Y973" s="136"/>
      <c r="Z973" s="136"/>
    </row>
    <row r="974" spans="1:26" ht="25.8" customHeight="1">
      <c r="A974" s="136"/>
      <c r="B974" s="136"/>
      <c r="C974" s="136"/>
      <c r="D974" s="136"/>
      <c r="E974" s="136"/>
      <c r="F974" s="136"/>
      <c r="G974" s="136"/>
      <c r="H974" s="136"/>
      <c r="I974" s="136"/>
      <c r="J974" s="136"/>
      <c r="K974" s="136"/>
      <c r="L974" s="136"/>
      <c r="M974" s="136"/>
      <c r="N974" s="136"/>
      <c r="O974" s="136"/>
      <c r="P974" s="136"/>
      <c r="Q974" s="136"/>
      <c r="R974" s="136"/>
      <c r="S974" s="136"/>
      <c r="T974" s="136"/>
      <c r="U974" s="136"/>
      <c r="V974" s="136"/>
      <c r="W974" s="136"/>
      <c r="X974" s="136"/>
      <c r="Y974" s="136"/>
      <c r="Z974" s="136"/>
    </row>
    <row r="975" spans="1:26" ht="25.8" customHeight="1">
      <c r="A975" s="136"/>
      <c r="B975" s="136"/>
      <c r="C975" s="136"/>
      <c r="D975" s="136"/>
      <c r="E975" s="136"/>
      <c r="F975" s="136"/>
      <c r="G975" s="136"/>
      <c r="H975" s="136"/>
      <c r="I975" s="136"/>
      <c r="J975" s="136"/>
      <c r="K975" s="136"/>
      <c r="L975" s="136"/>
      <c r="M975" s="136"/>
      <c r="N975" s="136"/>
      <c r="O975" s="136"/>
      <c r="P975" s="136"/>
      <c r="Q975" s="136"/>
      <c r="R975" s="136"/>
      <c r="S975" s="136"/>
      <c r="T975" s="136"/>
      <c r="U975" s="136"/>
      <c r="V975" s="136"/>
      <c r="W975" s="136"/>
      <c r="X975" s="136"/>
      <c r="Y975" s="136"/>
      <c r="Z975" s="136"/>
    </row>
    <row r="976" spans="1:26" ht="25.8" customHeight="1">
      <c r="A976" s="136"/>
      <c r="B976" s="136"/>
      <c r="C976" s="136"/>
      <c r="D976" s="136"/>
      <c r="E976" s="136"/>
      <c r="F976" s="136"/>
      <c r="G976" s="136"/>
      <c r="H976" s="136"/>
      <c r="I976" s="136"/>
      <c r="J976" s="136"/>
      <c r="K976" s="136"/>
      <c r="L976" s="136"/>
      <c r="M976" s="136"/>
      <c r="N976" s="136"/>
      <c r="O976" s="136"/>
      <c r="P976" s="136"/>
      <c r="Q976" s="136"/>
      <c r="R976" s="136"/>
      <c r="S976" s="136"/>
      <c r="T976" s="136"/>
      <c r="U976" s="136"/>
      <c r="V976" s="136"/>
      <c r="W976" s="136"/>
      <c r="X976" s="136"/>
      <c r="Y976" s="136"/>
      <c r="Z976" s="136"/>
    </row>
    <row r="977" spans="1:26" ht="25.8" customHeight="1">
      <c r="A977" s="136"/>
      <c r="B977" s="136"/>
      <c r="C977" s="136"/>
      <c r="D977" s="136"/>
      <c r="E977" s="136"/>
      <c r="F977" s="136"/>
      <c r="G977" s="136"/>
      <c r="H977" s="136"/>
      <c r="I977" s="136"/>
      <c r="J977" s="136"/>
      <c r="K977" s="136"/>
      <c r="L977" s="136"/>
      <c r="M977" s="136"/>
      <c r="N977" s="136"/>
      <c r="O977" s="136"/>
      <c r="P977" s="136"/>
      <c r="Q977" s="136"/>
      <c r="R977" s="136"/>
      <c r="S977" s="136"/>
      <c r="T977" s="136"/>
      <c r="U977" s="136"/>
      <c r="V977" s="136"/>
      <c r="W977" s="136"/>
      <c r="X977" s="136"/>
      <c r="Y977" s="136"/>
      <c r="Z977" s="136"/>
    </row>
    <row r="978" spans="1:26" ht="25.8" customHeight="1">
      <c r="A978" s="136"/>
      <c r="B978" s="136"/>
      <c r="C978" s="136"/>
      <c r="D978" s="136"/>
      <c r="E978" s="136"/>
      <c r="F978" s="136"/>
      <c r="G978" s="136"/>
      <c r="H978" s="136"/>
      <c r="I978" s="136"/>
      <c r="J978" s="136"/>
      <c r="K978" s="136"/>
      <c r="L978" s="136"/>
      <c r="M978" s="136"/>
      <c r="N978" s="136"/>
      <c r="O978" s="136"/>
      <c r="P978" s="136"/>
      <c r="Q978" s="136"/>
      <c r="R978" s="136"/>
      <c r="S978" s="136"/>
      <c r="T978" s="136"/>
      <c r="U978" s="136"/>
      <c r="V978" s="136"/>
      <c r="W978" s="136"/>
      <c r="X978" s="136"/>
      <c r="Y978" s="136"/>
      <c r="Z978" s="136"/>
    </row>
    <row r="979" spans="1:26" ht="25.8" customHeight="1">
      <c r="A979" s="136"/>
      <c r="B979" s="136"/>
      <c r="C979" s="136"/>
      <c r="D979" s="136"/>
      <c r="E979" s="136"/>
      <c r="F979" s="136"/>
      <c r="G979" s="136"/>
      <c r="H979" s="136"/>
      <c r="I979" s="136"/>
      <c r="J979" s="136"/>
      <c r="K979" s="136"/>
      <c r="L979" s="136"/>
      <c r="M979" s="136"/>
      <c r="N979" s="136"/>
      <c r="O979" s="136"/>
      <c r="P979" s="136"/>
      <c r="Q979" s="136"/>
      <c r="R979" s="136"/>
      <c r="S979" s="136"/>
      <c r="T979" s="136"/>
      <c r="U979" s="136"/>
      <c r="V979" s="136"/>
      <c r="W979" s="136"/>
      <c r="X979" s="136"/>
      <c r="Y979" s="136"/>
      <c r="Z979" s="136"/>
    </row>
    <row r="980" spans="1:26" ht="25.8" customHeight="1">
      <c r="A980" s="136"/>
      <c r="B980" s="136"/>
      <c r="C980" s="136"/>
      <c r="D980" s="136"/>
      <c r="E980" s="136"/>
      <c r="F980" s="136"/>
      <c r="G980" s="136"/>
      <c r="H980" s="136"/>
      <c r="I980" s="136"/>
      <c r="J980" s="136"/>
      <c r="K980" s="136"/>
      <c r="L980" s="136"/>
      <c r="M980" s="136"/>
      <c r="N980" s="136"/>
      <c r="O980" s="136"/>
      <c r="P980" s="136"/>
      <c r="Q980" s="136"/>
      <c r="R980" s="136"/>
      <c r="S980" s="136"/>
      <c r="T980" s="136"/>
      <c r="U980" s="136"/>
      <c r="V980" s="136"/>
      <c r="W980" s="136"/>
      <c r="X980" s="136"/>
      <c r="Y980" s="136"/>
      <c r="Z980" s="136"/>
    </row>
    <row r="981" spans="1:26" ht="25.8" customHeight="1">
      <c r="A981" s="136"/>
      <c r="B981" s="136"/>
      <c r="C981" s="136"/>
      <c r="D981" s="136"/>
      <c r="E981" s="136"/>
      <c r="F981" s="136"/>
      <c r="G981" s="136"/>
      <c r="H981" s="136"/>
      <c r="I981" s="136"/>
      <c r="J981" s="136"/>
      <c r="K981" s="136"/>
      <c r="L981" s="136"/>
      <c r="M981" s="136"/>
      <c r="N981" s="136"/>
      <c r="O981" s="136"/>
      <c r="P981" s="136"/>
      <c r="Q981" s="136"/>
      <c r="R981" s="136"/>
      <c r="S981" s="136"/>
      <c r="T981" s="136"/>
      <c r="U981" s="136"/>
      <c r="V981" s="136"/>
      <c r="W981" s="136"/>
      <c r="X981" s="136"/>
      <c r="Y981" s="136"/>
      <c r="Z981" s="136"/>
    </row>
    <row r="982" spans="1:26" ht="25.8" customHeight="1">
      <c r="A982" s="136"/>
      <c r="B982" s="136"/>
      <c r="C982" s="136"/>
      <c r="D982" s="136"/>
      <c r="E982" s="136"/>
      <c r="F982" s="136"/>
      <c r="G982" s="136"/>
      <c r="H982" s="136"/>
      <c r="I982" s="136"/>
      <c r="J982" s="136"/>
      <c r="K982" s="136"/>
      <c r="L982" s="136"/>
      <c r="M982" s="136"/>
      <c r="N982" s="136"/>
      <c r="O982" s="136"/>
      <c r="P982" s="136"/>
      <c r="Q982" s="136"/>
      <c r="R982" s="136"/>
      <c r="S982" s="136"/>
      <c r="T982" s="136"/>
      <c r="U982" s="136"/>
      <c r="V982" s="136"/>
      <c r="W982" s="136"/>
      <c r="X982" s="136"/>
      <c r="Y982" s="136"/>
      <c r="Z982" s="136"/>
    </row>
    <row r="983" spans="1:26" ht="25.8" customHeight="1">
      <c r="A983" s="136"/>
      <c r="B983" s="136"/>
      <c r="C983" s="136"/>
      <c r="D983" s="136"/>
      <c r="E983" s="136"/>
      <c r="F983" s="136"/>
      <c r="G983" s="136"/>
      <c r="H983" s="136"/>
      <c r="I983" s="136"/>
      <c r="J983" s="136"/>
      <c r="K983" s="136"/>
      <c r="L983" s="136"/>
      <c r="M983" s="136"/>
      <c r="N983" s="136"/>
      <c r="O983" s="136"/>
      <c r="P983" s="136"/>
      <c r="Q983" s="136"/>
      <c r="R983" s="136"/>
      <c r="S983" s="136"/>
      <c r="T983" s="136"/>
      <c r="U983" s="136"/>
      <c r="V983" s="136"/>
      <c r="W983" s="136"/>
      <c r="X983" s="136"/>
      <c r="Y983" s="136"/>
      <c r="Z983" s="136"/>
    </row>
    <row r="984" spans="1:26" ht="25.8" customHeight="1">
      <c r="A984" s="136"/>
      <c r="B984" s="136"/>
      <c r="C984" s="136"/>
      <c r="D984" s="136"/>
      <c r="E984" s="136"/>
      <c r="F984" s="136"/>
      <c r="G984" s="136"/>
      <c r="H984" s="136"/>
      <c r="I984" s="136"/>
      <c r="J984" s="136"/>
      <c r="K984" s="136"/>
      <c r="L984" s="136"/>
      <c r="M984" s="136"/>
      <c r="N984" s="136"/>
      <c r="O984" s="136"/>
      <c r="P984" s="136"/>
      <c r="Q984" s="136"/>
      <c r="R984" s="136"/>
      <c r="S984" s="136"/>
      <c r="T984" s="136"/>
      <c r="U984" s="136"/>
      <c r="V984" s="136"/>
      <c r="W984" s="136"/>
      <c r="X984" s="136"/>
      <c r="Y984" s="136"/>
      <c r="Z984" s="136"/>
    </row>
    <row r="985" spans="1:26" ht="25.8" customHeight="1">
      <c r="A985" s="136"/>
      <c r="B985" s="136"/>
      <c r="C985" s="136"/>
      <c r="D985" s="136"/>
      <c r="E985" s="136"/>
      <c r="F985" s="136"/>
      <c r="G985" s="136"/>
      <c r="H985" s="136"/>
      <c r="I985" s="136"/>
      <c r="J985" s="136"/>
      <c r="K985" s="136"/>
      <c r="L985" s="136"/>
      <c r="M985" s="136"/>
      <c r="N985" s="136"/>
      <c r="O985" s="136"/>
      <c r="P985" s="136"/>
      <c r="Q985" s="136"/>
      <c r="R985" s="136"/>
      <c r="S985" s="136"/>
      <c r="T985" s="136"/>
      <c r="U985" s="136"/>
      <c r="V985" s="136"/>
      <c r="W985" s="136"/>
      <c r="X985" s="136"/>
      <c r="Y985" s="136"/>
      <c r="Z985" s="136"/>
    </row>
    <row r="986" spans="1:26" ht="25.8" customHeight="1">
      <c r="A986" s="136"/>
      <c r="B986" s="136"/>
      <c r="C986" s="136"/>
      <c r="D986" s="136"/>
      <c r="E986" s="136"/>
      <c r="F986" s="136"/>
      <c r="G986" s="136"/>
      <c r="H986" s="136"/>
      <c r="I986" s="136"/>
      <c r="J986" s="136"/>
      <c r="K986" s="136"/>
      <c r="L986" s="136"/>
      <c r="M986" s="136"/>
      <c r="N986" s="136"/>
      <c r="O986" s="136"/>
      <c r="P986" s="136"/>
      <c r="Q986" s="136"/>
      <c r="R986" s="136"/>
      <c r="S986" s="136"/>
      <c r="T986" s="136"/>
      <c r="U986" s="136"/>
      <c r="V986" s="136"/>
      <c r="W986" s="136"/>
      <c r="X986" s="136"/>
      <c r="Y986" s="136"/>
      <c r="Z986" s="136"/>
    </row>
    <row r="987" spans="1:26" ht="25.8" customHeight="1">
      <c r="A987" s="136"/>
      <c r="B987" s="136"/>
      <c r="C987" s="136"/>
      <c r="D987" s="136"/>
      <c r="E987" s="136"/>
      <c r="F987" s="136"/>
      <c r="G987" s="136"/>
      <c r="H987" s="136"/>
      <c r="I987" s="136"/>
      <c r="J987" s="136"/>
      <c r="K987" s="136"/>
      <c r="L987" s="136"/>
      <c r="M987" s="136"/>
      <c r="N987" s="136"/>
      <c r="O987" s="136"/>
      <c r="P987" s="136"/>
      <c r="Q987" s="136"/>
      <c r="R987" s="136"/>
      <c r="S987" s="136"/>
      <c r="T987" s="136"/>
      <c r="U987" s="136"/>
      <c r="V987" s="136"/>
      <c r="W987" s="136"/>
      <c r="X987" s="136"/>
      <c r="Y987" s="136"/>
      <c r="Z987" s="136"/>
    </row>
    <row r="988" spans="1:26" ht="25.8" customHeight="1">
      <c r="A988" s="136"/>
      <c r="B988" s="136"/>
      <c r="C988" s="136"/>
      <c r="D988" s="136"/>
      <c r="E988" s="136"/>
      <c r="F988" s="136"/>
      <c r="G988" s="136"/>
      <c r="H988" s="136"/>
      <c r="I988" s="136"/>
      <c r="J988" s="136"/>
      <c r="K988" s="136"/>
      <c r="L988" s="136"/>
      <c r="M988" s="136"/>
      <c r="N988" s="136"/>
      <c r="O988" s="136"/>
      <c r="P988" s="136"/>
      <c r="Q988" s="136"/>
      <c r="R988" s="136"/>
      <c r="S988" s="136"/>
      <c r="T988" s="136"/>
      <c r="U988" s="136"/>
      <c r="V988" s="136"/>
      <c r="W988" s="136"/>
      <c r="X988" s="136"/>
      <c r="Y988" s="136"/>
      <c r="Z988" s="136"/>
    </row>
    <row r="989" spans="1:26" ht="25.8" customHeight="1">
      <c r="A989" s="136"/>
      <c r="B989" s="136"/>
      <c r="C989" s="136"/>
      <c r="D989" s="136"/>
      <c r="E989" s="136"/>
      <c r="F989" s="136"/>
      <c r="G989" s="136"/>
      <c r="H989" s="136"/>
      <c r="I989" s="136"/>
      <c r="J989" s="136"/>
      <c r="K989" s="136"/>
      <c r="L989" s="136"/>
      <c r="M989" s="136"/>
      <c r="N989" s="136"/>
      <c r="O989" s="136"/>
      <c r="P989" s="136"/>
      <c r="Q989" s="136"/>
      <c r="R989" s="136"/>
      <c r="S989" s="136"/>
      <c r="T989" s="136"/>
      <c r="U989" s="136"/>
      <c r="V989" s="136"/>
      <c r="W989" s="136"/>
      <c r="X989" s="136"/>
      <c r="Y989" s="136"/>
      <c r="Z989" s="136"/>
    </row>
    <row r="990" spans="1:26" ht="25.8" customHeight="1">
      <c r="A990" s="136"/>
      <c r="B990" s="136"/>
      <c r="C990" s="136"/>
      <c r="D990" s="136"/>
      <c r="E990" s="136"/>
      <c r="F990" s="136"/>
      <c r="G990" s="136"/>
      <c r="H990" s="136"/>
      <c r="I990" s="136"/>
      <c r="J990" s="136"/>
      <c r="K990" s="136"/>
      <c r="L990" s="136"/>
      <c r="M990" s="136"/>
      <c r="N990" s="136"/>
      <c r="O990" s="136"/>
      <c r="P990" s="136"/>
      <c r="Q990" s="136"/>
      <c r="R990" s="136"/>
      <c r="S990" s="136"/>
      <c r="T990" s="136"/>
      <c r="U990" s="136"/>
      <c r="V990" s="136"/>
      <c r="W990" s="136"/>
      <c r="X990" s="136"/>
      <c r="Y990" s="136"/>
      <c r="Z990" s="136"/>
    </row>
    <row r="991" spans="1:26" ht="25.8" customHeight="1">
      <c r="A991" s="136"/>
      <c r="B991" s="136"/>
      <c r="C991" s="136"/>
      <c r="D991" s="136"/>
      <c r="E991" s="136"/>
      <c r="F991" s="136"/>
      <c r="G991" s="136"/>
      <c r="H991" s="136"/>
      <c r="I991" s="136"/>
      <c r="J991" s="136"/>
      <c r="K991" s="136"/>
      <c r="L991" s="136"/>
      <c r="M991" s="136"/>
      <c r="N991" s="136"/>
      <c r="O991" s="136"/>
      <c r="P991" s="136"/>
      <c r="Q991" s="136"/>
      <c r="R991" s="136"/>
      <c r="S991" s="136"/>
      <c r="T991" s="136"/>
      <c r="U991" s="136"/>
      <c r="V991" s="136"/>
      <c r="W991" s="136"/>
      <c r="X991" s="136"/>
      <c r="Y991" s="136"/>
      <c r="Z991" s="136"/>
    </row>
    <row r="992" spans="1:26" ht="25.8" customHeight="1">
      <c r="A992" s="136"/>
      <c r="B992" s="136"/>
      <c r="C992" s="136"/>
      <c r="D992" s="136"/>
      <c r="E992" s="136"/>
      <c r="F992" s="136"/>
      <c r="G992" s="136"/>
      <c r="H992" s="136"/>
      <c r="I992" s="136"/>
      <c r="J992" s="136"/>
      <c r="K992" s="136"/>
      <c r="L992" s="136"/>
      <c r="M992" s="136"/>
      <c r="N992" s="136"/>
      <c r="O992" s="136"/>
      <c r="P992" s="136"/>
      <c r="Q992" s="136"/>
      <c r="R992" s="136"/>
      <c r="S992" s="136"/>
      <c r="T992" s="136"/>
      <c r="U992" s="136"/>
      <c r="V992" s="136"/>
      <c r="W992" s="136"/>
      <c r="X992" s="136"/>
      <c r="Y992" s="136"/>
      <c r="Z992" s="136"/>
    </row>
    <row r="993" spans="1:26" ht="25.8" customHeight="1">
      <c r="A993" s="136"/>
      <c r="B993" s="136"/>
      <c r="C993" s="136"/>
      <c r="D993" s="136"/>
      <c r="E993" s="136"/>
      <c r="F993" s="136"/>
      <c r="G993" s="136"/>
      <c r="H993" s="136"/>
      <c r="I993" s="136"/>
      <c r="J993" s="136"/>
      <c r="K993" s="136"/>
      <c r="L993" s="136"/>
      <c r="M993" s="136"/>
      <c r="N993" s="136"/>
      <c r="O993" s="136"/>
      <c r="P993" s="136"/>
      <c r="Q993" s="136"/>
      <c r="R993" s="136"/>
      <c r="S993" s="136"/>
      <c r="T993" s="136"/>
      <c r="U993" s="136"/>
      <c r="V993" s="136"/>
      <c r="W993" s="136"/>
      <c r="X993" s="136"/>
      <c r="Y993" s="136"/>
      <c r="Z993" s="136"/>
    </row>
    <row r="994" spans="1:26" ht="25.8" customHeight="1">
      <c r="A994" s="136"/>
      <c r="B994" s="136"/>
      <c r="C994" s="136"/>
      <c r="D994" s="136"/>
      <c r="E994" s="136"/>
      <c r="F994" s="136"/>
      <c r="G994" s="136"/>
      <c r="H994" s="136"/>
      <c r="I994" s="136"/>
      <c r="J994" s="136"/>
      <c r="K994" s="136"/>
      <c r="L994" s="136"/>
      <c r="M994" s="136"/>
      <c r="N994" s="136"/>
      <c r="O994" s="136"/>
      <c r="P994" s="136"/>
      <c r="Q994" s="136"/>
      <c r="R994" s="136"/>
      <c r="S994" s="136"/>
      <c r="T994" s="136"/>
      <c r="U994" s="136"/>
      <c r="V994" s="136"/>
      <c r="W994" s="136"/>
      <c r="X994" s="136"/>
      <c r="Y994" s="136"/>
      <c r="Z994" s="136"/>
    </row>
    <row r="995" spans="1:26" ht="25.8" customHeight="1">
      <c r="A995" s="136"/>
      <c r="B995" s="136"/>
      <c r="C995" s="136"/>
      <c r="D995" s="136"/>
      <c r="E995" s="136"/>
      <c r="F995" s="136"/>
      <c r="G995" s="136"/>
      <c r="H995" s="136"/>
      <c r="I995" s="136"/>
      <c r="J995" s="136"/>
      <c r="K995" s="136"/>
      <c r="L995" s="136"/>
      <c r="M995" s="136"/>
      <c r="N995" s="136"/>
      <c r="O995" s="136"/>
      <c r="P995" s="136"/>
      <c r="Q995" s="136"/>
      <c r="R995" s="136"/>
      <c r="S995" s="136"/>
      <c r="T995" s="136"/>
      <c r="U995" s="136"/>
      <c r="V995" s="136"/>
      <c r="W995" s="136"/>
      <c r="X995" s="136"/>
      <c r="Y995" s="136"/>
      <c r="Z995" s="136"/>
    </row>
    <row r="996" spans="1:26" ht="25.8" customHeight="1">
      <c r="A996" s="136"/>
      <c r="B996" s="136"/>
      <c r="C996" s="136"/>
      <c r="D996" s="136"/>
      <c r="E996" s="136"/>
      <c r="F996" s="136"/>
      <c r="G996" s="136"/>
      <c r="H996" s="136"/>
      <c r="I996" s="136"/>
      <c r="J996" s="136"/>
      <c r="K996" s="136"/>
      <c r="L996" s="136"/>
      <c r="M996" s="136"/>
      <c r="N996" s="136"/>
      <c r="O996" s="136"/>
      <c r="P996" s="136"/>
      <c r="Q996" s="136"/>
      <c r="R996" s="136"/>
      <c r="S996" s="136"/>
      <c r="T996" s="136"/>
      <c r="U996" s="136"/>
      <c r="V996" s="136"/>
      <c r="W996" s="136"/>
      <c r="X996" s="136"/>
      <c r="Y996" s="136"/>
      <c r="Z996" s="136"/>
    </row>
    <row r="997" spans="1:26" ht="25.8" customHeight="1">
      <c r="A997" s="136"/>
      <c r="B997" s="136"/>
      <c r="C997" s="136"/>
      <c r="D997" s="136"/>
      <c r="E997" s="136"/>
      <c r="F997" s="136"/>
      <c r="G997" s="136"/>
      <c r="H997" s="136"/>
      <c r="I997" s="136"/>
      <c r="J997" s="136"/>
      <c r="K997" s="136"/>
      <c r="L997" s="136"/>
      <c r="M997" s="136"/>
      <c r="N997" s="136"/>
      <c r="O997" s="136"/>
      <c r="P997" s="136"/>
      <c r="Q997" s="136"/>
      <c r="R997" s="136"/>
      <c r="S997" s="136"/>
      <c r="T997" s="136"/>
      <c r="U997" s="136"/>
      <c r="V997" s="136"/>
      <c r="W997" s="136"/>
      <c r="X997" s="136"/>
      <c r="Y997" s="136"/>
      <c r="Z997" s="136"/>
    </row>
    <row r="998" spans="1:26" ht="25.8" customHeight="1">
      <c r="A998" s="136"/>
      <c r="B998" s="136"/>
      <c r="C998" s="136"/>
      <c r="D998" s="136"/>
      <c r="E998" s="136"/>
      <c r="F998" s="136"/>
      <c r="G998" s="136"/>
      <c r="H998" s="136"/>
      <c r="I998" s="136"/>
      <c r="J998" s="136"/>
      <c r="K998" s="136"/>
      <c r="L998" s="136"/>
      <c r="M998" s="136"/>
      <c r="N998" s="136"/>
      <c r="O998" s="136"/>
      <c r="P998" s="136"/>
      <c r="Q998" s="136"/>
      <c r="R998" s="136"/>
      <c r="S998" s="136"/>
      <c r="T998" s="136"/>
      <c r="U998" s="136"/>
      <c r="V998" s="136"/>
      <c r="W998" s="136"/>
      <c r="X998" s="136"/>
      <c r="Y998" s="136"/>
      <c r="Z998" s="136"/>
    </row>
    <row r="999" spans="1:26" ht="25.8" customHeight="1">
      <c r="A999" s="136"/>
      <c r="B999" s="136"/>
      <c r="C999" s="136"/>
      <c r="D999" s="136"/>
      <c r="E999" s="136"/>
      <c r="F999" s="136"/>
      <c r="G999" s="136"/>
      <c r="H999" s="136"/>
      <c r="I999" s="136"/>
      <c r="J999" s="136"/>
      <c r="K999" s="136"/>
      <c r="L999" s="136"/>
      <c r="M999" s="136"/>
      <c r="N999" s="136"/>
      <c r="O999" s="136"/>
      <c r="P999" s="136"/>
      <c r="Q999" s="136"/>
      <c r="R999" s="136"/>
      <c r="S999" s="136"/>
      <c r="T999" s="136"/>
      <c r="U999" s="136"/>
      <c r="V999" s="136"/>
      <c r="W999" s="136"/>
      <c r="X999" s="136"/>
      <c r="Y999" s="136"/>
      <c r="Z999" s="136"/>
    </row>
    <row r="1000" spans="1:26" ht="25.8" customHeight="1">
      <c r="A1000" s="136"/>
      <c r="B1000" s="136"/>
      <c r="C1000" s="136"/>
      <c r="D1000" s="136"/>
      <c r="E1000" s="136"/>
      <c r="F1000" s="136"/>
      <c r="G1000" s="136"/>
      <c r="H1000" s="136"/>
      <c r="I1000" s="136"/>
      <c r="J1000" s="136"/>
      <c r="K1000" s="136"/>
      <c r="L1000" s="136"/>
      <c r="M1000" s="136"/>
      <c r="N1000" s="136"/>
      <c r="O1000" s="136"/>
      <c r="P1000" s="136"/>
      <c r="Q1000" s="136"/>
      <c r="R1000" s="136"/>
      <c r="S1000" s="136"/>
      <c r="T1000" s="136"/>
      <c r="U1000" s="136"/>
      <c r="V1000" s="136"/>
      <c r="W1000" s="136"/>
      <c r="X1000" s="136"/>
      <c r="Y1000" s="136"/>
      <c r="Z1000" s="136"/>
    </row>
  </sheetData>
  <mergeCells count="1">
    <mergeCell ref="G2:J3"/>
  </mergeCells>
  <hyperlinks>
    <hyperlink ref="I5" location="Sheet1!A1" display="FORMULA TAB" xr:uid="{2952C94F-DF2B-4107-8633-4A44A1E64A97}"/>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B8FA7-1CB4-46F6-86B2-266B216754A1}">
  <sheetPr codeName="Sheet38">
    <tabColor rgb="FF00B0F0"/>
  </sheetPr>
  <dimension ref="A1:Z1000"/>
  <sheetViews>
    <sheetView workbookViewId="0">
      <selection activeCell="I5" sqref="I5"/>
    </sheetView>
  </sheetViews>
  <sheetFormatPr defaultColWidth="22.77734375" defaultRowHeight="21.6" customHeight="1"/>
  <cols>
    <col min="3" max="3" width="13.77734375" customWidth="1"/>
    <col min="4" max="4" width="17.109375" customWidth="1"/>
    <col min="6" max="6" width="17.44140625" customWidth="1"/>
    <col min="7" max="7" width="12.6640625" customWidth="1"/>
    <col min="8" max="8" width="12.77734375" customWidth="1"/>
    <col min="10" max="10" width="10.21875" customWidth="1"/>
  </cols>
  <sheetData>
    <row r="1" spans="1:26" ht="21.6" customHeight="1" thickBot="1">
      <c r="A1" s="148" t="s">
        <v>186</v>
      </c>
      <c r="B1" s="149" t="s">
        <v>51</v>
      </c>
      <c r="C1" s="149" t="s">
        <v>123</v>
      </c>
      <c r="D1" s="149" t="s">
        <v>187</v>
      </c>
      <c r="E1" s="150" t="s">
        <v>121</v>
      </c>
      <c r="F1" s="135"/>
      <c r="G1" s="135"/>
      <c r="H1" s="135"/>
      <c r="I1" s="135"/>
      <c r="J1" s="135"/>
      <c r="K1" s="135"/>
      <c r="L1" s="135"/>
      <c r="M1" s="135"/>
      <c r="N1" s="135"/>
      <c r="O1" s="135"/>
      <c r="P1" s="135"/>
      <c r="Q1" s="135"/>
      <c r="R1" s="135"/>
      <c r="S1" s="135"/>
      <c r="T1" s="135"/>
      <c r="U1" s="135"/>
      <c r="V1" s="135"/>
      <c r="W1" s="135"/>
      <c r="X1" s="135"/>
      <c r="Y1" s="135"/>
      <c r="Z1" s="135"/>
    </row>
    <row r="2" spans="1:26" ht="21.6" customHeight="1">
      <c r="A2" s="147" t="s">
        <v>188</v>
      </c>
      <c r="B2" s="147" t="s">
        <v>149</v>
      </c>
      <c r="C2" s="147">
        <v>57417</v>
      </c>
      <c r="D2" s="147" t="s">
        <v>42</v>
      </c>
      <c r="E2" s="147" t="s">
        <v>189</v>
      </c>
      <c r="F2" s="135"/>
      <c r="G2" s="476" t="s">
        <v>263</v>
      </c>
      <c r="H2" s="477"/>
      <c r="I2" s="477"/>
      <c r="J2" s="478"/>
      <c r="K2" s="135"/>
      <c r="L2" s="135"/>
      <c r="M2" s="135"/>
      <c r="N2" s="135"/>
      <c r="O2" s="135"/>
      <c r="P2" s="135"/>
      <c r="Q2" s="135"/>
      <c r="R2" s="135"/>
      <c r="S2" s="135"/>
      <c r="T2" s="135"/>
      <c r="U2" s="135"/>
      <c r="V2" s="135"/>
      <c r="W2" s="135"/>
      <c r="X2" s="135"/>
      <c r="Y2" s="135"/>
      <c r="Z2" s="135"/>
    </row>
    <row r="3" spans="1:26" ht="21.6" customHeight="1" thickBot="1">
      <c r="A3" s="145" t="s">
        <v>190</v>
      </c>
      <c r="B3" s="145" t="s">
        <v>150</v>
      </c>
      <c r="C3" s="145">
        <v>69796</v>
      </c>
      <c r="D3" s="145" t="s">
        <v>191</v>
      </c>
      <c r="E3" s="145" t="s">
        <v>258</v>
      </c>
      <c r="F3" s="135"/>
      <c r="G3" s="479"/>
      <c r="H3" s="480"/>
      <c r="I3" s="480"/>
      <c r="J3" s="481"/>
      <c r="K3" s="135"/>
      <c r="L3" s="135"/>
      <c r="M3" s="135"/>
      <c r="N3" s="135"/>
      <c r="O3" s="135"/>
      <c r="P3" s="135"/>
      <c r="Q3" s="135"/>
      <c r="R3" s="135"/>
      <c r="S3" s="135"/>
      <c r="T3" s="135"/>
      <c r="U3" s="135"/>
      <c r="V3" s="135"/>
      <c r="W3" s="135"/>
      <c r="X3" s="135"/>
      <c r="Y3" s="135"/>
      <c r="Z3" s="135"/>
    </row>
    <row r="4" spans="1:26" ht="21.6" customHeight="1" thickBot="1">
      <c r="A4" s="145" t="s">
        <v>192</v>
      </c>
      <c r="B4" s="145" t="s">
        <v>151</v>
      </c>
      <c r="C4" s="145">
        <v>56742</v>
      </c>
      <c r="D4" s="145" t="s">
        <v>193</v>
      </c>
      <c r="E4" s="145" t="s">
        <v>130</v>
      </c>
      <c r="F4" s="135"/>
      <c r="G4" s="135"/>
      <c r="H4" s="135"/>
      <c r="I4" s="135"/>
      <c r="J4" s="135"/>
      <c r="K4" s="135"/>
      <c r="L4" s="135"/>
      <c r="M4" s="135"/>
      <c r="N4" s="135"/>
      <c r="O4" s="135"/>
      <c r="P4" s="135"/>
      <c r="Q4" s="135"/>
      <c r="R4" s="135"/>
      <c r="S4" s="135"/>
      <c r="T4" s="135"/>
      <c r="U4" s="135"/>
      <c r="V4" s="135"/>
      <c r="W4" s="135"/>
      <c r="X4" s="135"/>
      <c r="Y4" s="135"/>
      <c r="Z4" s="135"/>
    </row>
    <row r="5" spans="1:26" ht="21.6" customHeight="1" thickBot="1">
      <c r="A5" s="145" t="s">
        <v>194</v>
      </c>
      <c r="B5" s="145" t="s">
        <v>55</v>
      </c>
      <c r="C5" s="145">
        <v>61801</v>
      </c>
      <c r="D5" s="145" t="s">
        <v>195</v>
      </c>
      <c r="E5" s="145" t="s">
        <v>132</v>
      </c>
      <c r="F5" s="135"/>
      <c r="G5" s="135"/>
      <c r="H5" s="135"/>
      <c r="I5" s="45" t="s">
        <v>111</v>
      </c>
      <c r="J5" s="135"/>
      <c r="K5" s="135"/>
      <c r="L5" s="135"/>
      <c r="M5" s="135"/>
      <c r="N5" s="135"/>
      <c r="O5" s="135"/>
      <c r="P5" s="135"/>
      <c r="Q5" s="135"/>
      <c r="R5" s="135"/>
      <c r="S5" s="135"/>
      <c r="T5" s="135"/>
      <c r="U5" s="135"/>
      <c r="V5" s="135"/>
      <c r="W5" s="135"/>
      <c r="X5" s="135"/>
      <c r="Y5" s="135"/>
      <c r="Z5" s="135"/>
    </row>
    <row r="6" spans="1:26" ht="21.6" customHeight="1">
      <c r="A6" s="145" t="s">
        <v>196</v>
      </c>
      <c r="B6" s="145" t="s">
        <v>56</v>
      </c>
      <c r="C6" s="145">
        <v>53063</v>
      </c>
      <c r="D6" s="145" t="s">
        <v>104</v>
      </c>
      <c r="E6" s="145" t="s">
        <v>133</v>
      </c>
      <c r="F6" s="135"/>
      <c r="G6" s="135"/>
      <c r="H6" s="135"/>
      <c r="I6" s="135"/>
      <c r="J6" s="135"/>
      <c r="K6" s="135"/>
      <c r="L6" s="135"/>
      <c r="M6" s="135"/>
      <c r="N6" s="135"/>
      <c r="O6" s="135"/>
      <c r="P6" s="135"/>
      <c r="Q6" s="135"/>
      <c r="R6" s="135"/>
      <c r="S6" s="135"/>
      <c r="T6" s="135"/>
      <c r="U6" s="135"/>
      <c r="V6" s="135"/>
      <c r="W6" s="135"/>
      <c r="X6" s="135"/>
      <c r="Y6" s="135"/>
      <c r="Z6" s="135"/>
    </row>
    <row r="7" spans="1:26" ht="21.6" customHeight="1">
      <c r="A7" s="145" t="s">
        <v>197</v>
      </c>
      <c r="B7" s="145" t="s">
        <v>125</v>
      </c>
      <c r="C7" s="145">
        <v>59543</v>
      </c>
      <c r="D7" s="145" t="s">
        <v>198</v>
      </c>
      <c r="E7" s="145" t="s">
        <v>134</v>
      </c>
      <c r="F7" s="135"/>
      <c r="G7" s="135"/>
      <c r="H7" s="135"/>
      <c r="I7" s="135"/>
      <c r="J7" s="135"/>
      <c r="K7" s="135"/>
      <c r="L7" s="135"/>
      <c r="M7" s="135"/>
      <c r="N7" s="135"/>
      <c r="O7" s="135"/>
      <c r="P7" s="135"/>
      <c r="Q7" s="135"/>
      <c r="R7" s="135"/>
      <c r="S7" s="135"/>
      <c r="T7" s="135"/>
      <c r="U7" s="135"/>
      <c r="V7" s="135"/>
      <c r="W7" s="135"/>
      <c r="X7" s="135"/>
      <c r="Y7" s="135"/>
      <c r="Z7" s="135"/>
    </row>
    <row r="8" spans="1:26" ht="21.6" customHeight="1">
      <c r="A8" s="145" t="s">
        <v>199</v>
      </c>
      <c r="B8" s="145" t="s">
        <v>135</v>
      </c>
      <c r="C8" s="145">
        <v>70819</v>
      </c>
      <c r="D8" s="145" t="s">
        <v>42</v>
      </c>
      <c r="E8" s="145" t="s">
        <v>128</v>
      </c>
      <c r="F8" s="135"/>
      <c r="G8" s="135"/>
      <c r="H8" s="135"/>
      <c r="I8" s="135"/>
      <c r="J8" s="135"/>
      <c r="K8" s="135"/>
      <c r="L8" s="135"/>
      <c r="M8" s="135"/>
      <c r="N8" s="135"/>
      <c r="O8" s="135"/>
      <c r="P8" s="135"/>
      <c r="Q8" s="135"/>
      <c r="R8" s="135"/>
      <c r="S8" s="135"/>
      <c r="T8" s="135"/>
      <c r="U8" s="135"/>
      <c r="V8" s="135"/>
      <c r="W8" s="135"/>
      <c r="X8" s="135"/>
      <c r="Y8" s="135"/>
      <c r="Z8" s="135"/>
    </row>
    <row r="9" spans="1:26" ht="21.6" customHeight="1">
      <c r="A9" s="145" t="s">
        <v>201</v>
      </c>
      <c r="B9" s="145" t="s">
        <v>136</v>
      </c>
      <c r="C9" s="145">
        <v>74185</v>
      </c>
      <c r="D9" s="145" t="s">
        <v>191</v>
      </c>
      <c r="E9" s="145" t="s">
        <v>189</v>
      </c>
      <c r="F9" s="135"/>
      <c r="G9" s="135"/>
      <c r="H9" s="135"/>
      <c r="I9" s="135"/>
      <c r="J9" s="135"/>
      <c r="K9" s="135"/>
      <c r="L9" s="135"/>
      <c r="M9" s="135"/>
      <c r="N9" s="135"/>
      <c r="O9" s="135"/>
      <c r="P9" s="135"/>
      <c r="Q9" s="135"/>
      <c r="R9" s="135"/>
      <c r="S9" s="135"/>
      <c r="T9" s="135"/>
      <c r="U9" s="135"/>
      <c r="V9" s="135"/>
      <c r="W9" s="135"/>
      <c r="X9" s="135"/>
      <c r="Y9" s="135"/>
      <c r="Z9" s="135"/>
    </row>
    <row r="10" spans="1:26" ht="21.6" customHeight="1">
      <c r="A10" s="135"/>
      <c r="B10" s="135"/>
      <c r="C10" s="135"/>
      <c r="D10" s="135"/>
      <c r="E10" s="135"/>
      <c r="J10" s="135"/>
      <c r="K10" s="135"/>
      <c r="L10" s="135"/>
      <c r="M10" s="135"/>
      <c r="N10" s="135"/>
      <c r="O10" s="135"/>
      <c r="P10" s="135"/>
      <c r="Q10" s="135"/>
      <c r="R10" s="135"/>
      <c r="S10" s="135"/>
      <c r="T10" s="135"/>
      <c r="U10" s="135"/>
      <c r="V10" s="135"/>
      <c r="W10" s="135"/>
      <c r="X10" s="135"/>
      <c r="Y10" s="135"/>
      <c r="Z10" s="135"/>
    </row>
    <row r="11" spans="1:26" ht="21.6" customHeight="1" thickBot="1">
      <c r="A11" s="135"/>
      <c r="B11" s="135"/>
      <c r="C11" s="135"/>
      <c r="D11" s="135"/>
      <c r="E11" s="135"/>
      <c r="F11" s="135"/>
      <c r="G11" s="135"/>
      <c r="H11" s="135"/>
      <c r="I11" s="135"/>
      <c r="J11" s="135"/>
      <c r="K11" s="135"/>
      <c r="L11" s="135"/>
      <c r="M11" s="135"/>
      <c r="N11" s="135"/>
      <c r="O11" s="135"/>
      <c r="P11" s="135"/>
      <c r="Q11" s="135"/>
      <c r="R11" s="135"/>
      <c r="S11" s="135"/>
      <c r="T11" s="135"/>
      <c r="U11" s="135"/>
      <c r="V11" s="135"/>
      <c r="W11" s="135"/>
      <c r="X11" s="135"/>
      <c r="Y11" s="135"/>
      <c r="Z11" s="135"/>
    </row>
    <row r="12" spans="1:26" ht="21.6" customHeight="1" thickBot="1">
      <c r="A12" s="135"/>
      <c r="B12" s="135"/>
      <c r="C12" s="482" t="s">
        <v>219</v>
      </c>
      <c r="D12" s="483"/>
      <c r="E12" s="135"/>
      <c r="F12" s="135"/>
      <c r="G12" s="135"/>
      <c r="H12" s="135"/>
      <c r="I12" s="135"/>
      <c r="J12" s="135"/>
      <c r="K12" s="135"/>
      <c r="L12" s="135"/>
      <c r="M12" s="135"/>
      <c r="N12" s="135"/>
      <c r="O12" s="135"/>
      <c r="P12" s="135"/>
      <c r="Q12" s="135"/>
      <c r="R12" s="135"/>
      <c r="S12" s="135"/>
      <c r="T12" s="135"/>
      <c r="U12" s="135"/>
      <c r="V12" s="135"/>
      <c r="W12" s="135"/>
      <c r="X12" s="135"/>
      <c r="Y12" s="135"/>
      <c r="Z12" s="135"/>
    </row>
    <row r="13" spans="1:26" ht="30.6" customHeight="1" thickBot="1">
      <c r="A13" s="135"/>
      <c r="B13" s="135"/>
      <c r="C13" s="484">
        <v>53063</v>
      </c>
      <c r="D13" s="485"/>
      <c r="E13" s="146"/>
      <c r="F13" s="135"/>
      <c r="G13" s="135"/>
      <c r="H13" s="135"/>
      <c r="I13" s="135"/>
      <c r="J13" s="135"/>
      <c r="K13" s="135"/>
      <c r="L13" s="135"/>
      <c r="M13" s="135"/>
      <c r="N13" s="135"/>
      <c r="O13" s="135"/>
      <c r="P13" s="135"/>
      <c r="Q13" s="135"/>
      <c r="R13" s="135"/>
      <c r="S13" s="135"/>
      <c r="T13" s="135"/>
      <c r="U13" s="135"/>
      <c r="V13" s="135"/>
      <c r="W13" s="135"/>
      <c r="X13" s="135"/>
      <c r="Y13" s="135"/>
      <c r="Z13" s="135"/>
    </row>
    <row r="14" spans="1:26" ht="32.4" customHeight="1" thickBot="1">
      <c r="A14" s="135"/>
      <c r="B14" s="135"/>
      <c r="C14" s="486">
        <v>56742</v>
      </c>
      <c r="D14" s="487"/>
      <c r="E14" s="146"/>
      <c r="F14" s="135"/>
      <c r="G14" s="135"/>
      <c r="H14" s="135"/>
      <c r="I14" s="135"/>
      <c r="J14" s="135"/>
      <c r="K14" s="135"/>
      <c r="L14" s="135"/>
      <c r="M14" s="135"/>
      <c r="N14" s="135"/>
      <c r="O14" s="135"/>
      <c r="P14" s="135"/>
      <c r="Q14" s="135"/>
      <c r="R14" s="135"/>
      <c r="S14" s="135"/>
      <c r="T14" s="135"/>
      <c r="U14" s="135"/>
      <c r="V14" s="135"/>
      <c r="W14" s="135"/>
      <c r="X14" s="135"/>
      <c r="Y14" s="135"/>
      <c r="Z14" s="135"/>
    </row>
    <row r="15" spans="1:26" ht="27.6" customHeight="1" thickBot="1">
      <c r="A15" s="135"/>
      <c r="B15" s="135"/>
      <c r="C15" s="486">
        <v>59543</v>
      </c>
      <c r="D15" s="487"/>
      <c r="E15" s="146"/>
      <c r="F15" s="135"/>
      <c r="G15" s="135"/>
      <c r="H15" s="135"/>
      <c r="I15" s="135"/>
      <c r="J15" s="135"/>
      <c r="K15" s="135"/>
      <c r="L15" s="135"/>
      <c r="M15" s="135"/>
      <c r="N15" s="135"/>
      <c r="O15" s="135"/>
      <c r="P15" s="135"/>
      <c r="Q15" s="135"/>
      <c r="R15" s="135"/>
      <c r="S15" s="135"/>
      <c r="T15" s="135"/>
      <c r="U15" s="135"/>
      <c r="V15" s="135"/>
      <c r="W15" s="135"/>
      <c r="X15" s="135"/>
      <c r="Y15" s="135"/>
      <c r="Z15" s="135"/>
    </row>
    <row r="16" spans="1:26" ht="21.6" customHeight="1">
      <c r="A16" s="135"/>
      <c r="B16" s="135"/>
      <c r="C16" s="135"/>
      <c r="E16" s="135"/>
      <c r="F16" s="135"/>
      <c r="G16" s="135"/>
      <c r="H16" s="135"/>
      <c r="I16" s="135"/>
      <c r="J16" s="135"/>
      <c r="K16" s="135"/>
      <c r="L16" s="135"/>
      <c r="M16" s="135"/>
      <c r="N16" s="135"/>
      <c r="O16" s="135"/>
      <c r="P16" s="135"/>
      <c r="Q16" s="135"/>
      <c r="R16" s="135"/>
      <c r="S16" s="135"/>
      <c r="T16" s="135"/>
      <c r="U16" s="135"/>
      <c r="V16" s="135"/>
      <c r="W16" s="135"/>
      <c r="X16" s="135"/>
      <c r="Y16" s="135"/>
      <c r="Z16" s="135"/>
    </row>
    <row r="17" spans="1:26" ht="21.6" customHeight="1">
      <c r="A17" s="135"/>
      <c r="B17" s="135"/>
      <c r="C17" s="135"/>
      <c r="E17" s="135"/>
      <c r="F17" s="135"/>
      <c r="G17" s="135"/>
      <c r="H17" s="135"/>
      <c r="I17" s="135"/>
      <c r="J17" s="135"/>
      <c r="K17" s="135"/>
      <c r="L17" s="135"/>
      <c r="M17" s="135"/>
      <c r="N17" s="135"/>
      <c r="O17" s="135"/>
      <c r="P17" s="135"/>
      <c r="Q17" s="135"/>
      <c r="R17" s="135"/>
      <c r="S17" s="135"/>
      <c r="T17" s="135"/>
      <c r="U17" s="135"/>
      <c r="V17" s="135"/>
      <c r="W17" s="135"/>
      <c r="X17" s="135"/>
      <c r="Y17" s="135"/>
      <c r="Z17" s="135"/>
    </row>
    <row r="18" spans="1:26" ht="21.6" customHeight="1">
      <c r="A18" s="135"/>
      <c r="B18" s="135"/>
      <c r="C18" s="135"/>
      <c r="E18" s="135"/>
      <c r="F18" s="135"/>
      <c r="G18" s="135"/>
      <c r="H18" s="135"/>
      <c r="I18" s="135"/>
      <c r="J18" s="135"/>
      <c r="K18" s="135"/>
      <c r="L18" s="135"/>
      <c r="M18" s="135"/>
      <c r="N18" s="135"/>
      <c r="O18" s="135"/>
      <c r="P18" s="135"/>
      <c r="Q18" s="135"/>
      <c r="R18" s="135"/>
      <c r="S18" s="135"/>
      <c r="T18" s="135"/>
      <c r="U18" s="135"/>
      <c r="V18" s="135"/>
      <c r="W18" s="135"/>
      <c r="X18" s="135"/>
      <c r="Y18" s="135"/>
      <c r="Z18" s="135"/>
    </row>
    <row r="19" spans="1:26" ht="21.6" customHeight="1">
      <c r="A19" s="135"/>
      <c r="B19" s="135"/>
      <c r="C19" s="135"/>
      <c r="D19" s="135"/>
      <c r="E19" s="135"/>
      <c r="F19" s="135"/>
      <c r="G19" s="135"/>
      <c r="H19" s="135"/>
      <c r="I19" s="135"/>
      <c r="J19" s="135"/>
      <c r="K19" s="135"/>
      <c r="L19" s="135"/>
      <c r="M19" s="135"/>
      <c r="N19" s="135"/>
      <c r="O19" s="135"/>
      <c r="P19" s="135"/>
      <c r="Q19" s="135"/>
      <c r="R19" s="135"/>
      <c r="S19" s="135"/>
      <c r="T19" s="135"/>
      <c r="U19" s="135"/>
      <c r="V19" s="135"/>
      <c r="W19" s="135"/>
      <c r="X19" s="135"/>
      <c r="Y19" s="135"/>
      <c r="Z19" s="135"/>
    </row>
    <row r="20" spans="1:26" ht="21.6" customHeight="1">
      <c r="A20" s="135"/>
      <c r="B20" s="135"/>
      <c r="C20" s="135"/>
      <c r="D20" s="135"/>
      <c r="E20" s="135"/>
      <c r="F20" s="135"/>
      <c r="G20" s="135"/>
      <c r="H20" s="135"/>
      <c r="I20" s="135"/>
      <c r="J20" s="135"/>
      <c r="K20" s="135"/>
      <c r="L20" s="135"/>
      <c r="M20" s="135"/>
      <c r="N20" s="135"/>
      <c r="O20" s="135"/>
      <c r="P20" s="135"/>
      <c r="Q20" s="135"/>
      <c r="R20" s="135"/>
      <c r="S20" s="135"/>
      <c r="T20" s="135"/>
      <c r="U20" s="135"/>
      <c r="V20" s="135"/>
      <c r="W20" s="135"/>
      <c r="X20" s="135"/>
      <c r="Y20" s="135"/>
      <c r="Z20" s="135"/>
    </row>
    <row r="21" spans="1:26" ht="21.6" customHeight="1">
      <c r="A21" s="135"/>
      <c r="B21" s="135"/>
      <c r="C21" s="135"/>
      <c r="D21" s="135"/>
      <c r="E21" s="135"/>
      <c r="F21" s="135"/>
      <c r="G21" s="135"/>
      <c r="H21" s="135"/>
      <c r="I21" s="135"/>
      <c r="J21" s="135"/>
      <c r="K21" s="135"/>
      <c r="L21" s="135"/>
      <c r="M21" s="135"/>
      <c r="N21" s="135"/>
      <c r="O21" s="135"/>
      <c r="P21" s="135"/>
      <c r="Q21" s="135"/>
      <c r="R21" s="135"/>
      <c r="S21" s="135"/>
      <c r="T21" s="135"/>
      <c r="U21" s="135"/>
      <c r="V21" s="135"/>
      <c r="W21" s="135"/>
      <c r="X21" s="135"/>
      <c r="Y21" s="135"/>
      <c r="Z21" s="135"/>
    </row>
    <row r="22" spans="1:26" ht="21.6" customHeight="1">
      <c r="A22" s="135"/>
      <c r="B22" s="135"/>
      <c r="C22" s="135"/>
      <c r="D22" s="135"/>
      <c r="E22" s="135"/>
      <c r="F22" s="135"/>
      <c r="G22" s="135"/>
      <c r="H22" s="135"/>
      <c r="I22" s="135"/>
      <c r="J22" s="135"/>
      <c r="K22" s="135"/>
      <c r="L22" s="135"/>
      <c r="M22" s="135"/>
      <c r="N22" s="135"/>
      <c r="O22" s="135"/>
      <c r="P22" s="135"/>
      <c r="Q22" s="135"/>
      <c r="R22" s="135"/>
      <c r="S22" s="135"/>
      <c r="T22" s="135"/>
      <c r="U22" s="135"/>
      <c r="V22" s="135"/>
      <c r="W22" s="135"/>
      <c r="X22" s="135"/>
      <c r="Y22" s="135"/>
      <c r="Z22" s="135"/>
    </row>
    <row r="23" spans="1:26" ht="21.6" customHeight="1">
      <c r="A23" s="135"/>
      <c r="B23" s="135"/>
      <c r="C23" s="135"/>
      <c r="D23" s="135"/>
      <c r="E23" s="135"/>
      <c r="F23" s="135"/>
      <c r="G23" s="135"/>
      <c r="H23" s="135"/>
      <c r="I23" s="135"/>
      <c r="J23" s="135"/>
      <c r="K23" s="135"/>
      <c r="L23" s="135"/>
      <c r="M23" s="135"/>
      <c r="N23" s="135"/>
      <c r="O23" s="135"/>
      <c r="P23" s="135"/>
      <c r="Q23" s="135"/>
      <c r="R23" s="135"/>
      <c r="S23" s="135"/>
      <c r="T23" s="135"/>
      <c r="U23" s="135"/>
      <c r="V23" s="135"/>
      <c r="W23" s="135"/>
      <c r="X23" s="135"/>
      <c r="Y23" s="135"/>
      <c r="Z23" s="135"/>
    </row>
    <row r="24" spans="1:26" ht="21.6" customHeight="1">
      <c r="A24" s="135"/>
      <c r="B24" s="135"/>
      <c r="C24" s="135"/>
      <c r="D24" s="135"/>
      <c r="E24" s="135"/>
      <c r="F24" s="135"/>
      <c r="G24" s="135"/>
      <c r="H24" s="135"/>
      <c r="I24" s="135"/>
      <c r="J24" s="135"/>
      <c r="K24" s="135"/>
      <c r="L24" s="135"/>
      <c r="M24" s="135"/>
      <c r="N24" s="135"/>
      <c r="O24" s="135"/>
      <c r="P24" s="135"/>
      <c r="Q24" s="135"/>
      <c r="R24" s="135"/>
      <c r="S24" s="135"/>
      <c r="T24" s="135"/>
      <c r="U24" s="135"/>
      <c r="V24" s="135"/>
      <c r="W24" s="135"/>
      <c r="X24" s="135"/>
      <c r="Y24" s="135"/>
      <c r="Z24" s="135"/>
    </row>
    <row r="25" spans="1:26" ht="21.6" customHeight="1">
      <c r="A25" s="135"/>
      <c r="B25" s="135"/>
      <c r="C25" s="135"/>
      <c r="D25" s="135"/>
      <c r="E25" s="135"/>
      <c r="F25" s="135"/>
      <c r="G25" s="135"/>
      <c r="H25" s="135"/>
      <c r="I25" s="135"/>
      <c r="J25" s="135"/>
      <c r="K25" s="135"/>
      <c r="L25" s="135"/>
      <c r="M25" s="135"/>
      <c r="N25" s="135"/>
      <c r="O25" s="135"/>
      <c r="P25" s="135"/>
      <c r="Q25" s="135"/>
      <c r="R25" s="135"/>
      <c r="S25" s="135"/>
      <c r="T25" s="135"/>
      <c r="U25" s="135"/>
      <c r="V25" s="135"/>
      <c r="W25" s="135"/>
      <c r="X25" s="135"/>
      <c r="Y25" s="135"/>
      <c r="Z25" s="135"/>
    </row>
    <row r="26" spans="1:26" ht="21.6" customHeight="1">
      <c r="A26" s="135"/>
      <c r="B26" s="135"/>
      <c r="C26" s="135"/>
      <c r="D26" s="135"/>
      <c r="E26" s="135"/>
      <c r="F26" s="135"/>
      <c r="G26" s="135"/>
      <c r="H26" s="135"/>
      <c r="I26" s="135"/>
      <c r="J26" s="135"/>
      <c r="K26" s="135"/>
      <c r="L26" s="135"/>
      <c r="M26" s="135"/>
      <c r="N26" s="135"/>
      <c r="O26" s="135"/>
      <c r="P26" s="135"/>
      <c r="Q26" s="135"/>
      <c r="R26" s="135"/>
      <c r="S26" s="135"/>
      <c r="T26" s="135"/>
      <c r="U26" s="135"/>
      <c r="V26" s="135"/>
      <c r="W26" s="135"/>
      <c r="X26" s="135"/>
      <c r="Y26" s="135"/>
      <c r="Z26" s="135"/>
    </row>
    <row r="27" spans="1:26" ht="21.6" customHeight="1">
      <c r="A27" s="135"/>
      <c r="B27" s="135"/>
      <c r="C27" s="135"/>
      <c r="D27" s="135"/>
      <c r="E27" s="135"/>
      <c r="F27" s="135"/>
      <c r="G27" s="135"/>
      <c r="H27" s="135"/>
      <c r="I27" s="135"/>
      <c r="J27" s="135"/>
      <c r="K27" s="135"/>
      <c r="L27" s="135"/>
      <c r="M27" s="135"/>
      <c r="N27" s="135"/>
      <c r="O27" s="135"/>
      <c r="P27" s="135"/>
      <c r="Q27" s="135"/>
      <c r="R27" s="135"/>
      <c r="S27" s="135"/>
      <c r="T27" s="135"/>
      <c r="U27" s="135"/>
      <c r="V27" s="135"/>
      <c r="W27" s="135"/>
      <c r="X27" s="135"/>
      <c r="Y27" s="135"/>
      <c r="Z27" s="135"/>
    </row>
    <row r="28" spans="1:26" ht="21.6" customHeight="1">
      <c r="A28" s="135"/>
      <c r="B28" s="135"/>
      <c r="C28" s="135"/>
      <c r="D28" s="135"/>
      <c r="E28" s="135"/>
      <c r="F28" s="135"/>
      <c r="G28" s="135"/>
      <c r="H28" s="135"/>
      <c r="I28" s="135"/>
      <c r="J28" s="135"/>
      <c r="K28" s="135"/>
      <c r="L28" s="135"/>
      <c r="M28" s="135"/>
      <c r="N28" s="135"/>
      <c r="O28" s="135"/>
      <c r="P28" s="135"/>
      <c r="Q28" s="135"/>
      <c r="R28" s="135"/>
      <c r="S28" s="135"/>
      <c r="T28" s="135"/>
      <c r="U28" s="135"/>
      <c r="V28" s="135"/>
      <c r="W28" s="135"/>
      <c r="X28" s="135"/>
      <c r="Y28" s="135"/>
      <c r="Z28" s="135"/>
    </row>
    <row r="29" spans="1:26" ht="21.6" customHeight="1">
      <c r="A29" s="135"/>
      <c r="B29" s="135"/>
      <c r="C29" s="135"/>
      <c r="D29" s="135"/>
      <c r="E29" s="135"/>
      <c r="F29" s="135"/>
      <c r="G29" s="135"/>
      <c r="H29" s="135"/>
      <c r="I29" s="135"/>
      <c r="J29" s="135"/>
      <c r="K29" s="135"/>
      <c r="L29" s="135"/>
      <c r="M29" s="135"/>
      <c r="N29" s="135"/>
      <c r="O29" s="135"/>
      <c r="P29" s="135"/>
      <c r="Q29" s="135"/>
      <c r="R29" s="135"/>
      <c r="S29" s="135"/>
      <c r="T29" s="135"/>
      <c r="U29" s="135"/>
      <c r="V29" s="135"/>
      <c r="W29" s="135"/>
      <c r="X29" s="135"/>
      <c r="Y29" s="135"/>
      <c r="Z29" s="135"/>
    </row>
    <row r="30" spans="1:26" ht="21.6" customHeight="1">
      <c r="A30" s="135"/>
      <c r="B30" s="135"/>
      <c r="C30" s="135"/>
      <c r="D30" s="135"/>
      <c r="E30" s="135"/>
      <c r="F30" s="135"/>
      <c r="G30" s="135"/>
      <c r="H30" s="135"/>
      <c r="I30" s="135"/>
      <c r="J30" s="135"/>
      <c r="K30" s="135"/>
      <c r="L30" s="135"/>
      <c r="M30" s="135"/>
      <c r="N30" s="135"/>
      <c r="O30" s="135"/>
      <c r="P30" s="135"/>
      <c r="Q30" s="135"/>
      <c r="R30" s="135"/>
      <c r="S30" s="135"/>
      <c r="T30" s="135"/>
      <c r="U30" s="135"/>
      <c r="V30" s="135"/>
      <c r="W30" s="135"/>
      <c r="X30" s="135"/>
      <c r="Y30" s="135"/>
      <c r="Z30" s="135"/>
    </row>
    <row r="31" spans="1:26" ht="21.6" customHeight="1">
      <c r="A31" s="135"/>
      <c r="B31" s="135"/>
      <c r="C31" s="135"/>
      <c r="D31" s="135"/>
      <c r="E31" s="135"/>
      <c r="F31" s="135"/>
      <c r="G31" s="135"/>
      <c r="H31" s="135"/>
      <c r="I31" s="135"/>
      <c r="J31" s="135"/>
      <c r="K31" s="135"/>
      <c r="L31" s="135"/>
      <c r="M31" s="135"/>
      <c r="N31" s="135"/>
      <c r="O31" s="135"/>
      <c r="P31" s="135"/>
      <c r="Q31" s="135"/>
      <c r="R31" s="135"/>
      <c r="S31" s="135"/>
      <c r="T31" s="135"/>
      <c r="U31" s="135"/>
      <c r="V31" s="135"/>
      <c r="W31" s="135"/>
      <c r="X31" s="135"/>
      <c r="Y31" s="135"/>
      <c r="Z31" s="135"/>
    </row>
    <row r="32" spans="1:26" ht="21.6" customHeight="1">
      <c r="A32" s="135"/>
      <c r="B32" s="135"/>
      <c r="C32" s="135"/>
      <c r="D32" s="135"/>
      <c r="E32" s="135"/>
      <c r="F32" s="135"/>
      <c r="G32" s="135"/>
      <c r="H32" s="135"/>
      <c r="I32" s="135"/>
      <c r="J32" s="135"/>
      <c r="K32" s="135"/>
      <c r="L32" s="135"/>
      <c r="M32" s="135"/>
      <c r="N32" s="135"/>
      <c r="O32" s="135"/>
      <c r="P32" s="135"/>
      <c r="Q32" s="135"/>
      <c r="R32" s="135"/>
      <c r="S32" s="135"/>
      <c r="T32" s="135"/>
      <c r="U32" s="135"/>
      <c r="V32" s="135"/>
      <c r="W32" s="135"/>
      <c r="X32" s="135"/>
      <c r="Y32" s="135"/>
      <c r="Z32" s="135"/>
    </row>
    <row r="33" spans="1:26" ht="21.6" customHeight="1">
      <c r="A33" s="135"/>
      <c r="B33" s="135"/>
      <c r="C33" s="135"/>
      <c r="D33" s="135"/>
      <c r="E33" s="135"/>
      <c r="F33" s="135"/>
      <c r="G33" s="135"/>
      <c r="H33" s="135"/>
      <c r="I33" s="135"/>
      <c r="J33" s="135"/>
      <c r="K33" s="135"/>
      <c r="L33" s="135"/>
      <c r="M33" s="135"/>
      <c r="N33" s="135"/>
      <c r="O33" s="135"/>
      <c r="P33" s="135"/>
      <c r="Q33" s="135"/>
      <c r="R33" s="135"/>
      <c r="S33" s="135"/>
      <c r="T33" s="135"/>
      <c r="U33" s="135"/>
      <c r="V33" s="135"/>
      <c r="W33" s="135"/>
      <c r="X33" s="135"/>
      <c r="Y33" s="135"/>
      <c r="Z33" s="135"/>
    </row>
    <row r="34" spans="1:26" ht="21.6" customHeight="1">
      <c r="A34" s="135"/>
      <c r="B34" s="135"/>
      <c r="C34" s="135"/>
      <c r="D34" s="135"/>
      <c r="E34" s="135"/>
      <c r="F34" s="135"/>
      <c r="G34" s="135"/>
      <c r="H34" s="135"/>
      <c r="I34" s="135"/>
      <c r="J34" s="135"/>
      <c r="K34" s="135"/>
      <c r="L34" s="135"/>
      <c r="M34" s="135"/>
      <c r="N34" s="135"/>
      <c r="O34" s="135"/>
      <c r="P34" s="135"/>
      <c r="Q34" s="135"/>
      <c r="R34" s="135"/>
      <c r="S34" s="135"/>
      <c r="T34" s="135"/>
      <c r="U34" s="135"/>
      <c r="V34" s="135"/>
      <c r="W34" s="135"/>
      <c r="X34" s="135"/>
      <c r="Y34" s="135"/>
      <c r="Z34" s="135"/>
    </row>
    <row r="35" spans="1:26" ht="21.6" customHeight="1">
      <c r="A35" s="135"/>
      <c r="B35" s="135"/>
      <c r="C35" s="135"/>
      <c r="D35" s="135"/>
      <c r="E35" s="135"/>
      <c r="F35" s="135"/>
      <c r="G35" s="135"/>
      <c r="H35" s="135"/>
      <c r="I35" s="135"/>
      <c r="J35" s="135"/>
      <c r="K35" s="135"/>
      <c r="L35" s="135"/>
      <c r="M35" s="135"/>
      <c r="N35" s="135"/>
      <c r="O35" s="135"/>
      <c r="P35" s="135"/>
      <c r="Q35" s="135"/>
      <c r="R35" s="135"/>
      <c r="S35" s="135"/>
      <c r="T35" s="135"/>
      <c r="U35" s="135"/>
      <c r="V35" s="135"/>
      <c r="W35" s="135"/>
      <c r="X35" s="135"/>
      <c r="Y35" s="135"/>
      <c r="Z35" s="135"/>
    </row>
    <row r="36" spans="1:26" ht="21.6" customHeight="1">
      <c r="A36" s="135"/>
      <c r="B36" s="135"/>
      <c r="C36" s="135"/>
      <c r="D36" s="135"/>
      <c r="E36" s="135"/>
      <c r="F36" s="135"/>
      <c r="G36" s="135"/>
      <c r="H36" s="135"/>
      <c r="I36" s="135"/>
      <c r="J36" s="135"/>
      <c r="K36" s="135"/>
      <c r="L36" s="135"/>
      <c r="M36" s="135"/>
      <c r="N36" s="135"/>
      <c r="O36" s="135"/>
      <c r="P36" s="135"/>
      <c r="Q36" s="135"/>
      <c r="R36" s="135"/>
      <c r="S36" s="135"/>
      <c r="T36" s="135"/>
      <c r="U36" s="135"/>
      <c r="V36" s="135"/>
      <c r="W36" s="135"/>
      <c r="X36" s="135"/>
      <c r="Y36" s="135"/>
      <c r="Z36" s="135"/>
    </row>
    <row r="37" spans="1:26" ht="21.6" customHeight="1">
      <c r="A37" s="135"/>
      <c r="B37" s="135"/>
      <c r="C37" s="135"/>
      <c r="D37" s="135"/>
      <c r="E37" s="135"/>
      <c r="F37" s="135"/>
      <c r="G37" s="135"/>
      <c r="H37" s="135"/>
      <c r="I37" s="135"/>
      <c r="J37" s="135"/>
      <c r="K37" s="135"/>
      <c r="L37" s="135"/>
      <c r="M37" s="135"/>
      <c r="N37" s="135"/>
      <c r="O37" s="135"/>
      <c r="P37" s="135"/>
      <c r="Q37" s="135"/>
      <c r="R37" s="135"/>
      <c r="S37" s="135"/>
      <c r="T37" s="135"/>
      <c r="U37" s="135"/>
      <c r="V37" s="135"/>
      <c r="W37" s="135"/>
      <c r="X37" s="135"/>
      <c r="Y37" s="135"/>
      <c r="Z37" s="135"/>
    </row>
    <row r="38" spans="1:26" ht="21.6" customHeight="1">
      <c r="A38" s="135"/>
      <c r="B38" s="135"/>
      <c r="C38" s="135"/>
      <c r="D38" s="135"/>
      <c r="E38" s="135"/>
      <c r="F38" s="135"/>
      <c r="G38" s="135"/>
      <c r="H38" s="135"/>
      <c r="I38" s="135"/>
      <c r="J38" s="135"/>
      <c r="K38" s="135"/>
      <c r="L38" s="135"/>
      <c r="M38" s="135"/>
      <c r="N38" s="135"/>
      <c r="O38" s="135"/>
      <c r="P38" s="135"/>
      <c r="Q38" s="135"/>
      <c r="R38" s="135"/>
      <c r="S38" s="135"/>
      <c r="T38" s="135"/>
      <c r="U38" s="135"/>
      <c r="V38" s="135"/>
      <c r="W38" s="135"/>
      <c r="X38" s="135"/>
      <c r="Y38" s="135"/>
      <c r="Z38" s="135"/>
    </row>
    <row r="39" spans="1:26" ht="21.6" customHeight="1">
      <c r="A39" s="135"/>
      <c r="B39" s="135"/>
      <c r="C39" s="135"/>
      <c r="D39" s="135"/>
      <c r="E39" s="135"/>
      <c r="F39" s="135"/>
      <c r="G39" s="135"/>
      <c r="H39" s="135"/>
      <c r="I39" s="135"/>
      <c r="J39" s="135"/>
      <c r="K39" s="135"/>
      <c r="L39" s="135"/>
      <c r="M39" s="135"/>
      <c r="N39" s="135"/>
      <c r="O39" s="135"/>
      <c r="P39" s="135"/>
      <c r="Q39" s="135"/>
      <c r="R39" s="135"/>
      <c r="S39" s="135"/>
      <c r="T39" s="135"/>
      <c r="U39" s="135"/>
      <c r="V39" s="135"/>
      <c r="W39" s="135"/>
      <c r="X39" s="135"/>
      <c r="Y39" s="135"/>
      <c r="Z39" s="135"/>
    </row>
    <row r="40" spans="1:26" ht="21.6" customHeight="1">
      <c r="A40" s="135"/>
      <c r="B40" s="135"/>
      <c r="C40" s="135"/>
      <c r="D40" s="135"/>
      <c r="E40" s="135"/>
      <c r="F40" s="135"/>
      <c r="G40" s="135"/>
      <c r="H40" s="135"/>
      <c r="I40" s="135"/>
      <c r="J40" s="135"/>
      <c r="K40" s="135"/>
      <c r="L40" s="135"/>
      <c r="M40" s="135"/>
      <c r="N40" s="135"/>
      <c r="O40" s="135"/>
      <c r="P40" s="135"/>
      <c r="Q40" s="135"/>
      <c r="R40" s="135"/>
      <c r="S40" s="135"/>
      <c r="T40" s="135"/>
      <c r="U40" s="135"/>
      <c r="V40" s="135"/>
      <c r="W40" s="135"/>
      <c r="X40" s="135"/>
      <c r="Y40" s="135"/>
      <c r="Z40" s="135"/>
    </row>
    <row r="41" spans="1:26" ht="21.6" customHeight="1">
      <c r="A41" s="135"/>
      <c r="B41" s="135"/>
      <c r="C41" s="135"/>
      <c r="D41" s="135"/>
      <c r="E41" s="135"/>
      <c r="F41" s="135"/>
      <c r="G41" s="135"/>
      <c r="H41" s="135"/>
      <c r="I41" s="135"/>
      <c r="J41" s="135"/>
      <c r="K41" s="135"/>
      <c r="L41" s="135"/>
      <c r="M41" s="135"/>
      <c r="N41" s="135"/>
      <c r="O41" s="135"/>
      <c r="P41" s="135"/>
      <c r="Q41" s="135"/>
      <c r="R41" s="135"/>
      <c r="S41" s="135"/>
      <c r="T41" s="135"/>
      <c r="U41" s="135"/>
      <c r="V41" s="135"/>
      <c r="W41" s="135"/>
      <c r="X41" s="135"/>
      <c r="Y41" s="135"/>
      <c r="Z41" s="135"/>
    </row>
    <row r="42" spans="1:26" ht="21.6" customHeight="1">
      <c r="A42" s="135"/>
      <c r="B42" s="135"/>
      <c r="C42" s="135"/>
      <c r="D42" s="135"/>
      <c r="E42" s="135"/>
      <c r="F42" s="135"/>
      <c r="G42" s="135"/>
      <c r="H42" s="135"/>
      <c r="I42" s="135"/>
      <c r="J42" s="135"/>
      <c r="K42" s="135"/>
      <c r="L42" s="135"/>
      <c r="M42" s="135"/>
      <c r="N42" s="135"/>
      <c r="O42" s="135"/>
      <c r="P42" s="135"/>
      <c r="Q42" s="135"/>
      <c r="R42" s="135"/>
      <c r="S42" s="135"/>
      <c r="T42" s="135"/>
      <c r="U42" s="135"/>
      <c r="V42" s="135"/>
      <c r="W42" s="135"/>
      <c r="X42" s="135"/>
      <c r="Y42" s="135"/>
      <c r="Z42" s="135"/>
    </row>
    <row r="43" spans="1:26" ht="21.6" customHeight="1">
      <c r="A43" s="135"/>
      <c r="B43" s="135"/>
      <c r="C43" s="135"/>
      <c r="D43" s="135"/>
      <c r="E43" s="135"/>
      <c r="F43" s="135"/>
      <c r="G43" s="135"/>
      <c r="H43" s="135"/>
      <c r="I43" s="135"/>
      <c r="J43" s="135"/>
      <c r="K43" s="135"/>
      <c r="L43" s="135"/>
      <c r="M43" s="135"/>
      <c r="N43" s="135"/>
      <c r="O43" s="135"/>
      <c r="P43" s="135"/>
      <c r="Q43" s="135"/>
      <c r="R43" s="135"/>
      <c r="S43" s="135"/>
      <c r="T43" s="135"/>
      <c r="U43" s="135"/>
      <c r="V43" s="135"/>
      <c r="W43" s="135"/>
      <c r="X43" s="135"/>
      <c r="Y43" s="135"/>
      <c r="Z43" s="135"/>
    </row>
    <row r="44" spans="1:26" ht="21.6" customHeight="1">
      <c r="A44" s="135"/>
      <c r="B44" s="135"/>
      <c r="C44" s="135"/>
      <c r="D44" s="135"/>
      <c r="E44" s="135"/>
      <c r="F44" s="135"/>
      <c r="G44" s="135"/>
      <c r="H44" s="135"/>
      <c r="I44" s="135"/>
      <c r="J44" s="135"/>
      <c r="K44" s="135"/>
      <c r="L44" s="135"/>
      <c r="M44" s="135"/>
      <c r="N44" s="135"/>
      <c r="O44" s="135"/>
      <c r="P44" s="135"/>
      <c r="Q44" s="135"/>
      <c r="R44" s="135"/>
      <c r="S44" s="135"/>
      <c r="T44" s="135"/>
      <c r="U44" s="135"/>
      <c r="V44" s="135"/>
      <c r="W44" s="135"/>
      <c r="X44" s="135"/>
      <c r="Y44" s="135"/>
      <c r="Z44" s="135"/>
    </row>
    <row r="45" spans="1:26" ht="21.6" customHeight="1">
      <c r="A45" s="135"/>
      <c r="B45" s="135"/>
      <c r="C45" s="135"/>
      <c r="D45" s="135"/>
      <c r="E45" s="135"/>
      <c r="F45" s="135"/>
      <c r="G45" s="135"/>
      <c r="H45" s="135"/>
      <c r="I45" s="135"/>
      <c r="J45" s="135"/>
      <c r="K45" s="135"/>
      <c r="L45" s="135"/>
      <c r="M45" s="135"/>
      <c r="N45" s="135"/>
      <c r="O45" s="135"/>
      <c r="P45" s="135"/>
      <c r="Q45" s="135"/>
      <c r="R45" s="135"/>
      <c r="S45" s="135"/>
      <c r="T45" s="135"/>
      <c r="U45" s="135"/>
      <c r="V45" s="135"/>
      <c r="W45" s="135"/>
      <c r="X45" s="135"/>
      <c r="Y45" s="135"/>
      <c r="Z45" s="135"/>
    </row>
    <row r="46" spans="1:26" ht="21.6" customHeight="1">
      <c r="A46" s="135"/>
      <c r="B46" s="135"/>
      <c r="C46" s="135"/>
      <c r="D46" s="135"/>
      <c r="E46" s="135"/>
      <c r="F46" s="135"/>
      <c r="G46" s="135"/>
      <c r="H46" s="135"/>
      <c r="I46" s="135"/>
      <c r="J46" s="135"/>
      <c r="K46" s="135"/>
      <c r="L46" s="135"/>
      <c r="M46" s="135"/>
      <c r="N46" s="135"/>
      <c r="O46" s="135"/>
      <c r="P46" s="135"/>
      <c r="Q46" s="135"/>
      <c r="R46" s="135"/>
      <c r="S46" s="135"/>
      <c r="T46" s="135"/>
      <c r="U46" s="135"/>
      <c r="V46" s="135"/>
      <c r="W46" s="135"/>
      <c r="X46" s="135"/>
      <c r="Y46" s="135"/>
      <c r="Z46" s="135"/>
    </row>
    <row r="47" spans="1:26" ht="21.6" customHeight="1">
      <c r="A47" s="135"/>
      <c r="B47" s="135"/>
      <c r="C47" s="135"/>
      <c r="D47" s="135"/>
      <c r="E47" s="135"/>
      <c r="F47" s="135"/>
      <c r="G47" s="135"/>
      <c r="H47" s="135"/>
      <c r="I47" s="135"/>
      <c r="J47" s="135"/>
      <c r="K47" s="135"/>
      <c r="L47" s="135"/>
      <c r="M47" s="135"/>
      <c r="N47" s="135"/>
      <c r="O47" s="135"/>
      <c r="P47" s="135"/>
      <c r="Q47" s="135"/>
      <c r="R47" s="135"/>
      <c r="S47" s="135"/>
      <c r="T47" s="135"/>
      <c r="U47" s="135"/>
      <c r="V47" s="135"/>
      <c r="W47" s="135"/>
      <c r="X47" s="135"/>
      <c r="Y47" s="135"/>
      <c r="Z47" s="135"/>
    </row>
    <row r="48" spans="1:26" ht="21.6" customHeight="1">
      <c r="A48" s="135"/>
      <c r="B48" s="135"/>
      <c r="C48" s="135"/>
      <c r="D48" s="135"/>
      <c r="E48" s="135"/>
      <c r="F48" s="135"/>
      <c r="G48" s="135"/>
      <c r="H48" s="135"/>
      <c r="I48" s="135"/>
      <c r="J48" s="135"/>
      <c r="K48" s="135"/>
      <c r="L48" s="135"/>
      <c r="M48" s="135"/>
      <c r="N48" s="135"/>
      <c r="O48" s="135"/>
      <c r="P48" s="135"/>
      <c r="Q48" s="135"/>
      <c r="R48" s="135"/>
      <c r="S48" s="135"/>
      <c r="T48" s="135"/>
      <c r="U48" s="135"/>
      <c r="V48" s="135"/>
      <c r="W48" s="135"/>
      <c r="X48" s="135"/>
      <c r="Y48" s="135"/>
      <c r="Z48" s="135"/>
    </row>
    <row r="49" spans="1:26" ht="21.6" customHeight="1">
      <c r="A49" s="135"/>
      <c r="B49" s="135"/>
      <c r="C49" s="135"/>
      <c r="D49" s="135"/>
      <c r="E49" s="135"/>
      <c r="F49" s="135"/>
      <c r="G49" s="135"/>
      <c r="H49" s="135"/>
      <c r="I49" s="135"/>
      <c r="J49" s="135"/>
      <c r="K49" s="135"/>
      <c r="L49" s="135"/>
      <c r="M49" s="135"/>
      <c r="N49" s="135"/>
      <c r="O49" s="135"/>
      <c r="P49" s="135"/>
      <c r="Q49" s="135"/>
      <c r="R49" s="135"/>
      <c r="S49" s="135"/>
      <c r="T49" s="135"/>
      <c r="U49" s="135"/>
      <c r="V49" s="135"/>
      <c r="W49" s="135"/>
      <c r="X49" s="135"/>
      <c r="Y49" s="135"/>
      <c r="Z49" s="135"/>
    </row>
    <row r="50" spans="1:26" ht="21.6" customHeight="1">
      <c r="A50" s="135"/>
      <c r="B50" s="135"/>
      <c r="C50" s="135"/>
      <c r="D50" s="135"/>
      <c r="E50" s="135"/>
      <c r="F50" s="135"/>
      <c r="G50" s="135"/>
      <c r="H50" s="135"/>
      <c r="I50" s="135"/>
      <c r="J50" s="135"/>
      <c r="K50" s="135"/>
      <c r="L50" s="135"/>
      <c r="M50" s="135"/>
      <c r="N50" s="135"/>
      <c r="O50" s="135"/>
      <c r="P50" s="135"/>
      <c r="Q50" s="135"/>
      <c r="R50" s="135"/>
      <c r="S50" s="135"/>
      <c r="T50" s="135"/>
      <c r="U50" s="135"/>
      <c r="V50" s="135"/>
      <c r="W50" s="135"/>
      <c r="X50" s="135"/>
      <c r="Y50" s="135"/>
      <c r="Z50" s="135"/>
    </row>
    <row r="51" spans="1:26" ht="21.6" customHeight="1">
      <c r="A51" s="135"/>
      <c r="B51" s="135"/>
      <c r="C51" s="135"/>
      <c r="D51" s="135"/>
      <c r="E51" s="135"/>
      <c r="F51" s="135"/>
      <c r="G51" s="135"/>
      <c r="H51" s="135"/>
      <c r="I51" s="135"/>
      <c r="J51" s="135"/>
      <c r="K51" s="135"/>
      <c r="L51" s="135"/>
      <c r="M51" s="135"/>
      <c r="N51" s="135"/>
      <c r="O51" s="135"/>
      <c r="P51" s="135"/>
      <c r="Q51" s="135"/>
      <c r="R51" s="135"/>
      <c r="S51" s="135"/>
      <c r="T51" s="135"/>
      <c r="U51" s="135"/>
      <c r="V51" s="135"/>
      <c r="W51" s="135"/>
      <c r="X51" s="135"/>
      <c r="Y51" s="135"/>
      <c r="Z51" s="135"/>
    </row>
    <row r="52" spans="1:26" ht="21.6" customHeight="1">
      <c r="A52" s="135"/>
      <c r="B52" s="135"/>
      <c r="C52" s="135"/>
      <c r="D52" s="135"/>
      <c r="E52" s="135"/>
      <c r="F52" s="135"/>
      <c r="G52" s="135"/>
      <c r="H52" s="135"/>
      <c r="I52" s="135"/>
      <c r="J52" s="135"/>
      <c r="K52" s="135"/>
      <c r="L52" s="135"/>
      <c r="M52" s="135"/>
      <c r="N52" s="135"/>
      <c r="O52" s="135"/>
      <c r="P52" s="135"/>
      <c r="Q52" s="135"/>
      <c r="R52" s="135"/>
      <c r="S52" s="135"/>
      <c r="T52" s="135"/>
      <c r="U52" s="135"/>
      <c r="V52" s="135"/>
      <c r="W52" s="135"/>
      <c r="X52" s="135"/>
      <c r="Y52" s="135"/>
      <c r="Z52" s="135"/>
    </row>
    <row r="53" spans="1:26" ht="21.6" customHeight="1">
      <c r="A53" s="135"/>
      <c r="B53" s="135"/>
      <c r="C53" s="135"/>
      <c r="D53" s="135"/>
      <c r="E53" s="135"/>
      <c r="F53" s="135"/>
      <c r="G53" s="135"/>
      <c r="H53" s="135"/>
      <c r="I53" s="135"/>
      <c r="J53" s="135"/>
      <c r="K53" s="135"/>
      <c r="L53" s="135"/>
      <c r="M53" s="135"/>
      <c r="N53" s="135"/>
      <c r="O53" s="135"/>
      <c r="P53" s="135"/>
      <c r="Q53" s="135"/>
      <c r="R53" s="135"/>
      <c r="S53" s="135"/>
      <c r="T53" s="135"/>
      <c r="U53" s="135"/>
      <c r="V53" s="135"/>
      <c r="W53" s="135"/>
      <c r="X53" s="135"/>
      <c r="Y53" s="135"/>
      <c r="Z53" s="135"/>
    </row>
    <row r="54" spans="1:26" ht="21.6" customHeight="1">
      <c r="A54" s="135"/>
      <c r="B54" s="135"/>
      <c r="C54" s="135"/>
      <c r="D54" s="135"/>
      <c r="E54" s="135"/>
      <c r="F54" s="135"/>
      <c r="G54" s="135"/>
      <c r="H54" s="135"/>
      <c r="I54" s="135"/>
      <c r="J54" s="135"/>
      <c r="K54" s="135"/>
      <c r="L54" s="135"/>
      <c r="M54" s="135"/>
      <c r="N54" s="135"/>
      <c r="O54" s="135"/>
      <c r="P54" s="135"/>
      <c r="Q54" s="135"/>
      <c r="R54" s="135"/>
      <c r="S54" s="135"/>
      <c r="T54" s="135"/>
      <c r="U54" s="135"/>
      <c r="V54" s="135"/>
      <c r="W54" s="135"/>
      <c r="X54" s="135"/>
      <c r="Y54" s="135"/>
      <c r="Z54" s="135"/>
    </row>
    <row r="55" spans="1:26" ht="21.6" customHeight="1">
      <c r="A55" s="135"/>
      <c r="B55" s="135"/>
      <c r="C55" s="135"/>
      <c r="D55" s="135"/>
      <c r="E55" s="135"/>
      <c r="F55" s="135"/>
      <c r="G55" s="135"/>
      <c r="H55" s="135"/>
      <c r="I55" s="135"/>
      <c r="J55" s="135"/>
      <c r="K55" s="135"/>
      <c r="L55" s="135"/>
      <c r="M55" s="135"/>
      <c r="N55" s="135"/>
      <c r="O55" s="135"/>
      <c r="P55" s="135"/>
      <c r="Q55" s="135"/>
      <c r="R55" s="135"/>
      <c r="S55" s="135"/>
      <c r="T55" s="135"/>
      <c r="U55" s="135"/>
      <c r="V55" s="135"/>
      <c r="W55" s="135"/>
      <c r="X55" s="135"/>
      <c r="Y55" s="135"/>
      <c r="Z55" s="135"/>
    </row>
    <row r="56" spans="1:26" ht="21.6" customHeight="1">
      <c r="A56" s="135"/>
      <c r="B56" s="135"/>
      <c r="C56" s="135"/>
      <c r="D56" s="135"/>
      <c r="E56" s="135"/>
      <c r="F56" s="135"/>
      <c r="G56" s="135"/>
      <c r="H56" s="135"/>
      <c r="I56" s="135"/>
      <c r="J56" s="135"/>
      <c r="K56" s="135"/>
      <c r="L56" s="135"/>
      <c r="M56" s="135"/>
      <c r="N56" s="135"/>
      <c r="O56" s="135"/>
      <c r="P56" s="135"/>
      <c r="Q56" s="135"/>
      <c r="R56" s="135"/>
      <c r="S56" s="135"/>
      <c r="T56" s="135"/>
      <c r="U56" s="135"/>
      <c r="V56" s="135"/>
      <c r="W56" s="135"/>
      <c r="X56" s="135"/>
      <c r="Y56" s="135"/>
      <c r="Z56" s="135"/>
    </row>
    <row r="57" spans="1:26" ht="21.6" customHeight="1">
      <c r="A57" s="135"/>
      <c r="B57" s="135"/>
      <c r="C57" s="135"/>
      <c r="D57" s="135"/>
      <c r="E57" s="135"/>
      <c r="F57" s="135"/>
      <c r="G57" s="135"/>
      <c r="H57" s="135"/>
      <c r="I57" s="135"/>
      <c r="J57" s="135"/>
      <c r="K57" s="135"/>
      <c r="L57" s="135"/>
      <c r="M57" s="135"/>
      <c r="N57" s="135"/>
      <c r="O57" s="135"/>
      <c r="P57" s="135"/>
      <c r="Q57" s="135"/>
      <c r="R57" s="135"/>
      <c r="S57" s="135"/>
      <c r="T57" s="135"/>
      <c r="U57" s="135"/>
      <c r="V57" s="135"/>
      <c r="W57" s="135"/>
      <c r="X57" s="135"/>
      <c r="Y57" s="135"/>
      <c r="Z57" s="135"/>
    </row>
    <row r="58" spans="1:26" ht="21.6" customHeight="1">
      <c r="A58" s="135"/>
      <c r="B58" s="135"/>
      <c r="C58" s="135"/>
      <c r="D58" s="135"/>
      <c r="E58" s="135"/>
      <c r="F58" s="135"/>
      <c r="G58" s="135"/>
      <c r="H58" s="135"/>
      <c r="I58" s="135"/>
      <c r="J58" s="135"/>
      <c r="K58" s="135"/>
      <c r="L58" s="135"/>
      <c r="M58" s="135"/>
      <c r="N58" s="135"/>
      <c r="O58" s="135"/>
      <c r="P58" s="135"/>
      <c r="Q58" s="135"/>
      <c r="R58" s="135"/>
      <c r="S58" s="135"/>
      <c r="T58" s="135"/>
      <c r="U58" s="135"/>
      <c r="V58" s="135"/>
      <c r="W58" s="135"/>
      <c r="X58" s="135"/>
      <c r="Y58" s="135"/>
      <c r="Z58" s="135"/>
    </row>
    <row r="59" spans="1:26" ht="21.6" customHeight="1">
      <c r="A59" s="135"/>
      <c r="B59" s="135"/>
      <c r="C59" s="135"/>
      <c r="D59" s="135"/>
      <c r="E59" s="135"/>
      <c r="F59" s="135"/>
      <c r="G59" s="135"/>
      <c r="H59" s="135"/>
      <c r="I59" s="135"/>
      <c r="J59" s="135"/>
      <c r="K59" s="135"/>
      <c r="L59" s="135"/>
      <c r="M59" s="135"/>
      <c r="N59" s="135"/>
      <c r="O59" s="135"/>
      <c r="P59" s="135"/>
      <c r="Q59" s="135"/>
      <c r="R59" s="135"/>
      <c r="S59" s="135"/>
      <c r="T59" s="135"/>
      <c r="U59" s="135"/>
      <c r="V59" s="135"/>
      <c r="W59" s="135"/>
      <c r="X59" s="135"/>
      <c r="Y59" s="135"/>
      <c r="Z59" s="135"/>
    </row>
    <row r="60" spans="1:26" ht="21.6" customHeight="1">
      <c r="A60" s="135"/>
      <c r="B60" s="135"/>
      <c r="C60" s="135"/>
      <c r="D60" s="135"/>
      <c r="E60" s="135"/>
      <c r="F60" s="135"/>
      <c r="G60" s="135"/>
      <c r="H60" s="135"/>
      <c r="I60" s="135"/>
      <c r="J60" s="135"/>
      <c r="K60" s="135"/>
      <c r="L60" s="135"/>
      <c r="M60" s="135"/>
      <c r="N60" s="135"/>
      <c r="O60" s="135"/>
      <c r="P60" s="135"/>
      <c r="Q60" s="135"/>
      <c r="R60" s="135"/>
      <c r="S60" s="135"/>
      <c r="T60" s="135"/>
      <c r="U60" s="135"/>
      <c r="V60" s="135"/>
      <c r="W60" s="135"/>
      <c r="X60" s="135"/>
      <c r="Y60" s="135"/>
      <c r="Z60" s="135"/>
    </row>
    <row r="61" spans="1:26" ht="21.6" customHeight="1">
      <c r="A61" s="135"/>
      <c r="B61" s="135"/>
      <c r="C61" s="135"/>
      <c r="D61" s="135"/>
      <c r="E61" s="135"/>
      <c r="F61" s="135"/>
      <c r="G61" s="135"/>
      <c r="H61" s="135"/>
      <c r="I61" s="135"/>
      <c r="J61" s="135"/>
      <c r="K61" s="135"/>
      <c r="L61" s="135"/>
      <c r="M61" s="135"/>
      <c r="N61" s="135"/>
      <c r="O61" s="135"/>
      <c r="P61" s="135"/>
      <c r="Q61" s="135"/>
      <c r="R61" s="135"/>
      <c r="S61" s="135"/>
      <c r="T61" s="135"/>
      <c r="U61" s="135"/>
      <c r="V61" s="135"/>
      <c r="W61" s="135"/>
      <c r="X61" s="135"/>
      <c r="Y61" s="135"/>
      <c r="Z61" s="135"/>
    </row>
    <row r="62" spans="1:26" ht="21.6" customHeight="1">
      <c r="A62" s="135"/>
      <c r="B62" s="135"/>
      <c r="C62" s="135"/>
      <c r="D62" s="135"/>
      <c r="E62" s="135"/>
      <c r="F62" s="135"/>
      <c r="G62" s="135"/>
      <c r="H62" s="135"/>
      <c r="I62" s="135"/>
      <c r="J62" s="135"/>
      <c r="K62" s="135"/>
      <c r="L62" s="135"/>
      <c r="M62" s="135"/>
      <c r="N62" s="135"/>
      <c r="O62" s="135"/>
      <c r="P62" s="135"/>
      <c r="Q62" s="135"/>
      <c r="R62" s="135"/>
      <c r="S62" s="135"/>
      <c r="T62" s="135"/>
      <c r="U62" s="135"/>
      <c r="V62" s="135"/>
      <c r="W62" s="135"/>
      <c r="X62" s="135"/>
      <c r="Y62" s="135"/>
      <c r="Z62" s="135"/>
    </row>
    <row r="63" spans="1:26" ht="21.6" customHeight="1">
      <c r="A63" s="135"/>
      <c r="B63" s="135"/>
      <c r="C63" s="135"/>
      <c r="D63" s="135"/>
      <c r="E63" s="135"/>
      <c r="F63" s="135"/>
      <c r="G63" s="135"/>
      <c r="H63" s="135"/>
      <c r="I63" s="135"/>
      <c r="J63" s="135"/>
      <c r="K63" s="135"/>
      <c r="L63" s="135"/>
      <c r="M63" s="135"/>
      <c r="N63" s="135"/>
      <c r="O63" s="135"/>
      <c r="P63" s="135"/>
      <c r="Q63" s="135"/>
      <c r="R63" s="135"/>
      <c r="S63" s="135"/>
      <c r="T63" s="135"/>
      <c r="U63" s="135"/>
      <c r="V63" s="135"/>
      <c r="W63" s="135"/>
      <c r="X63" s="135"/>
      <c r="Y63" s="135"/>
      <c r="Z63" s="135"/>
    </row>
    <row r="64" spans="1:26" ht="21.6" customHeight="1">
      <c r="A64" s="135"/>
      <c r="B64" s="135"/>
      <c r="C64" s="135"/>
      <c r="D64" s="135"/>
      <c r="E64" s="135"/>
      <c r="F64" s="135"/>
      <c r="G64" s="135"/>
      <c r="H64" s="135"/>
      <c r="I64" s="135"/>
      <c r="J64" s="135"/>
      <c r="K64" s="135"/>
      <c r="L64" s="135"/>
      <c r="M64" s="135"/>
      <c r="N64" s="135"/>
      <c r="O64" s="135"/>
      <c r="P64" s="135"/>
      <c r="Q64" s="135"/>
      <c r="R64" s="135"/>
      <c r="S64" s="135"/>
      <c r="T64" s="135"/>
      <c r="U64" s="135"/>
      <c r="V64" s="135"/>
      <c r="W64" s="135"/>
      <c r="X64" s="135"/>
      <c r="Y64" s="135"/>
      <c r="Z64" s="135"/>
    </row>
    <row r="65" spans="1:26" ht="21.6" customHeight="1">
      <c r="A65" s="135"/>
      <c r="B65" s="135"/>
      <c r="C65" s="135"/>
      <c r="D65" s="135"/>
      <c r="E65" s="135"/>
      <c r="F65" s="135"/>
      <c r="G65" s="135"/>
      <c r="H65" s="135"/>
      <c r="I65" s="135"/>
      <c r="J65" s="135"/>
      <c r="K65" s="135"/>
      <c r="L65" s="135"/>
      <c r="M65" s="135"/>
      <c r="N65" s="135"/>
      <c r="O65" s="135"/>
      <c r="P65" s="135"/>
      <c r="Q65" s="135"/>
      <c r="R65" s="135"/>
      <c r="S65" s="135"/>
      <c r="T65" s="135"/>
      <c r="U65" s="135"/>
      <c r="V65" s="135"/>
      <c r="W65" s="135"/>
      <c r="X65" s="135"/>
      <c r="Y65" s="135"/>
      <c r="Z65" s="135"/>
    </row>
    <row r="66" spans="1:26" ht="21.6" customHeight="1">
      <c r="A66" s="135"/>
      <c r="B66" s="135"/>
      <c r="C66" s="135"/>
      <c r="D66" s="135"/>
      <c r="E66" s="135"/>
      <c r="F66" s="135"/>
      <c r="G66" s="135"/>
      <c r="H66" s="135"/>
      <c r="I66" s="135"/>
      <c r="J66" s="135"/>
      <c r="K66" s="135"/>
      <c r="L66" s="135"/>
      <c r="M66" s="135"/>
      <c r="N66" s="135"/>
      <c r="O66" s="135"/>
      <c r="P66" s="135"/>
      <c r="Q66" s="135"/>
      <c r="R66" s="135"/>
      <c r="S66" s="135"/>
      <c r="T66" s="135"/>
      <c r="U66" s="135"/>
      <c r="V66" s="135"/>
      <c r="W66" s="135"/>
      <c r="X66" s="135"/>
      <c r="Y66" s="135"/>
      <c r="Z66" s="135"/>
    </row>
    <row r="67" spans="1:26" ht="21.6" customHeight="1">
      <c r="A67" s="135"/>
      <c r="B67" s="135"/>
      <c r="C67" s="135"/>
      <c r="D67" s="135"/>
      <c r="E67" s="135"/>
      <c r="F67" s="135"/>
      <c r="G67" s="135"/>
      <c r="H67" s="135"/>
      <c r="I67" s="135"/>
      <c r="J67" s="135"/>
      <c r="K67" s="135"/>
      <c r="L67" s="135"/>
      <c r="M67" s="135"/>
      <c r="N67" s="135"/>
      <c r="O67" s="135"/>
      <c r="P67" s="135"/>
      <c r="Q67" s="135"/>
      <c r="R67" s="135"/>
      <c r="S67" s="135"/>
      <c r="T67" s="135"/>
      <c r="U67" s="135"/>
      <c r="V67" s="135"/>
      <c r="W67" s="135"/>
      <c r="X67" s="135"/>
      <c r="Y67" s="135"/>
      <c r="Z67" s="135"/>
    </row>
    <row r="68" spans="1:26" ht="21.6" customHeight="1">
      <c r="A68" s="135"/>
      <c r="B68" s="135"/>
      <c r="C68" s="135"/>
      <c r="D68" s="135"/>
      <c r="E68" s="135"/>
      <c r="F68" s="135"/>
      <c r="G68" s="135"/>
      <c r="H68" s="135"/>
      <c r="I68" s="135"/>
      <c r="J68" s="135"/>
      <c r="K68" s="135"/>
      <c r="L68" s="135"/>
      <c r="M68" s="135"/>
      <c r="N68" s="135"/>
      <c r="O68" s="135"/>
      <c r="P68" s="135"/>
      <c r="Q68" s="135"/>
      <c r="R68" s="135"/>
      <c r="S68" s="135"/>
      <c r="T68" s="135"/>
      <c r="U68" s="135"/>
      <c r="V68" s="135"/>
      <c r="W68" s="135"/>
      <c r="X68" s="135"/>
      <c r="Y68" s="135"/>
      <c r="Z68" s="135"/>
    </row>
    <row r="69" spans="1:26" ht="21.6" customHeight="1">
      <c r="A69" s="135"/>
      <c r="B69" s="135"/>
      <c r="C69" s="135"/>
      <c r="D69" s="135"/>
      <c r="E69" s="135"/>
      <c r="F69" s="135"/>
      <c r="G69" s="135"/>
      <c r="H69" s="135"/>
      <c r="I69" s="135"/>
      <c r="J69" s="135"/>
      <c r="K69" s="135"/>
      <c r="L69" s="135"/>
      <c r="M69" s="135"/>
      <c r="N69" s="135"/>
      <c r="O69" s="135"/>
      <c r="P69" s="135"/>
      <c r="Q69" s="135"/>
      <c r="R69" s="135"/>
      <c r="S69" s="135"/>
      <c r="T69" s="135"/>
      <c r="U69" s="135"/>
      <c r="V69" s="135"/>
      <c r="W69" s="135"/>
      <c r="X69" s="135"/>
      <c r="Y69" s="135"/>
      <c r="Z69" s="135"/>
    </row>
    <row r="70" spans="1:26" ht="21.6" customHeight="1">
      <c r="A70" s="135"/>
      <c r="B70" s="135"/>
      <c r="C70" s="135"/>
      <c r="D70" s="135"/>
      <c r="E70" s="135"/>
      <c r="F70" s="135"/>
      <c r="G70" s="135"/>
      <c r="H70" s="135"/>
      <c r="I70" s="135"/>
      <c r="J70" s="135"/>
      <c r="K70" s="135"/>
      <c r="L70" s="135"/>
      <c r="M70" s="135"/>
      <c r="N70" s="135"/>
      <c r="O70" s="135"/>
      <c r="P70" s="135"/>
      <c r="Q70" s="135"/>
      <c r="R70" s="135"/>
      <c r="S70" s="135"/>
      <c r="T70" s="135"/>
      <c r="U70" s="135"/>
      <c r="V70" s="135"/>
      <c r="W70" s="135"/>
      <c r="X70" s="135"/>
      <c r="Y70" s="135"/>
      <c r="Z70" s="135"/>
    </row>
    <row r="71" spans="1:26" ht="21.6" customHeight="1">
      <c r="A71" s="135"/>
      <c r="B71" s="135"/>
      <c r="C71" s="135"/>
      <c r="D71" s="135"/>
      <c r="E71" s="135"/>
      <c r="F71" s="135"/>
      <c r="G71" s="135"/>
      <c r="H71" s="135"/>
      <c r="I71" s="135"/>
      <c r="J71" s="135"/>
      <c r="K71" s="135"/>
      <c r="L71" s="135"/>
      <c r="M71" s="135"/>
      <c r="N71" s="135"/>
      <c r="O71" s="135"/>
      <c r="P71" s="135"/>
      <c r="Q71" s="135"/>
      <c r="R71" s="135"/>
      <c r="S71" s="135"/>
      <c r="T71" s="135"/>
      <c r="U71" s="135"/>
      <c r="V71" s="135"/>
      <c r="W71" s="135"/>
      <c r="X71" s="135"/>
      <c r="Y71" s="135"/>
      <c r="Z71" s="135"/>
    </row>
    <row r="72" spans="1:26" ht="21.6" customHeight="1">
      <c r="A72" s="135"/>
      <c r="B72" s="135"/>
      <c r="C72" s="135"/>
      <c r="D72" s="135"/>
      <c r="E72" s="135"/>
      <c r="F72" s="135"/>
      <c r="G72" s="135"/>
      <c r="H72" s="135"/>
      <c r="I72" s="135"/>
      <c r="J72" s="135"/>
      <c r="K72" s="135"/>
      <c r="L72" s="135"/>
      <c r="M72" s="135"/>
      <c r="N72" s="135"/>
      <c r="O72" s="135"/>
      <c r="P72" s="135"/>
      <c r="Q72" s="135"/>
      <c r="R72" s="135"/>
      <c r="S72" s="135"/>
      <c r="T72" s="135"/>
      <c r="U72" s="135"/>
      <c r="V72" s="135"/>
      <c r="W72" s="135"/>
      <c r="X72" s="135"/>
      <c r="Y72" s="135"/>
      <c r="Z72" s="135"/>
    </row>
    <row r="73" spans="1:26" ht="21.6" customHeight="1">
      <c r="A73" s="135"/>
      <c r="B73" s="135"/>
      <c r="C73" s="135"/>
      <c r="D73" s="135"/>
      <c r="E73" s="135"/>
      <c r="F73" s="135"/>
      <c r="G73" s="135"/>
      <c r="H73" s="135"/>
      <c r="I73" s="135"/>
      <c r="J73" s="135"/>
      <c r="K73" s="135"/>
      <c r="L73" s="135"/>
      <c r="M73" s="135"/>
      <c r="N73" s="135"/>
      <c r="O73" s="135"/>
      <c r="P73" s="135"/>
      <c r="Q73" s="135"/>
      <c r="R73" s="135"/>
      <c r="S73" s="135"/>
      <c r="T73" s="135"/>
      <c r="U73" s="135"/>
      <c r="V73" s="135"/>
      <c r="W73" s="135"/>
      <c r="X73" s="135"/>
      <c r="Y73" s="135"/>
      <c r="Z73" s="135"/>
    </row>
    <row r="74" spans="1:26" ht="21.6" customHeight="1">
      <c r="A74" s="135"/>
      <c r="B74" s="135"/>
      <c r="C74" s="135"/>
      <c r="D74" s="135"/>
      <c r="E74" s="135"/>
      <c r="F74" s="135"/>
      <c r="G74" s="135"/>
      <c r="H74" s="135"/>
      <c r="I74" s="135"/>
      <c r="J74" s="135"/>
      <c r="K74" s="135"/>
      <c r="L74" s="135"/>
      <c r="M74" s="135"/>
      <c r="N74" s="135"/>
      <c r="O74" s="135"/>
      <c r="P74" s="135"/>
      <c r="Q74" s="135"/>
      <c r="R74" s="135"/>
      <c r="S74" s="135"/>
      <c r="T74" s="135"/>
      <c r="U74" s="135"/>
      <c r="V74" s="135"/>
      <c r="W74" s="135"/>
      <c r="X74" s="135"/>
      <c r="Y74" s="135"/>
      <c r="Z74" s="135"/>
    </row>
    <row r="75" spans="1:26" ht="21.6" customHeight="1">
      <c r="A75" s="135"/>
      <c r="B75" s="135"/>
      <c r="C75" s="135"/>
      <c r="D75" s="135"/>
      <c r="E75" s="135"/>
      <c r="F75" s="135"/>
      <c r="G75" s="135"/>
      <c r="H75" s="135"/>
      <c r="I75" s="135"/>
      <c r="J75" s="135"/>
      <c r="K75" s="135"/>
      <c r="L75" s="135"/>
      <c r="M75" s="135"/>
      <c r="N75" s="135"/>
      <c r="O75" s="135"/>
      <c r="P75" s="135"/>
      <c r="Q75" s="135"/>
      <c r="R75" s="135"/>
      <c r="S75" s="135"/>
      <c r="T75" s="135"/>
      <c r="U75" s="135"/>
      <c r="V75" s="135"/>
      <c r="W75" s="135"/>
      <c r="X75" s="135"/>
      <c r="Y75" s="135"/>
      <c r="Z75" s="135"/>
    </row>
    <row r="76" spans="1:26" ht="21.6" customHeight="1">
      <c r="A76" s="135"/>
      <c r="B76" s="135"/>
      <c r="C76" s="135"/>
      <c r="D76" s="135"/>
      <c r="E76" s="135"/>
      <c r="F76" s="135"/>
      <c r="G76" s="135"/>
      <c r="H76" s="135"/>
      <c r="I76" s="135"/>
      <c r="J76" s="135"/>
      <c r="K76" s="135"/>
      <c r="L76" s="135"/>
      <c r="M76" s="135"/>
      <c r="N76" s="135"/>
      <c r="O76" s="135"/>
      <c r="P76" s="135"/>
      <c r="Q76" s="135"/>
      <c r="R76" s="135"/>
      <c r="S76" s="135"/>
      <c r="T76" s="135"/>
      <c r="U76" s="135"/>
      <c r="V76" s="135"/>
      <c r="W76" s="135"/>
      <c r="X76" s="135"/>
      <c r="Y76" s="135"/>
      <c r="Z76" s="135"/>
    </row>
    <row r="77" spans="1:26" ht="21.6" customHeight="1">
      <c r="A77" s="135"/>
      <c r="B77" s="135"/>
      <c r="C77" s="135"/>
      <c r="D77" s="135"/>
      <c r="E77" s="135"/>
      <c r="F77" s="135"/>
      <c r="G77" s="135"/>
      <c r="H77" s="135"/>
      <c r="I77" s="135"/>
      <c r="J77" s="135"/>
      <c r="K77" s="135"/>
      <c r="L77" s="135"/>
      <c r="M77" s="135"/>
      <c r="N77" s="135"/>
      <c r="O77" s="135"/>
      <c r="P77" s="135"/>
      <c r="Q77" s="135"/>
      <c r="R77" s="135"/>
      <c r="S77" s="135"/>
      <c r="T77" s="135"/>
      <c r="U77" s="135"/>
      <c r="V77" s="135"/>
      <c r="W77" s="135"/>
      <c r="X77" s="135"/>
      <c r="Y77" s="135"/>
      <c r="Z77" s="135"/>
    </row>
    <row r="78" spans="1:26" ht="21.6" customHeight="1">
      <c r="A78" s="135"/>
      <c r="B78" s="135"/>
      <c r="C78" s="135"/>
      <c r="D78" s="135"/>
      <c r="E78" s="135"/>
      <c r="F78" s="135"/>
      <c r="G78" s="135"/>
      <c r="H78" s="135"/>
      <c r="I78" s="135"/>
      <c r="J78" s="135"/>
      <c r="K78" s="135"/>
      <c r="L78" s="135"/>
      <c r="M78" s="135"/>
      <c r="N78" s="135"/>
      <c r="O78" s="135"/>
      <c r="P78" s="135"/>
      <c r="Q78" s="135"/>
      <c r="R78" s="135"/>
      <c r="S78" s="135"/>
      <c r="T78" s="135"/>
      <c r="U78" s="135"/>
      <c r="V78" s="135"/>
      <c r="W78" s="135"/>
      <c r="X78" s="135"/>
      <c r="Y78" s="135"/>
      <c r="Z78" s="135"/>
    </row>
    <row r="79" spans="1:26" ht="21.6" customHeight="1">
      <c r="A79" s="135"/>
      <c r="B79" s="135"/>
      <c r="C79" s="135"/>
      <c r="D79" s="135"/>
      <c r="E79" s="135"/>
      <c r="F79" s="135"/>
      <c r="G79" s="135"/>
      <c r="H79" s="135"/>
      <c r="I79" s="135"/>
      <c r="J79" s="135"/>
      <c r="K79" s="135"/>
      <c r="L79" s="135"/>
      <c r="M79" s="135"/>
      <c r="N79" s="135"/>
      <c r="O79" s="135"/>
      <c r="P79" s="135"/>
      <c r="Q79" s="135"/>
      <c r="R79" s="135"/>
      <c r="S79" s="135"/>
      <c r="T79" s="135"/>
      <c r="U79" s="135"/>
      <c r="V79" s="135"/>
      <c r="W79" s="135"/>
      <c r="X79" s="135"/>
      <c r="Y79" s="135"/>
      <c r="Z79" s="135"/>
    </row>
    <row r="80" spans="1:26" ht="21.6" customHeight="1">
      <c r="A80" s="135"/>
      <c r="B80" s="135"/>
      <c r="C80" s="135"/>
      <c r="D80" s="135"/>
      <c r="E80" s="135"/>
      <c r="F80" s="135"/>
      <c r="G80" s="135"/>
      <c r="H80" s="135"/>
      <c r="I80" s="135"/>
      <c r="J80" s="135"/>
      <c r="K80" s="135"/>
      <c r="L80" s="135"/>
      <c r="M80" s="135"/>
      <c r="N80" s="135"/>
      <c r="O80" s="135"/>
      <c r="P80" s="135"/>
      <c r="Q80" s="135"/>
      <c r="R80" s="135"/>
      <c r="S80" s="135"/>
      <c r="T80" s="135"/>
      <c r="U80" s="135"/>
      <c r="V80" s="135"/>
      <c r="W80" s="135"/>
      <c r="X80" s="135"/>
      <c r="Y80" s="135"/>
      <c r="Z80" s="135"/>
    </row>
    <row r="81" spans="1:26" ht="21.6" customHeight="1">
      <c r="A81" s="135"/>
      <c r="B81" s="135"/>
      <c r="C81" s="135"/>
      <c r="D81" s="135"/>
      <c r="E81" s="135"/>
      <c r="F81" s="135"/>
      <c r="G81" s="135"/>
      <c r="H81" s="135"/>
      <c r="I81" s="135"/>
      <c r="J81" s="135"/>
      <c r="K81" s="135"/>
      <c r="L81" s="135"/>
      <c r="M81" s="135"/>
      <c r="N81" s="135"/>
      <c r="O81" s="135"/>
      <c r="P81" s="135"/>
      <c r="Q81" s="135"/>
      <c r="R81" s="135"/>
      <c r="S81" s="135"/>
      <c r="T81" s="135"/>
      <c r="U81" s="135"/>
      <c r="V81" s="135"/>
      <c r="W81" s="135"/>
      <c r="X81" s="135"/>
      <c r="Y81" s="135"/>
      <c r="Z81" s="135"/>
    </row>
    <row r="82" spans="1:26" ht="21.6" customHeight="1">
      <c r="A82" s="135"/>
      <c r="B82" s="135"/>
      <c r="C82" s="135"/>
      <c r="D82" s="135"/>
      <c r="E82" s="135"/>
      <c r="F82" s="135"/>
      <c r="G82" s="135"/>
      <c r="H82" s="135"/>
      <c r="I82" s="135"/>
      <c r="J82" s="135"/>
      <c r="K82" s="135"/>
      <c r="L82" s="135"/>
      <c r="M82" s="135"/>
      <c r="N82" s="135"/>
      <c r="O82" s="135"/>
      <c r="P82" s="135"/>
      <c r="Q82" s="135"/>
      <c r="R82" s="135"/>
      <c r="S82" s="135"/>
      <c r="T82" s="135"/>
      <c r="U82" s="135"/>
      <c r="V82" s="135"/>
      <c r="W82" s="135"/>
      <c r="X82" s="135"/>
      <c r="Y82" s="135"/>
      <c r="Z82" s="135"/>
    </row>
    <row r="83" spans="1:26" ht="21.6" customHeight="1">
      <c r="A83" s="135"/>
      <c r="B83" s="135"/>
      <c r="C83" s="135"/>
      <c r="D83" s="135"/>
      <c r="E83" s="135"/>
      <c r="F83" s="135"/>
      <c r="G83" s="135"/>
      <c r="H83" s="135"/>
      <c r="I83" s="135"/>
      <c r="J83" s="135"/>
      <c r="K83" s="135"/>
      <c r="L83" s="135"/>
      <c r="M83" s="135"/>
      <c r="N83" s="135"/>
      <c r="O83" s="135"/>
      <c r="P83" s="135"/>
      <c r="Q83" s="135"/>
      <c r="R83" s="135"/>
      <c r="S83" s="135"/>
      <c r="T83" s="135"/>
      <c r="U83" s="135"/>
      <c r="V83" s="135"/>
      <c r="W83" s="135"/>
      <c r="X83" s="135"/>
      <c r="Y83" s="135"/>
      <c r="Z83" s="135"/>
    </row>
    <row r="84" spans="1:26" ht="21.6" customHeight="1">
      <c r="A84" s="135"/>
      <c r="B84" s="135"/>
      <c r="C84" s="135"/>
      <c r="D84" s="135"/>
      <c r="E84" s="135"/>
      <c r="F84" s="135"/>
      <c r="G84" s="135"/>
      <c r="H84" s="135"/>
      <c r="I84" s="135"/>
      <c r="J84" s="135"/>
      <c r="K84" s="135"/>
      <c r="L84" s="135"/>
      <c r="M84" s="135"/>
      <c r="N84" s="135"/>
      <c r="O84" s="135"/>
      <c r="P84" s="135"/>
      <c r="Q84" s="135"/>
      <c r="R84" s="135"/>
      <c r="S84" s="135"/>
      <c r="T84" s="135"/>
      <c r="U84" s="135"/>
      <c r="V84" s="135"/>
      <c r="W84" s="135"/>
      <c r="X84" s="135"/>
      <c r="Y84" s="135"/>
      <c r="Z84" s="135"/>
    </row>
    <row r="85" spans="1:26" ht="21.6" customHeight="1">
      <c r="A85" s="135"/>
      <c r="B85" s="135"/>
      <c r="C85" s="135"/>
      <c r="D85" s="135"/>
      <c r="E85" s="135"/>
      <c r="F85" s="135"/>
      <c r="G85" s="135"/>
      <c r="H85" s="135"/>
      <c r="I85" s="135"/>
      <c r="J85" s="135"/>
      <c r="K85" s="135"/>
      <c r="L85" s="135"/>
      <c r="M85" s="135"/>
      <c r="N85" s="135"/>
      <c r="O85" s="135"/>
      <c r="P85" s="135"/>
      <c r="Q85" s="135"/>
      <c r="R85" s="135"/>
      <c r="S85" s="135"/>
      <c r="T85" s="135"/>
      <c r="U85" s="135"/>
      <c r="V85" s="135"/>
      <c r="W85" s="135"/>
      <c r="X85" s="135"/>
      <c r="Y85" s="135"/>
      <c r="Z85" s="135"/>
    </row>
    <row r="86" spans="1:26" ht="21.6" customHeight="1">
      <c r="A86" s="135"/>
      <c r="B86" s="135"/>
      <c r="C86" s="135"/>
      <c r="D86" s="135"/>
      <c r="E86" s="135"/>
      <c r="F86" s="135"/>
      <c r="G86" s="135"/>
      <c r="H86" s="135"/>
      <c r="I86" s="135"/>
      <c r="J86" s="135"/>
      <c r="K86" s="135"/>
      <c r="L86" s="135"/>
      <c r="M86" s="135"/>
      <c r="N86" s="135"/>
      <c r="O86" s="135"/>
      <c r="P86" s="135"/>
      <c r="Q86" s="135"/>
      <c r="R86" s="135"/>
      <c r="S86" s="135"/>
      <c r="T86" s="135"/>
      <c r="U86" s="135"/>
      <c r="V86" s="135"/>
      <c r="W86" s="135"/>
      <c r="X86" s="135"/>
      <c r="Y86" s="135"/>
      <c r="Z86" s="135"/>
    </row>
    <row r="87" spans="1:26" ht="21.6" customHeight="1">
      <c r="A87" s="135"/>
      <c r="B87" s="135"/>
      <c r="C87" s="135"/>
      <c r="D87" s="135"/>
      <c r="E87" s="135"/>
      <c r="F87" s="135"/>
      <c r="G87" s="135"/>
      <c r="H87" s="135"/>
      <c r="I87" s="135"/>
      <c r="J87" s="135"/>
      <c r="K87" s="135"/>
      <c r="L87" s="135"/>
      <c r="M87" s="135"/>
      <c r="N87" s="135"/>
      <c r="O87" s="135"/>
      <c r="P87" s="135"/>
      <c r="Q87" s="135"/>
      <c r="R87" s="135"/>
      <c r="S87" s="135"/>
      <c r="T87" s="135"/>
      <c r="U87" s="135"/>
      <c r="V87" s="135"/>
      <c r="W87" s="135"/>
      <c r="X87" s="135"/>
      <c r="Y87" s="135"/>
      <c r="Z87" s="135"/>
    </row>
    <row r="88" spans="1:26" ht="21.6" customHeight="1">
      <c r="A88" s="135"/>
      <c r="B88" s="135"/>
      <c r="C88" s="135"/>
      <c r="D88" s="135"/>
      <c r="E88" s="135"/>
      <c r="F88" s="135"/>
      <c r="G88" s="135"/>
      <c r="H88" s="135"/>
      <c r="I88" s="135"/>
      <c r="J88" s="135"/>
      <c r="K88" s="135"/>
      <c r="L88" s="135"/>
      <c r="M88" s="135"/>
      <c r="N88" s="135"/>
      <c r="O88" s="135"/>
      <c r="P88" s="135"/>
      <c r="Q88" s="135"/>
      <c r="R88" s="135"/>
      <c r="S88" s="135"/>
      <c r="T88" s="135"/>
      <c r="U88" s="135"/>
      <c r="V88" s="135"/>
      <c r="W88" s="135"/>
      <c r="X88" s="135"/>
      <c r="Y88" s="135"/>
      <c r="Z88" s="135"/>
    </row>
    <row r="89" spans="1:26" ht="21.6" customHeight="1">
      <c r="A89" s="135"/>
      <c r="B89" s="135"/>
      <c r="C89" s="135"/>
      <c r="D89" s="135"/>
      <c r="E89" s="135"/>
      <c r="F89" s="135"/>
      <c r="G89" s="135"/>
      <c r="H89" s="135"/>
      <c r="I89" s="135"/>
      <c r="J89" s="135"/>
      <c r="K89" s="135"/>
      <c r="L89" s="135"/>
      <c r="M89" s="135"/>
      <c r="N89" s="135"/>
      <c r="O89" s="135"/>
      <c r="P89" s="135"/>
      <c r="Q89" s="135"/>
      <c r="R89" s="135"/>
      <c r="S89" s="135"/>
      <c r="T89" s="135"/>
      <c r="U89" s="135"/>
      <c r="V89" s="135"/>
      <c r="W89" s="135"/>
      <c r="X89" s="135"/>
      <c r="Y89" s="135"/>
      <c r="Z89" s="135"/>
    </row>
    <row r="90" spans="1:26" ht="21.6" customHeight="1">
      <c r="A90" s="135"/>
      <c r="B90" s="135"/>
      <c r="C90" s="135"/>
      <c r="D90" s="135"/>
      <c r="E90" s="135"/>
      <c r="F90" s="135"/>
      <c r="G90" s="135"/>
      <c r="H90" s="135"/>
      <c r="I90" s="135"/>
      <c r="J90" s="135"/>
      <c r="K90" s="135"/>
      <c r="L90" s="135"/>
      <c r="M90" s="135"/>
      <c r="N90" s="135"/>
      <c r="O90" s="135"/>
      <c r="P90" s="135"/>
      <c r="Q90" s="135"/>
      <c r="R90" s="135"/>
      <c r="S90" s="135"/>
      <c r="T90" s="135"/>
      <c r="U90" s="135"/>
      <c r="V90" s="135"/>
      <c r="W90" s="135"/>
      <c r="X90" s="135"/>
      <c r="Y90" s="135"/>
      <c r="Z90" s="135"/>
    </row>
    <row r="91" spans="1:26" ht="21.6" customHeight="1">
      <c r="A91" s="135"/>
      <c r="B91" s="135"/>
      <c r="C91" s="135"/>
      <c r="D91" s="135"/>
      <c r="E91" s="135"/>
      <c r="F91" s="135"/>
      <c r="G91" s="135"/>
      <c r="H91" s="135"/>
      <c r="I91" s="135"/>
      <c r="J91" s="135"/>
      <c r="K91" s="135"/>
      <c r="L91" s="135"/>
      <c r="M91" s="135"/>
      <c r="N91" s="135"/>
      <c r="O91" s="135"/>
      <c r="P91" s="135"/>
      <c r="Q91" s="135"/>
      <c r="R91" s="135"/>
      <c r="S91" s="135"/>
      <c r="T91" s="135"/>
      <c r="U91" s="135"/>
      <c r="V91" s="135"/>
      <c r="W91" s="135"/>
      <c r="X91" s="135"/>
      <c r="Y91" s="135"/>
      <c r="Z91" s="135"/>
    </row>
    <row r="92" spans="1:26" ht="21.6" customHeight="1">
      <c r="A92" s="135"/>
      <c r="B92" s="135"/>
      <c r="C92" s="135"/>
      <c r="D92" s="135"/>
      <c r="E92" s="135"/>
      <c r="F92" s="135"/>
      <c r="G92" s="135"/>
      <c r="H92" s="135"/>
      <c r="I92" s="135"/>
      <c r="J92" s="135"/>
      <c r="K92" s="135"/>
      <c r="L92" s="135"/>
      <c r="M92" s="135"/>
      <c r="N92" s="135"/>
      <c r="O92" s="135"/>
      <c r="P92" s="135"/>
      <c r="Q92" s="135"/>
      <c r="R92" s="135"/>
      <c r="S92" s="135"/>
      <c r="T92" s="135"/>
      <c r="U92" s="135"/>
      <c r="V92" s="135"/>
      <c r="W92" s="135"/>
      <c r="X92" s="135"/>
      <c r="Y92" s="135"/>
      <c r="Z92" s="135"/>
    </row>
    <row r="93" spans="1:26" ht="21.6" customHeight="1">
      <c r="A93" s="135"/>
      <c r="B93" s="135"/>
      <c r="C93" s="135"/>
      <c r="D93" s="135"/>
      <c r="E93" s="135"/>
      <c r="F93" s="135"/>
      <c r="G93" s="135"/>
      <c r="H93" s="135"/>
      <c r="I93" s="135"/>
      <c r="J93" s="135"/>
      <c r="K93" s="135"/>
      <c r="L93" s="135"/>
      <c r="M93" s="135"/>
      <c r="N93" s="135"/>
      <c r="O93" s="135"/>
      <c r="P93" s="135"/>
      <c r="Q93" s="135"/>
      <c r="R93" s="135"/>
      <c r="S93" s="135"/>
      <c r="T93" s="135"/>
      <c r="U93" s="135"/>
      <c r="V93" s="135"/>
      <c r="W93" s="135"/>
      <c r="X93" s="135"/>
      <c r="Y93" s="135"/>
      <c r="Z93" s="135"/>
    </row>
    <row r="94" spans="1:26" ht="21.6" customHeight="1">
      <c r="A94" s="135"/>
      <c r="B94" s="135"/>
      <c r="C94" s="135"/>
      <c r="D94" s="135"/>
      <c r="E94" s="135"/>
      <c r="F94" s="135"/>
      <c r="G94" s="135"/>
      <c r="H94" s="135"/>
      <c r="I94" s="135"/>
      <c r="J94" s="135"/>
      <c r="K94" s="135"/>
      <c r="L94" s="135"/>
      <c r="M94" s="135"/>
      <c r="N94" s="135"/>
      <c r="O94" s="135"/>
      <c r="P94" s="135"/>
      <c r="Q94" s="135"/>
      <c r="R94" s="135"/>
      <c r="S94" s="135"/>
      <c r="T94" s="135"/>
      <c r="U94" s="135"/>
      <c r="V94" s="135"/>
      <c r="W94" s="135"/>
      <c r="X94" s="135"/>
      <c r="Y94" s="135"/>
      <c r="Z94" s="135"/>
    </row>
    <row r="95" spans="1:26" ht="21.6" customHeight="1">
      <c r="A95" s="135"/>
      <c r="B95" s="135"/>
      <c r="C95" s="135"/>
      <c r="D95" s="135"/>
      <c r="E95" s="135"/>
      <c r="F95" s="135"/>
      <c r="G95" s="135"/>
      <c r="H95" s="135"/>
      <c r="I95" s="135"/>
      <c r="J95" s="135"/>
      <c r="K95" s="135"/>
      <c r="L95" s="135"/>
      <c r="M95" s="135"/>
      <c r="N95" s="135"/>
      <c r="O95" s="135"/>
      <c r="P95" s="135"/>
      <c r="Q95" s="135"/>
      <c r="R95" s="135"/>
      <c r="S95" s="135"/>
      <c r="T95" s="135"/>
      <c r="U95" s="135"/>
      <c r="V95" s="135"/>
      <c r="W95" s="135"/>
      <c r="X95" s="135"/>
      <c r="Y95" s="135"/>
      <c r="Z95" s="135"/>
    </row>
    <row r="96" spans="1:26" ht="21.6" customHeight="1">
      <c r="A96" s="135"/>
      <c r="B96" s="135"/>
      <c r="C96" s="135"/>
      <c r="D96" s="135"/>
      <c r="E96" s="135"/>
      <c r="F96" s="135"/>
      <c r="G96" s="135"/>
      <c r="H96" s="135"/>
      <c r="I96" s="135"/>
      <c r="J96" s="135"/>
      <c r="K96" s="135"/>
      <c r="L96" s="135"/>
      <c r="M96" s="135"/>
      <c r="N96" s="135"/>
      <c r="O96" s="135"/>
      <c r="P96" s="135"/>
      <c r="Q96" s="135"/>
      <c r="R96" s="135"/>
      <c r="S96" s="135"/>
      <c r="T96" s="135"/>
      <c r="U96" s="135"/>
      <c r="V96" s="135"/>
      <c r="W96" s="135"/>
      <c r="X96" s="135"/>
      <c r="Y96" s="135"/>
      <c r="Z96" s="135"/>
    </row>
    <row r="97" spans="1:26" ht="21.6" customHeight="1">
      <c r="A97" s="135"/>
      <c r="B97" s="135"/>
      <c r="C97" s="135"/>
      <c r="D97" s="135"/>
      <c r="E97" s="135"/>
      <c r="F97" s="135"/>
      <c r="G97" s="135"/>
      <c r="H97" s="135"/>
      <c r="I97" s="135"/>
      <c r="J97" s="135"/>
      <c r="K97" s="135"/>
      <c r="L97" s="135"/>
      <c r="M97" s="135"/>
      <c r="N97" s="135"/>
      <c r="O97" s="135"/>
      <c r="P97" s="135"/>
      <c r="Q97" s="135"/>
      <c r="R97" s="135"/>
      <c r="S97" s="135"/>
      <c r="T97" s="135"/>
      <c r="U97" s="135"/>
      <c r="V97" s="135"/>
      <c r="W97" s="135"/>
      <c r="X97" s="135"/>
      <c r="Y97" s="135"/>
      <c r="Z97" s="135"/>
    </row>
    <row r="98" spans="1:26" ht="21.6" customHeight="1">
      <c r="A98" s="135"/>
      <c r="B98" s="135"/>
      <c r="C98" s="135"/>
      <c r="D98" s="135"/>
      <c r="E98" s="135"/>
      <c r="F98" s="135"/>
      <c r="G98" s="135"/>
      <c r="H98" s="135"/>
      <c r="I98" s="135"/>
      <c r="J98" s="135"/>
      <c r="K98" s="135"/>
      <c r="L98" s="135"/>
      <c r="M98" s="135"/>
      <c r="N98" s="135"/>
      <c r="O98" s="135"/>
      <c r="P98" s="135"/>
      <c r="Q98" s="135"/>
      <c r="R98" s="135"/>
      <c r="S98" s="135"/>
      <c r="T98" s="135"/>
      <c r="U98" s="135"/>
      <c r="V98" s="135"/>
      <c r="W98" s="135"/>
      <c r="X98" s="135"/>
      <c r="Y98" s="135"/>
      <c r="Z98" s="135"/>
    </row>
    <row r="99" spans="1:26" ht="21.6" customHeight="1">
      <c r="A99" s="135"/>
      <c r="B99" s="135"/>
      <c r="C99" s="135"/>
      <c r="D99" s="135"/>
      <c r="E99" s="135"/>
      <c r="F99" s="135"/>
      <c r="G99" s="135"/>
      <c r="H99" s="135"/>
      <c r="I99" s="135"/>
      <c r="J99" s="135"/>
      <c r="K99" s="135"/>
      <c r="L99" s="135"/>
      <c r="M99" s="135"/>
      <c r="N99" s="135"/>
      <c r="O99" s="135"/>
      <c r="P99" s="135"/>
      <c r="Q99" s="135"/>
      <c r="R99" s="135"/>
      <c r="S99" s="135"/>
      <c r="T99" s="135"/>
      <c r="U99" s="135"/>
      <c r="V99" s="135"/>
      <c r="W99" s="135"/>
      <c r="X99" s="135"/>
      <c r="Y99" s="135"/>
      <c r="Z99" s="135"/>
    </row>
    <row r="100" spans="1:26" ht="21.6" customHeight="1">
      <c r="A100" s="135"/>
      <c r="B100" s="135"/>
      <c r="C100" s="135"/>
      <c r="D100" s="135"/>
      <c r="E100" s="135"/>
      <c r="F100" s="135"/>
      <c r="G100" s="135"/>
      <c r="H100" s="135"/>
      <c r="I100" s="135"/>
      <c r="J100" s="135"/>
      <c r="K100" s="135"/>
      <c r="L100" s="135"/>
      <c r="M100" s="135"/>
      <c r="N100" s="135"/>
      <c r="O100" s="135"/>
      <c r="P100" s="135"/>
      <c r="Q100" s="135"/>
      <c r="R100" s="135"/>
      <c r="S100" s="135"/>
      <c r="T100" s="135"/>
      <c r="U100" s="135"/>
      <c r="V100" s="135"/>
      <c r="W100" s="135"/>
      <c r="X100" s="135"/>
      <c r="Y100" s="135"/>
      <c r="Z100" s="135"/>
    </row>
    <row r="101" spans="1:26" ht="21.6" customHeight="1">
      <c r="A101" s="135"/>
      <c r="B101" s="135"/>
      <c r="C101" s="135"/>
      <c r="D101" s="135"/>
      <c r="E101" s="135"/>
      <c r="F101" s="135"/>
      <c r="G101" s="135"/>
      <c r="H101" s="135"/>
      <c r="I101" s="135"/>
      <c r="J101" s="135"/>
      <c r="K101" s="135"/>
      <c r="L101" s="135"/>
      <c r="M101" s="135"/>
      <c r="N101" s="135"/>
      <c r="O101" s="135"/>
      <c r="P101" s="135"/>
      <c r="Q101" s="135"/>
      <c r="R101" s="135"/>
      <c r="S101" s="135"/>
      <c r="T101" s="135"/>
      <c r="U101" s="135"/>
      <c r="V101" s="135"/>
      <c r="W101" s="135"/>
      <c r="X101" s="135"/>
      <c r="Y101" s="135"/>
      <c r="Z101" s="135"/>
    </row>
    <row r="102" spans="1:26" ht="21.6" customHeight="1">
      <c r="A102" s="135"/>
      <c r="B102" s="135"/>
      <c r="C102" s="135"/>
      <c r="D102" s="135"/>
      <c r="E102" s="135"/>
      <c r="F102" s="135"/>
      <c r="G102" s="135"/>
      <c r="H102" s="135"/>
      <c r="I102" s="135"/>
      <c r="J102" s="135"/>
      <c r="K102" s="135"/>
      <c r="L102" s="135"/>
      <c r="M102" s="135"/>
      <c r="N102" s="135"/>
      <c r="O102" s="135"/>
      <c r="P102" s="135"/>
      <c r="Q102" s="135"/>
      <c r="R102" s="135"/>
      <c r="S102" s="135"/>
      <c r="T102" s="135"/>
      <c r="U102" s="135"/>
      <c r="V102" s="135"/>
      <c r="W102" s="135"/>
      <c r="X102" s="135"/>
      <c r="Y102" s="135"/>
      <c r="Z102" s="135"/>
    </row>
    <row r="103" spans="1:26" ht="21.6" customHeight="1">
      <c r="A103" s="135"/>
      <c r="B103" s="135"/>
      <c r="C103" s="135"/>
      <c r="D103" s="135"/>
      <c r="E103" s="135"/>
      <c r="F103" s="135"/>
      <c r="G103" s="135"/>
      <c r="H103" s="135"/>
      <c r="I103" s="135"/>
      <c r="J103" s="135"/>
      <c r="K103" s="135"/>
      <c r="L103" s="135"/>
      <c r="M103" s="135"/>
      <c r="N103" s="135"/>
      <c r="O103" s="135"/>
      <c r="P103" s="135"/>
      <c r="Q103" s="135"/>
      <c r="R103" s="135"/>
      <c r="S103" s="135"/>
      <c r="T103" s="135"/>
      <c r="U103" s="135"/>
      <c r="V103" s="135"/>
      <c r="W103" s="135"/>
      <c r="X103" s="135"/>
      <c r="Y103" s="135"/>
      <c r="Z103" s="135"/>
    </row>
    <row r="104" spans="1:26" ht="21.6" customHeight="1">
      <c r="A104" s="135"/>
      <c r="B104" s="135"/>
      <c r="C104" s="135"/>
      <c r="D104" s="135"/>
      <c r="E104" s="135"/>
      <c r="F104" s="135"/>
      <c r="G104" s="135"/>
      <c r="H104" s="135"/>
      <c r="I104" s="135"/>
      <c r="J104" s="135"/>
      <c r="K104" s="135"/>
      <c r="L104" s="135"/>
      <c r="M104" s="135"/>
      <c r="N104" s="135"/>
      <c r="O104" s="135"/>
      <c r="P104" s="135"/>
      <c r="Q104" s="135"/>
      <c r="R104" s="135"/>
      <c r="S104" s="135"/>
      <c r="T104" s="135"/>
      <c r="U104" s="135"/>
      <c r="V104" s="135"/>
      <c r="W104" s="135"/>
      <c r="X104" s="135"/>
      <c r="Y104" s="135"/>
      <c r="Z104" s="135"/>
    </row>
    <row r="105" spans="1:26" ht="21.6" customHeight="1">
      <c r="A105" s="135"/>
      <c r="B105" s="135"/>
      <c r="C105" s="135"/>
      <c r="D105" s="135"/>
      <c r="E105" s="135"/>
      <c r="F105" s="135"/>
      <c r="G105" s="135"/>
      <c r="H105" s="135"/>
      <c r="I105" s="135"/>
      <c r="J105" s="135"/>
      <c r="K105" s="135"/>
      <c r="L105" s="135"/>
      <c r="M105" s="135"/>
      <c r="N105" s="135"/>
      <c r="O105" s="135"/>
      <c r="P105" s="135"/>
      <c r="Q105" s="135"/>
      <c r="R105" s="135"/>
      <c r="S105" s="135"/>
      <c r="T105" s="135"/>
      <c r="U105" s="135"/>
      <c r="V105" s="135"/>
      <c r="W105" s="135"/>
      <c r="X105" s="135"/>
      <c r="Y105" s="135"/>
      <c r="Z105" s="135"/>
    </row>
    <row r="106" spans="1:26" ht="21.6" customHeight="1">
      <c r="A106" s="135"/>
      <c r="B106" s="135"/>
      <c r="C106" s="135"/>
      <c r="D106" s="135"/>
      <c r="E106" s="135"/>
      <c r="F106" s="135"/>
      <c r="G106" s="135"/>
      <c r="H106" s="135"/>
      <c r="I106" s="135"/>
      <c r="J106" s="135"/>
      <c r="K106" s="135"/>
      <c r="L106" s="135"/>
      <c r="M106" s="135"/>
      <c r="N106" s="135"/>
      <c r="O106" s="135"/>
      <c r="P106" s="135"/>
      <c r="Q106" s="135"/>
      <c r="R106" s="135"/>
      <c r="S106" s="135"/>
      <c r="T106" s="135"/>
      <c r="U106" s="135"/>
      <c r="V106" s="135"/>
      <c r="W106" s="135"/>
      <c r="X106" s="135"/>
      <c r="Y106" s="135"/>
      <c r="Z106" s="135"/>
    </row>
    <row r="107" spans="1:26" ht="21.6" customHeight="1">
      <c r="A107" s="135"/>
      <c r="B107" s="135"/>
      <c r="C107" s="135"/>
      <c r="D107" s="135"/>
      <c r="E107" s="135"/>
      <c r="F107" s="135"/>
      <c r="G107" s="135"/>
      <c r="H107" s="135"/>
      <c r="I107" s="135"/>
      <c r="J107" s="135"/>
      <c r="K107" s="135"/>
      <c r="L107" s="135"/>
      <c r="M107" s="135"/>
      <c r="N107" s="135"/>
      <c r="O107" s="135"/>
      <c r="P107" s="135"/>
      <c r="Q107" s="135"/>
      <c r="R107" s="135"/>
      <c r="S107" s="135"/>
      <c r="T107" s="135"/>
      <c r="U107" s="135"/>
      <c r="V107" s="135"/>
      <c r="W107" s="135"/>
      <c r="X107" s="135"/>
      <c r="Y107" s="135"/>
      <c r="Z107" s="135"/>
    </row>
    <row r="108" spans="1:26" ht="21.6" customHeight="1">
      <c r="A108" s="135"/>
      <c r="B108" s="135"/>
      <c r="C108" s="135"/>
      <c r="D108" s="135"/>
      <c r="E108" s="135"/>
      <c r="F108" s="135"/>
      <c r="G108" s="135"/>
      <c r="H108" s="135"/>
      <c r="I108" s="135"/>
      <c r="J108" s="135"/>
      <c r="K108" s="135"/>
      <c r="L108" s="135"/>
      <c r="M108" s="135"/>
      <c r="N108" s="135"/>
      <c r="O108" s="135"/>
      <c r="P108" s="135"/>
      <c r="Q108" s="135"/>
      <c r="R108" s="135"/>
      <c r="S108" s="135"/>
      <c r="T108" s="135"/>
      <c r="U108" s="135"/>
      <c r="V108" s="135"/>
      <c r="W108" s="135"/>
      <c r="X108" s="135"/>
      <c r="Y108" s="135"/>
      <c r="Z108" s="135"/>
    </row>
    <row r="109" spans="1:26" ht="21.6" customHeight="1">
      <c r="A109" s="135"/>
      <c r="B109" s="135"/>
      <c r="C109" s="135"/>
      <c r="D109" s="135"/>
      <c r="E109" s="135"/>
      <c r="F109" s="135"/>
      <c r="G109" s="135"/>
      <c r="H109" s="135"/>
      <c r="I109" s="135"/>
      <c r="J109" s="135"/>
      <c r="K109" s="135"/>
      <c r="L109" s="135"/>
      <c r="M109" s="135"/>
      <c r="N109" s="135"/>
      <c r="O109" s="135"/>
      <c r="P109" s="135"/>
      <c r="Q109" s="135"/>
      <c r="R109" s="135"/>
      <c r="S109" s="135"/>
      <c r="T109" s="135"/>
      <c r="U109" s="135"/>
      <c r="V109" s="135"/>
      <c r="W109" s="135"/>
      <c r="X109" s="135"/>
      <c r="Y109" s="135"/>
      <c r="Z109" s="135"/>
    </row>
    <row r="110" spans="1:26" ht="21.6" customHeight="1">
      <c r="A110" s="135"/>
      <c r="B110" s="135"/>
      <c r="C110" s="135"/>
      <c r="D110" s="135"/>
      <c r="E110" s="135"/>
      <c r="F110" s="135"/>
      <c r="G110" s="135"/>
      <c r="H110" s="135"/>
      <c r="I110" s="135"/>
      <c r="J110" s="135"/>
      <c r="K110" s="135"/>
      <c r="L110" s="135"/>
      <c r="M110" s="135"/>
      <c r="N110" s="135"/>
      <c r="O110" s="135"/>
      <c r="P110" s="135"/>
      <c r="Q110" s="135"/>
      <c r="R110" s="135"/>
      <c r="S110" s="135"/>
      <c r="T110" s="135"/>
      <c r="U110" s="135"/>
      <c r="V110" s="135"/>
      <c r="W110" s="135"/>
      <c r="X110" s="135"/>
      <c r="Y110" s="135"/>
      <c r="Z110" s="135"/>
    </row>
    <row r="111" spans="1:26" ht="21.6" customHeight="1">
      <c r="A111" s="135"/>
      <c r="B111" s="135"/>
      <c r="C111" s="135"/>
      <c r="D111" s="135"/>
      <c r="E111" s="135"/>
      <c r="F111" s="135"/>
      <c r="G111" s="135"/>
      <c r="H111" s="135"/>
      <c r="I111" s="135"/>
      <c r="J111" s="135"/>
      <c r="K111" s="135"/>
      <c r="L111" s="135"/>
      <c r="M111" s="135"/>
      <c r="N111" s="135"/>
      <c r="O111" s="135"/>
      <c r="P111" s="135"/>
      <c r="Q111" s="135"/>
      <c r="R111" s="135"/>
      <c r="S111" s="135"/>
      <c r="T111" s="135"/>
      <c r="U111" s="135"/>
      <c r="V111" s="135"/>
      <c r="W111" s="135"/>
      <c r="X111" s="135"/>
      <c r="Y111" s="135"/>
      <c r="Z111" s="135"/>
    </row>
    <row r="112" spans="1:26" ht="21.6" customHeight="1">
      <c r="A112" s="135"/>
      <c r="B112" s="135"/>
      <c r="C112" s="135"/>
      <c r="D112" s="135"/>
      <c r="E112" s="135"/>
      <c r="F112" s="135"/>
      <c r="G112" s="135"/>
      <c r="H112" s="135"/>
      <c r="I112" s="135"/>
      <c r="J112" s="135"/>
      <c r="K112" s="135"/>
      <c r="L112" s="135"/>
      <c r="M112" s="135"/>
      <c r="N112" s="135"/>
      <c r="O112" s="135"/>
      <c r="P112" s="135"/>
      <c r="Q112" s="135"/>
      <c r="R112" s="135"/>
      <c r="S112" s="135"/>
      <c r="T112" s="135"/>
      <c r="U112" s="135"/>
      <c r="V112" s="135"/>
      <c r="W112" s="135"/>
      <c r="X112" s="135"/>
      <c r="Y112" s="135"/>
      <c r="Z112" s="135"/>
    </row>
    <row r="113" spans="1:26" ht="21.6" customHeight="1">
      <c r="A113" s="135"/>
      <c r="B113" s="135"/>
      <c r="C113" s="135"/>
      <c r="D113" s="135"/>
      <c r="E113" s="135"/>
      <c r="F113" s="135"/>
      <c r="G113" s="135"/>
      <c r="H113" s="135"/>
      <c r="I113" s="135"/>
      <c r="J113" s="135"/>
      <c r="K113" s="135"/>
      <c r="L113" s="135"/>
      <c r="M113" s="135"/>
      <c r="N113" s="135"/>
      <c r="O113" s="135"/>
      <c r="P113" s="135"/>
      <c r="Q113" s="135"/>
      <c r="R113" s="135"/>
      <c r="S113" s="135"/>
      <c r="T113" s="135"/>
      <c r="U113" s="135"/>
      <c r="V113" s="135"/>
      <c r="W113" s="135"/>
      <c r="X113" s="135"/>
      <c r="Y113" s="135"/>
      <c r="Z113" s="135"/>
    </row>
    <row r="114" spans="1:26" ht="21.6" customHeight="1">
      <c r="A114" s="135"/>
      <c r="B114" s="135"/>
      <c r="C114" s="135"/>
      <c r="D114" s="135"/>
      <c r="E114" s="135"/>
      <c r="F114" s="135"/>
      <c r="G114" s="135"/>
      <c r="H114" s="135"/>
      <c r="I114" s="135"/>
      <c r="J114" s="135"/>
      <c r="K114" s="135"/>
      <c r="L114" s="135"/>
      <c r="M114" s="135"/>
      <c r="N114" s="135"/>
      <c r="O114" s="135"/>
      <c r="P114" s="135"/>
      <c r="Q114" s="135"/>
      <c r="R114" s="135"/>
      <c r="S114" s="135"/>
      <c r="T114" s="135"/>
      <c r="U114" s="135"/>
      <c r="V114" s="135"/>
      <c r="W114" s="135"/>
      <c r="X114" s="135"/>
      <c r="Y114" s="135"/>
      <c r="Z114" s="135"/>
    </row>
    <row r="115" spans="1:26" ht="21.6" customHeight="1">
      <c r="A115" s="135"/>
      <c r="B115" s="135"/>
      <c r="C115" s="135"/>
      <c r="D115" s="135"/>
      <c r="E115" s="135"/>
      <c r="F115" s="135"/>
      <c r="G115" s="135"/>
      <c r="H115" s="135"/>
      <c r="I115" s="135"/>
      <c r="J115" s="135"/>
      <c r="K115" s="135"/>
      <c r="L115" s="135"/>
      <c r="M115" s="135"/>
      <c r="N115" s="135"/>
      <c r="O115" s="135"/>
      <c r="P115" s="135"/>
      <c r="Q115" s="135"/>
      <c r="R115" s="135"/>
      <c r="S115" s="135"/>
      <c r="T115" s="135"/>
      <c r="U115" s="135"/>
      <c r="V115" s="135"/>
      <c r="W115" s="135"/>
      <c r="X115" s="135"/>
      <c r="Y115" s="135"/>
      <c r="Z115" s="135"/>
    </row>
    <row r="116" spans="1:26" ht="21.6" customHeight="1">
      <c r="A116" s="135"/>
      <c r="B116" s="135"/>
      <c r="C116" s="135"/>
      <c r="D116" s="135"/>
      <c r="E116" s="135"/>
      <c r="F116" s="135"/>
      <c r="G116" s="135"/>
      <c r="H116" s="135"/>
      <c r="I116" s="135"/>
      <c r="J116" s="135"/>
      <c r="K116" s="135"/>
      <c r="L116" s="135"/>
      <c r="M116" s="135"/>
      <c r="N116" s="135"/>
      <c r="O116" s="135"/>
      <c r="P116" s="135"/>
      <c r="Q116" s="135"/>
      <c r="R116" s="135"/>
      <c r="S116" s="135"/>
      <c r="T116" s="135"/>
      <c r="U116" s="135"/>
      <c r="V116" s="135"/>
      <c r="W116" s="135"/>
      <c r="X116" s="135"/>
      <c r="Y116" s="135"/>
      <c r="Z116" s="135"/>
    </row>
    <row r="117" spans="1:26" ht="21.6" customHeight="1">
      <c r="A117" s="135"/>
      <c r="B117" s="135"/>
      <c r="C117" s="135"/>
      <c r="D117" s="135"/>
      <c r="E117" s="135"/>
      <c r="F117" s="135"/>
      <c r="G117" s="135"/>
      <c r="H117" s="135"/>
      <c r="I117" s="135"/>
      <c r="J117" s="135"/>
      <c r="K117" s="135"/>
      <c r="L117" s="135"/>
      <c r="M117" s="135"/>
      <c r="N117" s="135"/>
      <c r="O117" s="135"/>
      <c r="P117" s="135"/>
      <c r="Q117" s="135"/>
      <c r="R117" s="135"/>
      <c r="S117" s="135"/>
      <c r="T117" s="135"/>
      <c r="U117" s="135"/>
      <c r="V117" s="135"/>
      <c r="W117" s="135"/>
      <c r="X117" s="135"/>
      <c r="Y117" s="135"/>
      <c r="Z117" s="135"/>
    </row>
    <row r="118" spans="1:26" ht="21.6" customHeight="1">
      <c r="A118" s="135"/>
      <c r="B118" s="135"/>
      <c r="C118" s="135"/>
      <c r="D118" s="135"/>
      <c r="E118" s="135"/>
      <c r="F118" s="135"/>
      <c r="G118" s="135"/>
      <c r="H118" s="135"/>
      <c r="I118" s="135"/>
      <c r="J118" s="135"/>
      <c r="K118" s="135"/>
      <c r="L118" s="135"/>
      <c r="M118" s="135"/>
      <c r="N118" s="135"/>
      <c r="O118" s="135"/>
      <c r="P118" s="135"/>
      <c r="Q118" s="135"/>
      <c r="R118" s="135"/>
      <c r="S118" s="135"/>
      <c r="T118" s="135"/>
      <c r="U118" s="135"/>
      <c r="V118" s="135"/>
      <c r="W118" s="135"/>
      <c r="X118" s="135"/>
      <c r="Y118" s="135"/>
      <c r="Z118" s="135"/>
    </row>
    <row r="119" spans="1:26" ht="21.6" customHeight="1">
      <c r="A119" s="135"/>
      <c r="B119" s="135"/>
      <c r="C119" s="135"/>
      <c r="D119" s="135"/>
      <c r="E119" s="135"/>
      <c r="F119" s="135"/>
      <c r="G119" s="135"/>
      <c r="H119" s="135"/>
      <c r="I119" s="135"/>
      <c r="J119" s="135"/>
      <c r="K119" s="135"/>
      <c r="L119" s="135"/>
      <c r="M119" s="135"/>
      <c r="N119" s="135"/>
      <c r="O119" s="135"/>
      <c r="P119" s="135"/>
      <c r="Q119" s="135"/>
      <c r="R119" s="135"/>
      <c r="S119" s="135"/>
      <c r="T119" s="135"/>
      <c r="U119" s="135"/>
      <c r="V119" s="135"/>
      <c r="W119" s="135"/>
      <c r="X119" s="135"/>
      <c r="Y119" s="135"/>
      <c r="Z119" s="135"/>
    </row>
    <row r="120" spans="1:26" ht="21.6" customHeight="1">
      <c r="A120" s="135"/>
      <c r="B120" s="135"/>
      <c r="C120" s="135"/>
      <c r="D120" s="135"/>
      <c r="E120" s="135"/>
      <c r="F120" s="135"/>
      <c r="G120" s="135"/>
      <c r="H120" s="135"/>
      <c r="I120" s="135"/>
      <c r="J120" s="135"/>
      <c r="K120" s="135"/>
      <c r="L120" s="135"/>
      <c r="M120" s="135"/>
      <c r="N120" s="135"/>
      <c r="O120" s="135"/>
      <c r="P120" s="135"/>
      <c r="Q120" s="135"/>
      <c r="R120" s="135"/>
      <c r="S120" s="135"/>
      <c r="T120" s="135"/>
      <c r="U120" s="135"/>
      <c r="V120" s="135"/>
      <c r="W120" s="135"/>
      <c r="X120" s="135"/>
      <c r="Y120" s="135"/>
      <c r="Z120" s="135"/>
    </row>
    <row r="121" spans="1:26" ht="21.6" customHeight="1">
      <c r="A121" s="135"/>
      <c r="B121" s="135"/>
      <c r="C121" s="135"/>
      <c r="D121" s="135"/>
      <c r="E121" s="135"/>
      <c r="F121" s="135"/>
      <c r="G121" s="135"/>
      <c r="H121" s="135"/>
      <c r="I121" s="135"/>
      <c r="J121" s="135"/>
      <c r="K121" s="135"/>
      <c r="L121" s="135"/>
      <c r="M121" s="135"/>
      <c r="N121" s="135"/>
      <c r="O121" s="135"/>
      <c r="P121" s="135"/>
      <c r="Q121" s="135"/>
      <c r="R121" s="135"/>
      <c r="S121" s="135"/>
      <c r="T121" s="135"/>
      <c r="U121" s="135"/>
      <c r="V121" s="135"/>
      <c r="W121" s="135"/>
      <c r="X121" s="135"/>
      <c r="Y121" s="135"/>
      <c r="Z121" s="135"/>
    </row>
    <row r="122" spans="1:26" ht="21.6" customHeight="1">
      <c r="A122" s="135"/>
      <c r="B122" s="135"/>
      <c r="C122" s="135"/>
      <c r="D122" s="135"/>
      <c r="E122" s="135"/>
      <c r="F122" s="135"/>
      <c r="G122" s="135"/>
      <c r="H122" s="135"/>
      <c r="I122" s="135"/>
      <c r="J122" s="135"/>
      <c r="K122" s="135"/>
      <c r="L122" s="135"/>
      <c r="M122" s="135"/>
      <c r="N122" s="135"/>
      <c r="O122" s="135"/>
      <c r="P122" s="135"/>
      <c r="Q122" s="135"/>
      <c r="R122" s="135"/>
      <c r="S122" s="135"/>
      <c r="T122" s="135"/>
      <c r="U122" s="135"/>
      <c r="V122" s="135"/>
      <c r="W122" s="135"/>
      <c r="X122" s="135"/>
      <c r="Y122" s="135"/>
      <c r="Z122" s="135"/>
    </row>
    <row r="123" spans="1:26" ht="21.6" customHeight="1">
      <c r="A123" s="135"/>
      <c r="B123" s="135"/>
      <c r="C123" s="135"/>
      <c r="D123" s="135"/>
      <c r="E123" s="135"/>
      <c r="F123" s="135"/>
      <c r="G123" s="135"/>
      <c r="H123" s="135"/>
      <c r="I123" s="135"/>
      <c r="J123" s="135"/>
      <c r="K123" s="135"/>
      <c r="L123" s="135"/>
      <c r="M123" s="135"/>
      <c r="N123" s="135"/>
      <c r="O123" s="135"/>
      <c r="P123" s="135"/>
      <c r="Q123" s="135"/>
      <c r="R123" s="135"/>
      <c r="S123" s="135"/>
      <c r="T123" s="135"/>
      <c r="U123" s="135"/>
      <c r="V123" s="135"/>
      <c r="W123" s="135"/>
      <c r="X123" s="135"/>
      <c r="Y123" s="135"/>
      <c r="Z123" s="135"/>
    </row>
    <row r="124" spans="1:26" ht="21.6" customHeight="1">
      <c r="A124" s="135"/>
      <c r="B124" s="135"/>
      <c r="C124" s="135"/>
      <c r="D124" s="135"/>
      <c r="E124" s="135"/>
      <c r="F124" s="135"/>
      <c r="G124" s="135"/>
      <c r="H124" s="135"/>
      <c r="I124" s="135"/>
      <c r="J124" s="135"/>
      <c r="K124" s="135"/>
      <c r="L124" s="135"/>
      <c r="M124" s="135"/>
      <c r="N124" s="135"/>
      <c r="O124" s="135"/>
      <c r="P124" s="135"/>
      <c r="Q124" s="135"/>
      <c r="R124" s="135"/>
      <c r="S124" s="135"/>
      <c r="T124" s="135"/>
      <c r="U124" s="135"/>
      <c r="V124" s="135"/>
      <c r="W124" s="135"/>
      <c r="X124" s="135"/>
      <c r="Y124" s="135"/>
      <c r="Z124" s="135"/>
    </row>
    <row r="125" spans="1:26" ht="21.6" customHeight="1">
      <c r="A125" s="135"/>
      <c r="B125" s="135"/>
      <c r="C125" s="135"/>
      <c r="D125" s="135"/>
      <c r="E125" s="135"/>
      <c r="F125" s="135"/>
      <c r="G125" s="135"/>
      <c r="H125" s="135"/>
      <c r="I125" s="135"/>
      <c r="J125" s="135"/>
      <c r="K125" s="135"/>
      <c r="L125" s="135"/>
      <c r="M125" s="135"/>
      <c r="N125" s="135"/>
      <c r="O125" s="135"/>
      <c r="P125" s="135"/>
      <c r="Q125" s="135"/>
      <c r="R125" s="135"/>
      <c r="S125" s="135"/>
      <c r="T125" s="135"/>
      <c r="U125" s="135"/>
      <c r="V125" s="135"/>
      <c r="W125" s="135"/>
      <c r="X125" s="135"/>
      <c r="Y125" s="135"/>
      <c r="Z125" s="135"/>
    </row>
    <row r="126" spans="1:26" ht="21.6" customHeight="1">
      <c r="A126" s="135"/>
      <c r="B126" s="135"/>
      <c r="C126" s="135"/>
      <c r="D126" s="135"/>
      <c r="E126" s="135"/>
      <c r="F126" s="135"/>
      <c r="G126" s="135"/>
      <c r="H126" s="135"/>
      <c r="I126" s="135"/>
      <c r="J126" s="135"/>
      <c r="K126" s="135"/>
      <c r="L126" s="135"/>
      <c r="M126" s="135"/>
      <c r="N126" s="135"/>
      <c r="O126" s="135"/>
      <c r="P126" s="135"/>
      <c r="Q126" s="135"/>
      <c r="R126" s="135"/>
      <c r="S126" s="135"/>
      <c r="T126" s="135"/>
      <c r="U126" s="135"/>
      <c r="V126" s="135"/>
      <c r="W126" s="135"/>
      <c r="X126" s="135"/>
      <c r="Y126" s="135"/>
      <c r="Z126" s="135"/>
    </row>
    <row r="127" spans="1:26" ht="21.6" customHeight="1">
      <c r="A127" s="135"/>
      <c r="B127" s="135"/>
      <c r="C127" s="135"/>
      <c r="D127" s="135"/>
      <c r="E127" s="135"/>
      <c r="F127" s="135"/>
      <c r="G127" s="135"/>
      <c r="H127" s="135"/>
      <c r="I127" s="135"/>
      <c r="J127" s="135"/>
      <c r="K127" s="135"/>
      <c r="L127" s="135"/>
      <c r="M127" s="135"/>
      <c r="N127" s="135"/>
      <c r="O127" s="135"/>
      <c r="P127" s="135"/>
      <c r="Q127" s="135"/>
      <c r="R127" s="135"/>
      <c r="S127" s="135"/>
      <c r="T127" s="135"/>
      <c r="U127" s="135"/>
      <c r="V127" s="135"/>
      <c r="W127" s="135"/>
      <c r="X127" s="135"/>
      <c r="Y127" s="135"/>
      <c r="Z127" s="135"/>
    </row>
    <row r="128" spans="1:26" ht="21.6" customHeight="1">
      <c r="A128" s="135"/>
      <c r="B128" s="135"/>
      <c r="C128" s="135"/>
      <c r="D128" s="135"/>
      <c r="E128" s="135"/>
      <c r="F128" s="135"/>
      <c r="G128" s="135"/>
      <c r="H128" s="135"/>
      <c r="I128" s="135"/>
      <c r="J128" s="135"/>
      <c r="K128" s="135"/>
      <c r="L128" s="135"/>
      <c r="M128" s="135"/>
      <c r="N128" s="135"/>
      <c r="O128" s="135"/>
      <c r="P128" s="135"/>
      <c r="Q128" s="135"/>
      <c r="R128" s="135"/>
      <c r="S128" s="135"/>
      <c r="T128" s="135"/>
      <c r="U128" s="135"/>
      <c r="V128" s="135"/>
      <c r="W128" s="135"/>
      <c r="X128" s="135"/>
      <c r="Y128" s="135"/>
      <c r="Z128" s="135"/>
    </row>
    <row r="129" spans="1:26" ht="21.6" customHeight="1">
      <c r="A129" s="135"/>
      <c r="B129" s="135"/>
      <c r="C129" s="135"/>
      <c r="D129" s="135"/>
      <c r="E129" s="135"/>
      <c r="F129" s="135"/>
      <c r="G129" s="135"/>
      <c r="H129" s="135"/>
      <c r="I129" s="135"/>
      <c r="J129" s="135"/>
      <c r="K129" s="135"/>
      <c r="L129" s="135"/>
      <c r="M129" s="135"/>
      <c r="N129" s="135"/>
      <c r="O129" s="135"/>
      <c r="P129" s="135"/>
      <c r="Q129" s="135"/>
      <c r="R129" s="135"/>
      <c r="S129" s="135"/>
      <c r="T129" s="135"/>
      <c r="U129" s="135"/>
      <c r="V129" s="135"/>
      <c r="W129" s="135"/>
      <c r="X129" s="135"/>
      <c r="Y129" s="135"/>
      <c r="Z129" s="135"/>
    </row>
    <row r="130" spans="1:26" ht="21.6" customHeight="1">
      <c r="A130" s="135"/>
      <c r="B130" s="135"/>
      <c r="C130" s="135"/>
      <c r="D130" s="135"/>
      <c r="E130" s="135"/>
      <c r="F130" s="135"/>
      <c r="G130" s="135"/>
      <c r="H130" s="135"/>
      <c r="I130" s="135"/>
      <c r="J130" s="135"/>
      <c r="K130" s="135"/>
      <c r="L130" s="135"/>
      <c r="M130" s="135"/>
      <c r="N130" s="135"/>
      <c r="O130" s="135"/>
      <c r="P130" s="135"/>
      <c r="Q130" s="135"/>
      <c r="R130" s="135"/>
      <c r="S130" s="135"/>
      <c r="T130" s="135"/>
      <c r="U130" s="135"/>
      <c r="V130" s="135"/>
      <c r="W130" s="135"/>
      <c r="X130" s="135"/>
      <c r="Y130" s="135"/>
      <c r="Z130" s="135"/>
    </row>
    <row r="131" spans="1:26" ht="21.6" customHeight="1">
      <c r="A131" s="135"/>
      <c r="B131" s="135"/>
      <c r="C131" s="135"/>
      <c r="D131" s="135"/>
      <c r="E131" s="135"/>
      <c r="F131" s="135"/>
      <c r="G131" s="135"/>
      <c r="H131" s="135"/>
      <c r="I131" s="135"/>
      <c r="J131" s="135"/>
      <c r="K131" s="135"/>
      <c r="L131" s="135"/>
      <c r="M131" s="135"/>
      <c r="N131" s="135"/>
      <c r="O131" s="135"/>
      <c r="P131" s="135"/>
      <c r="Q131" s="135"/>
      <c r="R131" s="135"/>
      <c r="S131" s="135"/>
      <c r="T131" s="135"/>
      <c r="U131" s="135"/>
      <c r="V131" s="135"/>
      <c r="W131" s="135"/>
      <c r="X131" s="135"/>
      <c r="Y131" s="135"/>
      <c r="Z131" s="135"/>
    </row>
    <row r="132" spans="1:26" ht="21.6" customHeight="1">
      <c r="A132" s="135"/>
      <c r="B132" s="135"/>
      <c r="C132" s="135"/>
      <c r="D132" s="135"/>
      <c r="E132" s="135"/>
      <c r="F132" s="135"/>
      <c r="G132" s="135"/>
      <c r="H132" s="135"/>
      <c r="I132" s="135"/>
      <c r="J132" s="135"/>
      <c r="K132" s="135"/>
      <c r="L132" s="135"/>
      <c r="M132" s="135"/>
      <c r="N132" s="135"/>
      <c r="O132" s="135"/>
      <c r="P132" s="135"/>
      <c r="Q132" s="135"/>
      <c r="R132" s="135"/>
      <c r="S132" s="135"/>
      <c r="T132" s="135"/>
      <c r="U132" s="135"/>
      <c r="V132" s="135"/>
      <c r="W132" s="135"/>
      <c r="X132" s="135"/>
      <c r="Y132" s="135"/>
      <c r="Z132" s="135"/>
    </row>
    <row r="133" spans="1:26" ht="21.6" customHeight="1">
      <c r="A133" s="135"/>
      <c r="B133" s="135"/>
      <c r="C133" s="135"/>
      <c r="D133" s="135"/>
      <c r="E133" s="135"/>
      <c r="F133" s="135"/>
      <c r="G133" s="135"/>
      <c r="H133" s="135"/>
      <c r="I133" s="135"/>
      <c r="J133" s="135"/>
      <c r="K133" s="135"/>
      <c r="L133" s="135"/>
      <c r="M133" s="135"/>
      <c r="N133" s="135"/>
      <c r="O133" s="135"/>
      <c r="P133" s="135"/>
      <c r="Q133" s="135"/>
      <c r="R133" s="135"/>
      <c r="S133" s="135"/>
      <c r="T133" s="135"/>
      <c r="U133" s="135"/>
      <c r="V133" s="135"/>
      <c r="W133" s="135"/>
      <c r="X133" s="135"/>
      <c r="Y133" s="135"/>
      <c r="Z133" s="135"/>
    </row>
    <row r="134" spans="1:26" ht="21.6" customHeight="1">
      <c r="A134" s="135"/>
      <c r="B134" s="135"/>
      <c r="C134" s="135"/>
      <c r="D134" s="135"/>
      <c r="E134" s="135"/>
      <c r="F134" s="135"/>
      <c r="G134" s="135"/>
      <c r="H134" s="135"/>
      <c r="I134" s="135"/>
      <c r="J134" s="135"/>
      <c r="K134" s="135"/>
      <c r="L134" s="135"/>
      <c r="M134" s="135"/>
      <c r="N134" s="135"/>
      <c r="O134" s="135"/>
      <c r="P134" s="135"/>
      <c r="Q134" s="135"/>
      <c r="R134" s="135"/>
      <c r="S134" s="135"/>
      <c r="T134" s="135"/>
      <c r="U134" s="135"/>
      <c r="V134" s="135"/>
      <c r="W134" s="135"/>
      <c r="X134" s="135"/>
      <c r="Y134" s="135"/>
      <c r="Z134" s="135"/>
    </row>
    <row r="135" spans="1:26" ht="21.6" customHeight="1">
      <c r="A135" s="135"/>
      <c r="B135" s="135"/>
      <c r="C135" s="135"/>
      <c r="D135" s="135"/>
      <c r="E135" s="135"/>
      <c r="F135" s="135"/>
      <c r="G135" s="135"/>
      <c r="H135" s="135"/>
      <c r="I135" s="135"/>
      <c r="J135" s="135"/>
      <c r="K135" s="135"/>
      <c r="L135" s="135"/>
      <c r="M135" s="135"/>
      <c r="N135" s="135"/>
      <c r="O135" s="135"/>
      <c r="P135" s="135"/>
      <c r="Q135" s="135"/>
      <c r="R135" s="135"/>
      <c r="S135" s="135"/>
      <c r="T135" s="135"/>
      <c r="U135" s="135"/>
      <c r="V135" s="135"/>
      <c r="W135" s="135"/>
      <c r="X135" s="135"/>
      <c r="Y135" s="135"/>
      <c r="Z135" s="135"/>
    </row>
    <row r="136" spans="1:26" ht="21.6" customHeight="1">
      <c r="A136" s="135"/>
      <c r="B136" s="135"/>
      <c r="C136" s="135"/>
      <c r="D136" s="135"/>
      <c r="E136" s="135"/>
      <c r="F136" s="135"/>
      <c r="G136" s="135"/>
      <c r="H136" s="135"/>
      <c r="I136" s="135"/>
      <c r="J136" s="135"/>
      <c r="K136" s="135"/>
      <c r="L136" s="135"/>
      <c r="M136" s="135"/>
      <c r="N136" s="135"/>
      <c r="O136" s="135"/>
      <c r="P136" s="135"/>
      <c r="Q136" s="135"/>
      <c r="R136" s="135"/>
      <c r="S136" s="135"/>
      <c r="T136" s="135"/>
      <c r="U136" s="135"/>
      <c r="V136" s="135"/>
      <c r="W136" s="135"/>
      <c r="X136" s="135"/>
      <c r="Y136" s="135"/>
      <c r="Z136" s="135"/>
    </row>
    <row r="137" spans="1:26" ht="21.6" customHeight="1">
      <c r="A137" s="135"/>
      <c r="B137" s="135"/>
      <c r="C137" s="135"/>
      <c r="D137" s="135"/>
      <c r="E137" s="135"/>
      <c r="F137" s="135"/>
      <c r="G137" s="135"/>
      <c r="H137" s="135"/>
      <c r="I137" s="135"/>
      <c r="J137" s="135"/>
      <c r="K137" s="135"/>
      <c r="L137" s="135"/>
      <c r="M137" s="135"/>
      <c r="N137" s="135"/>
      <c r="O137" s="135"/>
      <c r="P137" s="135"/>
      <c r="Q137" s="135"/>
      <c r="R137" s="135"/>
      <c r="S137" s="135"/>
      <c r="T137" s="135"/>
      <c r="U137" s="135"/>
      <c r="V137" s="135"/>
      <c r="W137" s="135"/>
      <c r="X137" s="135"/>
      <c r="Y137" s="135"/>
      <c r="Z137" s="135"/>
    </row>
    <row r="138" spans="1:26" ht="21.6" customHeight="1">
      <c r="A138" s="135"/>
      <c r="B138" s="135"/>
      <c r="C138" s="135"/>
      <c r="D138" s="135"/>
      <c r="E138" s="135"/>
      <c r="F138" s="135"/>
      <c r="G138" s="135"/>
      <c r="H138" s="135"/>
      <c r="I138" s="135"/>
      <c r="J138" s="135"/>
      <c r="K138" s="135"/>
      <c r="L138" s="135"/>
      <c r="M138" s="135"/>
      <c r="N138" s="135"/>
      <c r="O138" s="135"/>
      <c r="P138" s="135"/>
      <c r="Q138" s="135"/>
      <c r="R138" s="135"/>
      <c r="S138" s="135"/>
      <c r="T138" s="135"/>
      <c r="U138" s="135"/>
      <c r="V138" s="135"/>
      <c r="W138" s="135"/>
      <c r="X138" s="135"/>
      <c r="Y138" s="135"/>
      <c r="Z138" s="135"/>
    </row>
    <row r="139" spans="1:26" ht="21.6" customHeight="1">
      <c r="A139" s="135"/>
      <c r="B139" s="135"/>
      <c r="C139" s="135"/>
      <c r="D139" s="135"/>
      <c r="E139" s="135"/>
      <c r="F139" s="135"/>
      <c r="G139" s="135"/>
      <c r="H139" s="135"/>
      <c r="I139" s="135"/>
      <c r="J139" s="135"/>
      <c r="K139" s="135"/>
      <c r="L139" s="135"/>
      <c r="M139" s="135"/>
      <c r="N139" s="135"/>
      <c r="O139" s="135"/>
      <c r="P139" s="135"/>
      <c r="Q139" s="135"/>
      <c r="R139" s="135"/>
      <c r="S139" s="135"/>
      <c r="T139" s="135"/>
      <c r="U139" s="135"/>
      <c r="V139" s="135"/>
      <c r="W139" s="135"/>
      <c r="X139" s="135"/>
      <c r="Y139" s="135"/>
      <c r="Z139" s="135"/>
    </row>
    <row r="140" spans="1:26" ht="21.6" customHeight="1">
      <c r="A140" s="135"/>
      <c r="B140" s="135"/>
      <c r="C140" s="135"/>
      <c r="D140" s="135"/>
      <c r="E140" s="135"/>
      <c r="F140" s="135"/>
      <c r="G140" s="135"/>
      <c r="H140" s="135"/>
      <c r="I140" s="135"/>
      <c r="J140" s="135"/>
      <c r="K140" s="135"/>
      <c r="L140" s="135"/>
      <c r="M140" s="135"/>
      <c r="N140" s="135"/>
      <c r="O140" s="135"/>
      <c r="P140" s="135"/>
      <c r="Q140" s="135"/>
      <c r="R140" s="135"/>
      <c r="S140" s="135"/>
      <c r="T140" s="135"/>
      <c r="U140" s="135"/>
      <c r="V140" s="135"/>
      <c r="W140" s="135"/>
      <c r="X140" s="135"/>
      <c r="Y140" s="135"/>
      <c r="Z140" s="135"/>
    </row>
    <row r="141" spans="1:26" ht="21.6" customHeight="1">
      <c r="A141" s="135"/>
      <c r="B141" s="135"/>
      <c r="C141" s="135"/>
      <c r="D141" s="135"/>
      <c r="E141" s="135"/>
      <c r="F141" s="135"/>
      <c r="G141" s="135"/>
      <c r="H141" s="135"/>
      <c r="I141" s="135"/>
      <c r="J141" s="135"/>
      <c r="K141" s="135"/>
      <c r="L141" s="135"/>
      <c r="M141" s="135"/>
      <c r="N141" s="135"/>
      <c r="O141" s="135"/>
      <c r="P141" s="135"/>
      <c r="Q141" s="135"/>
      <c r="R141" s="135"/>
      <c r="S141" s="135"/>
      <c r="T141" s="135"/>
      <c r="U141" s="135"/>
      <c r="V141" s="135"/>
      <c r="W141" s="135"/>
      <c r="X141" s="135"/>
      <c r="Y141" s="135"/>
      <c r="Z141" s="135"/>
    </row>
    <row r="142" spans="1:26" ht="21.6" customHeight="1">
      <c r="A142" s="135"/>
      <c r="B142" s="135"/>
      <c r="C142" s="135"/>
      <c r="D142" s="135"/>
      <c r="E142" s="135"/>
      <c r="F142" s="135"/>
      <c r="G142" s="135"/>
      <c r="H142" s="135"/>
      <c r="I142" s="135"/>
      <c r="J142" s="135"/>
      <c r="K142" s="135"/>
      <c r="L142" s="135"/>
      <c r="M142" s="135"/>
      <c r="N142" s="135"/>
      <c r="O142" s="135"/>
      <c r="P142" s="135"/>
      <c r="Q142" s="135"/>
      <c r="R142" s="135"/>
      <c r="S142" s="135"/>
      <c r="T142" s="135"/>
      <c r="U142" s="135"/>
      <c r="V142" s="135"/>
      <c r="W142" s="135"/>
      <c r="X142" s="135"/>
      <c r="Y142" s="135"/>
      <c r="Z142" s="135"/>
    </row>
    <row r="143" spans="1:26" ht="21.6" customHeight="1">
      <c r="A143" s="135"/>
      <c r="B143" s="135"/>
      <c r="C143" s="135"/>
      <c r="D143" s="135"/>
      <c r="E143" s="135"/>
      <c r="F143" s="135"/>
      <c r="G143" s="135"/>
      <c r="H143" s="135"/>
      <c r="I143" s="135"/>
      <c r="J143" s="135"/>
      <c r="K143" s="135"/>
      <c r="L143" s="135"/>
      <c r="M143" s="135"/>
      <c r="N143" s="135"/>
      <c r="O143" s="135"/>
      <c r="P143" s="135"/>
      <c r="Q143" s="135"/>
      <c r="R143" s="135"/>
      <c r="S143" s="135"/>
      <c r="T143" s="135"/>
      <c r="U143" s="135"/>
      <c r="V143" s="135"/>
      <c r="W143" s="135"/>
      <c r="X143" s="135"/>
      <c r="Y143" s="135"/>
      <c r="Z143" s="135"/>
    </row>
    <row r="144" spans="1:26" ht="21.6" customHeight="1">
      <c r="A144" s="135"/>
      <c r="B144" s="135"/>
      <c r="C144" s="135"/>
      <c r="D144" s="135"/>
      <c r="E144" s="135"/>
      <c r="F144" s="135"/>
      <c r="G144" s="135"/>
      <c r="H144" s="135"/>
      <c r="I144" s="135"/>
      <c r="J144" s="135"/>
      <c r="K144" s="135"/>
      <c r="L144" s="135"/>
      <c r="M144" s="135"/>
      <c r="N144" s="135"/>
      <c r="O144" s="135"/>
      <c r="P144" s="135"/>
      <c r="Q144" s="135"/>
      <c r="R144" s="135"/>
      <c r="S144" s="135"/>
      <c r="T144" s="135"/>
      <c r="U144" s="135"/>
      <c r="V144" s="135"/>
      <c r="W144" s="135"/>
      <c r="X144" s="135"/>
      <c r="Y144" s="135"/>
      <c r="Z144" s="135"/>
    </row>
    <row r="145" spans="1:26" ht="21.6" customHeight="1">
      <c r="A145" s="135"/>
      <c r="B145" s="135"/>
      <c r="C145" s="135"/>
      <c r="D145" s="135"/>
      <c r="E145" s="135"/>
      <c r="F145" s="135"/>
      <c r="G145" s="135"/>
      <c r="H145" s="135"/>
      <c r="I145" s="135"/>
      <c r="J145" s="135"/>
      <c r="K145" s="135"/>
      <c r="L145" s="135"/>
      <c r="M145" s="135"/>
      <c r="N145" s="135"/>
      <c r="O145" s="135"/>
      <c r="P145" s="135"/>
      <c r="Q145" s="135"/>
      <c r="R145" s="135"/>
      <c r="S145" s="135"/>
      <c r="T145" s="135"/>
      <c r="U145" s="135"/>
      <c r="V145" s="135"/>
      <c r="W145" s="135"/>
      <c r="X145" s="135"/>
      <c r="Y145" s="135"/>
      <c r="Z145" s="135"/>
    </row>
    <row r="146" spans="1:26" ht="21.6" customHeight="1">
      <c r="A146" s="135"/>
      <c r="B146" s="135"/>
      <c r="C146" s="135"/>
      <c r="D146" s="135"/>
      <c r="E146" s="135"/>
      <c r="F146" s="135"/>
      <c r="G146" s="135"/>
      <c r="H146" s="135"/>
      <c r="I146" s="135"/>
      <c r="J146" s="135"/>
      <c r="K146" s="135"/>
      <c r="L146" s="135"/>
      <c r="M146" s="135"/>
      <c r="N146" s="135"/>
      <c r="O146" s="135"/>
      <c r="P146" s="135"/>
      <c r="Q146" s="135"/>
      <c r="R146" s="135"/>
      <c r="S146" s="135"/>
      <c r="T146" s="135"/>
      <c r="U146" s="135"/>
      <c r="V146" s="135"/>
      <c r="W146" s="135"/>
      <c r="X146" s="135"/>
      <c r="Y146" s="135"/>
      <c r="Z146" s="135"/>
    </row>
    <row r="147" spans="1:26" ht="21.6" customHeight="1">
      <c r="A147" s="135"/>
      <c r="B147" s="135"/>
      <c r="C147" s="135"/>
      <c r="D147" s="135"/>
      <c r="E147" s="135"/>
      <c r="F147" s="135"/>
      <c r="G147" s="135"/>
      <c r="H147" s="135"/>
      <c r="I147" s="135"/>
      <c r="J147" s="135"/>
      <c r="K147" s="135"/>
      <c r="L147" s="135"/>
      <c r="M147" s="135"/>
      <c r="N147" s="135"/>
      <c r="O147" s="135"/>
      <c r="P147" s="135"/>
      <c r="Q147" s="135"/>
      <c r="R147" s="135"/>
      <c r="S147" s="135"/>
      <c r="T147" s="135"/>
      <c r="U147" s="135"/>
      <c r="V147" s="135"/>
      <c r="W147" s="135"/>
      <c r="X147" s="135"/>
      <c r="Y147" s="135"/>
      <c r="Z147" s="135"/>
    </row>
    <row r="148" spans="1:26" ht="21.6" customHeight="1">
      <c r="A148" s="135"/>
      <c r="B148" s="135"/>
      <c r="C148" s="135"/>
      <c r="D148" s="135"/>
      <c r="E148" s="135"/>
      <c r="F148" s="135"/>
      <c r="G148" s="135"/>
      <c r="H148" s="135"/>
      <c r="I148" s="135"/>
      <c r="J148" s="135"/>
      <c r="K148" s="135"/>
      <c r="L148" s="135"/>
      <c r="M148" s="135"/>
      <c r="N148" s="135"/>
      <c r="O148" s="135"/>
      <c r="P148" s="135"/>
      <c r="Q148" s="135"/>
      <c r="R148" s="135"/>
      <c r="S148" s="135"/>
      <c r="T148" s="135"/>
      <c r="U148" s="135"/>
      <c r="V148" s="135"/>
      <c r="W148" s="135"/>
      <c r="X148" s="135"/>
      <c r="Y148" s="135"/>
      <c r="Z148" s="135"/>
    </row>
    <row r="149" spans="1:26" ht="21.6" customHeight="1">
      <c r="A149" s="135"/>
      <c r="B149" s="135"/>
      <c r="C149" s="135"/>
      <c r="D149" s="135"/>
      <c r="E149" s="135"/>
      <c r="F149" s="135"/>
      <c r="G149" s="135"/>
      <c r="H149" s="135"/>
      <c r="I149" s="135"/>
      <c r="J149" s="135"/>
      <c r="K149" s="135"/>
      <c r="L149" s="135"/>
      <c r="M149" s="135"/>
      <c r="N149" s="135"/>
      <c r="O149" s="135"/>
      <c r="P149" s="135"/>
      <c r="Q149" s="135"/>
      <c r="R149" s="135"/>
      <c r="S149" s="135"/>
      <c r="T149" s="135"/>
      <c r="U149" s="135"/>
      <c r="V149" s="135"/>
      <c r="W149" s="135"/>
      <c r="X149" s="135"/>
      <c r="Y149" s="135"/>
      <c r="Z149" s="135"/>
    </row>
    <row r="150" spans="1:26" ht="21.6" customHeight="1">
      <c r="A150" s="135"/>
      <c r="B150" s="135"/>
      <c r="C150" s="135"/>
      <c r="D150" s="135"/>
      <c r="E150" s="135"/>
      <c r="F150" s="135"/>
      <c r="G150" s="135"/>
      <c r="H150" s="135"/>
      <c r="I150" s="135"/>
      <c r="J150" s="135"/>
      <c r="K150" s="135"/>
      <c r="L150" s="135"/>
      <c r="M150" s="135"/>
      <c r="N150" s="135"/>
      <c r="O150" s="135"/>
      <c r="P150" s="135"/>
      <c r="Q150" s="135"/>
      <c r="R150" s="135"/>
      <c r="S150" s="135"/>
      <c r="T150" s="135"/>
      <c r="U150" s="135"/>
      <c r="V150" s="135"/>
      <c r="W150" s="135"/>
      <c r="X150" s="135"/>
      <c r="Y150" s="135"/>
      <c r="Z150" s="135"/>
    </row>
    <row r="151" spans="1:26" ht="21.6" customHeight="1">
      <c r="A151" s="135"/>
      <c r="B151" s="135"/>
      <c r="C151" s="135"/>
      <c r="D151" s="135"/>
      <c r="E151" s="135"/>
      <c r="F151" s="135"/>
      <c r="G151" s="135"/>
      <c r="H151" s="135"/>
      <c r="I151" s="135"/>
      <c r="J151" s="135"/>
      <c r="K151" s="135"/>
      <c r="L151" s="135"/>
      <c r="M151" s="135"/>
      <c r="N151" s="135"/>
      <c r="O151" s="135"/>
      <c r="P151" s="135"/>
      <c r="Q151" s="135"/>
      <c r="R151" s="135"/>
      <c r="S151" s="135"/>
      <c r="T151" s="135"/>
      <c r="U151" s="135"/>
      <c r="V151" s="135"/>
      <c r="W151" s="135"/>
      <c r="X151" s="135"/>
      <c r="Y151" s="135"/>
      <c r="Z151" s="135"/>
    </row>
    <row r="152" spans="1:26" ht="21.6" customHeight="1">
      <c r="A152" s="135"/>
      <c r="B152" s="135"/>
      <c r="C152" s="135"/>
      <c r="D152" s="135"/>
      <c r="E152" s="135"/>
      <c r="F152" s="135"/>
      <c r="G152" s="135"/>
      <c r="H152" s="135"/>
      <c r="I152" s="135"/>
      <c r="J152" s="135"/>
      <c r="K152" s="135"/>
      <c r="L152" s="135"/>
      <c r="M152" s="135"/>
      <c r="N152" s="135"/>
      <c r="O152" s="135"/>
      <c r="P152" s="135"/>
      <c r="Q152" s="135"/>
      <c r="R152" s="135"/>
      <c r="S152" s="135"/>
      <c r="T152" s="135"/>
      <c r="U152" s="135"/>
      <c r="V152" s="135"/>
      <c r="W152" s="135"/>
      <c r="X152" s="135"/>
      <c r="Y152" s="135"/>
      <c r="Z152" s="135"/>
    </row>
    <row r="153" spans="1:26" ht="21.6" customHeight="1">
      <c r="A153" s="135"/>
      <c r="B153" s="135"/>
      <c r="C153" s="135"/>
      <c r="D153" s="135"/>
      <c r="E153" s="135"/>
      <c r="F153" s="135"/>
      <c r="G153" s="135"/>
      <c r="H153" s="135"/>
      <c r="I153" s="135"/>
      <c r="J153" s="135"/>
      <c r="K153" s="135"/>
      <c r="L153" s="135"/>
      <c r="M153" s="135"/>
      <c r="N153" s="135"/>
      <c r="O153" s="135"/>
      <c r="P153" s="135"/>
      <c r="Q153" s="135"/>
      <c r="R153" s="135"/>
      <c r="S153" s="135"/>
      <c r="T153" s="135"/>
      <c r="U153" s="135"/>
      <c r="V153" s="135"/>
      <c r="W153" s="135"/>
      <c r="X153" s="135"/>
      <c r="Y153" s="135"/>
      <c r="Z153" s="135"/>
    </row>
    <row r="154" spans="1:26" ht="21.6" customHeight="1">
      <c r="A154" s="135"/>
      <c r="B154" s="135"/>
      <c r="C154" s="135"/>
      <c r="D154" s="135"/>
      <c r="E154" s="135"/>
      <c r="F154" s="135"/>
      <c r="G154" s="135"/>
      <c r="H154" s="135"/>
      <c r="I154" s="135"/>
      <c r="J154" s="135"/>
      <c r="K154" s="135"/>
      <c r="L154" s="135"/>
      <c r="M154" s="135"/>
      <c r="N154" s="135"/>
      <c r="O154" s="135"/>
      <c r="P154" s="135"/>
      <c r="Q154" s="135"/>
      <c r="R154" s="135"/>
      <c r="S154" s="135"/>
      <c r="T154" s="135"/>
      <c r="U154" s="135"/>
      <c r="V154" s="135"/>
      <c r="W154" s="135"/>
      <c r="X154" s="135"/>
      <c r="Y154" s="135"/>
      <c r="Z154" s="135"/>
    </row>
    <row r="155" spans="1:26" ht="21.6" customHeight="1">
      <c r="A155" s="135"/>
      <c r="B155" s="135"/>
      <c r="C155" s="135"/>
      <c r="D155" s="135"/>
      <c r="E155" s="135"/>
      <c r="F155" s="135"/>
      <c r="G155" s="135"/>
      <c r="H155" s="135"/>
      <c r="I155" s="135"/>
      <c r="J155" s="135"/>
      <c r="K155" s="135"/>
      <c r="L155" s="135"/>
      <c r="M155" s="135"/>
      <c r="N155" s="135"/>
      <c r="O155" s="135"/>
      <c r="P155" s="135"/>
      <c r="Q155" s="135"/>
      <c r="R155" s="135"/>
      <c r="S155" s="135"/>
      <c r="T155" s="135"/>
      <c r="U155" s="135"/>
      <c r="V155" s="135"/>
      <c r="W155" s="135"/>
      <c r="X155" s="135"/>
      <c r="Y155" s="135"/>
      <c r="Z155" s="135"/>
    </row>
    <row r="156" spans="1:26" ht="21.6" customHeight="1">
      <c r="A156" s="135"/>
      <c r="B156" s="135"/>
      <c r="C156" s="135"/>
      <c r="D156" s="135"/>
      <c r="E156" s="135"/>
      <c r="F156" s="135"/>
      <c r="G156" s="135"/>
      <c r="H156" s="135"/>
      <c r="I156" s="135"/>
      <c r="J156" s="135"/>
      <c r="K156" s="135"/>
      <c r="L156" s="135"/>
      <c r="M156" s="135"/>
      <c r="N156" s="135"/>
      <c r="O156" s="135"/>
      <c r="P156" s="135"/>
      <c r="Q156" s="135"/>
      <c r="R156" s="135"/>
      <c r="S156" s="135"/>
      <c r="T156" s="135"/>
      <c r="U156" s="135"/>
      <c r="V156" s="135"/>
      <c r="W156" s="135"/>
      <c r="X156" s="135"/>
      <c r="Y156" s="135"/>
      <c r="Z156" s="135"/>
    </row>
    <row r="157" spans="1:26" ht="21.6" customHeight="1">
      <c r="A157" s="135"/>
      <c r="B157" s="135"/>
      <c r="C157" s="135"/>
      <c r="D157" s="135"/>
      <c r="E157" s="135"/>
      <c r="F157" s="135"/>
      <c r="G157" s="135"/>
      <c r="H157" s="135"/>
      <c r="I157" s="135"/>
      <c r="J157" s="135"/>
      <c r="K157" s="135"/>
      <c r="L157" s="135"/>
      <c r="M157" s="135"/>
      <c r="N157" s="135"/>
      <c r="O157" s="135"/>
      <c r="P157" s="135"/>
      <c r="Q157" s="135"/>
      <c r="R157" s="135"/>
      <c r="S157" s="135"/>
      <c r="T157" s="135"/>
      <c r="U157" s="135"/>
      <c r="V157" s="135"/>
      <c r="W157" s="135"/>
      <c r="X157" s="135"/>
      <c r="Y157" s="135"/>
      <c r="Z157" s="135"/>
    </row>
    <row r="158" spans="1:26" ht="21.6" customHeight="1">
      <c r="A158" s="135"/>
      <c r="B158" s="135"/>
      <c r="C158" s="135"/>
      <c r="D158" s="135"/>
      <c r="E158" s="135"/>
      <c r="F158" s="135"/>
      <c r="G158" s="135"/>
      <c r="H158" s="135"/>
      <c r="I158" s="135"/>
      <c r="J158" s="135"/>
      <c r="K158" s="135"/>
      <c r="L158" s="135"/>
      <c r="M158" s="135"/>
      <c r="N158" s="135"/>
      <c r="O158" s="135"/>
      <c r="P158" s="135"/>
      <c r="Q158" s="135"/>
      <c r="R158" s="135"/>
      <c r="S158" s="135"/>
      <c r="T158" s="135"/>
      <c r="U158" s="135"/>
      <c r="V158" s="135"/>
      <c r="W158" s="135"/>
      <c r="X158" s="135"/>
      <c r="Y158" s="135"/>
      <c r="Z158" s="135"/>
    </row>
    <row r="159" spans="1:26" ht="21.6" customHeight="1">
      <c r="A159" s="135"/>
      <c r="B159" s="135"/>
      <c r="C159" s="135"/>
      <c r="D159" s="135"/>
      <c r="E159" s="135"/>
      <c r="F159" s="135"/>
      <c r="G159" s="135"/>
      <c r="H159" s="135"/>
      <c r="I159" s="135"/>
      <c r="J159" s="135"/>
      <c r="K159" s="135"/>
      <c r="L159" s="135"/>
      <c r="M159" s="135"/>
      <c r="N159" s="135"/>
      <c r="O159" s="135"/>
      <c r="P159" s="135"/>
      <c r="Q159" s="135"/>
      <c r="R159" s="135"/>
      <c r="S159" s="135"/>
      <c r="T159" s="135"/>
      <c r="U159" s="135"/>
      <c r="V159" s="135"/>
      <c r="W159" s="135"/>
      <c r="X159" s="135"/>
      <c r="Y159" s="135"/>
      <c r="Z159" s="135"/>
    </row>
    <row r="160" spans="1:26" ht="21.6" customHeight="1">
      <c r="A160" s="135"/>
      <c r="B160" s="135"/>
      <c r="C160" s="135"/>
      <c r="D160" s="135"/>
      <c r="E160" s="135"/>
      <c r="F160" s="135"/>
      <c r="G160" s="135"/>
      <c r="H160" s="135"/>
      <c r="I160" s="135"/>
      <c r="J160" s="135"/>
      <c r="K160" s="135"/>
      <c r="L160" s="135"/>
      <c r="M160" s="135"/>
      <c r="N160" s="135"/>
      <c r="O160" s="135"/>
      <c r="P160" s="135"/>
      <c r="Q160" s="135"/>
      <c r="R160" s="135"/>
      <c r="S160" s="135"/>
      <c r="T160" s="135"/>
      <c r="U160" s="135"/>
      <c r="V160" s="135"/>
      <c r="W160" s="135"/>
      <c r="X160" s="135"/>
      <c r="Y160" s="135"/>
      <c r="Z160" s="135"/>
    </row>
    <row r="161" spans="1:26" ht="21.6" customHeight="1">
      <c r="A161" s="135"/>
      <c r="B161" s="135"/>
      <c r="C161" s="135"/>
      <c r="D161" s="135"/>
      <c r="E161" s="135"/>
      <c r="F161" s="135"/>
      <c r="G161" s="135"/>
      <c r="H161" s="135"/>
      <c r="I161" s="135"/>
      <c r="J161" s="135"/>
      <c r="K161" s="135"/>
      <c r="L161" s="135"/>
      <c r="M161" s="135"/>
      <c r="N161" s="135"/>
      <c r="O161" s="135"/>
      <c r="P161" s="135"/>
      <c r="Q161" s="135"/>
      <c r="R161" s="135"/>
      <c r="S161" s="135"/>
      <c r="T161" s="135"/>
      <c r="U161" s="135"/>
      <c r="V161" s="135"/>
      <c r="W161" s="135"/>
      <c r="X161" s="135"/>
      <c r="Y161" s="135"/>
      <c r="Z161" s="135"/>
    </row>
    <row r="162" spans="1:26" ht="21.6" customHeight="1">
      <c r="A162" s="135"/>
      <c r="B162" s="135"/>
      <c r="C162" s="135"/>
      <c r="D162" s="135"/>
      <c r="E162" s="135"/>
      <c r="F162" s="135"/>
      <c r="G162" s="135"/>
      <c r="H162" s="135"/>
      <c r="I162" s="135"/>
      <c r="J162" s="135"/>
      <c r="K162" s="135"/>
      <c r="L162" s="135"/>
      <c r="M162" s="135"/>
      <c r="N162" s="135"/>
      <c r="O162" s="135"/>
      <c r="P162" s="135"/>
      <c r="Q162" s="135"/>
      <c r="R162" s="135"/>
      <c r="S162" s="135"/>
      <c r="T162" s="135"/>
      <c r="U162" s="135"/>
      <c r="V162" s="135"/>
      <c r="W162" s="135"/>
      <c r="X162" s="135"/>
      <c r="Y162" s="135"/>
      <c r="Z162" s="135"/>
    </row>
    <row r="163" spans="1:26" ht="21.6" customHeight="1">
      <c r="A163" s="135"/>
      <c r="B163" s="135"/>
      <c r="C163" s="135"/>
      <c r="D163" s="135"/>
      <c r="E163" s="135"/>
      <c r="F163" s="135"/>
      <c r="G163" s="135"/>
      <c r="H163" s="135"/>
      <c r="I163" s="135"/>
      <c r="J163" s="135"/>
      <c r="K163" s="135"/>
      <c r="L163" s="135"/>
      <c r="M163" s="135"/>
      <c r="N163" s="135"/>
      <c r="O163" s="135"/>
      <c r="P163" s="135"/>
      <c r="Q163" s="135"/>
      <c r="R163" s="135"/>
      <c r="S163" s="135"/>
      <c r="T163" s="135"/>
      <c r="U163" s="135"/>
      <c r="V163" s="135"/>
      <c r="W163" s="135"/>
      <c r="X163" s="135"/>
      <c r="Y163" s="135"/>
      <c r="Z163" s="135"/>
    </row>
    <row r="164" spans="1:26" ht="21.6" customHeight="1">
      <c r="A164" s="135"/>
      <c r="B164" s="135"/>
      <c r="C164" s="135"/>
      <c r="D164" s="135"/>
      <c r="E164" s="135"/>
      <c r="F164" s="135"/>
      <c r="G164" s="135"/>
      <c r="H164" s="135"/>
      <c r="I164" s="135"/>
      <c r="J164" s="135"/>
      <c r="K164" s="135"/>
      <c r="L164" s="135"/>
      <c r="M164" s="135"/>
      <c r="N164" s="135"/>
      <c r="O164" s="135"/>
      <c r="P164" s="135"/>
      <c r="Q164" s="135"/>
      <c r="R164" s="135"/>
      <c r="S164" s="135"/>
      <c r="T164" s="135"/>
      <c r="U164" s="135"/>
      <c r="V164" s="135"/>
      <c r="W164" s="135"/>
      <c r="X164" s="135"/>
      <c r="Y164" s="135"/>
      <c r="Z164" s="135"/>
    </row>
    <row r="165" spans="1:26" ht="21.6" customHeight="1">
      <c r="A165" s="135"/>
      <c r="B165" s="135"/>
      <c r="C165" s="135"/>
      <c r="D165" s="135"/>
      <c r="E165" s="135"/>
      <c r="F165" s="135"/>
      <c r="G165" s="135"/>
      <c r="H165" s="135"/>
      <c r="I165" s="135"/>
      <c r="J165" s="135"/>
      <c r="K165" s="135"/>
      <c r="L165" s="135"/>
      <c r="M165" s="135"/>
      <c r="N165" s="135"/>
      <c r="O165" s="135"/>
      <c r="P165" s="135"/>
      <c r="Q165" s="135"/>
      <c r="R165" s="135"/>
      <c r="S165" s="135"/>
      <c r="T165" s="135"/>
      <c r="U165" s="135"/>
      <c r="V165" s="135"/>
      <c r="W165" s="135"/>
      <c r="X165" s="135"/>
      <c r="Y165" s="135"/>
      <c r="Z165" s="135"/>
    </row>
    <row r="166" spans="1:26" ht="21.6" customHeight="1">
      <c r="A166" s="135"/>
      <c r="B166" s="135"/>
      <c r="C166" s="135"/>
      <c r="D166" s="135"/>
      <c r="E166" s="135"/>
      <c r="F166" s="135"/>
      <c r="G166" s="135"/>
      <c r="H166" s="135"/>
      <c r="I166" s="135"/>
      <c r="J166" s="135"/>
      <c r="K166" s="135"/>
      <c r="L166" s="135"/>
      <c r="M166" s="135"/>
      <c r="N166" s="135"/>
      <c r="O166" s="135"/>
      <c r="P166" s="135"/>
      <c r="Q166" s="135"/>
      <c r="R166" s="135"/>
      <c r="S166" s="135"/>
      <c r="T166" s="135"/>
      <c r="U166" s="135"/>
      <c r="V166" s="135"/>
      <c r="W166" s="135"/>
      <c r="X166" s="135"/>
      <c r="Y166" s="135"/>
      <c r="Z166" s="135"/>
    </row>
    <row r="167" spans="1:26" ht="21.6" customHeight="1">
      <c r="A167" s="135"/>
      <c r="B167" s="135"/>
      <c r="C167" s="135"/>
      <c r="D167" s="135"/>
      <c r="E167" s="135"/>
      <c r="F167" s="135"/>
      <c r="G167" s="135"/>
      <c r="H167" s="135"/>
      <c r="I167" s="135"/>
      <c r="J167" s="135"/>
      <c r="K167" s="135"/>
      <c r="L167" s="135"/>
      <c r="M167" s="135"/>
      <c r="N167" s="135"/>
      <c r="O167" s="135"/>
      <c r="P167" s="135"/>
      <c r="Q167" s="135"/>
      <c r="R167" s="135"/>
      <c r="S167" s="135"/>
      <c r="T167" s="135"/>
      <c r="U167" s="135"/>
      <c r="V167" s="135"/>
      <c r="W167" s="135"/>
      <c r="X167" s="135"/>
      <c r="Y167" s="135"/>
      <c r="Z167" s="135"/>
    </row>
    <row r="168" spans="1:26" ht="21.6" customHeight="1">
      <c r="A168" s="135"/>
      <c r="B168" s="135"/>
      <c r="C168" s="135"/>
      <c r="D168" s="135"/>
      <c r="E168" s="135"/>
      <c r="F168" s="135"/>
      <c r="G168" s="135"/>
      <c r="H168" s="135"/>
      <c r="I168" s="135"/>
      <c r="J168" s="135"/>
      <c r="K168" s="135"/>
      <c r="L168" s="135"/>
      <c r="M168" s="135"/>
      <c r="N168" s="135"/>
      <c r="O168" s="135"/>
      <c r="P168" s="135"/>
      <c r="Q168" s="135"/>
      <c r="R168" s="135"/>
      <c r="S168" s="135"/>
      <c r="T168" s="135"/>
      <c r="U168" s="135"/>
      <c r="V168" s="135"/>
      <c r="W168" s="135"/>
      <c r="X168" s="135"/>
      <c r="Y168" s="135"/>
      <c r="Z168" s="135"/>
    </row>
    <row r="169" spans="1:26" ht="21.6" customHeight="1">
      <c r="A169" s="135"/>
      <c r="B169" s="135"/>
      <c r="C169" s="135"/>
      <c r="D169" s="135"/>
      <c r="E169" s="135"/>
      <c r="F169" s="135"/>
      <c r="G169" s="135"/>
      <c r="H169" s="135"/>
      <c r="I169" s="135"/>
      <c r="J169" s="135"/>
      <c r="K169" s="135"/>
      <c r="L169" s="135"/>
      <c r="M169" s="135"/>
      <c r="N169" s="135"/>
      <c r="O169" s="135"/>
      <c r="P169" s="135"/>
      <c r="Q169" s="135"/>
      <c r="R169" s="135"/>
      <c r="S169" s="135"/>
      <c r="T169" s="135"/>
      <c r="U169" s="135"/>
      <c r="V169" s="135"/>
      <c r="W169" s="135"/>
      <c r="X169" s="135"/>
      <c r="Y169" s="135"/>
      <c r="Z169" s="135"/>
    </row>
    <row r="170" spans="1:26" ht="21.6" customHeight="1">
      <c r="A170" s="135"/>
      <c r="B170" s="135"/>
      <c r="C170" s="135"/>
      <c r="D170" s="135"/>
      <c r="E170" s="135"/>
      <c r="F170" s="135"/>
      <c r="G170" s="135"/>
      <c r="H170" s="135"/>
      <c r="I170" s="135"/>
      <c r="J170" s="135"/>
      <c r="K170" s="135"/>
      <c r="L170" s="135"/>
      <c r="M170" s="135"/>
      <c r="N170" s="135"/>
      <c r="O170" s="135"/>
      <c r="P170" s="135"/>
      <c r="Q170" s="135"/>
      <c r="R170" s="135"/>
      <c r="S170" s="135"/>
      <c r="T170" s="135"/>
      <c r="U170" s="135"/>
      <c r="V170" s="135"/>
      <c r="W170" s="135"/>
      <c r="X170" s="135"/>
      <c r="Y170" s="135"/>
      <c r="Z170" s="135"/>
    </row>
    <row r="171" spans="1:26" ht="21.6" customHeight="1">
      <c r="A171" s="135"/>
      <c r="B171" s="135"/>
      <c r="C171" s="135"/>
      <c r="D171" s="135"/>
      <c r="E171" s="135"/>
      <c r="F171" s="135"/>
      <c r="G171" s="135"/>
      <c r="H171" s="135"/>
      <c r="I171" s="135"/>
      <c r="J171" s="135"/>
      <c r="K171" s="135"/>
      <c r="L171" s="135"/>
      <c r="M171" s="135"/>
      <c r="N171" s="135"/>
      <c r="O171" s="135"/>
      <c r="P171" s="135"/>
      <c r="Q171" s="135"/>
      <c r="R171" s="135"/>
      <c r="S171" s="135"/>
      <c r="T171" s="135"/>
      <c r="U171" s="135"/>
      <c r="V171" s="135"/>
      <c r="W171" s="135"/>
      <c r="X171" s="135"/>
      <c r="Y171" s="135"/>
      <c r="Z171" s="135"/>
    </row>
    <row r="172" spans="1:26" ht="21.6" customHeight="1">
      <c r="A172" s="135"/>
      <c r="B172" s="135"/>
      <c r="C172" s="135"/>
      <c r="D172" s="135"/>
      <c r="E172" s="135"/>
      <c r="F172" s="135"/>
      <c r="G172" s="135"/>
      <c r="H172" s="135"/>
      <c r="I172" s="135"/>
      <c r="J172" s="135"/>
      <c r="K172" s="135"/>
      <c r="L172" s="135"/>
      <c r="M172" s="135"/>
      <c r="N172" s="135"/>
      <c r="O172" s="135"/>
      <c r="P172" s="135"/>
      <c r="Q172" s="135"/>
      <c r="R172" s="135"/>
      <c r="S172" s="135"/>
      <c r="T172" s="135"/>
      <c r="U172" s="135"/>
      <c r="V172" s="135"/>
      <c r="W172" s="135"/>
      <c r="X172" s="135"/>
      <c r="Y172" s="135"/>
      <c r="Z172" s="135"/>
    </row>
    <row r="173" spans="1:26" ht="21.6" customHeight="1">
      <c r="A173" s="135"/>
      <c r="B173" s="135"/>
      <c r="C173" s="135"/>
      <c r="D173" s="135"/>
      <c r="E173" s="135"/>
      <c r="F173" s="135"/>
      <c r="G173" s="135"/>
      <c r="H173" s="135"/>
      <c r="I173" s="135"/>
      <c r="J173" s="135"/>
      <c r="K173" s="135"/>
      <c r="L173" s="135"/>
      <c r="M173" s="135"/>
      <c r="N173" s="135"/>
      <c r="O173" s="135"/>
      <c r="P173" s="135"/>
      <c r="Q173" s="135"/>
      <c r="R173" s="135"/>
      <c r="S173" s="135"/>
      <c r="T173" s="135"/>
      <c r="U173" s="135"/>
      <c r="V173" s="135"/>
      <c r="W173" s="135"/>
      <c r="X173" s="135"/>
      <c r="Y173" s="135"/>
      <c r="Z173" s="135"/>
    </row>
    <row r="174" spans="1:26" ht="21.6" customHeight="1">
      <c r="A174" s="135"/>
      <c r="B174" s="135"/>
      <c r="C174" s="135"/>
      <c r="D174" s="135"/>
      <c r="E174" s="135"/>
      <c r="F174" s="135"/>
      <c r="G174" s="135"/>
      <c r="H174" s="135"/>
      <c r="I174" s="135"/>
      <c r="J174" s="135"/>
      <c r="K174" s="135"/>
      <c r="L174" s="135"/>
      <c r="M174" s="135"/>
      <c r="N174" s="135"/>
      <c r="O174" s="135"/>
      <c r="P174" s="135"/>
      <c r="Q174" s="135"/>
      <c r="R174" s="135"/>
      <c r="S174" s="135"/>
      <c r="T174" s="135"/>
      <c r="U174" s="135"/>
      <c r="V174" s="135"/>
      <c r="W174" s="135"/>
      <c r="X174" s="135"/>
      <c r="Y174" s="135"/>
      <c r="Z174" s="135"/>
    </row>
    <row r="175" spans="1:26" ht="21.6" customHeight="1">
      <c r="A175" s="135"/>
      <c r="B175" s="135"/>
      <c r="C175" s="135"/>
      <c r="D175" s="135"/>
      <c r="E175" s="135"/>
      <c r="F175" s="135"/>
      <c r="G175" s="135"/>
      <c r="H175" s="135"/>
      <c r="I175" s="135"/>
      <c r="J175" s="135"/>
      <c r="K175" s="135"/>
      <c r="L175" s="135"/>
      <c r="M175" s="135"/>
      <c r="N175" s="135"/>
      <c r="O175" s="135"/>
      <c r="P175" s="135"/>
      <c r="Q175" s="135"/>
      <c r="R175" s="135"/>
      <c r="S175" s="135"/>
      <c r="T175" s="135"/>
      <c r="U175" s="135"/>
      <c r="V175" s="135"/>
      <c r="W175" s="135"/>
      <c r="X175" s="135"/>
      <c r="Y175" s="135"/>
      <c r="Z175" s="135"/>
    </row>
    <row r="176" spans="1:26" ht="21.6" customHeight="1">
      <c r="A176" s="135"/>
      <c r="B176" s="135"/>
      <c r="C176" s="135"/>
      <c r="D176" s="135"/>
      <c r="E176" s="135"/>
      <c r="F176" s="135"/>
      <c r="G176" s="135"/>
      <c r="H176" s="135"/>
      <c r="I176" s="135"/>
      <c r="J176" s="135"/>
      <c r="K176" s="135"/>
      <c r="L176" s="135"/>
      <c r="M176" s="135"/>
      <c r="N176" s="135"/>
      <c r="O176" s="135"/>
      <c r="P176" s="135"/>
      <c r="Q176" s="135"/>
      <c r="R176" s="135"/>
      <c r="S176" s="135"/>
      <c r="T176" s="135"/>
      <c r="U176" s="135"/>
      <c r="V176" s="135"/>
      <c r="W176" s="135"/>
      <c r="X176" s="135"/>
      <c r="Y176" s="135"/>
      <c r="Z176" s="135"/>
    </row>
    <row r="177" spans="1:26" ht="21.6" customHeight="1">
      <c r="A177" s="135"/>
      <c r="B177" s="135"/>
      <c r="C177" s="135"/>
      <c r="D177" s="135"/>
      <c r="E177" s="135"/>
      <c r="F177" s="135"/>
      <c r="G177" s="135"/>
      <c r="H177" s="135"/>
      <c r="I177" s="135"/>
      <c r="J177" s="135"/>
      <c r="K177" s="135"/>
      <c r="L177" s="135"/>
      <c r="M177" s="135"/>
      <c r="N177" s="135"/>
      <c r="O177" s="135"/>
      <c r="P177" s="135"/>
      <c r="Q177" s="135"/>
      <c r="R177" s="135"/>
      <c r="S177" s="135"/>
      <c r="T177" s="135"/>
      <c r="U177" s="135"/>
      <c r="V177" s="135"/>
      <c r="W177" s="135"/>
      <c r="X177" s="135"/>
      <c r="Y177" s="135"/>
      <c r="Z177" s="135"/>
    </row>
    <row r="178" spans="1:26" ht="21.6" customHeight="1">
      <c r="A178" s="135"/>
      <c r="B178" s="135"/>
      <c r="C178" s="135"/>
      <c r="D178" s="135"/>
      <c r="E178" s="135"/>
      <c r="F178" s="135"/>
      <c r="G178" s="135"/>
      <c r="H178" s="135"/>
      <c r="I178" s="135"/>
      <c r="J178" s="135"/>
      <c r="K178" s="135"/>
      <c r="L178" s="135"/>
      <c r="M178" s="135"/>
      <c r="N178" s="135"/>
      <c r="O178" s="135"/>
      <c r="P178" s="135"/>
      <c r="Q178" s="135"/>
      <c r="R178" s="135"/>
      <c r="S178" s="135"/>
      <c r="T178" s="135"/>
      <c r="U178" s="135"/>
      <c r="V178" s="135"/>
      <c r="W178" s="135"/>
      <c r="X178" s="135"/>
      <c r="Y178" s="135"/>
      <c r="Z178" s="135"/>
    </row>
    <row r="179" spans="1:26" ht="21.6" customHeight="1">
      <c r="A179" s="135"/>
      <c r="B179" s="135"/>
      <c r="C179" s="135"/>
      <c r="D179" s="135"/>
      <c r="E179" s="135"/>
      <c r="F179" s="135"/>
      <c r="G179" s="135"/>
      <c r="H179" s="135"/>
      <c r="I179" s="135"/>
      <c r="J179" s="135"/>
      <c r="K179" s="135"/>
      <c r="L179" s="135"/>
      <c r="M179" s="135"/>
      <c r="N179" s="135"/>
      <c r="O179" s="135"/>
      <c r="P179" s="135"/>
      <c r="Q179" s="135"/>
      <c r="R179" s="135"/>
      <c r="S179" s="135"/>
      <c r="T179" s="135"/>
      <c r="U179" s="135"/>
      <c r="V179" s="135"/>
      <c r="W179" s="135"/>
      <c r="X179" s="135"/>
      <c r="Y179" s="135"/>
      <c r="Z179" s="135"/>
    </row>
    <row r="180" spans="1:26" ht="21.6" customHeight="1">
      <c r="A180" s="135"/>
      <c r="B180" s="135"/>
      <c r="C180" s="135"/>
      <c r="D180" s="135"/>
      <c r="E180" s="135"/>
      <c r="F180" s="135"/>
      <c r="G180" s="135"/>
      <c r="H180" s="135"/>
      <c r="I180" s="135"/>
      <c r="J180" s="135"/>
      <c r="K180" s="135"/>
      <c r="L180" s="135"/>
      <c r="M180" s="135"/>
      <c r="N180" s="135"/>
      <c r="O180" s="135"/>
      <c r="P180" s="135"/>
      <c r="Q180" s="135"/>
      <c r="R180" s="135"/>
      <c r="S180" s="135"/>
      <c r="T180" s="135"/>
      <c r="U180" s="135"/>
      <c r="V180" s="135"/>
      <c r="W180" s="135"/>
      <c r="X180" s="135"/>
      <c r="Y180" s="135"/>
      <c r="Z180" s="135"/>
    </row>
    <row r="181" spans="1:26" ht="21.6" customHeight="1">
      <c r="A181" s="135"/>
      <c r="B181" s="135"/>
      <c r="C181" s="135"/>
      <c r="D181" s="135"/>
      <c r="E181" s="135"/>
      <c r="F181" s="135"/>
      <c r="G181" s="135"/>
      <c r="H181" s="135"/>
      <c r="I181" s="135"/>
      <c r="J181" s="135"/>
      <c r="K181" s="135"/>
      <c r="L181" s="135"/>
      <c r="M181" s="135"/>
      <c r="N181" s="135"/>
      <c r="O181" s="135"/>
      <c r="P181" s="135"/>
      <c r="Q181" s="135"/>
      <c r="R181" s="135"/>
      <c r="S181" s="135"/>
      <c r="T181" s="135"/>
      <c r="U181" s="135"/>
      <c r="V181" s="135"/>
      <c r="W181" s="135"/>
      <c r="X181" s="135"/>
      <c r="Y181" s="135"/>
      <c r="Z181" s="135"/>
    </row>
    <row r="182" spans="1:26" ht="21.6" customHeight="1">
      <c r="A182" s="135"/>
      <c r="B182" s="135"/>
      <c r="C182" s="135"/>
      <c r="D182" s="135"/>
      <c r="E182" s="135"/>
      <c r="F182" s="135"/>
      <c r="G182" s="135"/>
      <c r="H182" s="135"/>
      <c r="I182" s="135"/>
      <c r="J182" s="135"/>
      <c r="K182" s="135"/>
      <c r="L182" s="135"/>
      <c r="M182" s="135"/>
      <c r="N182" s="135"/>
      <c r="O182" s="135"/>
      <c r="P182" s="135"/>
      <c r="Q182" s="135"/>
      <c r="R182" s="135"/>
      <c r="S182" s="135"/>
      <c r="T182" s="135"/>
      <c r="U182" s="135"/>
      <c r="V182" s="135"/>
      <c r="W182" s="135"/>
      <c r="X182" s="135"/>
      <c r="Y182" s="135"/>
      <c r="Z182" s="135"/>
    </row>
    <row r="183" spans="1:26" ht="21.6" customHeight="1">
      <c r="A183" s="135"/>
      <c r="B183" s="135"/>
      <c r="C183" s="135"/>
      <c r="D183" s="135"/>
      <c r="E183" s="135"/>
      <c r="F183" s="135"/>
      <c r="G183" s="135"/>
      <c r="H183" s="135"/>
      <c r="I183" s="135"/>
      <c r="J183" s="135"/>
      <c r="K183" s="135"/>
      <c r="L183" s="135"/>
      <c r="M183" s="135"/>
      <c r="N183" s="135"/>
      <c r="O183" s="135"/>
      <c r="P183" s="135"/>
      <c r="Q183" s="135"/>
      <c r="R183" s="135"/>
      <c r="S183" s="135"/>
      <c r="T183" s="135"/>
      <c r="U183" s="135"/>
      <c r="V183" s="135"/>
      <c r="W183" s="135"/>
      <c r="X183" s="135"/>
      <c r="Y183" s="135"/>
      <c r="Z183" s="135"/>
    </row>
    <row r="184" spans="1:26" ht="21.6" customHeight="1">
      <c r="A184" s="135"/>
      <c r="B184" s="135"/>
      <c r="C184" s="135"/>
      <c r="D184" s="135"/>
      <c r="E184" s="135"/>
      <c r="F184" s="135"/>
      <c r="G184" s="135"/>
      <c r="H184" s="135"/>
      <c r="I184" s="135"/>
      <c r="J184" s="135"/>
      <c r="K184" s="135"/>
      <c r="L184" s="135"/>
      <c r="M184" s="135"/>
      <c r="N184" s="135"/>
      <c r="O184" s="135"/>
      <c r="P184" s="135"/>
      <c r="Q184" s="135"/>
      <c r="R184" s="135"/>
      <c r="S184" s="135"/>
      <c r="T184" s="135"/>
      <c r="U184" s="135"/>
      <c r="V184" s="135"/>
      <c r="W184" s="135"/>
      <c r="X184" s="135"/>
      <c r="Y184" s="135"/>
      <c r="Z184" s="135"/>
    </row>
    <row r="185" spans="1:26" ht="21.6" customHeight="1">
      <c r="A185" s="135"/>
      <c r="B185" s="135"/>
      <c r="C185" s="135"/>
      <c r="D185" s="135"/>
      <c r="E185" s="135"/>
      <c r="F185" s="135"/>
      <c r="G185" s="135"/>
      <c r="H185" s="135"/>
      <c r="I185" s="135"/>
      <c r="J185" s="135"/>
      <c r="K185" s="135"/>
      <c r="L185" s="135"/>
      <c r="M185" s="135"/>
      <c r="N185" s="135"/>
      <c r="O185" s="135"/>
      <c r="P185" s="135"/>
      <c r="Q185" s="135"/>
      <c r="R185" s="135"/>
      <c r="S185" s="135"/>
      <c r="T185" s="135"/>
      <c r="U185" s="135"/>
      <c r="V185" s="135"/>
      <c r="W185" s="135"/>
      <c r="X185" s="135"/>
      <c r="Y185" s="135"/>
      <c r="Z185" s="135"/>
    </row>
    <row r="186" spans="1:26" ht="21.6" customHeight="1">
      <c r="A186" s="135"/>
      <c r="B186" s="135"/>
      <c r="C186" s="135"/>
      <c r="D186" s="135"/>
      <c r="E186" s="135"/>
      <c r="F186" s="135"/>
      <c r="G186" s="135"/>
      <c r="H186" s="135"/>
      <c r="I186" s="135"/>
      <c r="J186" s="135"/>
      <c r="K186" s="135"/>
      <c r="L186" s="135"/>
      <c r="M186" s="135"/>
      <c r="N186" s="135"/>
      <c r="O186" s="135"/>
      <c r="P186" s="135"/>
      <c r="Q186" s="135"/>
      <c r="R186" s="135"/>
      <c r="S186" s="135"/>
      <c r="T186" s="135"/>
      <c r="U186" s="135"/>
      <c r="V186" s="135"/>
      <c r="W186" s="135"/>
      <c r="X186" s="135"/>
      <c r="Y186" s="135"/>
      <c r="Z186" s="135"/>
    </row>
    <row r="187" spans="1:26" ht="21.6" customHeight="1">
      <c r="A187" s="135"/>
      <c r="B187" s="135"/>
      <c r="C187" s="135"/>
      <c r="D187" s="135"/>
      <c r="E187" s="135"/>
      <c r="F187" s="135"/>
      <c r="G187" s="135"/>
      <c r="H187" s="135"/>
      <c r="I187" s="135"/>
      <c r="J187" s="135"/>
      <c r="K187" s="135"/>
      <c r="L187" s="135"/>
      <c r="M187" s="135"/>
      <c r="N187" s="135"/>
      <c r="O187" s="135"/>
      <c r="P187" s="135"/>
      <c r="Q187" s="135"/>
      <c r="R187" s="135"/>
      <c r="S187" s="135"/>
      <c r="T187" s="135"/>
      <c r="U187" s="135"/>
      <c r="V187" s="135"/>
      <c r="W187" s="135"/>
      <c r="X187" s="135"/>
      <c r="Y187" s="135"/>
      <c r="Z187" s="135"/>
    </row>
    <row r="188" spans="1:26" ht="21.6" customHeight="1">
      <c r="A188" s="135"/>
      <c r="B188" s="135"/>
      <c r="C188" s="135"/>
      <c r="D188" s="135"/>
      <c r="E188" s="135"/>
      <c r="F188" s="135"/>
      <c r="G188" s="135"/>
      <c r="H188" s="135"/>
      <c r="I188" s="135"/>
      <c r="J188" s="135"/>
      <c r="K188" s="135"/>
      <c r="L188" s="135"/>
      <c r="M188" s="135"/>
      <c r="N188" s="135"/>
      <c r="O188" s="135"/>
      <c r="P188" s="135"/>
      <c r="Q188" s="135"/>
      <c r="R188" s="135"/>
      <c r="S188" s="135"/>
      <c r="T188" s="135"/>
      <c r="U188" s="135"/>
      <c r="V188" s="135"/>
      <c r="W188" s="135"/>
      <c r="X188" s="135"/>
      <c r="Y188" s="135"/>
      <c r="Z188" s="135"/>
    </row>
    <row r="189" spans="1:26" ht="21.6" customHeight="1">
      <c r="A189" s="135"/>
      <c r="B189" s="135"/>
      <c r="C189" s="135"/>
      <c r="D189" s="135"/>
      <c r="E189" s="135"/>
      <c r="F189" s="135"/>
      <c r="G189" s="135"/>
      <c r="H189" s="135"/>
      <c r="I189" s="135"/>
      <c r="J189" s="135"/>
      <c r="K189" s="135"/>
      <c r="L189" s="135"/>
      <c r="M189" s="135"/>
      <c r="N189" s="135"/>
      <c r="O189" s="135"/>
      <c r="P189" s="135"/>
      <c r="Q189" s="135"/>
      <c r="R189" s="135"/>
      <c r="S189" s="135"/>
      <c r="T189" s="135"/>
      <c r="U189" s="135"/>
      <c r="V189" s="135"/>
      <c r="W189" s="135"/>
      <c r="X189" s="135"/>
      <c r="Y189" s="135"/>
      <c r="Z189" s="135"/>
    </row>
    <row r="190" spans="1:26" ht="21.6" customHeight="1">
      <c r="A190" s="135"/>
      <c r="B190" s="135"/>
      <c r="C190" s="135"/>
      <c r="D190" s="135"/>
      <c r="E190" s="135"/>
      <c r="F190" s="135"/>
      <c r="G190" s="135"/>
      <c r="H190" s="135"/>
      <c r="I190" s="135"/>
      <c r="J190" s="135"/>
      <c r="K190" s="135"/>
      <c r="L190" s="135"/>
      <c r="M190" s="135"/>
      <c r="N190" s="135"/>
      <c r="O190" s="135"/>
      <c r="P190" s="135"/>
      <c r="Q190" s="135"/>
      <c r="R190" s="135"/>
      <c r="S190" s="135"/>
      <c r="T190" s="135"/>
      <c r="U190" s="135"/>
      <c r="V190" s="135"/>
      <c r="W190" s="135"/>
      <c r="X190" s="135"/>
      <c r="Y190" s="135"/>
      <c r="Z190" s="135"/>
    </row>
    <row r="191" spans="1:26" ht="21.6" customHeight="1">
      <c r="A191" s="135"/>
      <c r="B191" s="135"/>
      <c r="C191" s="135"/>
      <c r="D191" s="135"/>
      <c r="E191" s="135"/>
      <c r="F191" s="135"/>
      <c r="G191" s="135"/>
      <c r="H191" s="135"/>
      <c r="I191" s="135"/>
      <c r="J191" s="135"/>
      <c r="K191" s="135"/>
      <c r="L191" s="135"/>
      <c r="M191" s="135"/>
      <c r="N191" s="135"/>
      <c r="O191" s="135"/>
      <c r="P191" s="135"/>
      <c r="Q191" s="135"/>
      <c r="R191" s="135"/>
      <c r="S191" s="135"/>
      <c r="T191" s="135"/>
      <c r="U191" s="135"/>
      <c r="V191" s="135"/>
      <c r="W191" s="135"/>
      <c r="X191" s="135"/>
      <c r="Y191" s="135"/>
      <c r="Z191" s="135"/>
    </row>
    <row r="192" spans="1:26" ht="21.6" customHeight="1">
      <c r="A192" s="135"/>
      <c r="B192" s="135"/>
      <c r="C192" s="135"/>
      <c r="D192" s="135"/>
      <c r="E192" s="135"/>
      <c r="F192" s="135"/>
      <c r="G192" s="135"/>
      <c r="H192" s="135"/>
      <c r="I192" s="135"/>
      <c r="J192" s="135"/>
      <c r="K192" s="135"/>
      <c r="L192" s="135"/>
      <c r="M192" s="135"/>
      <c r="N192" s="135"/>
      <c r="O192" s="135"/>
      <c r="P192" s="135"/>
      <c r="Q192" s="135"/>
      <c r="R192" s="135"/>
      <c r="S192" s="135"/>
      <c r="T192" s="135"/>
      <c r="U192" s="135"/>
      <c r="V192" s="135"/>
      <c r="W192" s="135"/>
      <c r="X192" s="135"/>
      <c r="Y192" s="135"/>
      <c r="Z192" s="135"/>
    </row>
    <row r="193" spans="1:26" ht="21.6" customHeight="1">
      <c r="A193" s="135"/>
      <c r="B193" s="135"/>
      <c r="C193" s="135"/>
      <c r="D193" s="135"/>
      <c r="E193" s="135"/>
      <c r="F193" s="135"/>
      <c r="G193" s="135"/>
      <c r="H193" s="135"/>
      <c r="I193" s="135"/>
      <c r="J193" s="135"/>
      <c r="K193" s="135"/>
      <c r="L193" s="135"/>
      <c r="M193" s="135"/>
      <c r="N193" s="135"/>
      <c r="O193" s="135"/>
      <c r="P193" s="135"/>
      <c r="Q193" s="135"/>
      <c r="R193" s="135"/>
      <c r="S193" s="135"/>
      <c r="T193" s="135"/>
      <c r="U193" s="135"/>
      <c r="V193" s="135"/>
      <c r="W193" s="135"/>
      <c r="X193" s="135"/>
      <c r="Y193" s="135"/>
      <c r="Z193" s="135"/>
    </row>
    <row r="194" spans="1:26" ht="21.6" customHeight="1">
      <c r="A194" s="135"/>
      <c r="B194" s="135"/>
      <c r="C194" s="135"/>
      <c r="D194" s="135"/>
      <c r="E194" s="135"/>
      <c r="F194" s="135"/>
      <c r="G194" s="135"/>
      <c r="H194" s="135"/>
      <c r="I194" s="135"/>
      <c r="J194" s="135"/>
      <c r="K194" s="135"/>
      <c r="L194" s="135"/>
      <c r="M194" s="135"/>
      <c r="N194" s="135"/>
      <c r="O194" s="135"/>
      <c r="P194" s="135"/>
      <c r="Q194" s="135"/>
      <c r="R194" s="135"/>
      <c r="S194" s="135"/>
      <c r="T194" s="135"/>
      <c r="U194" s="135"/>
      <c r="V194" s="135"/>
      <c r="W194" s="135"/>
      <c r="X194" s="135"/>
      <c r="Y194" s="135"/>
      <c r="Z194" s="135"/>
    </row>
    <row r="195" spans="1:26" ht="21.6" customHeight="1">
      <c r="A195" s="135"/>
      <c r="B195" s="135"/>
      <c r="C195" s="135"/>
      <c r="D195" s="135"/>
      <c r="E195" s="135"/>
      <c r="F195" s="135"/>
      <c r="G195" s="135"/>
      <c r="H195" s="135"/>
      <c r="I195" s="135"/>
      <c r="J195" s="135"/>
      <c r="K195" s="135"/>
      <c r="L195" s="135"/>
      <c r="M195" s="135"/>
      <c r="N195" s="135"/>
      <c r="O195" s="135"/>
      <c r="P195" s="135"/>
      <c r="Q195" s="135"/>
      <c r="R195" s="135"/>
      <c r="S195" s="135"/>
      <c r="T195" s="135"/>
      <c r="U195" s="135"/>
      <c r="V195" s="135"/>
      <c r="W195" s="135"/>
      <c r="X195" s="135"/>
      <c r="Y195" s="135"/>
      <c r="Z195" s="135"/>
    </row>
    <row r="196" spans="1:26" ht="21.6" customHeight="1">
      <c r="A196" s="135"/>
      <c r="B196" s="135"/>
      <c r="C196" s="135"/>
      <c r="D196" s="135"/>
      <c r="E196" s="135"/>
      <c r="F196" s="135"/>
      <c r="G196" s="135"/>
      <c r="H196" s="135"/>
      <c r="I196" s="135"/>
      <c r="J196" s="135"/>
      <c r="K196" s="135"/>
      <c r="L196" s="135"/>
      <c r="M196" s="135"/>
      <c r="N196" s="135"/>
      <c r="O196" s="135"/>
      <c r="P196" s="135"/>
      <c r="Q196" s="135"/>
      <c r="R196" s="135"/>
      <c r="S196" s="135"/>
      <c r="T196" s="135"/>
      <c r="U196" s="135"/>
      <c r="V196" s="135"/>
      <c r="W196" s="135"/>
      <c r="X196" s="135"/>
      <c r="Y196" s="135"/>
      <c r="Z196" s="135"/>
    </row>
    <row r="197" spans="1:26" ht="21.6" customHeight="1">
      <c r="A197" s="135"/>
      <c r="B197" s="135"/>
      <c r="C197" s="135"/>
      <c r="D197" s="135"/>
      <c r="E197" s="135"/>
      <c r="F197" s="135"/>
      <c r="G197" s="135"/>
      <c r="H197" s="135"/>
      <c r="I197" s="135"/>
      <c r="J197" s="135"/>
      <c r="K197" s="135"/>
      <c r="L197" s="135"/>
      <c r="M197" s="135"/>
      <c r="N197" s="135"/>
      <c r="O197" s="135"/>
      <c r="P197" s="135"/>
      <c r="Q197" s="135"/>
      <c r="R197" s="135"/>
      <c r="S197" s="135"/>
      <c r="T197" s="135"/>
      <c r="U197" s="135"/>
      <c r="V197" s="135"/>
      <c r="W197" s="135"/>
      <c r="X197" s="135"/>
      <c r="Y197" s="135"/>
      <c r="Z197" s="135"/>
    </row>
    <row r="198" spans="1:26" ht="21.6" customHeight="1">
      <c r="A198" s="135"/>
      <c r="B198" s="135"/>
      <c r="C198" s="135"/>
      <c r="D198" s="135"/>
      <c r="E198" s="135"/>
      <c r="F198" s="135"/>
      <c r="G198" s="135"/>
      <c r="H198" s="135"/>
      <c r="I198" s="135"/>
      <c r="J198" s="135"/>
      <c r="K198" s="135"/>
      <c r="L198" s="135"/>
      <c r="M198" s="135"/>
      <c r="N198" s="135"/>
      <c r="O198" s="135"/>
      <c r="P198" s="135"/>
      <c r="Q198" s="135"/>
      <c r="R198" s="135"/>
      <c r="S198" s="135"/>
      <c r="T198" s="135"/>
      <c r="U198" s="135"/>
      <c r="V198" s="135"/>
      <c r="W198" s="135"/>
      <c r="X198" s="135"/>
      <c r="Y198" s="135"/>
      <c r="Z198" s="135"/>
    </row>
    <row r="199" spans="1:26" ht="21.6" customHeight="1">
      <c r="A199" s="135"/>
      <c r="B199" s="135"/>
      <c r="C199" s="135"/>
      <c r="D199" s="135"/>
      <c r="E199" s="135"/>
      <c r="F199" s="135"/>
      <c r="G199" s="135"/>
      <c r="H199" s="135"/>
      <c r="I199" s="135"/>
      <c r="J199" s="135"/>
      <c r="K199" s="135"/>
      <c r="L199" s="135"/>
      <c r="M199" s="135"/>
      <c r="N199" s="135"/>
      <c r="O199" s="135"/>
      <c r="P199" s="135"/>
      <c r="Q199" s="135"/>
      <c r="R199" s="135"/>
      <c r="S199" s="135"/>
      <c r="T199" s="135"/>
      <c r="U199" s="135"/>
      <c r="V199" s="135"/>
      <c r="W199" s="135"/>
      <c r="X199" s="135"/>
      <c r="Y199" s="135"/>
      <c r="Z199" s="135"/>
    </row>
    <row r="200" spans="1:26" ht="21.6" customHeight="1">
      <c r="A200" s="135"/>
      <c r="B200" s="135"/>
      <c r="C200" s="135"/>
      <c r="D200" s="135"/>
      <c r="E200" s="135"/>
      <c r="F200" s="135"/>
      <c r="G200" s="135"/>
      <c r="H200" s="135"/>
      <c r="I200" s="135"/>
      <c r="J200" s="135"/>
      <c r="K200" s="135"/>
      <c r="L200" s="135"/>
      <c r="M200" s="135"/>
      <c r="N200" s="135"/>
      <c r="O200" s="135"/>
      <c r="P200" s="135"/>
      <c r="Q200" s="135"/>
      <c r="R200" s="135"/>
      <c r="S200" s="135"/>
      <c r="T200" s="135"/>
      <c r="U200" s="135"/>
      <c r="V200" s="135"/>
      <c r="W200" s="135"/>
      <c r="X200" s="135"/>
      <c r="Y200" s="135"/>
      <c r="Z200" s="135"/>
    </row>
    <row r="201" spans="1:26" ht="21.6" customHeight="1">
      <c r="A201" s="135"/>
      <c r="B201" s="135"/>
      <c r="C201" s="135"/>
      <c r="D201" s="135"/>
      <c r="E201" s="135"/>
      <c r="F201" s="135"/>
      <c r="G201" s="135"/>
      <c r="H201" s="135"/>
      <c r="I201" s="135"/>
      <c r="J201" s="135"/>
      <c r="K201" s="135"/>
      <c r="L201" s="135"/>
      <c r="M201" s="135"/>
      <c r="N201" s="135"/>
      <c r="O201" s="135"/>
      <c r="P201" s="135"/>
      <c r="Q201" s="135"/>
      <c r="R201" s="135"/>
      <c r="S201" s="135"/>
      <c r="T201" s="135"/>
      <c r="U201" s="135"/>
      <c r="V201" s="135"/>
      <c r="W201" s="135"/>
      <c r="X201" s="135"/>
      <c r="Y201" s="135"/>
      <c r="Z201" s="135"/>
    </row>
    <row r="202" spans="1:26" ht="21.6" customHeight="1">
      <c r="A202" s="135"/>
      <c r="B202" s="135"/>
      <c r="C202" s="135"/>
      <c r="D202" s="135"/>
      <c r="E202" s="135"/>
      <c r="F202" s="135"/>
      <c r="G202" s="135"/>
      <c r="H202" s="135"/>
      <c r="I202" s="135"/>
      <c r="J202" s="135"/>
      <c r="K202" s="135"/>
      <c r="L202" s="135"/>
      <c r="M202" s="135"/>
      <c r="N202" s="135"/>
      <c r="O202" s="135"/>
      <c r="P202" s="135"/>
      <c r="Q202" s="135"/>
      <c r="R202" s="135"/>
      <c r="S202" s="135"/>
      <c r="T202" s="135"/>
      <c r="U202" s="135"/>
      <c r="V202" s="135"/>
      <c r="W202" s="135"/>
      <c r="X202" s="135"/>
      <c r="Y202" s="135"/>
      <c r="Z202" s="135"/>
    </row>
    <row r="203" spans="1:26" ht="21.6" customHeight="1">
      <c r="A203" s="135"/>
      <c r="B203" s="135"/>
      <c r="C203" s="135"/>
      <c r="D203" s="135"/>
      <c r="E203" s="135"/>
      <c r="F203" s="135"/>
      <c r="G203" s="135"/>
      <c r="H203" s="135"/>
      <c r="I203" s="135"/>
      <c r="J203" s="135"/>
      <c r="K203" s="135"/>
      <c r="L203" s="135"/>
      <c r="M203" s="135"/>
      <c r="N203" s="135"/>
      <c r="O203" s="135"/>
      <c r="P203" s="135"/>
      <c r="Q203" s="135"/>
      <c r="R203" s="135"/>
      <c r="S203" s="135"/>
      <c r="T203" s="135"/>
      <c r="U203" s="135"/>
      <c r="V203" s="135"/>
      <c r="W203" s="135"/>
      <c r="X203" s="135"/>
      <c r="Y203" s="135"/>
      <c r="Z203" s="135"/>
    </row>
    <row r="204" spans="1:26" ht="21.6" customHeight="1">
      <c r="A204" s="135"/>
      <c r="B204" s="135"/>
      <c r="C204" s="135"/>
      <c r="D204" s="135"/>
      <c r="E204" s="135"/>
      <c r="F204" s="135"/>
      <c r="G204" s="135"/>
      <c r="H204" s="135"/>
      <c r="I204" s="135"/>
      <c r="J204" s="135"/>
      <c r="K204" s="135"/>
      <c r="L204" s="135"/>
      <c r="M204" s="135"/>
      <c r="N204" s="135"/>
      <c r="O204" s="135"/>
      <c r="P204" s="135"/>
      <c r="Q204" s="135"/>
      <c r="R204" s="135"/>
      <c r="S204" s="135"/>
      <c r="T204" s="135"/>
      <c r="U204" s="135"/>
      <c r="V204" s="135"/>
      <c r="W204" s="135"/>
      <c r="X204" s="135"/>
      <c r="Y204" s="135"/>
      <c r="Z204" s="135"/>
    </row>
    <row r="205" spans="1:26" ht="21.6" customHeight="1">
      <c r="A205" s="135"/>
      <c r="B205" s="135"/>
      <c r="C205" s="135"/>
      <c r="D205" s="135"/>
      <c r="E205" s="135"/>
      <c r="F205" s="135"/>
      <c r="G205" s="135"/>
      <c r="H205" s="135"/>
      <c r="I205" s="135"/>
      <c r="J205" s="135"/>
      <c r="K205" s="135"/>
      <c r="L205" s="135"/>
      <c r="M205" s="135"/>
      <c r="N205" s="135"/>
      <c r="O205" s="135"/>
      <c r="P205" s="135"/>
      <c r="Q205" s="135"/>
      <c r="R205" s="135"/>
      <c r="S205" s="135"/>
      <c r="T205" s="135"/>
      <c r="U205" s="135"/>
      <c r="V205" s="135"/>
      <c r="W205" s="135"/>
      <c r="X205" s="135"/>
      <c r="Y205" s="135"/>
      <c r="Z205" s="135"/>
    </row>
    <row r="206" spans="1:26" ht="21.6" customHeight="1">
      <c r="A206" s="135"/>
      <c r="B206" s="135"/>
      <c r="C206" s="135"/>
      <c r="D206" s="135"/>
      <c r="E206" s="135"/>
      <c r="F206" s="135"/>
      <c r="G206" s="135"/>
      <c r="H206" s="135"/>
      <c r="I206" s="135"/>
      <c r="J206" s="135"/>
      <c r="K206" s="135"/>
      <c r="L206" s="135"/>
      <c r="M206" s="135"/>
      <c r="N206" s="135"/>
      <c r="O206" s="135"/>
      <c r="P206" s="135"/>
      <c r="Q206" s="135"/>
      <c r="R206" s="135"/>
      <c r="S206" s="135"/>
      <c r="T206" s="135"/>
      <c r="U206" s="135"/>
      <c r="V206" s="135"/>
      <c r="W206" s="135"/>
      <c r="X206" s="135"/>
      <c r="Y206" s="135"/>
      <c r="Z206" s="135"/>
    </row>
    <row r="207" spans="1:26" ht="21.6" customHeight="1">
      <c r="A207" s="135"/>
      <c r="B207" s="135"/>
      <c r="C207" s="135"/>
      <c r="D207" s="135"/>
      <c r="E207" s="135"/>
      <c r="F207" s="135"/>
      <c r="G207" s="135"/>
      <c r="H207" s="135"/>
      <c r="I207" s="135"/>
      <c r="J207" s="135"/>
      <c r="K207" s="135"/>
      <c r="L207" s="135"/>
      <c r="M207" s="135"/>
      <c r="N207" s="135"/>
      <c r="O207" s="135"/>
      <c r="P207" s="135"/>
      <c r="Q207" s="135"/>
      <c r="R207" s="135"/>
      <c r="S207" s="135"/>
      <c r="T207" s="135"/>
      <c r="U207" s="135"/>
      <c r="V207" s="135"/>
      <c r="W207" s="135"/>
      <c r="X207" s="135"/>
      <c r="Y207" s="135"/>
      <c r="Z207" s="135"/>
    </row>
    <row r="208" spans="1:26" ht="21.6" customHeight="1">
      <c r="A208" s="135"/>
      <c r="B208" s="135"/>
      <c r="C208" s="135"/>
      <c r="D208" s="135"/>
      <c r="E208" s="135"/>
      <c r="F208" s="135"/>
      <c r="G208" s="135"/>
      <c r="H208" s="135"/>
      <c r="I208" s="135"/>
      <c r="J208" s="135"/>
      <c r="K208" s="135"/>
      <c r="L208" s="135"/>
      <c r="M208" s="135"/>
      <c r="N208" s="135"/>
      <c r="O208" s="135"/>
      <c r="P208" s="135"/>
      <c r="Q208" s="135"/>
      <c r="R208" s="135"/>
      <c r="S208" s="135"/>
      <c r="T208" s="135"/>
      <c r="U208" s="135"/>
      <c r="V208" s="135"/>
      <c r="W208" s="135"/>
      <c r="X208" s="135"/>
      <c r="Y208" s="135"/>
      <c r="Z208" s="135"/>
    </row>
    <row r="209" spans="1:26" ht="21.6" customHeight="1">
      <c r="A209" s="135"/>
      <c r="B209" s="135"/>
      <c r="C209" s="135"/>
      <c r="D209" s="135"/>
      <c r="E209" s="135"/>
      <c r="F209" s="135"/>
      <c r="G209" s="135"/>
      <c r="H209" s="135"/>
      <c r="I209" s="135"/>
      <c r="J209" s="135"/>
      <c r="K209" s="135"/>
      <c r="L209" s="135"/>
      <c r="M209" s="135"/>
      <c r="N209" s="135"/>
      <c r="O209" s="135"/>
      <c r="P209" s="135"/>
      <c r="Q209" s="135"/>
      <c r="R209" s="135"/>
      <c r="S209" s="135"/>
      <c r="T209" s="135"/>
      <c r="U209" s="135"/>
      <c r="V209" s="135"/>
      <c r="W209" s="135"/>
      <c r="X209" s="135"/>
      <c r="Y209" s="135"/>
      <c r="Z209" s="135"/>
    </row>
    <row r="210" spans="1:26" ht="21.6" customHeight="1">
      <c r="A210" s="135"/>
      <c r="B210" s="135"/>
      <c r="C210" s="135"/>
      <c r="D210" s="135"/>
      <c r="E210" s="135"/>
      <c r="F210" s="135"/>
      <c r="G210" s="135"/>
      <c r="H210" s="135"/>
      <c r="I210" s="135"/>
      <c r="J210" s="135"/>
      <c r="K210" s="135"/>
      <c r="L210" s="135"/>
      <c r="M210" s="135"/>
      <c r="N210" s="135"/>
      <c r="O210" s="135"/>
      <c r="P210" s="135"/>
      <c r="Q210" s="135"/>
      <c r="R210" s="135"/>
      <c r="S210" s="135"/>
      <c r="T210" s="135"/>
      <c r="U210" s="135"/>
      <c r="V210" s="135"/>
      <c r="W210" s="135"/>
      <c r="X210" s="135"/>
      <c r="Y210" s="135"/>
      <c r="Z210" s="135"/>
    </row>
    <row r="211" spans="1:26" ht="21.6" customHeight="1">
      <c r="A211" s="135"/>
      <c r="B211" s="135"/>
      <c r="C211" s="135"/>
      <c r="D211" s="135"/>
      <c r="E211" s="135"/>
      <c r="F211" s="135"/>
      <c r="G211" s="135"/>
      <c r="H211" s="135"/>
      <c r="I211" s="135"/>
      <c r="J211" s="135"/>
      <c r="K211" s="135"/>
      <c r="L211" s="135"/>
      <c r="M211" s="135"/>
      <c r="N211" s="135"/>
      <c r="O211" s="135"/>
      <c r="P211" s="135"/>
      <c r="Q211" s="135"/>
      <c r="R211" s="135"/>
      <c r="S211" s="135"/>
      <c r="T211" s="135"/>
      <c r="U211" s="135"/>
      <c r="V211" s="135"/>
      <c r="W211" s="135"/>
      <c r="X211" s="135"/>
      <c r="Y211" s="135"/>
      <c r="Z211" s="135"/>
    </row>
    <row r="212" spans="1:26" ht="21.6" customHeight="1">
      <c r="A212" s="135"/>
      <c r="B212" s="135"/>
      <c r="C212" s="135"/>
      <c r="D212" s="135"/>
      <c r="E212" s="135"/>
      <c r="F212" s="135"/>
      <c r="G212" s="135"/>
      <c r="H212" s="135"/>
      <c r="I212" s="135"/>
      <c r="J212" s="135"/>
      <c r="K212" s="135"/>
      <c r="L212" s="135"/>
      <c r="M212" s="135"/>
      <c r="N212" s="135"/>
      <c r="O212" s="135"/>
      <c r="P212" s="135"/>
      <c r="Q212" s="135"/>
      <c r="R212" s="135"/>
      <c r="S212" s="135"/>
      <c r="T212" s="135"/>
      <c r="U212" s="135"/>
      <c r="V212" s="135"/>
      <c r="W212" s="135"/>
      <c r="X212" s="135"/>
      <c r="Y212" s="135"/>
      <c r="Z212" s="135"/>
    </row>
    <row r="213" spans="1:26" ht="21.6" customHeight="1">
      <c r="A213" s="135"/>
      <c r="B213" s="135"/>
      <c r="C213" s="135"/>
      <c r="D213" s="135"/>
      <c r="E213" s="135"/>
      <c r="F213" s="135"/>
      <c r="G213" s="135"/>
      <c r="H213" s="135"/>
      <c r="I213" s="135"/>
      <c r="J213" s="135"/>
      <c r="K213" s="135"/>
      <c r="L213" s="135"/>
      <c r="M213" s="135"/>
      <c r="N213" s="135"/>
      <c r="O213" s="135"/>
      <c r="P213" s="135"/>
      <c r="Q213" s="135"/>
      <c r="R213" s="135"/>
      <c r="S213" s="135"/>
      <c r="T213" s="135"/>
      <c r="U213" s="135"/>
      <c r="V213" s="135"/>
      <c r="W213" s="135"/>
      <c r="X213" s="135"/>
      <c r="Y213" s="135"/>
      <c r="Z213" s="135"/>
    </row>
    <row r="214" spans="1:26" ht="21.6" customHeight="1">
      <c r="A214" s="135"/>
      <c r="B214" s="135"/>
      <c r="C214" s="135"/>
      <c r="D214" s="135"/>
      <c r="E214" s="135"/>
      <c r="F214" s="135"/>
      <c r="G214" s="135"/>
      <c r="H214" s="135"/>
      <c r="I214" s="135"/>
      <c r="J214" s="135"/>
      <c r="K214" s="135"/>
      <c r="L214" s="135"/>
      <c r="M214" s="135"/>
      <c r="N214" s="135"/>
      <c r="O214" s="135"/>
      <c r="P214" s="135"/>
      <c r="Q214" s="135"/>
      <c r="R214" s="135"/>
      <c r="S214" s="135"/>
      <c r="T214" s="135"/>
      <c r="U214" s="135"/>
      <c r="V214" s="135"/>
      <c r="W214" s="135"/>
      <c r="X214" s="135"/>
      <c r="Y214" s="135"/>
      <c r="Z214" s="135"/>
    </row>
    <row r="215" spans="1:26" ht="21.6" customHeight="1">
      <c r="A215" s="135"/>
      <c r="B215" s="135"/>
      <c r="C215" s="135"/>
      <c r="D215" s="135"/>
      <c r="E215" s="135"/>
      <c r="F215" s="135"/>
      <c r="G215" s="135"/>
      <c r="H215" s="135"/>
      <c r="I215" s="135"/>
      <c r="J215" s="135"/>
      <c r="K215" s="135"/>
      <c r="L215" s="135"/>
      <c r="M215" s="135"/>
      <c r="N215" s="135"/>
      <c r="O215" s="135"/>
      <c r="P215" s="135"/>
      <c r="Q215" s="135"/>
      <c r="R215" s="135"/>
      <c r="S215" s="135"/>
      <c r="T215" s="135"/>
      <c r="U215" s="135"/>
      <c r="V215" s="135"/>
      <c r="W215" s="135"/>
      <c r="X215" s="135"/>
      <c r="Y215" s="135"/>
      <c r="Z215" s="135"/>
    </row>
    <row r="216" spans="1:26" ht="21.6" customHeight="1">
      <c r="A216" s="135"/>
      <c r="B216" s="135"/>
      <c r="C216" s="135"/>
      <c r="D216" s="135"/>
      <c r="E216" s="135"/>
      <c r="F216" s="135"/>
      <c r="G216" s="135"/>
      <c r="H216" s="135"/>
      <c r="I216" s="135"/>
      <c r="J216" s="135"/>
      <c r="K216" s="135"/>
      <c r="L216" s="135"/>
      <c r="M216" s="135"/>
      <c r="N216" s="135"/>
      <c r="O216" s="135"/>
      <c r="P216" s="135"/>
      <c r="Q216" s="135"/>
      <c r="R216" s="135"/>
      <c r="S216" s="135"/>
      <c r="T216" s="135"/>
      <c r="U216" s="135"/>
      <c r="V216" s="135"/>
      <c r="W216" s="135"/>
      <c r="X216" s="135"/>
      <c r="Y216" s="135"/>
      <c r="Z216" s="135"/>
    </row>
    <row r="217" spans="1:26" ht="21.6" customHeight="1">
      <c r="A217" s="135"/>
      <c r="B217" s="135"/>
      <c r="C217" s="135"/>
      <c r="D217" s="135"/>
      <c r="E217" s="135"/>
      <c r="F217" s="135"/>
      <c r="G217" s="135"/>
      <c r="H217" s="135"/>
      <c r="I217" s="135"/>
      <c r="J217" s="135"/>
      <c r="K217" s="135"/>
      <c r="L217" s="135"/>
      <c r="M217" s="135"/>
      <c r="N217" s="135"/>
      <c r="O217" s="135"/>
      <c r="P217" s="135"/>
      <c r="Q217" s="135"/>
      <c r="R217" s="135"/>
      <c r="S217" s="135"/>
      <c r="T217" s="135"/>
      <c r="U217" s="135"/>
      <c r="V217" s="135"/>
      <c r="W217" s="135"/>
      <c r="X217" s="135"/>
      <c r="Y217" s="135"/>
      <c r="Z217" s="135"/>
    </row>
    <row r="218" spans="1:26" ht="21.6" customHeight="1">
      <c r="A218" s="135"/>
      <c r="B218" s="135"/>
      <c r="C218" s="135"/>
      <c r="D218" s="135"/>
      <c r="E218" s="135"/>
      <c r="F218" s="135"/>
      <c r="G218" s="135"/>
      <c r="H218" s="135"/>
      <c r="I218" s="135"/>
      <c r="J218" s="135"/>
      <c r="K218" s="135"/>
      <c r="L218" s="135"/>
      <c r="M218" s="135"/>
      <c r="N218" s="135"/>
      <c r="O218" s="135"/>
      <c r="P218" s="135"/>
      <c r="Q218" s="135"/>
      <c r="R218" s="135"/>
      <c r="S218" s="135"/>
      <c r="T218" s="135"/>
      <c r="U218" s="135"/>
      <c r="V218" s="135"/>
      <c r="W218" s="135"/>
      <c r="X218" s="135"/>
      <c r="Y218" s="135"/>
      <c r="Z218" s="135"/>
    </row>
    <row r="219" spans="1:26" ht="21.6" customHeight="1">
      <c r="A219" s="135"/>
      <c r="B219" s="135"/>
      <c r="C219" s="135"/>
      <c r="D219" s="135"/>
      <c r="E219" s="135"/>
      <c r="F219" s="135"/>
      <c r="G219" s="135"/>
      <c r="H219" s="135"/>
      <c r="I219" s="135"/>
      <c r="J219" s="135"/>
      <c r="K219" s="135"/>
      <c r="L219" s="135"/>
      <c r="M219" s="135"/>
      <c r="N219" s="135"/>
      <c r="O219" s="135"/>
      <c r="P219" s="135"/>
      <c r="Q219" s="135"/>
      <c r="R219" s="135"/>
      <c r="S219" s="135"/>
      <c r="T219" s="135"/>
      <c r="U219" s="135"/>
      <c r="V219" s="135"/>
      <c r="W219" s="135"/>
      <c r="X219" s="135"/>
      <c r="Y219" s="135"/>
      <c r="Z219" s="135"/>
    </row>
    <row r="220" spans="1:26" ht="21.6" customHeight="1">
      <c r="A220" s="135"/>
      <c r="B220" s="135"/>
      <c r="C220" s="135"/>
      <c r="D220" s="135"/>
      <c r="E220" s="135"/>
      <c r="F220" s="135"/>
      <c r="G220" s="135"/>
      <c r="H220" s="135"/>
      <c r="I220" s="135"/>
      <c r="J220" s="135"/>
      <c r="K220" s="135"/>
      <c r="L220" s="135"/>
      <c r="M220" s="135"/>
      <c r="N220" s="135"/>
      <c r="O220" s="135"/>
      <c r="P220" s="135"/>
      <c r="Q220" s="135"/>
      <c r="R220" s="135"/>
      <c r="S220" s="135"/>
      <c r="T220" s="135"/>
      <c r="U220" s="135"/>
      <c r="V220" s="135"/>
      <c r="W220" s="135"/>
      <c r="X220" s="135"/>
      <c r="Y220" s="135"/>
      <c r="Z220" s="135"/>
    </row>
    <row r="221" spans="1:26" ht="21.6" customHeight="1">
      <c r="A221" s="135"/>
      <c r="B221" s="135"/>
      <c r="C221" s="135"/>
      <c r="D221" s="135"/>
      <c r="E221" s="135"/>
      <c r="F221" s="135"/>
      <c r="G221" s="135"/>
      <c r="H221" s="135"/>
      <c r="I221" s="135"/>
      <c r="J221" s="135"/>
      <c r="K221" s="135"/>
      <c r="L221" s="135"/>
      <c r="M221" s="135"/>
      <c r="N221" s="135"/>
      <c r="O221" s="135"/>
      <c r="P221" s="135"/>
      <c r="Q221" s="135"/>
      <c r="R221" s="135"/>
      <c r="S221" s="135"/>
      <c r="T221" s="135"/>
      <c r="U221" s="135"/>
      <c r="V221" s="135"/>
      <c r="W221" s="135"/>
      <c r="X221" s="135"/>
      <c r="Y221" s="135"/>
      <c r="Z221" s="135"/>
    </row>
    <row r="222" spans="1:26" ht="21.6" customHeight="1">
      <c r="A222" s="135"/>
      <c r="B222" s="135"/>
      <c r="C222" s="135"/>
      <c r="D222" s="135"/>
      <c r="E222" s="135"/>
      <c r="F222" s="135"/>
      <c r="G222" s="135"/>
      <c r="H222" s="135"/>
      <c r="I222" s="135"/>
      <c r="J222" s="135"/>
      <c r="K222" s="135"/>
      <c r="L222" s="135"/>
      <c r="M222" s="135"/>
      <c r="N222" s="135"/>
      <c r="O222" s="135"/>
      <c r="P222" s="135"/>
      <c r="Q222" s="135"/>
      <c r="R222" s="135"/>
      <c r="S222" s="135"/>
      <c r="T222" s="135"/>
      <c r="U222" s="135"/>
      <c r="V222" s="135"/>
      <c r="W222" s="135"/>
      <c r="X222" s="135"/>
      <c r="Y222" s="135"/>
      <c r="Z222" s="135"/>
    </row>
    <row r="223" spans="1:26" ht="21.6" customHeight="1">
      <c r="A223" s="135"/>
      <c r="B223" s="135"/>
      <c r="C223" s="135"/>
      <c r="D223" s="135"/>
      <c r="E223" s="135"/>
      <c r="F223" s="135"/>
      <c r="G223" s="135"/>
      <c r="H223" s="135"/>
      <c r="I223" s="135"/>
      <c r="J223" s="135"/>
      <c r="K223" s="135"/>
      <c r="L223" s="135"/>
      <c r="M223" s="135"/>
      <c r="N223" s="135"/>
      <c r="O223" s="135"/>
      <c r="P223" s="135"/>
      <c r="Q223" s="135"/>
      <c r="R223" s="135"/>
      <c r="S223" s="135"/>
      <c r="T223" s="135"/>
      <c r="U223" s="135"/>
      <c r="V223" s="135"/>
      <c r="W223" s="135"/>
      <c r="X223" s="135"/>
      <c r="Y223" s="135"/>
      <c r="Z223" s="135"/>
    </row>
    <row r="224" spans="1:26" ht="21.6" customHeight="1">
      <c r="A224" s="135"/>
      <c r="B224" s="135"/>
      <c r="C224" s="135"/>
      <c r="D224" s="135"/>
      <c r="E224" s="135"/>
      <c r="F224" s="135"/>
      <c r="G224" s="135"/>
      <c r="H224" s="135"/>
      <c r="I224" s="135"/>
      <c r="J224" s="135"/>
      <c r="K224" s="135"/>
      <c r="L224" s="135"/>
      <c r="M224" s="135"/>
      <c r="N224" s="135"/>
      <c r="O224" s="135"/>
      <c r="P224" s="135"/>
      <c r="Q224" s="135"/>
      <c r="R224" s="135"/>
      <c r="S224" s="135"/>
      <c r="T224" s="135"/>
      <c r="U224" s="135"/>
      <c r="V224" s="135"/>
      <c r="W224" s="135"/>
      <c r="X224" s="135"/>
      <c r="Y224" s="135"/>
      <c r="Z224" s="135"/>
    </row>
    <row r="225" spans="1:26" ht="21.6" customHeight="1">
      <c r="A225" s="135"/>
      <c r="B225" s="135"/>
      <c r="C225" s="135"/>
      <c r="D225" s="135"/>
      <c r="E225" s="135"/>
      <c r="F225" s="135"/>
      <c r="G225" s="135"/>
      <c r="H225" s="135"/>
      <c r="I225" s="135"/>
      <c r="J225" s="135"/>
      <c r="K225" s="135"/>
      <c r="L225" s="135"/>
      <c r="M225" s="135"/>
      <c r="N225" s="135"/>
      <c r="O225" s="135"/>
      <c r="P225" s="135"/>
      <c r="Q225" s="135"/>
      <c r="R225" s="135"/>
      <c r="S225" s="135"/>
      <c r="T225" s="135"/>
      <c r="U225" s="135"/>
      <c r="V225" s="135"/>
      <c r="W225" s="135"/>
      <c r="X225" s="135"/>
      <c r="Y225" s="135"/>
      <c r="Z225" s="135"/>
    </row>
    <row r="226" spans="1:26" ht="21.6" customHeight="1">
      <c r="A226" s="135"/>
      <c r="B226" s="135"/>
      <c r="C226" s="135"/>
      <c r="D226" s="135"/>
      <c r="E226" s="135"/>
      <c r="F226" s="135"/>
      <c r="G226" s="135"/>
      <c r="H226" s="135"/>
      <c r="I226" s="135"/>
      <c r="J226" s="135"/>
      <c r="K226" s="135"/>
      <c r="L226" s="135"/>
      <c r="M226" s="135"/>
      <c r="N226" s="135"/>
      <c r="O226" s="135"/>
      <c r="P226" s="135"/>
      <c r="Q226" s="135"/>
      <c r="R226" s="135"/>
      <c r="S226" s="135"/>
      <c r="T226" s="135"/>
      <c r="U226" s="135"/>
      <c r="V226" s="135"/>
      <c r="W226" s="135"/>
      <c r="X226" s="135"/>
      <c r="Y226" s="135"/>
      <c r="Z226" s="135"/>
    </row>
    <row r="227" spans="1:26" ht="21.6" customHeight="1">
      <c r="A227" s="135"/>
      <c r="B227" s="135"/>
      <c r="C227" s="135"/>
      <c r="D227" s="135"/>
      <c r="E227" s="135"/>
      <c r="F227" s="135"/>
      <c r="G227" s="135"/>
      <c r="H227" s="135"/>
      <c r="I227" s="135"/>
      <c r="J227" s="135"/>
      <c r="K227" s="135"/>
      <c r="L227" s="135"/>
      <c r="M227" s="135"/>
      <c r="N227" s="135"/>
      <c r="O227" s="135"/>
      <c r="P227" s="135"/>
      <c r="Q227" s="135"/>
      <c r="R227" s="135"/>
      <c r="S227" s="135"/>
      <c r="T227" s="135"/>
      <c r="U227" s="135"/>
      <c r="V227" s="135"/>
      <c r="W227" s="135"/>
      <c r="X227" s="135"/>
      <c r="Y227" s="135"/>
      <c r="Z227" s="135"/>
    </row>
    <row r="228" spans="1:26" ht="21.6" customHeight="1">
      <c r="A228" s="135"/>
      <c r="B228" s="135"/>
      <c r="C228" s="135"/>
      <c r="D228" s="135"/>
      <c r="E228" s="135"/>
      <c r="F228" s="135"/>
      <c r="G228" s="135"/>
      <c r="H228" s="135"/>
      <c r="I228" s="135"/>
      <c r="J228" s="135"/>
      <c r="K228" s="135"/>
      <c r="L228" s="135"/>
      <c r="M228" s="135"/>
      <c r="N228" s="135"/>
      <c r="O228" s="135"/>
      <c r="P228" s="135"/>
      <c r="Q228" s="135"/>
      <c r="R228" s="135"/>
      <c r="S228" s="135"/>
      <c r="T228" s="135"/>
      <c r="U228" s="135"/>
      <c r="V228" s="135"/>
      <c r="W228" s="135"/>
      <c r="X228" s="135"/>
      <c r="Y228" s="135"/>
      <c r="Z228" s="135"/>
    </row>
    <row r="229" spans="1:26" ht="21.6" customHeight="1">
      <c r="A229" s="135"/>
      <c r="B229" s="135"/>
      <c r="C229" s="135"/>
      <c r="D229" s="135"/>
      <c r="E229" s="135"/>
      <c r="F229" s="135"/>
      <c r="G229" s="135"/>
      <c r="H229" s="135"/>
      <c r="I229" s="135"/>
      <c r="J229" s="135"/>
      <c r="K229" s="135"/>
      <c r="L229" s="135"/>
      <c r="M229" s="135"/>
      <c r="N229" s="135"/>
      <c r="O229" s="135"/>
      <c r="P229" s="135"/>
      <c r="Q229" s="135"/>
      <c r="R229" s="135"/>
      <c r="S229" s="135"/>
      <c r="T229" s="135"/>
      <c r="U229" s="135"/>
      <c r="V229" s="135"/>
      <c r="W229" s="135"/>
      <c r="X229" s="135"/>
      <c r="Y229" s="135"/>
      <c r="Z229" s="135"/>
    </row>
    <row r="230" spans="1:26" ht="21.6" customHeight="1">
      <c r="A230" s="135"/>
      <c r="B230" s="135"/>
      <c r="C230" s="135"/>
      <c r="D230" s="135"/>
      <c r="E230" s="135"/>
      <c r="F230" s="135"/>
      <c r="G230" s="135"/>
      <c r="H230" s="135"/>
      <c r="I230" s="135"/>
      <c r="J230" s="135"/>
      <c r="K230" s="135"/>
      <c r="L230" s="135"/>
      <c r="M230" s="135"/>
      <c r="N230" s="135"/>
      <c r="O230" s="135"/>
      <c r="P230" s="135"/>
      <c r="Q230" s="135"/>
      <c r="R230" s="135"/>
      <c r="S230" s="135"/>
      <c r="T230" s="135"/>
      <c r="U230" s="135"/>
      <c r="V230" s="135"/>
      <c r="W230" s="135"/>
      <c r="X230" s="135"/>
      <c r="Y230" s="135"/>
      <c r="Z230" s="135"/>
    </row>
    <row r="231" spans="1:26" ht="21.6" customHeight="1">
      <c r="A231" s="135"/>
      <c r="B231" s="135"/>
      <c r="C231" s="135"/>
      <c r="D231" s="135"/>
      <c r="E231" s="135"/>
      <c r="F231" s="135"/>
      <c r="G231" s="135"/>
      <c r="H231" s="135"/>
      <c r="I231" s="135"/>
      <c r="J231" s="135"/>
      <c r="K231" s="135"/>
      <c r="L231" s="135"/>
      <c r="M231" s="135"/>
      <c r="N231" s="135"/>
      <c r="O231" s="135"/>
      <c r="P231" s="135"/>
      <c r="Q231" s="135"/>
      <c r="R231" s="135"/>
      <c r="S231" s="135"/>
      <c r="T231" s="135"/>
      <c r="U231" s="135"/>
      <c r="V231" s="135"/>
      <c r="W231" s="135"/>
      <c r="X231" s="135"/>
      <c r="Y231" s="135"/>
      <c r="Z231" s="135"/>
    </row>
    <row r="232" spans="1:26" ht="21.6" customHeight="1">
      <c r="A232" s="135"/>
      <c r="B232" s="135"/>
      <c r="C232" s="135"/>
      <c r="D232" s="135"/>
      <c r="E232" s="135"/>
      <c r="F232" s="135"/>
      <c r="G232" s="135"/>
      <c r="H232" s="135"/>
      <c r="I232" s="135"/>
      <c r="J232" s="135"/>
      <c r="K232" s="135"/>
      <c r="L232" s="135"/>
      <c r="M232" s="135"/>
      <c r="N232" s="135"/>
      <c r="O232" s="135"/>
      <c r="P232" s="135"/>
      <c r="Q232" s="135"/>
      <c r="R232" s="135"/>
      <c r="S232" s="135"/>
      <c r="T232" s="135"/>
      <c r="U232" s="135"/>
      <c r="V232" s="135"/>
      <c r="W232" s="135"/>
      <c r="X232" s="135"/>
      <c r="Y232" s="135"/>
      <c r="Z232" s="135"/>
    </row>
    <row r="233" spans="1:26" ht="21.6" customHeight="1">
      <c r="A233" s="135"/>
      <c r="B233" s="135"/>
      <c r="C233" s="135"/>
      <c r="D233" s="135"/>
      <c r="E233" s="135"/>
      <c r="F233" s="135"/>
      <c r="G233" s="135"/>
      <c r="H233" s="135"/>
      <c r="I233" s="135"/>
      <c r="J233" s="135"/>
      <c r="K233" s="135"/>
      <c r="L233" s="135"/>
      <c r="M233" s="135"/>
      <c r="N233" s="135"/>
      <c r="O233" s="135"/>
      <c r="P233" s="135"/>
      <c r="Q233" s="135"/>
      <c r="R233" s="135"/>
      <c r="S233" s="135"/>
      <c r="T233" s="135"/>
      <c r="U233" s="135"/>
      <c r="V233" s="135"/>
      <c r="W233" s="135"/>
      <c r="X233" s="135"/>
      <c r="Y233" s="135"/>
      <c r="Z233" s="135"/>
    </row>
    <row r="234" spans="1:26" ht="21.6" customHeight="1">
      <c r="A234" s="135"/>
      <c r="B234" s="135"/>
      <c r="C234" s="135"/>
      <c r="D234" s="135"/>
      <c r="E234" s="135"/>
      <c r="F234" s="135"/>
      <c r="G234" s="135"/>
      <c r="H234" s="135"/>
      <c r="I234" s="135"/>
      <c r="J234" s="135"/>
      <c r="K234" s="135"/>
      <c r="L234" s="135"/>
      <c r="M234" s="135"/>
      <c r="N234" s="135"/>
      <c r="O234" s="135"/>
      <c r="P234" s="135"/>
      <c r="Q234" s="135"/>
      <c r="R234" s="135"/>
      <c r="S234" s="135"/>
      <c r="T234" s="135"/>
      <c r="U234" s="135"/>
      <c r="V234" s="135"/>
      <c r="W234" s="135"/>
      <c r="X234" s="135"/>
      <c r="Y234" s="135"/>
      <c r="Z234" s="135"/>
    </row>
    <row r="235" spans="1:26" ht="21.6" customHeight="1">
      <c r="A235" s="135"/>
      <c r="B235" s="135"/>
      <c r="C235" s="135"/>
      <c r="D235" s="135"/>
      <c r="E235" s="135"/>
      <c r="F235" s="135"/>
      <c r="G235" s="135"/>
      <c r="H235" s="135"/>
      <c r="I235" s="135"/>
      <c r="J235" s="135"/>
      <c r="K235" s="135"/>
      <c r="L235" s="135"/>
      <c r="M235" s="135"/>
      <c r="N235" s="135"/>
      <c r="O235" s="135"/>
      <c r="P235" s="135"/>
      <c r="Q235" s="135"/>
      <c r="R235" s="135"/>
      <c r="S235" s="135"/>
      <c r="T235" s="135"/>
      <c r="U235" s="135"/>
      <c r="V235" s="135"/>
      <c r="W235" s="135"/>
      <c r="X235" s="135"/>
      <c r="Y235" s="135"/>
      <c r="Z235" s="135"/>
    </row>
    <row r="236" spans="1:26" ht="21.6" customHeight="1">
      <c r="A236" s="135"/>
      <c r="B236" s="135"/>
      <c r="C236" s="135"/>
      <c r="D236" s="135"/>
      <c r="E236" s="135"/>
      <c r="F236" s="135"/>
      <c r="G236" s="135"/>
      <c r="H236" s="135"/>
      <c r="I236" s="135"/>
      <c r="J236" s="135"/>
      <c r="K236" s="135"/>
      <c r="L236" s="135"/>
      <c r="M236" s="135"/>
      <c r="N236" s="135"/>
      <c r="O236" s="135"/>
      <c r="P236" s="135"/>
      <c r="Q236" s="135"/>
      <c r="R236" s="135"/>
      <c r="S236" s="135"/>
      <c r="T236" s="135"/>
      <c r="U236" s="135"/>
      <c r="V236" s="135"/>
      <c r="W236" s="135"/>
      <c r="X236" s="135"/>
      <c r="Y236" s="135"/>
      <c r="Z236" s="135"/>
    </row>
    <row r="237" spans="1:26" ht="21.6" customHeight="1">
      <c r="A237" s="135"/>
      <c r="B237" s="135"/>
      <c r="C237" s="135"/>
      <c r="D237" s="135"/>
      <c r="E237" s="135"/>
      <c r="F237" s="135"/>
      <c r="G237" s="135"/>
      <c r="H237" s="135"/>
      <c r="I237" s="135"/>
      <c r="J237" s="135"/>
      <c r="K237" s="135"/>
      <c r="L237" s="135"/>
      <c r="M237" s="135"/>
      <c r="N237" s="135"/>
      <c r="O237" s="135"/>
      <c r="P237" s="135"/>
      <c r="Q237" s="135"/>
      <c r="R237" s="135"/>
      <c r="S237" s="135"/>
      <c r="T237" s="135"/>
      <c r="U237" s="135"/>
      <c r="V237" s="135"/>
      <c r="W237" s="135"/>
      <c r="X237" s="135"/>
      <c r="Y237" s="135"/>
      <c r="Z237" s="135"/>
    </row>
    <row r="238" spans="1:26" ht="21.6" customHeight="1">
      <c r="A238" s="135"/>
      <c r="B238" s="135"/>
      <c r="C238" s="135"/>
      <c r="D238" s="135"/>
      <c r="E238" s="135"/>
      <c r="F238" s="135"/>
      <c r="G238" s="135"/>
      <c r="H238" s="135"/>
      <c r="I238" s="135"/>
      <c r="J238" s="135"/>
      <c r="K238" s="135"/>
      <c r="L238" s="135"/>
      <c r="M238" s="135"/>
      <c r="N238" s="135"/>
      <c r="O238" s="135"/>
      <c r="P238" s="135"/>
      <c r="Q238" s="135"/>
      <c r="R238" s="135"/>
      <c r="S238" s="135"/>
      <c r="T238" s="135"/>
      <c r="U238" s="135"/>
      <c r="V238" s="135"/>
      <c r="W238" s="135"/>
      <c r="X238" s="135"/>
      <c r="Y238" s="135"/>
      <c r="Z238" s="135"/>
    </row>
    <row r="239" spans="1:26" ht="21.6" customHeight="1">
      <c r="A239" s="135"/>
      <c r="B239" s="135"/>
      <c r="C239" s="135"/>
      <c r="D239" s="135"/>
      <c r="E239" s="135"/>
      <c r="F239" s="135"/>
      <c r="G239" s="135"/>
      <c r="H239" s="135"/>
      <c r="I239" s="135"/>
      <c r="J239" s="135"/>
      <c r="K239" s="135"/>
      <c r="L239" s="135"/>
      <c r="M239" s="135"/>
      <c r="N239" s="135"/>
      <c r="O239" s="135"/>
      <c r="P239" s="135"/>
      <c r="Q239" s="135"/>
      <c r="R239" s="135"/>
      <c r="S239" s="135"/>
      <c r="T239" s="135"/>
      <c r="U239" s="135"/>
      <c r="V239" s="135"/>
      <c r="W239" s="135"/>
      <c r="X239" s="135"/>
      <c r="Y239" s="135"/>
      <c r="Z239" s="135"/>
    </row>
    <row r="240" spans="1:26" ht="21.6" customHeight="1">
      <c r="A240" s="135"/>
      <c r="B240" s="135"/>
      <c r="C240" s="135"/>
      <c r="D240" s="135"/>
      <c r="E240" s="135"/>
      <c r="F240" s="135"/>
      <c r="G240" s="135"/>
      <c r="H240" s="135"/>
      <c r="I240" s="135"/>
      <c r="J240" s="135"/>
      <c r="K240" s="135"/>
      <c r="L240" s="135"/>
      <c r="M240" s="135"/>
      <c r="N240" s="135"/>
      <c r="O240" s="135"/>
      <c r="P240" s="135"/>
      <c r="Q240" s="135"/>
      <c r="R240" s="135"/>
      <c r="S240" s="135"/>
      <c r="T240" s="135"/>
      <c r="U240" s="135"/>
      <c r="V240" s="135"/>
      <c r="W240" s="135"/>
      <c r="X240" s="135"/>
      <c r="Y240" s="135"/>
      <c r="Z240" s="135"/>
    </row>
    <row r="241" spans="1:26" ht="21.6" customHeight="1">
      <c r="A241" s="135"/>
      <c r="B241" s="135"/>
      <c r="C241" s="135"/>
      <c r="D241" s="135"/>
      <c r="E241" s="135"/>
      <c r="F241" s="135"/>
      <c r="G241" s="135"/>
      <c r="H241" s="135"/>
      <c r="I241" s="135"/>
      <c r="J241" s="135"/>
      <c r="K241" s="135"/>
      <c r="L241" s="135"/>
      <c r="M241" s="135"/>
      <c r="N241" s="135"/>
      <c r="O241" s="135"/>
      <c r="P241" s="135"/>
      <c r="Q241" s="135"/>
      <c r="R241" s="135"/>
      <c r="S241" s="135"/>
      <c r="T241" s="135"/>
      <c r="U241" s="135"/>
      <c r="V241" s="135"/>
      <c r="W241" s="135"/>
      <c r="X241" s="135"/>
      <c r="Y241" s="135"/>
      <c r="Z241" s="135"/>
    </row>
    <row r="242" spans="1:26" ht="21.6" customHeight="1">
      <c r="A242" s="135"/>
      <c r="B242" s="135"/>
      <c r="C242" s="135"/>
      <c r="D242" s="135"/>
      <c r="E242" s="135"/>
      <c r="F242" s="135"/>
      <c r="G242" s="135"/>
      <c r="H242" s="135"/>
      <c r="I242" s="135"/>
      <c r="J242" s="135"/>
      <c r="K242" s="135"/>
      <c r="L242" s="135"/>
      <c r="M242" s="135"/>
      <c r="N242" s="135"/>
      <c r="O242" s="135"/>
      <c r="P242" s="135"/>
      <c r="Q242" s="135"/>
      <c r="R242" s="135"/>
      <c r="S242" s="135"/>
      <c r="T242" s="135"/>
      <c r="U242" s="135"/>
      <c r="V242" s="135"/>
      <c r="W242" s="135"/>
      <c r="X242" s="135"/>
      <c r="Y242" s="135"/>
      <c r="Z242" s="135"/>
    </row>
    <row r="243" spans="1:26" ht="21.6" customHeight="1">
      <c r="A243" s="135"/>
      <c r="B243" s="135"/>
      <c r="C243" s="135"/>
      <c r="D243" s="135"/>
      <c r="E243" s="135"/>
      <c r="F243" s="135"/>
      <c r="G243" s="135"/>
      <c r="H243" s="135"/>
      <c r="I243" s="135"/>
      <c r="J243" s="135"/>
      <c r="K243" s="135"/>
      <c r="L243" s="135"/>
      <c r="M243" s="135"/>
      <c r="N243" s="135"/>
      <c r="O243" s="135"/>
      <c r="P243" s="135"/>
      <c r="Q243" s="135"/>
      <c r="R243" s="135"/>
      <c r="S243" s="135"/>
      <c r="T243" s="135"/>
      <c r="U243" s="135"/>
      <c r="V243" s="135"/>
      <c r="W243" s="135"/>
      <c r="X243" s="135"/>
      <c r="Y243" s="135"/>
      <c r="Z243" s="135"/>
    </row>
    <row r="244" spans="1:26" ht="21.6" customHeight="1">
      <c r="A244" s="135"/>
      <c r="B244" s="135"/>
      <c r="C244" s="135"/>
      <c r="D244" s="135"/>
      <c r="E244" s="135"/>
      <c r="F244" s="135"/>
      <c r="G244" s="135"/>
      <c r="H244" s="135"/>
      <c r="I244" s="135"/>
      <c r="J244" s="135"/>
      <c r="K244" s="135"/>
      <c r="L244" s="135"/>
      <c r="M244" s="135"/>
      <c r="N244" s="135"/>
      <c r="O244" s="135"/>
      <c r="P244" s="135"/>
      <c r="Q244" s="135"/>
      <c r="R244" s="135"/>
      <c r="S244" s="135"/>
      <c r="T244" s="135"/>
      <c r="U244" s="135"/>
      <c r="V244" s="135"/>
      <c r="W244" s="135"/>
      <c r="X244" s="135"/>
      <c r="Y244" s="135"/>
      <c r="Z244" s="135"/>
    </row>
    <row r="245" spans="1:26" ht="21.6" customHeight="1">
      <c r="A245" s="135"/>
      <c r="B245" s="135"/>
      <c r="C245" s="135"/>
      <c r="D245" s="135"/>
      <c r="E245" s="135"/>
      <c r="F245" s="135"/>
      <c r="G245" s="135"/>
      <c r="H245" s="135"/>
      <c r="I245" s="135"/>
      <c r="J245" s="135"/>
      <c r="K245" s="135"/>
      <c r="L245" s="135"/>
      <c r="M245" s="135"/>
      <c r="N245" s="135"/>
      <c r="O245" s="135"/>
      <c r="P245" s="135"/>
      <c r="Q245" s="135"/>
      <c r="R245" s="135"/>
      <c r="S245" s="135"/>
      <c r="T245" s="135"/>
      <c r="U245" s="135"/>
      <c r="V245" s="135"/>
      <c r="W245" s="135"/>
      <c r="X245" s="135"/>
      <c r="Y245" s="135"/>
      <c r="Z245" s="135"/>
    </row>
    <row r="246" spans="1:26" ht="21.6" customHeight="1">
      <c r="A246" s="135"/>
      <c r="B246" s="135"/>
      <c r="C246" s="135"/>
      <c r="D246" s="135"/>
      <c r="E246" s="135"/>
      <c r="F246" s="135"/>
      <c r="G246" s="135"/>
      <c r="H246" s="135"/>
      <c r="I246" s="135"/>
      <c r="J246" s="135"/>
      <c r="K246" s="135"/>
      <c r="L246" s="135"/>
      <c r="M246" s="135"/>
      <c r="N246" s="135"/>
      <c r="O246" s="135"/>
      <c r="P246" s="135"/>
      <c r="Q246" s="135"/>
      <c r="R246" s="135"/>
      <c r="S246" s="135"/>
      <c r="T246" s="135"/>
      <c r="U246" s="135"/>
      <c r="V246" s="135"/>
      <c r="W246" s="135"/>
      <c r="X246" s="135"/>
      <c r="Y246" s="135"/>
      <c r="Z246" s="135"/>
    </row>
    <row r="247" spans="1:26" ht="21.6" customHeight="1">
      <c r="A247" s="135"/>
      <c r="B247" s="135"/>
      <c r="C247" s="135"/>
      <c r="D247" s="135"/>
      <c r="E247" s="135"/>
      <c r="F247" s="135"/>
      <c r="G247" s="135"/>
      <c r="H247" s="135"/>
      <c r="I247" s="135"/>
      <c r="J247" s="135"/>
      <c r="K247" s="135"/>
      <c r="L247" s="135"/>
      <c r="M247" s="135"/>
      <c r="N247" s="135"/>
      <c r="O247" s="135"/>
      <c r="P247" s="135"/>
      <c r="Q247" s="135"/>
      <c r="R247" s="135"/>
      <c r="S247" s="135"/>
      <c r="T247" s="135"/>
      <c r="U247" s="135"/>
      <c r="V247" s="135"/>
      <c r="W247" s="135"/>
      <c r="X247" s="135"/>
      <c r="Y247" s="135"/>
      <c r="Z247" s="135"/>
    </row>
    <row r="248" spans="1:26" ht="21.6" customHeight="1">
      <c r="A248" s="135"/>
      <c r="B248" s="135"/>
      <c r="C248" s="135"/>
      <c r="D248" s="135"/>
      <c r="E248" s="135"/>
      <c r="F248" s="135"/>
      <c r="G248" s="135"/>
      <c r="H248" s="135"/>
      <c r="I248" s="135"/>
      <c r="J248" s="135"/>
      <c r="K248" s="135"/>
      <c r="L248" s="135"/>
      <c r="M248" s="135"/>
      <c r="N248" s="135"/>
      <c r="O248" s="135"/>
      <c r="P248" s="135"/>
      <c r="Q248" s="135"/>
      <c r="R248" s="135"/>
      <c r="S248" s="135"/>
      <c r="T248" s="135"/>
      <c r="U248" s="135"/>
      <c r="V248" s="135"/>
      <c r="W248" s="135"/>
      <c r="X248" s="135"/>
      <c r="Y248" s="135"/>
      <c r="Z248" s="135"/>
    </row>
    <row r="249" spans="1:26" ht="21.6" customHeight="1">
      <c r="A249" s="135"/>
      <c r="B249" s="135"/>
      <c r="C249" s="135"/>
      <c r="D249" s="135"/>
      <c r="E249" s="135"/>
      <c r="F249" s="135"/>
      <c r="G249" s="135"/>
      <c r="H249" s="135"/>
      <c r="I249" s="135"/>
      <c r="J249" s="135"/>
      <c r="K249" s="135"/>
      <c r="L249" s="135"/>
      <c r="M249" s="135"/>
      <c r="N249" s="135"/>
      <c r="O249" s="135"/>
      <c r="P249" s="135"/>
      <c r="Q249" s="135"/>
      <c r="R249" s="135"/>
      <c r="S249" s="135"/>
      <c r="T249" s="135"/>
      <c r="U249" s="135"/>
      <c r="V249" s="135"/>
      <c r="W249" s="135"/>
      <c r="X249" s="135"/>
      <c r="Y249" s="135"/>
      <c r="Z249" s="135"/>
    </row>
    <row r="250" spans="1:26" ht="21.6" customHeight="1">
      <c r="A250" s="135"/>
      <c r="B250" s="135"/>
      <c r="C250" s="135"/>
      <c r="D250" s="135"/>
      <c r="E250" s="135"/>
      <c r="F250" s="135"/>
      <c r="G250" s="135"/>
      <c r="H250" s="135"/>
      <c r="I250" s="135"/>
      <c r="J250" s="135"/>
      <c r="K250" s="135"/>
      <c r="L250" s="135"/>
      <c r="M250" s="135"/>
      <c r="N250" s="135"/>
      <c r="O250" s="135"/>
      <c r="P250" s="135"/>
      <c r="Q250" s="135"/>
      <c r="R250" s="135"/>
      <c r="S250" s="135"/>
      <c r="T250" s="135"/>
      <c r="U250" s="135"/>
      <c r="V250" s="135"/>
      <c r="W250" s="135"/>
      <c r="X250" s="135"/>
      <c r="Y250" s="135"/>
      <c r="Z250" s="135"/>
    </row>
    <row r="251" spans="1:26" ht="21.6" customHeight="1">
      <c r="A251" s="135"/>
      <c r="B251" s="135"/>
      <c r="C251" s="135"/>
      <c r="D251" s="135"/>
      <c r="E251" s="135"/>
      <c r="F251" s="135"/>
      <c r="G251" s="135"/>
      <c r="H251" s="135"/>
      <c r="I251" s="135"/>
      <c r="J251" s="135"/>
      <c r="K251" s="135"/>
      <c r="L251" s="135"/>
      <c r="M251" s="135"/>
      <c r="N251" s="135"/>
      <c r="O251" s="135"/>
      <c r="P251" s="135"/>
      <c r="Q251" s="135"/>
      <c r="R251" s="135"/>
      <c r="S251" s="135"/>
      <c r="T251" s="135"/>
      <c r="U251" s="135"/>
      <c r="V251" s="135"/>
      <c r="W251" s="135"/>
      <c r="X251" s="135"/>
      <c r="Y251" s="135"/>
      <c r="Z251" s="135"/>
    </row>
    <row r="252" spans="1:26" ht="21.6" customHeight="1">
      <c r="A252" s="135"/>
      <c r="B252" s="135"/>
      <c r="C252" s="135"/>
      <c r="D252" s="135"/>
      <c r="E252" s="135"/>
      <c r="F252" s="135"/>
      <c r="G252" s="135"/>
      <c r="H252" s="135"/>
      <c r="I252" s="135"/>
      <c r="J252" s="135"/>
      <c r="K252" s="135"/>
      <c r="L252" s="135"/>
      <c r="M252" s="135"/>
      <c r="N252" s="135"/>
      <c r="O252" s="135"/>
      <c r="P252" s="135"/>
      <c r="Q252" s="135"/>
      <c r="R252" s="135"/>
      <c r="S252" s="135"/>
      <c r="T252" s="135"/>
      <c r="U252" s="135"/>
      <c r="V252" s="135"/>
      <c r="W252" s="135"/>
      <c r="X252" s="135"/>
      <c r="Y252" s="135"/>
      <c r="Z252" s="135"/>
    </row>
    <row r="253" spans="1:26" ht="21.6" customHeight="1">
      <c r="A253" s="135"/>
      <c r="B253" s="135"/>
      <c r="C253" s="135"/>
      <c r="D253" s="135"/>
      <c r="E253" s="135"/>
      <c r="F253" s="135"/>
      <c r="G253" s="135"/>
      <c r="H253" s="135"/>
      <c r="I253" s="135"/>
      <c r="J253" s="135"/>
      <c r="K253" s="135"/>
      <c r="L253" s="135"/>
      <c r="M253" s="135"/>
      <c r="N253" s="135"/>
      <c r="O253" s="135"/>
      <c r="P253" s="135"/>
      <c r="Q253" s="135"/>
      <c r="R253" s="135"/>
      <c r="S253" s="135"/>
      <c r="T253" s="135"/>
      <c r="U253" s="135"/>
      <c r="V253" s="135"/>
      <c r="W253" s="135"/>
      <c r="X253" s="135"/>
      <c r="Y253" s="135"/>
      <c r="Z253" s="135"/>
    </row>
    <row r="254" spans="1:26" ht="21.6" customHeight="1">
      <c r="A254" s="135"/>
      <c r="B254" s="135"/>
      <c r="C254" s="135"/>
      <c r="D254" s="135"/>
      <c r="E254" s="135"/>
      <c r="F254" s="135"/>
      <c r="G254" s="135"/>
      <c r="H254" s="135"/>
      <c r="I254" s="135"/>
      <c r="J254" s="135"/>
      <c r="K254" s="135"/>
      <c r="L254" s="135"/>
      <c r="M254" s="135"/>
      <c r="N254" s="135"/>
      <c r="O254" s="135"/>
      <c r="P254" s="135"/>
      <c r="Q254" s="135"/>
      <c r="R254" s="135"/>
      <c r="S254" s="135"/>
      <c r="T254" s="135"/>
      <c r="U254" s="135"/>
      <c r="V254" s="135"/>
      <c r="W254" s="135"/>
      <c r="X254" s="135"/>
      <c r="Y254" s="135"/>
      <c r="Z254" s="135"/>
    </row>
    <row r="255" spans="1:26" ht="21.6" customHeight="1">
      <c r="A255" s="135"/>
      <c r="B255" s="135"/>
      <c r="C255" s="135"/>
      <c r="D255" s="135"/>
      <c r="E255" s="135"/>
      <c r="F255" s="135"/>
      <c r="G255" s="135"/>
      <c r="H255" s="135"/>
      <c r="I255" s="135"/>
      <c r="J255" s="135"/>
      <c r="K255" s="135"/>
      <c r="L255" s="135"/>
      <c r="M255" s="135"/>
      <c r="N255" s="135"/>
      <c r="O255" s="135"/>
      <c r="P255" s="135"/>
      <c r="Q255" s="135"/>
      <c r="R255" s="135"/>
      <c r="S255" s="135"/>
      <c r="T255" s="135"/>
      <c r="U255" s="135"/>
      <c r="V255" s="135"/>
      <c r="W255" s="135"/>
      <c r="X255" s="135"/>
      <c r="Y255" s="135"/>
      <c r="Z255" s="135"/>
    </row>
    <row r="256" spans="1:26" ht="21.6" customHeight="1">
      <c r="A256" s="135"/>
      <c r="B256" s="135"/>
      <c r="C256" s="135"/>
      <c r="D256" s="135"/>
      <c r="E256" s="135"/>
      <c r="F256" s="135"/>
      <c r="G256" s="135"/>
      <c r="H256" s="135"/>
      <c r="I256" s="135"/>
      <c r="J256" s="135"/>
      <c r="K256" s="135"/>
      <c r="L256" s="135"/>
      <c r="M256" s="135"/>
      <c r="N256" s="135"/>
      <c r="O256" s="135"/>
      <c r="P256" s="135"/>
      <c r="Q256" s="135"/>
      <c r="R256" s="135"/>
      <c r="S256" s="135"/>
      <c r="T256" s="135"/>
      <c r="U256" s="135"/>
      <c r="V256" s="135"/>
      <c r="W256" s="135"/>
      <c r="X256" s="135"/>
      <c r="Y256" s="135"/>
      <c r="Z256" s="135"/>
    </row>
    <row r="257" spans="1:26" ht="21.6" customHeight="1">
      <c r="A257" s="135"/>
      <c r="B257" s="135"/>
      <c r="C257" s="135"/>
      <c r="D257" s="135"/>
      <c r="E257" s="135"/>
      <c r="F257" s="135"/>
      <c r="G257" s="135"/>
      <c r="H257" s="135"/>
      <c r="I257" s="135"/>
      <c r="J257" s="135"/>
      <c r="K257" s="135"/>
      <c r="L257" s="135"/>
      <c r="M257" s="135"/>
      <c r="N257" s="135"/>
      <c r="O257" s="135"/>
      <c r="P257" s="135"/>
      <c r="Q257" s="135"/>
      <c r="R257" s="135"/>
      <c r="S257" s="135"/>
      <c r="T257" s="135"/>
      <c r="U257" s="135"/>
      <c r="V257" s="135"/>
      <c r="W257" s="135"/>
      <c r="X257" s="135"/>
      <c r="Y257" s="135"/>
      <c r="Z257" s="135"/>
    </row>
    <row r="258" spans="1:26" ht="21.6" customHeight="1">
      <c r="A258" s="135"/>
      <c r="B258" s="135"/>
      <c r="C258" s="135"/>
      <c r="D258" s="135"/>
      <c r="E258" s="135"/>
      <c r="F258" s="135"/>
      <c r="G258" s="135"/>
      <c r="H258" s="135"/>
      <c r="I258" s="135"/>
      <c r="J258" s="135"/>
      <c r="K258" s="135"/>
      <c r="L258" s="135"/>
      <c r="M258" s="135"/>
      <c r="N258" s="135"/>
      <c r="O258" s="135"/>
      <c r="P258" s="135"/>
      <c r="Q258" s="135"/>
      <c r="R258" s="135"/>
      <c r="S258" s="135"/>
      <c r="T258" s="135"/>
      <c r="U258" s="135"/>
      <c r="V258" s="135"/>
      <c r="W258" s="135"/>
      <c r="X258" s="135"/>
      <c r="Y258" s="135"/>
      <c r="Z258" s="135"/>
    </row>
    <row r="259" spans="1:26" ht="21.6" customHeight="1">
      <c r="A259" s="135"/>
      <c r="B259" s="135"/>
      <c r="C259" s="135"/>
      <c r="D259" s="135"/>
      <c r="E259" s="135"/>
      <c r="F259" s="135"/>
      <c r="G259" s="135"/>
      <c r="H259" s="135"/>
      <c r="I259" s="135"/>
      <c r="J259" s="135"/>
      <c r="K259" s="135"/>
      <c r="L259" s="135"/>
      <c r="M259" s="135"/>
      <c r="N259" s="135"/>
      <c r="O259" s="135"/>
      <c r="P259" s="135"/>
      <c r="Q259" s="135"/>
      <c r="R259" s="135"/>
      <c r="S259" s="135"/>
      <c r="T259" s="135"/>
      <c r="U259" s="135"/>
      <c r="V259" s="135"/>
      <c r="W259" s="135"/>
      <c r="X259" s="135"/>
      <c r="Y259" s="135"/>
      <c r="Z259" s="135"/>
    </row>
    <row r="260" spans="1:26" ht="21.6" customHeight="1">
      <c r="A260" s="135"/>
      <c r="B260" s="135"/>
      <c r="C260" s="135"/>
      <c r="D260" s="135"/>
      <c r="E260" s="135"/>
      <c r="F260" s="135"/>
      <c r="G260" s="135"/>
      <c r="H260" s="135"/>
      <c r="I260" s="135"/>
      <c r="J260" s="135"/>
      <c r="K260" s="135"/>
      <c r="L260" s="135"/>
      <c r="M260" s="135"/>
      <c r="N260" s="135"/>
      <c r="O260" s="135"/>
      <c r="P260" s="135"/>
      <c r="Q260" s="135"/>
      <c r="R260" s="135"/>
      <c r="S260" s="135"/>
      <c r="T260" s="135"/>
      <c r="U260" s="135"/>
      <c r="V260" s="135"/>
      <c r="W260" s="135"/>
      <c r="X260" s="135"/>
      <c r="Y260" s="135"/>
      <c r="Z260" s="135"/>
    </row>
    <row r="261" spans="1:26" ht="21.6" customHeight="1">
      <c r="A261" s="135"/>
      <c r="B261" s="135"/>
      <c r="C261" s="135"/>
      <c r="D261" s="135"/>
      <c r="E261" s="135"/>
      <c r="F261" s="135"/>
      <c r="G261" s="135"/>
      <c r="H261" s="135"/>
      <c r="I261" s="135"/>
      <c r="J261" s="135"/>
      <c r="K261" s="135"/>
      <c r="L261" s="135"/>
      <c r="M261" s="135"/>
      <c r="N261" s="135"/>
      <c r="O261" s="135"/>
      <c r="P261" s="135"/>
      <c r="Q261" s="135"/>
      <c r="R261" s="135"/>
      <c r="S261" s="135"/>
      <c r="T261" s="135"/>
      <c r="U261" s="135"/>
      <c r="V261" s="135"/>
      <c r="W261" s="135"/>
      <c r="X261" s="135"/>
      <c r="Y261" s="135"/>
      <c r="Z261" s="135"/>
    </row>
    <row r="262" spans="1:26" ht="21.6" customHeight="1">
      <c r="A262" s="135"/>
      <c r="B262" s="135"/>
      <c r="C262" s="135"/>
      <c r="D262" s="135"/>
      <c r="E262" s="135"/>
      <c r="F262" s="135"/>
      <c r="G262" s="135"/>
      <c r="H262" s="135"/>
      <c r="I262" s="135"/>
      <c r="J262" s="135"/>
      <c r="K262" s="135"/>
      <c r="L262" s="135"/>
      <c r="M262" s="135"/>
      <c r="N262" s="135"/>
      <c r="O262" s="135"/>
      <c r="P262" s="135"/>
      <c r="Q262" s="135"/>
      <c r="R262" s="135"/>
      <c r="S262" s="135"/>
      <c r="T262" s="135"/>
      <c r="U262" s="135"/>
      <c r="V262" s="135"/>
      <c r="W262" s="135"/>
      <c r="X262" s="135"/>
      <c r="Y262" s="135"/>
      <c r="Z262" s="135"/>
    </row>
    <row r="263" spans="1:26" ht="21.6" customHeight="1">
      <c r="A263" s="135"/>
      <c r="B263" s="135"/>
      <c r="C263" s="135"/>
      <c r="D263" s="135"/>
      <c r="E263" s="135"/>
      <c r="F263" s="135"/>
      <c r="G263" s="135"/>
      <c r="H263" s="135"/>
      <c r="I263" s="135"/>
      <c r="J263" s="135"/>
      <c r="K263" s="135"/>
      <c r="L263" s="135"/>
      <c r="M263" s="135"/>
      <c r="N263" s="135"/>
      <c r="O263" s="135"/>
      <c r="P263" s="135"/>
      <c r="Q263" s="135"/>
      <c r="R263" s="135"/>
      <c r="S263" s="135"/>
      <c r="T263" s="135"/>
      <c r="U263" s="135"/>
      <c r="V263" s="135"/>
      <c r="W263" s="135"/>
      <c r="X263" s="135"/>
      <c r="Y263" s="135"/>
      <c r="Z263" s="135"/>
    </row>
    <row r="264" spans="1:26" ht="21.6" customHeight="1">
      <c r="A264" s="135"/>
      <c r="B264" s="135"/>
      <c r="C264" s="135"/>
      <c r="D264" s="135"/>
      <c r="E264" s="135"/>
      <c r="F264" s="135"/>
      <c r="G264" s="135"/>
      <c r="H264" s="135"/>
      <c r="I264" s="135"/>
      <c r="J264" s="135"/>
      <c r="K264" s="135"/>
      <c r="L264" s="135"/>
      <c r="M264" s="135"/>
      <c r="N264" s="135"/>
      <c r="O264" s="135"/>
      <c r="P264" s="135"/>
      <c r="Q264" s="135"/>
      <c r="R264" s="135"/>
      <c r="S264" s="135"/>
      <c r="T264" s="135"/>
      <c r="U264" s="135"/>
      <c r="V264" s="135"/>
      <c r="W264" s="135"/>
      <c r="X264" s="135"/>
      <c r="Y264" s="135"/>
      <c r="Z264" s="135"/>
    </row>
    <row r="265" spans="1:26" ht="21.6" customHeight="1">
      <c r="A265" s="135"/>
      <c r="B265" s="135"/>
      <c r="C265" s="135"/>
      <c r="D265" s="135"/>
      <c r="E265" s="135"/>
      <c r="F265" s="135"/>
      <c r="G265" s="135"/>
      <c r="H265" s="135"/>
      <c r="I265" s="135"/>
      <c r="J265" s="135"/>
      <c r="K265" s="135"/>
      <c r="L265" s="135"/>
      <c r="M265" s="135"/>
      <c r="N265" s="135"/>
      <c r="O265" s="135"/>
      <c r="P265" s="135"/>
      <c r="Q265" s="135"/>
      <c r="R265" s="135"/>
      <c r="S265" s="135"/>
      <c r="T265" s="135"/>
      <c r="U265" s="135"/>
      <c r="V265" s="135"/>
      <c r="W265" s="135"/>
      <c r="X265" s="135"/>
      <c r="Y265" s="135"/>
      <c r="Z265" s="135"/>
    </row>
    <row r="266" spans="1:26" ht="21.6" customHeight="1">
      <c r="A266" s="135"/>
      <c r="B266" s="135"/>
      <c r="C266" s="135"/>
      <c r="D266" s="135"/>
      <c r="E266" s="135"/>
      <c r="F266" s="135"/>
      <c r="G266" s="135"/>
      <c r="H266" s="135"/>
      <c r="I266" s="135"/>
      <c r="J266" s="135"/>
      <c r="K266" s="135"/>
      <c r="L266" s="135"/>
      <c r="M266" s="135"/>
      <c r="N266" s="135"/>
      <c r="O266" s="135"/>
      <c r="P266" s="135"/>
      <c r="Q266" s="135"/>
      <c r="R266" s="135"/>
      <c r="S266" s="135"/>
      <c r="T266" s="135"/>
      <c r="U266" s="135"/>
      <c r="V266" s="135"/>
      <c r="W266" s="135"/>
      <c r="X266" s="135"/>
      <c r="Y266" s="135"/>
      <c r="Z266" s="135"/>
    </row>
    <row r="267" spans="1:26" ht="21.6" customHeight="1">
      <c r="A267" s="135"/>
      <c r="B267" s="135"/>
      <c r="C267" s="135"/>
      <c r="D267" s="135"/>
      <c r="E267" s="135"/>
      <c r="F267" s="135"/>
      <c r="G267" s="135"/>
      <c r="H267" s="135"/>
      <c r="I267" s="135"/>
      <c r="J267" s="135"/>
      <c r="K267" s="135"/>
      <c r="L267" s="135"/>
      <c r="M267" s="135"/>
      <c r="N267" s="135"/>
      <c r="O267" s="135"/>
      <c r="P267" s="135"/>
      <c r="Q267" s="135"/>
      <c r="R267" s="135"/>
      <c r="S267" s="135"/>
      <c r="T267" s="135"/>
      <c r="U267" s="135"/>
      <c r="V267" s="135"/>
      <c r="W267" s="135"/>
      <c r="X267" s="135"/>
      <c r="Y267" s="135"/>
      <c r="Z267" s="135"/>
    </row>
    <row r="268" spans="1:26" ht="21.6" customHeight="1">
      <c r="A268" s="135"/>
      <c r="B268" s="135"/>
      <c r="C268" s="135"/>
      <c r="D268" s="135"/>
      <c r="E268" s="135"/>
      <c r="F268" s="135"/>
      <c r="G268" s="135"/>
      <c r="H268" s="135"/>
      <c r="I268" s="135"/>
      <c r="J268" s="135"/>
      <c r="K268" s="135"/>
      <c r="L268" s="135"/>
      <c r="M268" s="135"/>
      <c r="N268" s="135"/>
      <c r="O268" s="135"/>
      <c r="P268" s="135"/>
      <c r="Q268" s="135"/>
      <c r="R268" s="135"/>
      <c r="S268" s="135"/>
      <c r="T268" s="135"/>
      <c r="U268" s="135"/>
      <c r="V268" s="135"/>
      <c r="W268" s="135"/>
      <c r="X268" s="135"/>
      <c r="Y268" s="135"/>
      <c r="Z268" s="135"/>
    </row>
    <row r="269" spans="1:26" ht="21.6" customHeight="1">
      <c r="A269" s="135"/>
      <c r="B269" s="135"/>
      <c r="C269" s="135"/>
      <c r="D269" s="135"/>
      <c r="E269" s="135"/>
      <c r="F269" s="135"/>
      <c r="G269" s="135"/>
      <c r="H269" s="135"/>
      <c r="I269" s="135"/>
      <c r="J269" s="135"/>
      <c r="K269" s="135"/>
      <c r="L269" s="135"/>
      <c r="M269" s="135"/>
      <c r="N269" s="135"/>
      <c r="O269" s="135"/>
      <c r="P269" s="135"/>
      <c r="Q269" s="135"/>
      <c r="R269" s="135"/>
      <c r="S269" s="135"/>
      <c r="T269" s="135"/>
      <c r="U269" s="135"/>
      <c r="V269" s="135"/>
      <c r="W269" s="135"/>
      <c r="X269" s="135"/>
      <c r="Y269" s="135"/>
      <c r="Z269" s="135"/>
    </row>
    <row r="270" spans="1:26" ht="21.6" customHeight="1">
      <c r="A270" s="135"/>
      <c r="B270" s="135"/>
      <c r="C270" s="135"/>
      <c r="D270" s="135"/>
      <c r="E270" s="135"/>
      <c r="F270" s="135"/>
      <c r="G270" s="135"/>
      <c r="H270" s="135"/>
      <c r="I270" s="135"/>
      <c r="J270" s="135"/>
      <c r="K270" s="135"/>
      <c r="L270" s="135"/>
      <c r="M270" s="135"/>
      <c r="N270" s="135"/>
      <c r="O270" s="135"/>
      <c r="P270" s="135"/>
      <c r="Q270" s="135"/>
      <c r="R270" s="135"/>
      <c r="S270" s="135"/>
      <c r="T270" s="135"/>
      <c r="U270" s="135"/>
      <c r="V270" s="135"/>
      <c r="W270" s="135"/>
      <c r="X270" s="135"/>
      <c r="Y270" s="135"/>
      <c r="Z270" s="135"/>
    </row>
    <row r="271" spans="1:26" ht="21.6" customHeight="1">
      <c r="A271" s="135"/>
      <c r="B271" s="135"/>
      <c r="C271" s="135"/>
      <c r="D271" s="135"/>
      <c r="E271" s="135"/>
      <c r="F271" s="135"/>
      <c r="G271" s="135"/>
      <c r="H271" s="135"/>
      <c r="I271" s="135"/>
      <c r="J271" s="135"/>
      <c r="K271" s="135"/>
      <c r="L271" s="135"/>
      <c r="M271" s="135"/>
      <c r="N271" s="135"/>
      <c r="O271" s="135"/>
      <c r="P271" s="135"/>
      <c r="Q271" s="135"/>
      <c r="R271" s="135"/>
      <c r="S271" s="135"/>
      <c r="T271" s="135"/>
      <c r="U271" s="135"/>
      <c r="V271" s="135"/>
      <c r="W271" s="135"/>
      <c r="X271" s="135"/>
      <c r="Y271" s="135"/>
      <c r="Z271" s="135"/>
    </row>
    <row r="272" spans="1:26" ht="21.6" customHeight="1">
      <c r="A272" s="135"/>
      <c r="B272" s="135"/>
      <c r="C272" s="135"/>
      <c r="D272" s="135"/>
      <c r="E272" s="135"/>
      <c r="F272" s="135"/>
      <c r="G272" s="135"/>
      <c r="H272" s="135"/>
      <c r="I272" s="135"/>
      <c r="J272" s="135"/>
      <c r="K272" s="135"/>
      <c r="L272" s="135"/>
      <c r="M272" s="135"/>
      <c r="N272" s="135"/>
      <c r="O272" s="135"/>
      <c r="P272" s="135"/>
      <c r="Q272" s="135"/>
      <c r="R272" s="135"/>
      <c r="S272" s="135"/>
      <c r="T272" s="135"/>
      <c r="U272" s="135"/>
      <c r="V272" s="135"/>
      <c r="W272" s="135"/>
      <c r="X272" s="135"/>
      <c r="Y272" s="135"/>
      <c r="Z272" s="135"/>
    </row>
    <row r="273" spans="1:26" ht="21.6" customHeight="1">
      <c r="A273" s="135"/>
      <c r="B273" s="135"/>
      <c r="C273" s="135"/>
      <c r="D273" s="135"/>
      <c r="E273" s="135"/>
      <c r="F273" s="135"/>
      <c r="G273" s="135"/>
      <c r="H273" s="135"/>
      <c r="I273" s="135"/>
      <c r="J273" s="135"/>
      <c r="K273" s="135"/>
      <c r="L273" s="135"/>
      <c r="M273" s="135"/>
      <c r="N273" s="135"/>
      <c r="O273" s="135"/>
      <c r="P273" s="135"/>
      <c r="Q273" s="135"/>
      <c r="R273" s="135"/>
      <c r="S273" s="135"/>
      <c r="T273" s="135"/>
      <c r="U273" s="135"/>
      <c r="V273" s="135"/>
      <c r="W273" s="135"/>
      <c r="X273" s="135"/>
      <c r="Y273" s="135"/>
      <c r="Z273" s="135"/>
    </row>
    <row r="274" spans="1:26" ht="21.6" customHeight="1">
      <c r="A274" s="135"/>
      <c r="B274" s="135"/>
      <c r="C274" s="135"/>
      <c r="D274" s="135"/>
      <c r="E274" s="135"/>
      <c r="F274" s="135"/>
      <c r="G274" s="135"/>
      <c r="H274" s="135"/>
      <c r="I274" s="135"/>
      <c r="J274" s="135"/>
      <c r="K274" s="135"/>
      <c r="L274" s="135"/>
      <c r="M274" s="135"/>
      <c r="N274" s="135"/>
      <c r="O274" s="135"/>
      <c r="P274" s="135"/>
      <c r="Q274" s="135"/>
      <c r="R274" s="135"/>
      <c r="S274" s="135"/>
      <c r="T274" s="135"/>
      <c r="U274" s="135"/>
      <c r="V274" s="135"/>
      <c r="W274" s="135"/>
      <c r="X274" s="135"/>
      <c r="Y274" s="135"/>
      <c r="Z274" s="135"/>
    </row>
    <row r="275" spans="1:26" ht="21.6" customHeight="1">
      <c r="A275" s="135"/>
      <c r="B275" s="135"/>
      <c r="C275" s="135"/>
      <c r="D275" s="135"/>
      <c r="E275" s="135"/>
      <c r="F275" s="135"/>
      <c r="G275" s="135"/>
      <c r="H275" s="135"/>
      <c r="I275" s="135"/>
      <c r="J275" s="135"/>
      <c r="K275" s="135"/>
      <c r="L275" s="135"/>
      <c r="M275" s="135"/>
      <c r="N275" s="135"/>
      <c r="O275" s="135"/>
      <c r="P275" s="135"/>
      <c r="Q275" s="135"/>
      <c r="R275" s="135"/>
      <c r="S275" s="135"/>
      <c r="T275" s="135"/>
      <c r="U275" s="135"/>
      <c r="V275" s="135"/>
      <c r="W275" s="135"/>
      <c r="X275" s="135"/>
      <c r="Y275" s="135"/>
      <c r="Z275" s="135"/>
    </row>
    <row r="276" spans="1:26" ht="21.6" customHeight="1">
      <c r="A276" s="135"/>
      <c r="B276" s="135"/>
      <c r="C276" s="135"/>
      <c r="D276" s="135"/>
      <c r="E276" s="135"/>
      <c r="F276" s="135"/>
      <c r="G276" s="135"/>
      <c r="H276" s="135"/>
      <c r="I276" s="135"/>
      <c r="J276" s="135"/>
      <c r="K276" s="135"/>
      <c r="L276" s="135"/>
      <c r="M276" s="135"/>
      <c r="N276" s="135"/>
      <c r="O276" s="135"/>
      <c r="P276" s="135"/>
      <c r="Q276" s="135"/>
      <c r="R276" s="135"/>
      <c r="S276" s="135"/>
      <c r="T276" s="135"/>
      <c r="U276" s="135"/>
      <c r="V276" s="135"/>
      <c r="W276" s="135"/>
      <c r="X276" s="135"/>
      <c r="Y276" s="135"/>
      <c r="Z276" s="135"/>
    </row>
    <row r="277" spans="1:26" ht="21.6" customHeight="1">
      <c r="A277" s="135"/>
      <c r="B277" s="135"/>
      <c r="C277" s="135"/>
      <c r="D277" s="135"/>
      <c r="E277" s="135"/>
      <c r="F277" s="135"/>
      <c r="G277" s="135"/>
      <c r="H277" s="135"/>
      <c r="I277" s="135"/>
      <c r="J277" s="135"/>
      <c r="K277" s="135"/>
      <c r="L277" s="135"/>
      <c r="M277" s="135"/>
      <c r="N277" s="135"/>
      <c r="O277" s="135"/>
      <c r="P277" s="135"/>
      <c r="Q277" s="135"/>
      <c r="R277" s="135"/>
      <c r="S277" s="135"/>
      <c r="T277" s="135"/>
      <c r="U277" s="135"/>
      <c r="V277" s="135"/>
      <c r="W277" s="135"/>
      <c r="X277" s="135"/>
      <c r="Y277" s="135"/>
      <c r="Z277" s="135"/>
    </row>
    <row r="278" spans="1:26" ht="21.6" customHeight="1">
      <c r="A278" s="135"/>
      <c r="B278" s="135"/>
      <c r="C278" s="135"/>
      <c r="D278" s="135"/>
      <c r="E278" s="135"/>
      <c r="F278" s="135"/>
      <c r="G278" s="135"/>
      <c r="H278" s="135"/>
      <c r="I278" s="135"/>
      <c r="J278" s="135"/>
      <c r="K278" s="135"/>
      <c r="L278" s="135"/>
      <c r="M278" s="135"/>
      <c r="N278" s="135"/>
      <c r="O278" s="135"/>
      <c r="P278" s="135"/>
      <c r="Q278" s="135"/>
      <c r="R278" s="135"/>
      <c r="S278" s="135"/>
      <c r="T278" s="135"/>
      <c r="U278" s="135"/>
      <c r="V278" s="135"/>
      <c r="W278" s="135"/>
      <c r="X278" s="135"/>
      <c r="Y278" s="135"/>
      <c r="Z278" s="135"/>
    </row>
    <row r="279" spans="1:26" ht="21.6" customHeight="1">
      <c r="A279" s="135"/>
      <c r="B279" s="135"/>
      <c r="C279" s="135"/>
      <c r="D279" s="135"/>
      <c r="E279" s="135"/>
      <c r="F279" s="135"/>
      <c r="G279" s="135"/>
      <c r="H279" s="135"/>
      <c r="I279" s="135"/>
      <c r="J279" s="135"/>
      <c r="K279" s="135"/>
      <c r="L279" s="135"/>
      <c r="M279" s="135"/>
      <c r="N279" s="135"/>
      <c r="O279" s="135"/>
      <c r="P279" s="135"/>
      <c r="Q279" s="135"/>
      <c r="R279" s="135"/>
      <c r="S279" s="135"/>
      <c r="T279" s="135"/>
      <c r="U279" s="135"/>
      <c r="V279" s="135"/>
      <c r="W279" s="135"/>
      <c r="X279" s="135"/>
      <c r="Y279" s="135"/>
      <c r="Z279" s="135"/>
    </row>
    <row r="280" spans="1:26" ht="21.6" customHeight="1">
      <c r="A280" s="135"/>
      <c r="B280" s="135"/>
      <c r="C280" s="135"/>
      <c r="D280" s="135"/>
      <c r="E280" s="135"/>
      <c r="F280" s="135"/>
      <c r="G280" s="135"/>
      <c r="H280" s="135"/>
      <c r="I280" s="135"/>
      <c r="J280" s="135"/>
      <c r="K280" s="135"/>
      <c r="L280" s="135"/>
      <c r="M280" s="135"/>
      <c r="N280" s="135"/>
      <c r="O280" s="135"/>
      <c r="P280" s="135"/>
      <c r="Q280" s="135"/>
      <c r="R280" s="135"/>
      <c r="S280" s="135"/>
      <c r="T280" s="135"/>
      <c r="U280" s="135"/>
      <c r="V280" s="135"/>
      <c r="W280" s="135"/>
      <c r="X280" s="135"/>
      <c r="Y280" s="135"/>
      <c r="Z280" s="135"/>
    </row>
    <row r="281" spans="1:26" ht="21.6" customHeight="1">
      <c r="A281" s="135"/>
      <c r="B281" s="135"/>
      <c r="C281" s="135"/>
      <c r="D281" s="135"/>
      <c r="E281" s="135"/>
      <c r="F281" s="135"/>
      <c r="G281" s="135"/>
      <c r="H281" s="135"/>
      <c r="I281" s="135"/>
      <c r="J281" s="135"/>
      <c r="K281" s="135"/>
      <c r="L281" s="135"/>
      <c r="M281" s="135"/>
      <c r="N281" s="135"/>
      <c r="O281" s="135"/>
      <c r="P281" s="135"/>
      <c r="Q281" s="135"/>
      <c r="R281" s="135"/>
      <c r="S281" s="135"/>
      <c r="T281" s="135"/>
      <c r="U281" s="135"/>
      <c r="V281" s="135"/>
      <c r="W281" s="135"/>
      <c r="X281" s="135"/>
      <c r="Y281" s="135"/>
      <c r="Z281" s="135"/>
    </row>
    <row r="282" spans="1:26" ht="21.6" customHeight="1">
      <c r="A282" s="135"/>
      <c r="B282" s="135"/>
      <c r="C282" s="135"/>
      <c r="D282" s="135"/>
      <c r="E282" s="135"/>
      <c r="F282" s="135"/>
      <c r="G282" s="135"/>
      <c r="H282" s="135"/>
      <c r="I282" s="135"/>
      <c r="J282" s="135"/>
      <c r="K282" s="135"/>
      <c r="L282" s="135"/>
      <c r="M282" s="135"/>
      <c r="N282" s="135"/>
      <c r="O282" s="135"/>
      <c r="P282" s="135"/>
      <c r="Q282" s="135"/>
      <c r="R282" s="135"/>
      <c r="S282" s="135"/>
      <c r="T282" s="135"/>
      <c r="U282" s="135"/>
      <c r="V282" s="135"/>
      <c r="W282" s="135"/>
      <c r="X282" s="135"/>
      <c r="Y282" s="135"/>
      <c r="Z282" s="135"/>
    </row>
    <row r="283" spans="1:26" ht="21.6" customHeight="1">
      <c r="A283" s="135"/>
      <c r="B283" s="135"/>
      <c r="C283" s="135"/>
      <c r="D283" s="135"/>
      <c r="E283" s="135"/>
      <c r="F283" s="135"/>
      <c r="G283" s="135"/>
      <c r="H283" s="135"/>
      <c r="I283" s="135"/>
      <c r="J283" s="135"/>
      <c r="K283" s="135"/>
      <c r="L283" s="135"/>
      <c r="M283" s="135"/>
      <c r="N283" s="135"/>
      <c r="O283" s="135"/>
      <c r="P283" s="135"/>
      <c r="Q283" s="135"/>
      <c r="R283" s="135"/>
      <c r="S283" s="135"/>
      <c r="T283" s="135"/>
      <c r="U283" s="135"/>
      <c r="V283" s="135"/>
      <c r="W283" s="135"/>
      <c r="X283" s="135"/>
      <c r="Y283" s="135"/>
      <c r="Z283" s="135"/>
    </row>
    <row r="284" spans="1:26" ht="21.6" customHeight="1">
      <c r="A284" s="135"/>
      <c r="B284" s="135"/>
      <c r="C284" s="135"/>
      <c r="D284" s="135"/>
      <c r="E284" s="135"/>
      <c r="F284" s="135"/>
      <c r="G284" s="135"/>
      <c r="H284" s="135"/>
      <c r="I284" s="135"/>
      <c r="J284" s="135"/>
      <c r="K284" s="135"/>
      <c r="L284" s="135"/>
      <c r="M284" s="135"/>
      <c r="N284" s="135"/>
      <c r="O284" s="135"/>
      <c r="P284" s="135"/>
      <c r="Q284" s="135"/>
      <c r="R284" s="135"/>
      <c r="S284" s="135"/>
      <c r="T284" s="135"/>
      <c r="U284" s="135"/>
      <c r="V284" s="135"/>
      <c r="W284" s="135"/>
      <c r="X284" s="135"/>
      <c r="Y284" s="135"/>
      <c r="Z284" s="135"/>
    </row>
    <row r="285" spans="1:26" ht="21.6" customHeight="1">
      <c r="A285" s="135"/>
      <c r="B285" s="135"/>
      <c r="C285" s="135"/>
      <c r="D285" s="135"/>
      <c r="E285" s="135"/>
      <c r="F285" s="135"/>
      <c r="G285" s="135"/>
      <c r="H285" s="135"/>
      <c r="I285" s="135"/>
      <c r="J285" s="135"/>
      <c r="K285" s="135"/>
      <c r="L285" s="135"/>
      <c r="M285" s="135"/>
      <c r="N285" s="135"/>
      <c r="O285" s="135"/>
      <c r="P285" s="135"/>
      <c r="Q285" s="135"/>
      <c r="R285" s="135"/>
      <c r="S285" s="135"/>
      <c r="T285" s="135"/>
      <c r="U285" s="135"/>
      <c r="V285" s="135"/>
      <c r="W285" s="135"/>
      <c r="X285" s="135"/>
      <c r="Y285" s="135"/>
      <c r="Z285" s="135"/>
    </row>
    <row r="286" spans="1:26" ht="21.6" customHeight="1">
      <c r="A286" s="135"/>
      <c r="B286" s="135"/>
      <c r="C286" s="135"/>
      <c r="D286" s="135"/>
      <c r="E286" s="135"/>
      <c r="F286" s="135"/>
      <c r="G286" s="135"/>
      <c r="H286" s="135"/>
      <c r="I286" s="135"/>
      <c r="J286" s="135"/>
      <c r="K286" s="135"/>
      <c r="L286" s="135"/>
      <c r="M286" s="135"/>
      <c r="N286" s="135"/>
      <c r="O286" s="135"/>
      <c r="P286" s="135"/>
      <c r="Q286" s="135"/>
      <c r="R286" s="135"/>
      <c r="S286" s="135"/>
      <c r="T286" s="135"/>
      <c r="U286" s="135"/>
      <c r="V286" s="135"/>
      <c r="W286" s="135"/>
      <c r="X286" s="135"/>
      <c r="Y286" s="135"/>
      <c r="Z286" s="135"/>
    </row>
    <row r="287" spans="1:26" ht="21.6" customHeight="1">
      <c r="A287" s="135"/>
      <c r="B287" s="135"/>
      <c r="C287" s="135"/>
      <c r="D287" s="135"/>
      <c r="E287" s="135"/>
      <c r="F287" s="135"/>
      <c r="G287" s="135"/>
      <c r="H287" s="135"/>
      <c r="I287" s="135"/>
      <c r="J287" s="135"/>
      <c r="K287" s="135"/>
      <c r="L287" s="135"/>
      <c r="M287" s="135"/>
      <c r="N287" s="135"/>
      <c r="O287" s="135"/>
      <c r="P287" s="135"/>
      <c r="Q287" s="135"/>
      <c r="R287" s="135"/>
      <c r="S287" s="135"/>
      <c r="T287" s="135"/>
      <c r="U287" s="135"/>
      <c r="V287" s="135"/>
      <c r="W287" s="135"/>
      <c r="X287" s="135"/>
      <c r="Y287" s="135"/>
      <c r="Z287" s="135"/>
    </row>
    <row r="288" spans="1:26" ht="21.6" customHeight="1">
      <c r="A288" s="135"/>
      <c r="B288" s="135"/>
      <c r="C288" s="135"/>
      <c r="D288" s="135"/>
      <c r="E288" s="135"/>
      <c r="F288" s="135"/>
      <c r="G288" s="135"/>
      <c r="H288" s="135"/>
      <c r="I288" s="135"/>
      <c r="J288" s="135"/>
      <c r="K288" s="135"/>
      <c r="L288" s="135"/>
      <c r="M288" s="135"/>
      <c r="N288" s="135"/>
      <c r="O288" s="135"/>
      <c r="P288" s="135"/>
      <c r="Q288" s="135"/>
      <c r="R288" s="135"/>
      <c r="S288" s="135"/>
      <c r="T288" s="135"/>
      <c r="U288" s="135"/>
      <c r="V288" s="135"/>
      <c r="W288" s="135"/>
      <c r="X288" s="135"/>
      <c r="Y288" s="135"/>
      <c r="Z288" s="135"/>
    </row>
    <row r="289" spans="1:26" ht="21.6" customHeight="1">
      <c r="A289" s="135"/>
      <c r="B289" s="135"/>
      <c r="C289" s="135"/>
      <c r="D289" s="135"/>
      <c r="E289" s="135"/>
      <c r="F289" s="135"/>
      <c r="G289" s="135"/>
      <c r="H289" s="135"/>
      <c r="I289" s="135"/>
      <c r="J289" s="135"/>
      <c r="K289" s="135"/>
      <c r="L289" s="135"/>
      <c r="M289" s="135"/>
      <c r="N289" s="135"/>
      <c r="O289" s="135"/>
      <c r="P289" s="135"/>
      <c r="Q289" s="135"/>
      <c r="R289" s="135"/>
      <c r="S289" s="135"/>
      <c r="T289" s="135"/>
      <c r="U289" s="135"/>
      <c r="V289" s="135"/>
      <c r="W289" s="135"/>
      <c r="X289" s="135"/>
      <c r="Y289" s="135"/>
      <c r="Z289" s="135"/>
    </row>
    <row r="290" spans="1:26" ht="21.6" customHeight="1">
      <c r="A290" s="135"/>
      <c r="B290" s="135"/>
      <c r="C290" s="135"/>
      <c r="D290" s="135"/>
      <c r="E290" s="135"/>
      <c r="F290" s="135"/>
      <c r="G290" s="135"/>
      <c r="H290" s="135"/>
      <c r="I290" s="135"/>
      <c r="J290" s="135"/>
      <c r="K290" s="135"/>
      <c r="L290" s="135"/>
      <c r="M290" s="135"/>
      <c r="N290" s="135"/>
      <c r="O290" s="135"/>
      <c r="P290" s="135"/>
      <c r="Q290" s="135"/>
      <c r="R290" s="135"/>
      <c r="S290" s="135"/>
      <c r="T290" s="135"/>
      <c r="U290" s="135"/>
      <c r="V290" s="135"/>
      <c r="W290" s="135"/>
      <c r="X290" s="135"/>
      <c r="Y290" s="135"/>
      <c r="Z290" s="135"/>
    </row>
    <row r="291" spans="1:26" ht="21.6" customHeight="1">
      <c r="A291" s="135"/>
      <c r="B291" s="135"/>
      <c r="C291" s="135"/>
      <c r="D291" s="135"/>
      <c r="E291" s="135"/>
      <c r="F291" s="135"/>
      <c r="G291" s="135"/>
      <c r="H291" s="135"/>
      <c r="I291" s="135"/>
      <c r="J291" s="135"/>
      <c r="K291" s="135"/>
      <c r="L291" s="135"/>
      <c r="M291" s="135"/>
      <c r="N291" s="135"/>
      <c r="O291" s="135"/>
      <c r="P291" s="135"/>
      <c r="Q291" s="135"/>
      <c r="R291" s="135"/>
      <c r="S291" s="135"/>
      <c r="T291" s="135"/>
      <c r="U291" s="135"/>
      <c r="V291" s="135"/>
      <c r="W291" s="135"/>
      <c r="X291" s="135"/>
      <c r="Y291" s="135"/>
      <c r="Z291" s="135"/>
    </row>
    <row r="292" spans="1:26" ht="21.6" customHeight="1">
      <c r="A292" s="135"/>
      <c r="B292" s="135"/>
      <c r="C292" s="135"/>
      <c r="D292" s="135"/>
      <c r="E292" s="135"/>
      <c r="F292" s="135"/>
      <c r="G292" s="135"/>
      <c r="H292" s="135"/>
      <c r="I292" s="135"/>
      <c r="J292" s="135"/>
      <c r="K292" s="135"/>
      <c r="L292" s="135"/>
      <c r="M292" s="135"/>
      <c r="N292" s="135"/>
      <c r="O292" s="135"/>
      <c r="P292" s="135"/>
      <c r="Q292" s="135"/>
      <c r="R292" s="135"/>
      <c r="S292" s="135"/>
      <c r="T292" s="135"/>
      <c r="U292" s="135"/>
      <c r="V292" s="135"/>
      <c r="W292" s="135"/>
      <c r="X292" s="135"/>
      <c r="Y292" s="135"/>
      <c r="Z292" s="135"/>
    </row>
    <row r="293" spans="1:26" ht="21.6" customHeight="1">
      <c r="A293" s="135"/>
      <c r="B293" s="135"/>
      <c r="C293" s="135"/>
      <c r="D293" s="135"/>
      <c r="E293" s="135"/>
      <c r="F293" s="135"/>
      <c r="G293" s="135"/>
      <c r="H293" s="135"/>
      <c r="I293" s="135"/>
      <c r="J293" s="135"/>
      <c r="K293" s="135"/>
      <c r="L293" s="135"/>
      <c r="M293" s="135"/>
      <c r="N293" s="135"/>
      <c r="O293" s="135"/>
      <c r="P293" s="135"/>
      <c r="Q293" s="135"/>
      <c r="R293" s="135"/>
      <c r="S293" s="135"/>
      <c r="T293" s="135"/>
      <c r="U293" s="135"/>
      <c r="V293" s="135"/>
      <c r="W293" s="135"/>
      <c r="X293" s="135"/>
      <c r="Y293" s="135"/>
      <c r="Z293" s="135"/>
    </row>
    <row r="294" spans="1:26" ht="21.6" customHeight="1">
      <c r="A294" s="135"/>
      <c r="B294" s="135"/>
      <c r="C294" s="135"/>
      <c r="D294" s="135"/>
      <c r="E294" s="135"/>
      <c r="F294" s="135"/>
      <c r="G294" s="135"/>
      <c r="H294" s="135"/>
      <c r="I294" s="135"/>
      <c r="J294" s="135"/>
      <c r="K294" s="135"/>
      <c r="L294" s="135"/>
      <c r="M294" s="135"/>
      <c r="N294" s="135"/>
      <c r="O294" s="135"/>
      <c r="P294" s="135"/>
      <c r="Q294" s="135"/>
      <c r="R294" s="135"/>
      <c r="S294" s="135"/>
      <c r="T294" s="135"/>
      <c r="U294" s="135"/>
      <c r="V294" s="135"/>
      <c r="W294" s="135"/>
      <c r="X294" s="135"/>
      <c r="Y294" s="135"/>
      <c r="Z294" s="135"/>
    </row>
    <row r="295" spans="1:26" ht="21.6" customHeight="1">
      <c r="A295" s="135"/>
      <c r="B295" s="135"/>
      <c r="C295" s="135"/>
      <c r="D295" s="135"/>
      <c r="E295" s="135"/>
      <c r="F295" s="135"/>
      <c r="G295" s="135"/>
      <c r="H295" s="135"/>
      <c r="I295" s="135"/>
      <c r="J295" s="135"/>
      <c r="K295" s="135"/>
      <c r="L295" s="135"/>
      <c r="M295" s="135"/>
      <c r="N295" s="135"/>
      <c r="O295" s="135"/>
      <c r="P295" s="135"/>
      <c r="Q295" s="135"/>
      <c r="R295" s="135"/>
      <c r="S295" s="135"/>
      <c r="T295" s="135"/>
      <c r="U295" s="135"/>
      <c r="V295" s="135"/>
      <c r="W295" s="135"/>
      <c r="X295" s="135"/>
      <c r="Y295" s="135"/>
      <c r="Z295" s="135"/>
    </row>
    <row r="296" spans="1:26" ht="21.6" customHeight="1">
      <c r="A296" s="135"/>
      <c r="B296" s="135"/>
      <c r="C296" s="135"/>
      <c r="D296" s="135"/>
      <c r="E296" s="135"/>
      <c r="F296" s="135"/>
      <c r="G296" s="135"/>
      <c r="H296" s="135"/>
      <c r="I296" s="135"/>
      <c r="J296" s="135"/>
      <c r="K296" s="135"/>
      <c r="L296" s="135"/>
      <c r="M296" s="135"/>
      <c r="N296" s="135"/>
      <c r="O296" s="135"/>
      <c r="P296" s="135"/>
      <c r="Q296" s="135"/>
      <c r="R296" s="135"/>
      <c r="S296" s="135"/>
      <c r="T296" s="135"/>
      <c r="U296" s="135"/>
      <c r="V296" s="135"/>
      <c r="W296" s="135"/>
      <c r="X296" s="135"/>
      <c r="Y296" s="135"/>
      <c r="Z296" s="135"/>
    </row>
    <row r="297" spans="1:26" ht="21.6" customHeight="1">
      <c r="A297" s="135"/>
      <c r="B297" s="135"/>
      <c r="C297" s="135"/>
      <c r="D297" s="135"/>
      <c r="E297" s="135"/>
      <c r="F297" s="135"/>
      <c r="G297" s="135"/>
      <c r="H297" s="135"/>
      <c r="I297" s="135"/>
      <c r="J297" s="135"/>
      <c r="K297" s="135"/>
      <c r="L297" s="135"/>
      <c r="M297" s="135"/>
      <c r="N297" s="135"/>
      <c r="O297" s="135"/>
      <c r="P297" s="135"/>
      <c r="Q297" s="135"/>
      <c r="R297" s="135"/>
      <c r="S297" s="135"/>
      <c r="T297" s="135"/>
      <c r="U297" s="135"/>
      <c r="V297" s="135"/>
      <c r="W297" s="135"/>
      <c r="X297" s="135"/>
      <c r="Y297" s="135"/>
      <c r="Z297" s="135"/>
    </row>
    <row r="298" spans="1:26" ht="21.6" customHeight="1">
      <c r="A298" s="135"/>
      <c r="B298" s="135"/>
      <c r="C298" s="135"/>
      <c r="D298" s="135"/>
      <c r="E298" s="135"/>
      <c r="F298" s="135"/>
      <c r="G298" s="135"/>
      <c r="H298" s="135"/>
      <c r="I298" s="135"/>
      <c r="J298" s="135"/>
      <c r="K298" s="135"/>
      <c r="L298" s="135"/>
      <c r="M298" s="135"/>
      <c r="N298" s="135"/>
      <c r="O298" s="135"/>
      <c r="P298" s="135"/>
      <c r="Q298" s="135"/>
      <c r="R298" s="135"/>
      <c r="S298" s="135"/>
      <c r="T298" s="135"/>
      <c r="U298" s="135"/>
      <c r="V298" s="135"/>
      <c r="W298" s="135"/>
      <c r="X298" s="135"/>
      <c r="Y298" s="135"/>
      <c r="Z298" s="135"/>
    </row>
    <row r="299" spans="1:26" ht="21.6" customHeight="1">
      <c r="A299" s="135"/>
      <c r="B299" s="135"/>
      <c r="C299" s="135"/>
      <c r="D299" s="135"/>
      <c r="E299" s="135"/>
      <c r="F299" s="135"/>
      <c r="G299" s="135"/>
      <c r="H299" s="135"/>
      <c r="I299" s="135"/>
      <c r="J299" s="135"/>
      <c r="K299" s="135"/>
      <c r="L299" s="135"/>
      <c r="M299" s="135"/>
      <c r="N299" s="135"/>
      <c r="O299" s="135"/>
      <c r="P299" s="135"/>
      <c r="Q299" s="135"/>
      <c r="R299" s="135"/>
      <c r="S299" s="135"/>
      <c r="T299" s="135"/>
      <c r="U299" s="135"/>
      <c r="V299" s="135"/>
      <c r="W299" s="135"/>
      <c r="X299" s="135"/>
      <c r="Y299" s="135"/>
      <c r="Z299" s="135"/>
    </row>
    <row r="300" spans="1:26" ht="21.6" customHeight="1">
      <c r="A300" s="135"/>
      <c r="B300" s="135"/>
      <c r="C300" s="135"/>
      <c r="D300" s="135"/>
      <c r="E300" s="135"/>
      <c r="F300" s="135"/>
      <c r="G300" s="135"/>
      <c r="H300" s="135"/>
      <c r="I300" s="135"/>
      <c r="J300" s="135"/>
      <c r="K300" s="135"/>
      <c r="L300" s="135"/>
      <c r="M300" s="135"/>
      <c r="N300" s="135"/>
      <c r="O300" s="135"/>
      <c r="P300" s="135"/>
      <c r="Q300" s="135"/>
      <c r="R300" s="135"/>
      <c r="S300" s="135"/>
      <c r="T300" s="135"/>
      <c r="U300" s="135"/>
      <c r="V300" s="135"/>
      <c r="W300" s="135"/>
      <c r="X300" s="135"/>
      <c r="Y300" s="135"/>
      <c r="Z300" s="135"/>
    </row>
    <row r="301" spans="1:26" ht="21.6" customHeight="1">
      <c r="A301" s="135"/>
      <c r="B301" s="135"/>
      <c r="C301" s="135"/>
      <c r="D301" s="135"/>
      <c r="E301" s="135"/>
      <c r="F301" s="135"/>
      <c r="G301" s="135"/>
      <c r="H301" s="135"/>
      <c r="I301" s="135"/>
      <c r="J301" s="135"/>
      <c r="K301" s="135"/>
      <c r="L301" s="135"/>
      <c r="M301" s="135"/>
      <c r="N301" s="135"/>
      <c r="O301" s="135"/>
      <c r="P301" s="135"/>
      <c r="Q301" s="135"/>
      <c r="R301" s="135"/>
      <c r="S301" s="135"/>
      <c r="T301" s="135"/>
      <c r="U301" s="135"/>
      <c r="V301" s="135"/>
      <c r="W301" s="135"/>
      <c r="X301" s="135"/>
      <c r="Y301" s="135"/>
      <c r="Z301" s="135"/>
    </row>
    <row r="302" spans="1:26" ht="21.6" customHeight="1">
      <c r="A302" s="135"/>
      <c r="B302" s="135"/>
      <c r="C302" s="135"/>
      <c r="D302" s="135"/>
      <c r="E302" s="135"/>
      <c r="F302" s="135"/>
      <c r="G302" s="135"/>
      <c r="H302" s="135"/>
      <c r="I302" s="135"/>
      <c r="J302" s="135"/>
      <c r="K302" s="135"/>
      <c r="L302" s="135"/>
      <c r="M302" s="135"/>
      <c r="N302" s="135"/>
      <c r="O302" s="135"/>
      <c r="P302" s="135"/>
      <c r="Q302" s="135"/>
      <c r="R302" s="135"/>
      <c r="S302" s="135"/>
      <c r="T302" s="135"/>
      <c r="U302" s="135"/>
      <c r="V302" s="135"/>
      <c r="W302" s="135"/>
      <c r="X302" s="135"/>
      <c r="Y302" s="135"/>
      <c r="Z302" s="135"/>
    </row>
    <row r="303" spans="1:26" ht="21.6" customHeight="1">
      <c r="A303" s="135"/>
      <c r="B303" s="135"/>
      <c r="C303" s="135"/>
      <c r="D303" s="135"/>
      <c r="E303" s="135"/>
      <c r="F303" s="135"/>
      <c r="G303" s="135"/>
      <c r="H303" s="135"/>
      <c r="I303" s="135"/>
      <c r="J303" s="135"/>
      <c r="K303" s="135"/>
      <c r="L303" s="135"/>
      <c r="M303" s="135"/>
      <c r="N303" s="135"/>
      <c r="O303" s="135"/>
      <c r="P303" s="135"/>
      <c r="Q303" s="135"/>
      <c r="R303" s="135"/>
      <c r="S303" s="135"/>
      <c r="T303" s="135"/>
      <c r="U303" s="135"/>
      <c r="V303" s="135"/>
      <c r="W303" s="135"/>
      <c r="X303" s="135"/>
      <c r="Y303" s="135"/>
      <c r="Z303" s="135"/>
    </row>
    <row r="304" spans="1:26" ht="21.6" customHeight="1">
      <c r="A304" s="135"/>
      <c r="B304" s="135"/>
      <c r="C304" s="135"/>
      <c r="D304" s="135"/>
      <c r="E304" s="135"/>
      <c r="F304" s="135"/>
      <c r="G304" s="135"/>
      <c r="H304" s="135"/>
      <c r="I304" s="135"/>
      <c r="J304" s="135"/>
      <c r="K304" s="135"/>
      <c r="L304" s="135"/>
      <c r="M304" s="135"/>
      <c r="N304" s="135"/>
      <c r="O304" s="135"/>
      <c r="P304" s="135"/>
      <c r="Q304" s="135"/>
      <c r="R304" s="135"/>
      <c r="S304" s="135"/>
      <c r="T304" s="135"/>
      <c r="U304" s="135"/>
      <c r="V304" s="135"/>
      <c r="W304" s="135"/>
      <c r="X304" s="135"/>
      <c r="Y304" s="135"/>
      <c r="Z304" s="135"/>
    </row>
    <row r="305" spans="1:26" ht="21.6" customHeight="1">
      <c r="A305" s="135"/>
      <c r="B305" s="135"/>
      <c r="C305" s="135"/>
      <c r="D305" s="135"/>
      <c r="E305" s="135"/>
      <c r="F305" s="135"/>
      <c r="G305" s="135"/>
      <c r="H305" s="135"/>
      <c r="I305" s="135"/>
      <c r="J305" s="135"/>
      <c r="K305" s="135"/>
      <c r="L305" s="135"/>
      <c r="M305" s="135"/>
      <c r="N305" s="135"/>
      <c r="O305" s="135"/>
      <c r="P305" s="135"/>
      <c r="Q305" s="135"/>
      <c r="R305" s="135"/>
      <c r="S305" s="135"/>
      <c r="T305" s="135"/>
      <c r="U305" s="135"/>
      <c r="V305" s="135"/>
      <c r="W305" s="135"/>
      <c r="X305" s="135"/>
      <c r="Y305" s="135"/>
      <c r="Z305" s="135"/>
    </row>
    <row r="306" spans="1:26" ht="21.6" customHeight="1">
      <c r="A306" s="135"/>
      <c r="B306" s="135"/>
      <c r="C306" s="135"/>
      <c r="D306" s="135"/>
      <c r="E306" s="135"/>
      <c r="F306" s="135"/>
      <c r="G306" s="135"/>
      <c r="H306" s="135"/>
      <c r="I306" s="135"/>
      <c r="J306" s="135"/>
      <c r="K306" s="135"/>
      <c r="L306" s="135"/>
      <c r="M306" s="135"/>
      <c r="N306" s="135"/>
      <c r="O306" s="135"/>
      <c r="P306" s="135"/>
      <c r="Q306" s="135"/>
      <c r="R306" s="135"/>
      <c r="S306" s="135"/>
      <c r="T306" s="135"/>
      <c r="U306" s="135"/>
      <c r="V306" s="135"/>
      <c r="W306" s="135"/>
      <c r="X306" s="135"/>
      <c r="Y306" s="135"/>
      <c r="Z306" s="135"/>
    </row>
    <row r="307" spans="1:26" ht="21.6" customHeight="1">
      <c r="A307" s="135"/>
      <c r="B307" s="135"/>
      <c r="C307" s="135"/>
      <c r="D307" s="135"/>
      <c r="E307" s="135"/>
      <c r="F307" s="135"/>
      <c r="G307" s="135"/>
      <c r="H307" s="135"/>
      <c r="I307" s="135"/>
      <c r="J307" s="135"/>
      <c r="K307" s="135"/>
      <c r="L307" s="135"/>
      <c r="M307" s="135"/>
      <c r="N307" s="135"/>
      <c r="O307" s="135"/>
      <c r="P307" s="135"/>
      <c r="Q307" s="135"/>
      <c r="R307" s="135"/>
      <c r="S307" s="135"/>
      <c r="T307" s="135"/>
      <c r="U307" s="135"/>
      <c r="V307" s="135"/>
      <c r="W307" s="135"/>
      <c r="X307" s="135"/>
      <c r="Y307" s="135"/>
      <c r="Z307" s="135"/>
    </row>
    <row r="308" spans="1:26" ht="21.6" customHeight="1">
      <c r="A308" s="135"/>
      <c r="B308" s="135"/>
      <c r="C308" s="135"/>
      <c r="D308" s="135"/>
      <c r="E308" s="135"/>
      <c r="F308" s="135"/>
      <c r="G308" s="135"/>
      <c r="H308" s="135"/>
      <c r="I308" s="135"/>
      <c r="J308" s="135"/>
      <c r="K308" s="135"/>
      <c r="L308" s="135"/>
      <c r="M308" s="135"/>
      <c r="N308" s="135"/>
      <c r="O308" s="135"/>
      <c r="P308" s="135"/>
      <c r="Q308" s="135"/>
      <c r="R308" s="135"/>
      <c r="S308" s="135"/>
      <c r="T308" s="135"/>
      <c r="U308" s="135"/>
      <c r="V308" s="135"/>
      <c r="W308" s="135"/>
      <c r="X308" s="135"/>
      <c r="Y308" s="135"/>
      <c r="Z308" s="135"/>
    </row>
    <row r="309" spans="1:26" ht="21.6" customHeight="1">
      <c r="A309" s="135"/>
      <c r="B309" s="135"/>
      <c r="C309" s="135"/>
      <c r="D309" s="135"/>
      <c r="E309" s="135"/>
      <c r="F309" s="135"/>
      <c r="G309" s="135"/>
      <c r="H309" s="135"/>
      <c r="I309" s="135"/>
      <c r="J309" s="135"/>
      <c r="K309" s="135"/>
      <c r="L309" s="135"/>
      <c r="M309" s="135"/>
      <c r="N309" s="135"/>
      <c r="O309" s="135"/>
      <c r="P309" s="135"/>
      <c r="Q309" s="135"/>
      <c r="R309" s="135"/>
      <c r="S309" s="135"/>
      <c r="T309" s="135"/>
      <c r="U309" s="135"/>
      <c r="V309" s="135"/>
      <c r="W309" s="135"/>
      <c r="X309" s="135"/>
      <c r="Y309" s="135"/>
      <c r="Z309" s="135"/>
    </row>
    <row r="310" spans="1:26" ht="21.6" customHeight="1">
      <c r="A310" s="135"/>
      <c r="B310" s="135"/>
      <c r="C310" s="135"/>
      <c r="D310" s="135"/>
      <c r="E310" s="135"/>
      <c r="F310" s="135"/>
      <c r="G310" s="135"/>
      <c r="H310" s="135"/>
      <c r="I310" s="135"/>
      <c r="J310" s="135"/>
      <c r="K310" s="135"/>
      <c r="L310" s="135"/>
      <c r="M310" s="135"/>
      <c r="N310" s="135"/>
      <c r="O310" s="135"/>
      <c r="P310" s="135"/>
      <c r="Q310" s="135"/>
      <c r="R310" s="135"/>
      <c r="S310" s="135"/>
      <c r="T310" s="135"/>
      <c r="U310" s="135"/>
      <c r="V310" s="135"/>
      <c r="W310" s="135"/>
      <c r="X310" s="135"/>
      <c r="Y310" s="135"/>
      <c r="Z310" s="135"/>
    </row>
    <row r="311" spans="1:26" ht="21.6" customHeight="1">
      <c r="A311" s="135"/>
      <c r="B311" s="135"/>
      <c r="C311" s="135"/>
      <c r="D311" s="135"/>
      <c r="E311" s="135"/>
      <c r="F311" s="135"/>
      <c r="G311" s="135"/>
      <c r="H311" s="135"/>
      <c r="I311" s="135"/>
      <c r="J311" s="135"/>
      <c r="K311" s="135"/>
      <c r="L311" s="135"/>
      <c r="M311" s="135"/>
      <c r="N311" s="135"/>
      <c r="O311" s="135"/>
      <c r="P311" s="135"/>
      <c r="Q311" s="135"/>
      <c r="R311" s="135"/>
      <c r="S311" s="135"/>
      <c r="T311" s="135"/>
      <c r="U311" s="135"/>
      <c r="V311" s="135"/>
      <c r="W311" s="135"/>
      <c r="X311" s="135"/>
      <c r="Y311" s="135"/>
      <c r="Z311" s="135"/>
    </row>
    <row r="312" spans="1:26" ht="21.6" customHeight="1">
      <c r="A312" s="135"/>
      <c r="B312" s="135"/>
      <c r="C312" s="135"/>
      <c r="D312" s="135"/>
      <c r="E312" s="135"/>
      <c r="F312" s="135"/>
      <c r="G312" s="135"/>
      <c r="H312" s="135"/>
      <c r="I312" s="135"/>
      <c r="J312" s="135"/>
      <c r="K312" s="135"/>
      <c r="L312" s="135"/>
      <c r="M312" s="135"/>
      <c r="N312" s="135"/>
      <c r="O312" s="135"/>
      <c r="P312" s="135"/>
      <c r="Q312" s="135"/>
      <c r="R312" s="135"/>
      <c r="S312" s="135"/>
      <c r="T312" s="135"/>
      <c r="U312" s="135"/>
      <c r="V312" s="135"/>
      <c r="W312" s="135"/>
      <c r="X312" s="135"/>
      <c r="Y312" s="135"/>
      <c r="Z312" s="135"/>
    </row>
    <row r="313" spans="1:26" ht="21.6" customHeight="1">
      <c r="A313" s="135"/>
      <c r="B313" s="135"/>
      <c r="C313" s="135"/>
      <c r="D313" s="135"/>
      <c r="E313" s="135"/>
      <c r="F313" s="135"/>
      <c r="G313" s="135"/>
      <c r="H313" s="135"/>
      <c r="I313" s="135"/>
      <c r="J313" s="135"/>
      <c r="K313" s="135"/>
      <c r="L313" s="135"/>
      <c r="M313" s="135"/>
      <c r="N313" s="135"/>
      <c r="O313" s="135"/>
      <c r="P313" s="135"/>
      <c r="Q313" s="135"/>
      <c r="R313" s="135"/>
      <c r="S313" s="135"/>
      <c r="T313" s="135"/>
      <c r="U313" s="135"/>
      <c r="V313" s="135"/>
      <c r="W313" s="135"/>
      <c r="X313" s="135"/>
      <c r="Y313" s="135"/>
      <c r="Z313" s="135"/>
    </row>
    <row r="314" spans="1:26" ht="21.6" customHeight="1">
      <c r="A314" s="135"/>
      <c r="B314" s="135"/>
      <c r="C314" s="135"/>
      <c r="D314" s="135"/>
      <c r="E314" s="135"/>
      <c r="F314" s="135"/>
      <c r="G314" s="135"/>
      <c r="H314" s="135"/>
      <c r="I314" s="135"/>
      <c r="J314" s="135"/>
      <c r="K314" s="135"/>
      <c r="L314" s="135"/>
      <c r="M314" s="135"/>
      <c r="N314" s="135"/>
      <c r="O314" s="135"/>
      <c r="P314" s="135"/>
      <c r="Q314" s="135"/>
      <c r="R314" s="135"/>
      <c r="S314" s="135"/>
      <c r="T314" s="135"/>
      <c r="U314" s="135"/>
      <c r="V314" s="135"/>
      <c r="W314" s="135"/>
      <c r="X314" s="135"/>
      <c r="Y314" s="135"/>
      <c r="Z314" s="135"/>
    </row>
    <row r="315" spans="1:26" ht="21.6" customHeight="1">
      <c r="A315" s="135"/>
      <c r="B315" s="135"/>
      <c r="C315" s="135"/>
      <c r="D315" s="135"/>
      <c r="E315" s="135"/>
      <c r="F315" s="135"/>
      <c r="G315" s="135"/>
      <c r="H315" s="135"/>
      <c r="I315" s="135"/>
      <c r="J315" s="135"/>
      <c r="K315" s="135"/>
      <c r="L315" s="135"/>
      <c r="M315" s="135"/>
      <c r="N315" s="135"/>
      <c r="O315" s="135"/>
      <c r="P315" s="135"/>
      <c r="Q315" s="135"/>
      <c r="R315" s="135"/>
      <c r="S315" s="135"/>
      <c r="T315" s="135"/>
      <c r="U315" s="135"/>
      <c r="V315" s="135"/>
      <c r="W315" s="135"/>
      <c r="X315" s="135"/>
      <c r="Y315" s="135"/>
      <c r="Z315" s="135"/>
    </row>
    <row r="316" spans="1:26" ht="21.6" customHeight="1">
      <c r="A316" s="135"/>
      <c r="B316" s="135"/>
      <c r="C316" s="135"/>
      <c r="D316" s="135"/>
      <c r="E316" s="135"/>
      <c r="F316" s="135"/>
      <c r="G316" s="135"/>
      <c r="H316" s="135"/>
      <c r="I316" s="135"/>
      <c r="J316" s="135"/>
      <c r="K316" s="135"/>
      <c r="L316" s="135"/>
      <c r="M316" s="135"/>
      <c r="N316" s="135"/>
      <c r="O316" s="135"/>
      <c r="P316" s="135"/>
      <c r="Q316" s="135"/>
      <c r="R316" s="135"/>
      <c r="S316" s="135"/>
      <c r="T316" s="135"/>
      <c r="U316" s="135"/>
      <c r="V316" s="135"/>
      <c r="W316" s="135"/>
      <c r="X316" s="135"/>
      <c r="Y316" s="135"/>
      <c r="Z316" s="135"/>
    </row>
    <row r="317" spans="1:26" ht="21.6" customHeight="1">
      <c r="A317" s="135"/>
      <c r="B317" s="135"/>
      <c r="C317" s="135"/>
      <c r="D317" s="135"/>
      <c r="E317" s="135"/>
      <c r="F317" s="135"/>
      <c r="G317" s="135"/>
      <c r="H317" s="135"/>
      <c r="I317" s="135"/>
      <c r="J317" s="135"/>
      <c r="K317" s="135"/>
      <c r="L317" s="135"/>
      <c r="M317" s="135"/>
      <c r="N317" s="135"/>
      <c r="O317" s="135"/>
      <c r="P317" s="135"/>
      <c r="Q317" s="135"/>
      <c r="R317" s="135"/>
      <c r="S317" s="135"/>
      <c r="T317" s="135"/>
      <c r="U317" s="135"/>
      <c r="V317" s="135"/>
      <c r="W317" s="135"/>
      <c r="X317" s="135"/>
      <c r="Y317" s="135"/>
      <c r="Z317" s="135"/>
    </row>
    <row r="318" spans="1:26" ht="21.6" customHeight="1">
      <c r="A318" s="135"/>
      <c r="B318" s="135"/>
      <c r="C318" s="135"/>
      <c r="D318" s="135"/>
      <c r="E318" s="135"/>
      <c r="F318" s="135"/>
      <c r="G318" s="135"/>
      <c r="H318" s="135"/>
      <c r="I318" s="135"/>
      <c r="J318" s="135"/>
      <c r="K318" s="135"/>
      <c r="L318" s="135"/>
      <c r="M318" s="135"/>
      <c r="N318" s="135"/>
      <c r="O318" s="135"/>
      <c r="P318" s="135"/>
      <c r="Q318" s="135"/>
      <c r="R318" s="135"/>
      <c r="S318" s="135"/>
      <c r="T318" s="135"/>
      <c r="U318" s="135"/>
      <c r="V318" s="135"/>
      <c r="W318" s="135"/>
      <c r="X318" s="135"/>
      <c r="Y318" s="135"/>
      <c r="Z318" s="135"/>
    </row>
    <row r="319" spans="1:26" ht="21.6" customHeight="1">
      <c r="A319" s="135"/>
      <c r="B319" s="135"/>
      <c r="C319" s="135"/>
      <c r="D319" s="135"/>
      <c r="E319" s="135"/>
      <c r="F319" s="135"/>
      <c r="G319" s="135"/>
      <c r="H319" s="135"/>
      <c r="I319" s="135"/>
      <c r="J319" s="135"/>
      <c r="K319" s="135"/>
      <c r="L319" s="135"/>
      <c r="M319" s="135"/>
      <c r="N319" s="135"/>
      <c r="O319" s="135"/>
      <c r="P319" s="135"/>
      <c r="Q319" s="135"/>
      <c r="R319" s="135"/>
      <c r="S319" s="135"/>
      <c r="T319" s="135"/>
      <c r="U319" s="135"/>
      <c r="V319" s="135"/>
      <c r="W319" s="135"/>
      <c r="X319" s="135"/>
      <c r="Y319" s="135"/>
      <c r="Z319" s="135"/>
    </row>
    <row r="320" spans="1:26" ht="21.6" customHeight="1">
      <c r="A320" s="135"/>
      <c r="B320" s="135"/>
      <c r="C320" s="135"/>
      <c r="D320" s="135"/>
      <c r="E320" s="135"/>
      <c r="F320" s="135"/>
      <c r="G320" s="135"/>
      <c r="H320" s="135"/>
      <c r="I320" s="135"/>
      <c r="J320" s="135"/>
      <c r="K320" s="135"/>
      <c r="L320" s="135"/>
      <c r="M320" s="135"/>
      <c r="N320" s="135"/>
      <c r="O320" s="135"/>
      <c r="P320" s="135"/>
      <c r="Q320" s="135"/>
      <c r="R320" s="135"/>
      <c r="S320" s="135"/>
      <c r="T320" s="135"/>
      <c r="U320" s="135"/>
      <c r="V320" s="135"/>
      <c r="W320" s="135"/>
      <c r="X320" s="135"/>
      <c r="Y320" s="135"/>
      <c r="Z320" s="135"/>
    </row>
    <row r="321" spans="1:26" ht="21.6" customHeight="1">
      <c r="A321" s="135"/>
      <c r="B321" s="135"/>
      <c r="C321" s="135"/>
      <c r="D321" s="135"/>
      <c r="E321" s="135"/>
      <c r="F321" s="135"/>
      <c r="G321" s="135"/>
      <c r="H321" s="135"/>
      <c r="I321" s="135"/>
      <c r="J321" s="135"/>
      <c r="K321" s="135"/>
      <c r="L321" s="135"/>
      <c r="M321" s="135"/>
      <c r="N321" s="135"/>
      <c r="O321" s="135"/>
      <c r="P321" s="135"/>
      <c r="Q321" s="135"/>
      <c r="R321" s="135"/>
      <c r="S321" s="135"/>
      <c r="T321" s="135"/>
      <c r="U321" s="135"/>
      <c r="V321" s="135"/>
      <c r="W321" s="135"/>
      <c r="X321" s="135"/>
      <c r="Y321" s="135"/>
      <c r="Z321" s="135"/>
    </row>
    <row r="322" spans="1:26" ht="21.6" customHeight="1">
      <c r="A322" s="135"/>
      <c r="B322" s="135"/>
      <c r="C322" s="135"/>
      <c r="D322" s="135"/>
      <c r="E322" s="135"/>
      <c r="F322" s="135"/>
      <c r="G322" s="135"/>
      <c r="H322" s="135"/>
      <c r="I322" s="135"/>
      <c r="J322" s="135"/>
      <c r="K322" s="135"/>
      <c r="L322" s="135"/>
      <c r="M322" s="135"/>
      <c r="N322" s="135"/>
      <c r="O322" s="135"/>
      <c r="P322" s="135"/>
      <c r="Q322" s="135"/>
      <c r="R322" s="135"/>
      <c r="S322" s="135"/>
      <c r="T322" s="135"/>
      <c r="U322" s="135"/>
      <c r="V322" s="135"/>
      <c r="W322" s="135"/>
      <c r="X322" s="135"/>
      <c r="Y322" s="135"/>
      <c r="Z322" s="135"/>
    </row>
    <row r="323" spans="1:26" ht="21.6" customHeight="1">
      <c r="A323" s="135"/>
      <c r="B323" s="135"/>
      <c r="C323" s="135"/>
      <c r="D323" s="135"/>
      <c r="E323" s="135"/>
      <c r="F323" s="135"/>
      <c r="G323" s="135"/>
      <c r="H323" s="135"/>
      <c r="I323" s="135"/>
      <c r="J323" s="135"/>
      <c r="K323" s="135"/>
      <c r="L323" s="135"/>
      <c r="M323" s="135"/>
      <c r="N323" s="135"/>
      <c r="O323" s="135"/>
      <c r="P323" s="135"/>
      <c r="Q323" s="135"/>
      <c r="R323" s="135"/>
      <c r="S323" s="135"/>
      <c r="T323" s="135"/>
      <c r="U323" s="135"/>
      <c r="V323" s="135"/>
      <c r="W323" s="135"/>
      <c r="X323" s="135"/>
      <c r="Y323" s="135"/>
      <c r="Z323" s="135"/>
    </row>
    <row r="324" spans="1:26" ht="21.6" customHeight="1">
      <c r="A324" s="135"/>
      <c r="B324" s="135"/>
      <c r="C324" s="135"/>
      <c r="D324" s="135"/>
      <c r="E324" s="135"/>
      <c r="F324" s="135"/>
      <c r="G324" s="135"/>
      <c r="H324" s="135"/>
      <c r="I324" s="135"/>
      <c r="J324" s="135"/>
      <c r="K324" s="135"/>
      <c r="L324" s="135"/>
      <c r="M324" s="135"/>
      <c r="N324" s="135"/>
      <c r="O324" s="135"/>
      <c r="P324" s="135"/>
      <c r="Q324" s="135"/>
      <c r="R324" s="135"/>
      <c r="S324" s="135"/>
      <c r="T324" s="135"/>
      <c r="U324" s="135"/>
      <c r="V324" s="135"/>
      <c r="W324" s="135"/>
      <c r="X324" s="135"/>
      <c r="Y324" s="135"/>
      <c r="Z324" s="135"/>
    </row>
    <row r="325" spans="1:26" ht="21.6" customHeight="1">
      <c r="A325" s="135"/>
      <c r="B325" s="135"/>
      <c r="C325" s="135"/>
      <c r="D325" s="135"/>
      <c r="E325" s="135"/>
      <c r="F325" s="135"/>
      <c r="G325" s="135"/>
      <c r="H325" s="135"/>
      <c r="I325" s="135"/>
      <c r="J325" s="135"/>
      <c r="K325" s="135"/>
      <c r="L325" s="135"/>
      <c r="M325" s="135"/>
      <c r="N325" s="135"/>
      <c r="O325" s="135"/>
      <c r="P325" s="135"/>
      <c r="Q325" s="135"/>
      <c r="R325" s="135"/>
      <c r="S325" s="135"/>
      <c r="T325" s="135"/>
      <c r="U325" s="135"/>
      <c r="V325" s="135"/>
      <c r="W325" s="135"/>
      <c r="X325" s="135"/>
      <c r="Y325" s="135"/>
      <c r="Z325" s="135"/>
    </row>
    <row r="326" spans="1:26" ht="21.6" customHeight="1">
      <c r="A326" s="135"/>
      <c r="B326" s="135"/>
      <c r="C326" s="135"/>
      <c r="D326" s="135"/>
      <c r="E326" s="135"/>
      <c r="F326" s="135"/>
      <c r="G326" s="135"/>
      <c r="H326" s="135"/>
      <c r="I326" s="135"/>
      <c r="J326" s="135"/>
      <c r="K326" s="135"/>
      <c r="L326" s="135"/>
      <c r="M326" s="135"/>
      <c r="N326" s="135"/>
      <c r="O326" s="135"/>
      <c r="P326" s="135"/>
      <c r="Q326" s="135"/>
      <c r="R326" s="135"/>
      <c r="S326" s="135"/>
      <c r="T326" s="135"/>
      <c r="U326" s="135"/>
      <c r="V326" s="135"/>
      <c r="W326" s="135"/>
      <c r="X326" s="135"/>
      <c r="Y326" s="135"/>
      <c r="Z326" s="135"/>
    </row>
    <row r="327" spans="1:26" ht="21.6" customHeight="1">
      <c r="A327" s="135"/>
      <c r="B327" s="135"/>
      <c r="C327" s="135"/>
      <c r="D327" s="135"/>
      <c r="E327" s="135"/>
      <c r="F327" s="135"/>
      <c r="G327" s="135"/>
      <c r="H327" s="135"/>
      <c r="I327" s="135"/>
      <c r="J327" s="135"/>
      <c r="K327" s="135"/>
      <c r="L327" s="135"/>
      <c r="M327" s="135"/>
      <c r="N327" s="135"/>
      <c r="O327" s="135"/>
      <c r="P327" s="135"/>
      <c r="Q327" s="135"/>
      <c r="R327" s="135"/>
      <c r="S327" s="135"/>
      <c r="T327" s="135"/>
      <c r="U327" s="135"/>
      <c r="V327" s="135"/>
      <c r="W327" s="135"/>
      <c r="X327" s="135"/>
      <c r="Y327" s="135"/>
      <c r="Z327" s="135"/>
    </row>
    <row r="328" spans="1:26" ht="21.6" customHeight="1">
      <c r="A328" s="135"/>
      <c r="B328" s="135"/>
      <c r="C328" s="135"/>
      <c r="D328" s="135"/>
      <c r="E328" s="135"/>
      <c r="F328" s="135"/>
      <c r="G328" s="135"/>
      <c r="H328" s="135"/>
      <c r="I328" s="135"/>
      <c r="J328" s="135"/>
      <c r="K328" s="135"/>
      <c r="L328" s="135"/>
      <c r="M328" s="135"/>
      <c r="N328" s="135"/>
      <c r="O328" s="135"/>
      <c r="P328" s="135"/>
      <c r="Q328" s="135"/>
      <c r="R328" s="135"/>
      <c r="S328" s="135"/>
      <c r="T328" s="135"/>
      <c r="U328" s="135"/>
      <c r="V328" s="135"/>
      <c r="W328" s="135"/>
      <c r="X328" s="135"/>
      <c r="Y328" s="135"/>
      <c r="Z328" s="135"/>
    </row>
    <row r="329" spans="1:26" ht="21.6" customHeight="1">
      <c r="A329" s="135"/>
      <c r="B329" s="135"/>
      <c r="C329" s="135"/>
      <c r="D329" s="135"/>
      <c r="E329" s="135"/>
      <c r="F329" s="135"/>
      <c r="G329" s="135"/>
      <c r="H329" s="135"/>
      <c r="I329" s="135"/>
      <c r="J329" s="135"/>
      <c r="K329" s="135"/>
      <c r="L329" s="135"/>
      <c r="M329" s="135"/>
      <c r="N329" s="135"/>
      <c r="O329" s="135"/>
      <c r="P329" s="135"/>
      <c r="Q329" s="135"/>
      <c r="R329" s="135"/>
      <c r="S329" s="135"/>
      <c r="T329" s="135"/>
      <c r="U329" s="135"/>
      <c r="V329" s="135"/>
      <c r="W329" s="135"/>
      <c r="X329" s="135"/>
      <c r="Y329" s="135"/>
      <c r="Z329" s="135"/>
    </row>
    <row r="330" spans="1:26" ht="21.6" customHeight="1">
      <c r="A330" s="135"/>
      <c r="B330" s="135"/>
      <c r="C330" s="135"/>
      <c r="D330" s="135"/>
      <c r="E330" s="135"/>
      <c r="F330" s="135"/>
      <c r="G330" s="135"/>
      <c r="H330" s="135"/>
      <c r="I330" s="135"/>
      <c r="J330" s="135"/>
      <c r="K330" s="135"/>
      <c r="L330" s="135"/>
      <c r="M330" s="135"/>
      <c r="N330" s="135"/>
      <c r="O330" s="135"/>
      <c r="P330" s="135"/>
      <c r="Q330" s="135"/>
      <c r="R330" s="135"/>
      <c r="S330" s="135"/>
      <c r="T330" s="135"/>
      <c r="U330" s="135"/>
      <c r="V330" s="135"/>
      <c r="W330" s="135"/>
      <c r="X330" s="135"/>
      <c r="Y330" s="135"/>
      <c r="Z330" s="135"/>
    </row>
    <row r="331" spans="1:26" ht="21.6" customHeight="1">
      <c r="A331" s="135"/>
      <c r="B331" s="135"/>
      <c r="C331" s="135"/>
      <c r="D331" s="135"/>
      <c r="E331" s="135"/>
      <c r="F331" s="135"/>
      <c r="G331" s="135"/>
      <c r="H331" s="135"/>
      <c r="I331" s="135"/>
      <c r="J331" s="135"/>
      <c r="K331" s="135"/>
      <c r="L331" s="135"/>
      <c r="M331" s="135"/>
      <c r="N331" s="135"/>
      <c r="O331" s="135"/>
      <c r="P331" s="135"/>
      <c r="Q331" s="135"/>
      <c r="R331" s="135"/>
      <c r="S331" s="135"/>
      <c r="T331" s="135"/>
      <c r="U331" s="135"/>
      <c r="V331" s="135"/>
      <c r="W331" s="135"/>
      <c r="X331" s="135"/>
      <c r="Y331" s="135"/>
      <c r="Z331" s="135"/>
    </row>
    <row r="332" spans="1:26" ht="21.6" customHeight="1">
      <c r="A332" s="135"/>
      <c r="B332" s="135"/>
      <c r="C332" s="135"/>
      <c r="D332" s="135"/>
      <c r="E332" s="135"/>
      <c r="F332" s="135"/>
      <c r="G332" s="135"/>
      <c r="H332" s="135"/>
      <c r="I332" s="135"/>
      <c r="J332" s="135"/>
      <c r="K332" s="135"/>
      <c r="L332" s="135"/>
      <c r="M332" s="135"/>
      <c r="N332" s="135"/>
      <c r="O332" s="135"/>
      <c r="P332" s="135"/>
      <c r="Q332" s="135"/>
      <c r="R332" s="135"/>
      <c r="S332" s="135"/>
      <c r="T332" s="135"/>
      <c r="U332" s="135"/>
      <c r="V332" s="135"/>
      <c r="W332" s="135"/>
      <c r="X332" s="135"/>
      <c r="Y332" s="135"/>
      <c r="Z332" s="135"/>
    </row>
    <row r="333" spans="1:26" ht="21.6" customHeight="1">
      <c r="A333" s="135"/>
      <c r="B333" s="135"/>
      <c r="C333" s="135"/>
      <c r="D333" s="135"/>
      <c r="E333" s="135"/>
      <c r="F333" s="135"/>
      <c r="G333" s="135"/>
      <c r="H333" s="135"/>
      <c r="I333" s="135"/>
      <c r="J333" s="135"/>
      <c r="K333" s="135"/>
      <c r="L333" s="135"/>
      <c r="M333" s="135"/>
      <c r="N333" s="135"/>
      <c r="O333" s="135"/>
      <c r="P333" s="135"/>
      <c r="Q333" s="135"/>
      <c r="R333" s="135"/>
      <c r="S333" s="135"/>
      <c r="T333" s="135"/>
      <c r="U333" s="135"/>
      <c r="V333" s="135"/>
      <c r="W333" s="135"/>
      <c r="X333" s="135"/>
      <c r="Y333" s="135"/>
      <c r="Z333" s="135"/>
    </row>
    <row r="334" spans="1:26" ht="21.6" customHeight="1">
      <c r="A334" s="135"/>
      <c r="B334" s="135"/>
      <c r="C334" s="135"/>
      <c r="D334" s="135"/>
      <c r="E334" s="135"/>
      <c r="F334" s="135"/>
      <c r="G334" s="135"/>
      <c r="H334" s="135"/>
      <c r="I334" s="135"/>
      <c r="J334" s="135"/>
      <c r="K334" s="135"/>
      <c r="L334" s="135"/>
      <c r="M334" s="135"/>
      <c r="N334" s="135"/>
      <c r="O334" s="135"/>
      <c r="P334" s="135"/>
      <c r="Q334" s="135"/>
      <c r="R334" s="135"/>
      <c r="S334" s="135"/>
      <c r="T334" s="135"/>
      <c r="U334" s="135"/>
      <c r="V334" s="135"/>
      <c r="W334" s="135"/>
      <c r="X334" s="135"/>
      <c r="Y334" s="135"/>
      <c r="Z334" s="135"/>
    </row>
    <row r="335" spans="1:26" ht="21.6" customHeight="1">
      <c r="A335" s="135"/>
      <c r="B335" s="135"/>
      <c r="C335" s="135"/>
      <c r="D335" s="135"/>
      <c r="E335" s="135"/>
      <c r="F335" s="135"/>
      <c r="G335" s="135"/>
      <c r="H335" s="135"/>
      <c r="I335" s="135"/>
      <c r="J335" s="135"/>
      <c r="K335" s="135"/>
      <c r="L335" s="135"/>
      <c r="M335" s="135"/>
      <c r="N335" s="135"/>
      <c r="O335" s="135"/>
      <c r="P335" s="135"/>
      <c r="Q335" s="135"/>
      <c r="R335" s="135"/>
      <c r="S335" s="135"/>
      <c r="T335" s="135"/>
      <c r="U335" s="135"/>
      <c r="V335" s="135"/>
      <c r="W335" s="135"/>
      <c r="X335" s="135"/>
      <c r="Y335" s="135"/>
      <c r="Z335" s="135"/>
    </row>
    <row r="336" spans="1:26" ht="21.6" customHeight="1">
      <c r="A336" s="135"/>
      <c r="B336" s="135"/>
      <c r="C336" s="135"/>
      <c r="D336" s="135"/>
      <c r="E336" s="135"/>
      <c r="F336" s="135"/>
      <c r="G336" s="135"/>
      <c r="H336" s="135"/>
      <c r="I336" s="135"/>
      <c r="J336" s="135"/>
      <c r="K336" s="135"/>
      <c r="L336" s="135"/>
      <c r="M336" s="135"/>
      <c r="N336" s="135"/>
      <c r="O336" s="135"/>
      <c r="P336" s="135"/>
      <c r="Q336" s="135"/>
      <c r="R336" s="135"/>
      <c r="S336" s="135"/>
      <c r="T336" s="135"/>
      <c r="U336" s="135"/>
      <c r="V336" s="135"/>
      <c r="W336" s="135"/>
      <c r="X336" s="135"/>
      <c r="Y336" s="135"/>
      <c r="Z336" s="135"/>
    </row>
    <row r="337" spans="1:26" ht="21.6" customHeight="1">
      <c r="A337" s="135"/>
      <c r="B337" s="135"/>
      <c r="C337" s="135"/>
      <c r="D337" s="135"/>
      <c r="E337" s="135"/>
      <c r="F337" s="135"/>
      <c r="G337" s="135"/>
      <c r="H337" s="135"/>
      <c r="I337" s="135"/>
      <c r="J337" s="135"/>
      <c r="K337" s="135"/>
      <c r="L337" s="135"/>
      <c r="M337" s="135"/>
      <c r="N337" s="135"/>
      <c r="O337" s="135"/>
      <c r="P337" s="135"/>
      <c r="Q337" s="135"/>
      <c r="R337" s="135"/>
      <c r="S337" s="135"/>
      <c r="T337" s="135"/>
      <c r="U337" s="135"/>
      <c r="V337" s="135"/>
      <c r="W337" s="135"/>
      <c r="X337" s="135"/>
      <c r="Y337" s="135"/>
      <c r="Z337" s="135"/>
    </row>
    <row r="338" spans="1:26" ht="21.6" customHeight="1">
      <c r="A338" s="135"/>
      <c r="B338" s="135"/>
      <c r="C338" s="135"/>
      <c r="D338" s="135"/>
      <c r="E338" s="135"/>
      <c r="F338" s="135"/>
      <c r="G338" s="135"/>
      <c r="H338" s="135"/>
      <c r="I338" s="135"/>
      <c r="J338" s="135"/>
      <c r="K338" s="135"/>
      <c r="L338" s="135"/>
      <c r="M338" s="135"/>
      <c r="N338" s="135"/>
      <c r="O338" s="135"/>
      <c r="P338" s="135"/>
      <c r="Q338" s="135"/>
      <c r="R338" s="135"/>
      <c r="S338" s="135"/>
      <c r="T338" s="135"/>
      <c r="U338" s="135"/>
      <c r="V338" s="135"/>
      <c r="W338" s="135"/>
      <c r="X338" s="135"/>
      <c r="Y338" s="135"/>
      <c r="Z338" s="135"/>
    </row>
    <row r="339" spans="1:26" ht="21.6" customHeight="1">
      <c r="A339" s="135"/>
      <c r="B339" s="135"/>
      <c r="C339" s="135"/>
      <c r="D339" s="135"/>
      <c r="E339" s="135"/>
      <c r="F339" s="135"/>
      <c r="G339" s="135"/>
      <c r="H339" s="135"/>
      <c r="I339" s="135"/>
      <c r="J339" s="135"/>
      <c r="K339" s="135"/>
      <c r="L339" s="135"/>
      <c r="M339" s="135"/>
      <c r="N339" s="135"/>
      <c r="O339" s="135"/>
      <c r="P339" s="135"/>
      <c r="Q339" s="135"/>
      <c r="R339" s="135"/>
      <c r="S339" s="135"/>
      <c r="T339" s="135"/>
      <c r="U339" s="135"/>
      <c r="V339" s="135"/>
      <c r="W339" s="135"/>
      <c r="X339" s="135"/>
      <c r="Y339" s="135"/>
      <c r="Z339" s="135"/>
    </row>
    <row r="340" spans="1:26" ht="21.6" customHeight="1">
      <c r="A340" s="135"/>
      <c r="B340" s="135"/>
      <c r="C340" s="135"/>
      <c r="D340" s="135"/>
      <c r="E340" s="135"/>
      <c r="F340" s="135"/>
      <c r="G340" s="135"/>
      <c r="H340" s="135"/>
      <c r="I340" s="135"/>
      <c r="J340" s="135"/>
      <c r="K340" s="135"/>
      <c r="L340" s="135"/>
      <c r="M340" s="135"/>
      <c r="N340" s="135"/>
      <c r="O340" s="135"/>
      <c r="P340" s="135"/>
      <c r="Q340" s="135"/>
      <c r="R340" s="135"/>
      <c r="S340" s="135"/>
      <c r="T340" s="135"/>
      <c r="U340" s="135"/>
      <c r="V340" s="135"/>
      <c r="W340" s="135"/>
      <c r="X340" s="135"/>
      <c r="Y340" s="135"/>
      <c r="Z340" s="135"/>
    </row>
    <row r="341" spans="1:26" ht="21.6" customHeight="1">
      <c r="A341" s="135"/>
      <c r="B341" s="135"/>
      <c r="C341" s="135"/>
      <c r="D341" s="135"/>
      <c r="E341" s="135"/>
      <c r="F341" s="135"/>
      <c r="G341" s="135"/>
      <c r="H341" s="135"/>
      <c r="I341" s="135"/>
      <c r="J341" s="135"/>
      <c r="K341" s="135"/>
      <c r="L341" s="135"/>
      <c r="M341" s="135"/>
      <c r="N341" s="135"/>
      <c r="O341" s="135"/>
      <c r="P341" s="135"/>
      <c r="Q341" s="135"/>
      <c r="R341" s="135"/>
      <c r="S341" s="135"/>
      <c r="T341" s="135"/>
      <c r="U341" s="135"/>
      <c r="V341" s="135"/>
      <c r="W341" s="135"/>
      <c r="X341" s="135"/>
      <c r="Y341" s="135"/>
      <c r="Z341" s="135"/>
    </row>
    <row r="342" spans="1:26" ht="21.6" customHeight="1">
      <c r="A342" s="135"/>
      <c r="B342" s="135"/>
      <c r="C342" s="135"/>
      <c r="D342" s="135"/>
      <c r="E342" s="135"/>
      <c r="F342" s="135"/>
      <c r="G342" s="135"/>
      <c r="H342" s="135"/>
      <c r="I342" s="135"/>
      <c r="J342" s="135"/>
      <c r="K342" s="135"/>
      <c r="L342" s="135"/>
      <c r="M342" s="135"/>
      <c r="N342" s="135"/>
      <c r="O342" s="135"/>
      <c r="P342" s="135"/>
      <c r="Q342" s="135"/>
      <c r="R342" s="135"/>
      <c r="S342" s="135"/>
      <c r="T342" s="135"/>
      <c r="U342" s="135"/>
      <c r="V342" s="135"/>
      <c r="W342" s="135"/>
      <c r="X342" s="135"/>
      <c r="Y342" s="135"/>
      <c r="Z342" s="135"/>
    </row>
    <row r="343" spans="1:26" ht="21.6" customHeight="1">
      <c r="A343" s="135"/>
      <c r="B343" s="135"/>
      <c r="C343" s="135"/>
      <c r="D343" s="135"/>
      <c r="E343" s="135"/>
      <c r="F343" s="135"/>
      <c r="G343" s="135"/>
      <c r="H343" s="135"/>
      <c r="I343" s="135"/>
      <c r="J343" s="135"/>
      <c r="K343" s="135"/>
      <c r="L343" s="135"/>
      <c r="M343" s="135"/>
      <c r="N343" s="135"/>
      <c r="O343" s="135"/>
      <c r="P343" s="135"/>
      <c r="Q343" s="135"/>
      <c r="R343" s="135"/>
      <c r="S343" s="135"/>
      <c r="T343" s="135"/>
      <c r="U343" s="135"/>
      <c r="V343" s="135"/>
      <c r="W343" s="135"/>
      <c r="X343" s="135"/>
      <c r="Y343" s="135"/>
      <c r="Z343" s="135"/>
    </row>
    <row r="344" spans="1:26" ht="21.6" customHeight="1">
      <c r="A344" s="135"/>
      <c r="B344" s="135"/>
      <c r="C344" s="135"/>
      <c r="D344" s="135"/>
      <c r="E344" s="135"/>
      <c r="F344" s="135"/>
      <c r="G344" s="135"/>
      <c r="H344" s="135"/>
      <c r="I344" s="135"/>
      <c r="J344" s="135"/>
      <c r="K344" s="135"/>
      <c r="L344" s="135"/>
      <c r="M344" s="135"/>
      <c r="N344" s="135"/>
      <c r="O344" s="135"/>
      <c r="P344" s="135"/>
      <c r="Q344" s="135"/>
      <c r="R344" s="135"/>
      <c r="S344" s="135"/>
      <c r="T344" s="135"/>
      <c r="U344" s="135"/>
      <c r="V344" s="135"/>
      <c r="W344" s="135"/>
      <c r="X344" s="135"/>
      <c r="Y344" s="135"/>
      <c r="Z344" s="135"/>
    </row>
    <row r="345" spans="1:26" ht="21.6" customHeight="1">
      <c r="A345" s="135"/>
      <c r="B345" s="135"/>
      <c r="C345" s="135"/>
      <c r="D345" s="135"/>
      <c r="E345" s="135"/>
      <c r="F345" s="135"/>
      <c r="G345" s="135"/>
      <c r="H345" s="135"/>
      <c r="I345" s="135"/>
      <c r="J345" s="135"/>
      <c r="K345" s="135"/>
      <c r="L345" s="135"/>
      <c r="M345" s="135"/>
      <c r="N345" s="135"/>
      <c r="O345" s="135"/>
      <c r="P345" s="135"/>
      <c r="Q345" s="135"/>
      <c r="R345" s="135"/>
      <c r="S345" s="135"/>
      <c r="T345" s="135"/>
      <c r="U345" s="135"/>
      <c r="V345" s="135"/>
      <c r="W345" s="135"/>
      <c r="X345" s="135"/>
      <c r="Y345" s="135"/>
      <c r="Z345" s="135"/>
    </row>
    <row r="346" spans="1:26" ht="21.6" customHeight="1">
      <c r="A346" s="135"/>
      <c r="B346" s="135"/>
      <c r="C346" s="135"/>
      <c r="D346" s="135"/>
      <c r="E346" s="135"/>
      <c r="F346" s="135"/>
      <c r="G346" s="135"/>
      <c r="H346" s="135"/>
      <c r="I346" s="135"/>
      <c r="J346" s="135"/>
      <c r="K346" s="135"/>
      <c r="L346" s="135"/>
      <c r="M346" s="135"/>
      <c r="N346" s="135"/>
      <c r="O346" s="135"/>
      <c r="P346" s="135"/>
      <c r="Q346" s="135"/>
      <c r="R346" s="135"/>
      <c r="S346" s="135"/>
      <c r="T346" s="135"/>
      <c r="U346" s="135"/>
      <c r="V346" s="135"/>
      <c r="W346" s="135"/>
      <c r="X346" s="135"/>
      <c r="Y346" s="135"/>
      <c r="Z346" s="135"/>
    </row>
    <row r="347" spans="1:26" ht="21.6" customHeight="1">
      <c r="A347" s="135"/>
      <c r="B347" s="135"/>
      <c r="C347" s="135"/>
      <c r="D347" s="135"/>
      <c r="E347" s="135"/>
      <c r="F347" s="135"/>
      <c r="G347" s="135"/>
      <c r="H347" s="135"/>
      <c r="I347" s="135"/>
      <c r="J347" s="135"/>
      <c r="K347" s="135"/>
      <c r="L347" s="135"/>
      <c r="M347" s="135"/>
      <c r="N347" s="135"/>
      <c r="O347" s="135"/>
      <c r="P347" s="135"/>
      <c r="Q347" s="135"/>
      <c r="R347" s="135"/>
      <c r="S347" s="135"/>
      <c r="T347" s="135"/>
      <c r="U347" s="135"/>
      <c r="V347" s="135"/>
      <c r="W347" s="135"/>
      <c r="X347" s="135"/>
      <c r="Y347" s="135"/>
      <c r="Z347" s="135"/>
    </row>
    <row r="348" spans="1:26" ht="21.6" customHeight="1">
      <c r="A348" s="135"/>
      <c r="B348" s="135"/>
      <c r="C348" s="135"/>
      <c r="D348" s="135"/>
      <c r="E348" s="135"/>
      <c r="F348" s="135"/>
      <c r="G348" s="135"/>
      <c r="H348" s="135"/>
      <c r="I348" s="135"/>
      <c r="J348" s="135"/>
      <c r="K348" s="135"/>
      <c r="L348" s="135"/>
      <c r="M348" s="135"/>
      <c r="N348" s="135"/>
      <c r="O348" s="135"/>
      <c r="P348" s="135"/>
      <c r="Q348" s="135"/>
      <c r="R348" s="135"/>
      <c r="S348" s="135"/>
      <c r="T348" s="135"/>
      <c r="U348" s="135"/>
      <c r="V348" s="135"/>
      <c r="W348" s="135"/>
      <c r="X348" s="135"/>
      <c r="Y348" s="135"/>
      <c r="Z348" s="135"/>
    </row>
    <row r="349" spans="1:26" ht="21.6" customHeight="1">
      <c r="A349" s="135"/>
      <c r="B349" s="135"/>
      <c r="C349" s="135"/>
      <c r="D349" s="135"/>
      <c r="E349" s="135"/>
      <c r="F349" s="135"/>
      <c r="G349" s="135"/>
      <c r="H349" s="135"/>
      <c r="I349" s="135"/>
      <c r="J349" s="135"/>
      <c r="K349" s="135"/>
      <c r="L349" s="135"/>
      <c r="M349" s="135"/>
      <c r="N349" s="135"/>
      <c r="O349" s="135"/>
      <c r="P349" s="135"/>
      <c r="Q349" s="135"/>
      <c r="R349" s="135"/>
      <c r="S349" s="135"/>
      <c r="T349" s="135"/>
      <c r="U349" s="135"/>
      <c r="V349" s="135"/>
      <c r="W349" s="135"/>
      <c r="X349" s="135"/>
      <c r="Y349" s="135"/>
      <c r="Z349" s="135"/>
    </row>
    <row r="350" spans="1:26" ht="21.6" customHeight="1">
      <c r="A350" s="135"/>
      <c r="B350" s="135"/>
      <c r="C350" s="135"/>
      <c r="D350" s="135"/>
      <c r="E350" s="135"/>
      <c r="F350" s="135"/>
      <c r="G350" s="135"/>
      <c r="H350" s="135"/>
      <c r="I350" s="135"/>
      <c r="J350" s="135"/>
      <c r="K350" s="135"/>
      <c r="L350" s="135"/>
      <c r="M350" s="135"/>
      <c r="N350" s="135"/>
      <c r="O350" s="135"/>
      <c r="P350" s="135"/>
      <c r="Q350" s="135"/>
      <c r="R350" s="135"/>
      <c r="S350" s="135"/>
      <c r="T350" s="135"/>
      <c r="U350" s="135"/>
      <c r="V350" s="135"/>
      <c r="W350" s="135"/>
      <c r="X350" s="135"/>
      <c r="Y350" s="135"/>
      <c r="Z350" s="135"/>
    </row>
    <row r="351" spans="1:26" ht="21.6" customHeight="1">
      <c r="A351" s="135"/>
      <c r="B351" s="135"/>
      <c r="C351" s="135"/>
      <c r="D351" s="135"/>
      <c r="E351" s="135"/>
      <c r="F351" s="135"/>
      <c r="G351" s="135"/>
      <c r="H351" s="135"/>
      <c r="I351" s="135"/>
      <c r="J351" s="135"/>
      <c r="K351" s="135"/>
      <c r="L351" s="135"/>
      <c r="M351" s="135"/>
      <c r="N351" s="135"/>
      <c r="O351" s="135"/>
      <c r="P351" s="135"/>
      <c r="Q351" s="135"/>
      <c r="R351" s="135"/>
      <c r="S351" s="135"/>
      <c r="T351" s="135"/>
      <c r="U351" s="135"/>
      <c r="V351" s="135"/>
      <c r="W351" s="135"/>
      <c r="X351" s="135"/>
      <c r="Y351" s="135"/>
      <c r="Z351" s="135"/>
    </row>
    <row r="352" spans="1:26" ht="21.6" customHeight="1">
      <c r="A352" s="135"/>
      <c r="B352" s="135"/>
      <c r="C352" s="135"/>
      <c r="D352" s="135"/>
      <c r="E352" s="135"/>
      <c r="F352" s="135"/>
      <c r="G352" s="135"/>
      <c r="H352" s="135"/>
      <c r="I352" s="135"/>
      <c r="J352" s="135"/>
      <c r="K352" s="135"/>
      <c r="L352" s="135"/>
      <c r="M352" s="135"/>
      <c r="N352" s="135"/>
      <c r="O352" s="135"/>
      <c r="P352" s="135"/>
      <c r="Q352" s="135"/>
      <c r="R352" s="135"/>
      <c r="S352" s="135"/>
      <c r="T352" s="135"/>
      <c r="U352" s="135"/>
      <c r="V352" s="135"/>
      <c r="W352" s="135"/>
      <c r="X352" s="135"/>
      <c r="Y352" s="135"/>
      <c r="Z352" s="135"/>
    </row>
    <row r="353" spans="1:26" ht="21.6" customHeight="1">
      <c r="A353" s="135"/>
      <c r="B353" s="135"/>
      <c r="C353" s="135"/>
      <c r="D353" s="135"/>
      <c r="E353" s="135"/>
      <c r="F353" s="135"/>
      <c r="G353" s="135"/>
      <c r="H353" s="135"/>
      <c r="I353" s="135"/>
      <c r="J353" s="135"/>
      <c r="K353" s="135"/>
      <c r="L353" s="135"/>
      <c r="M353" s="135"/>
      <c r="N353" s="135"/>
      <c r="O353" s="135"/>
      <c r="P353" s="135"/>
      <c r="Q353" s="135"/>
      <c r="R353" s="135"/>
      <c r="S353" s="135"/>
      <c r="T353" s="135"/>
      <c r="U353" s="135"/>
      <c r="V353" s="135"/>
      <c r="W353" s="135"/>
      <c r="X353" s="135"/>
      <c r="Y353" s="135"/>
      <c r="Z353" s="135"/>
    </row>
    <row r="354" spans="1:26" ht="21.6" customHeight="1">
      <c r="A354" s="135"/>
      <c r="B354" s="135"/>
      <c r="C354" s="135"/>
      <c r="D354" s="135"/>
      <c r="E354" s="135"/>
      <c r="F354" s="135"/>
      <c r="G354" s="135"/>
      <c r="H354" s="135"/>
      <c r="I354" s="135"/>
      <c r="J354" s="135"/>
      <c r="K354" s="135"/>
      <c r="L354" s="135"/>
      <c r="M354" s="135"/>
      <c r="N354" s="135"/>
      <c r="O354" s="135"/>
      <c r="P354" s="135"/>
      <c r="Q354" s="135"/>
      <c r="R354" s="135"/>
      <c r="S354" s="135"/>
      <c r="T354" s="135"/>
      <c r="U354" s="135"/>
      <c r="V354" s="135"/>
      <c r="W354" s="135"/>
      <c r="X354" s="135"/>
      <c r="Y354" s="135"/>
      <c r="Z354" s="135"/>
    </row>
    <row r="355" spans="1:26" ht="21.6" customHeight="1">
      <c r="A355" s="135"/>
      <c r="B355" s="135"/>
      <c r="C355" s="135"/>
      <c r="D355" s="135"/>
      <c r="E355" s="135"/>
      <c r="F355" s="135"/>
      <c r="G355" s="135"/>
      <c r="H355" s="135"/>
      <c r="I355" s="135"/>
      <c r="J355" s="135"/>
      <c r="K355" s="135"/>
      <c r="L355" s="135"/>
      <c r="M355" s="135"/>
      <c r="N355" s="135"/>
      <c r="O355" s="135"/>
      <c r="P355" s="135"/>
      <c r="Q355" s="135"/>
      <c r="R355" s="135"/>
      <c r="S355" s="135"/>
      <c r="T355" s="135"/>
      <c r="U355" s="135"/>
      <c r="V355" s="135"/>
      <c r="W355" s="135"/>
      <c r="X355" s="135"/>
      <c r="Y355" s="135"/>
      <c r="Z355" s="135"/>
    </row>
    <row r="356" spans="1:26" ht="21.6" customHeight="1">
      <c r="A356" s="135"/>
      <c r="B356" s="135"/>
      <c r="C356" s="135"/>
      <c r="D356" s="135"/>
      <c r="E356" s="135"/>
      <c r="F356" s="135"/>
      <c r="G356" s="135"/>
      <c r="H356" s="135"/>
      <c r="I356" s="135"/>
      <c r="J356" s="135"/>
      <c r="K356" s="135"/>
      <c r="L356" s="135"/>
      <c r="M356" s="135"/>
      <c r="N356" s="135"/>
      <c r="O356" s="135"/>
      <c r="P356" s="135"/>
      <c r="Q356" s="135"/>
      <c r="R356" s="135"/>
      <c r="S356" s="135"/>
      <c r="T356" s="135"/>
      <c r="U356" s="135"/>
      <c r="V356" s="135"/>
      <c r="W356" s="135"/>
      <c r="X356" s="135"/>
      <c r="Y356" s="135"/>
      <c r="Z356" s="135"/>
    </row>
    <row r="357" spans="1:26" ht="21.6" customHeight="1">
      <c r="A357" s="135"/>
      <c r="B357" s="135"/>
      <c r="C357" s="135"/>
      <c r="D357" s="135"/>
      <c r="E357" s="135"/>
      <c r="F357" s="135"/>
      <c r="G357" s="135"/>
      <c r="H357" s="135"/>
      <c r="I357" s="135"/>
      <c r="J357" s="135"/>
      <c r="K357" s="135"/>
      <c r="L357" s="135"/>
      <c r="M357" s="135"/>
      <c r="N357" s="135"/>
      <c r="O357" s="135"/>
      <c r="P357" s="135"/>
      <c r="Q357" s="135"/>
      <c r="R357" s="135"/>
      <c r="S357" s="135"/>
      <c r="T357" s="135"/>
      <c r="U357" s="135"/>
      <c r="V357" s="135"/>
      <c r="W357" s="135"/>
      <c r="X357" s="135"/>
      <c r="Y357" s="135"/>
      <c r="Z357" s="135"/>
    </row>
    <row r="358" spans="1:26" ht="21.6" customHeight="1">
      <c r="A358" s="135"/>
      <c r="B358" s="135"/>
      <c r="C358" s="135"/>
      <c r="D358" s="135"/>
      <c r="E358" s="135"/>
      <c r="F358" s="135"/>
      <c r="G358" s="135"/>
      <c r="H358" s="135"/>
      <c r="I358" s="135"/>
      <c r="J358" s="135"/>
      <c r="K358" s="135"/>
      <c r="L358" s="135"/>
      <c r="M358" s="135"/>
      <c r="N358" s="135"/>
      <c r="O358" s="135"/>
      <c r="P358" s="135"/>
      <c r="Q358" s="135"/>
      <c r="R358" s="135"/>
      <c r="S358" s="135"/>
      <c r="T358" s="135"/>
      <c r="U358" s="135"/>
      <c r="V358" s="135"/>
      <c r="W358" s="135"/>
      <c r="X358" s="135"/>
      <c r="Y358" s="135"/>
      <c r="Z358" s="135"/>
    </row>
    <row r="359" spans="1:26" ht="21.6" customHeight="1">
      <c r="A359" s="135"/>
      <c r="B359" s="135"/>
      <c r="C359" s="135"/>
      <c r="D359" s="135"/>
      <c r="E359" s="135"/>
      <c r="F359" s="135"/>
      <c r="G359" s="135"/>
      <c r="H359" s="135"/>
      <c r="I359" s="135"/>
      <c r="J359" s="135"/>
      <c r="K359" s="135"/>
      <c r="L359" s="135"/>
      <c r="M359" s="135"/>
      <c r="N359" s="135"/>
      <c r="O359" s="135"/>
      <c r="P359" s="135"/>
      <c r="Q359" s="135"/>
      <c r="R359" s="135"/>
      <c r="S359" s="135"/>
      <c r="T359" s="135"/>
      <c r="U359" s="135"/>
      <c r="V359" s="135"/>
      <c r="W359" s="135"/>
      <c r="X359" s="135"/>
      <c r="Y359" s="135"/>
      <c r="Z359" s="135"/>
    </row>
    <row r="360" spans="1:26" ht="21.6" customHeight="1">
      <c r="A360" s="135"/>
      <c r="B360" s="135"/>
      <c r="C360" s="135"/>
      <c r="D360" s="135"/>
      <c r="E360" s="135"/>
      <c r="F360" s="135"/>
      <c r="G360" s="135"/>
      <c r="H360" s="135"/>
      <c r="I360" s="135"/>
      <c r="J360" s="135"/>
      <c r="K360" s="135"/>
      <c r="L360" s="135"/>
      <c r="M360" s="135"/>
      <c r="N360" s="135"/>
      <c r="O360" s="135"/>
      <c r="P360" s="135"/>
      <c r="Q360" s="135"/>
      <c r="R360" s="135"/>
      <c r="S360" s="135"/>
      <c r="T360" s="135"/>
      <c r="U360" s="135"/>
      <c r="V360" s="135"/>
      <c r="W360" s="135"/>
      <c r="X360" s="135"/>
      <c r="Y360" s="135"/>
      <c r="Z360" s="135"/>
    </row>
    <row r="361" spans="1:26" ht="21.6" customHeight="1">
      <c r="A361" s="135"/>
      <c r="B361" s="135"/>
      <c r="C361" s="135"/>
      <c r="D361" s="135"/>
      <c r="E361" s="135"/>
      <c r="F361" s="135"/>
      <c r="G361" s="135"/>
      <c r="H361" s="135"/>
      <c r="I361" s="135"/>
      <c r="J361" s="135"/>
      <c r="K361" s="135"/>
      <c r="L361" s="135"/>
      <c r="M361" s="135"/>
      <c r="N361" s="135"/>
      <c r="O361" s="135"/>
      <c r="P361" s="135"/>
      <c r="Q361" s="135"/>
      <c r="R361" s="135"/>
      <c r="S361" s="135"/>
      <c r="T361" s="135"/>
      <c r="U361" s="135"/>
      <c r="V361" s="135"/>
      <c r="W361" s="135"/>
      <c r="X361" s="135"/>
      <c r="Y361" s="135"/>
      <c r="Z361" s="135"/>
    </row>
    <row r="362" spans="1:26" ht="21.6" customHeight="1">
      <c r="A362" s="135"/>
      <c r="B362" s="135"/>
      <c r="C362" s="135"/>
      <c r="D362" s="135"/>
      <c r="E362" s="135"/>
      <c r="F362" s="135"/>
      <c r="G362" s="135"/>
      <c r="H362" s="135"/>
      <c r="I362" s="135"/>
      <c r="J362" s="135"/>
      <c r="K362" s="135"/>
      <c r="L362" s="135"/>
      <c r="M362" s="135"/>
      <c r="N362" s="135"/>
      <c r="O362" s="135"/>
      <c r="P362" s="135"/>
      <c r="Q362" s="135"/>
      <c r="R362" s="135"/>
      <c r="S362" s="135"/>
      <c r="T362" s="135"/>
      <c r="U362" s="135"/>
      <c r="V362" s="135"/>
      <c r="W362" s="135"/>
      <c r="X362" s="135"/>
      <c r="Y362" s="135"/>
      <c r="Z362" s="135"/>
    </row>
    <row r="363" spans="1:26" ht="21.6" customHeight="1">
      <c r="A363" s="135"/>
      <c r="B363" s="135"/>
      <c r="C363" s="135"/>
      <c r="D363" s="135"/>
      <c r="E363" s="135"/>
      <c r="F363" s="135"/>
      <c r="G363" s="135"/>
      <c r="H363" s="135"/>
      <c r="I363" s="135"/>
      <c r="J363" s="135"/>
      <c r="K363" s="135"/>
      <c r="L363" s="135"/>
      <c r="M363" s="135"/>
      <c r="N363" s="135"/>
      <c r="O363" s="135"/>
      <c r="P363" s="135"/>
      <c r="Q363" s="135"/>
      <c r="R363" s="135"/>
      <c r="S363" s="135"/>
      <c r="T363" s="135"/>
      <c r="U363" s="135"/>
      <c r="V363" s="135"/>
      <c r="W363" s="135"/>
      <c r="X363" s="135"/>
      <c r="Y363" s="135"/>
      <c r="Z363" s="135"/>
    </row>
    <row r="364" spans="1:26" ht="21.6" customHeight="1">
      <c r="A364" s="135"/>
      <c r="B364" s="135"/>
      <c r="C364" s="135"/>
      <c r="D364" s="135"/>
      <c r="E364" s="135"/>
      <c r="F364" s="135"/>
      <c r="G364" s="135"/>
      <c r="H364" s="135"/>
      <c r="I364" s="135"/>
      <c r="J364" s="135"/>
      <c r="K364" s="135"/>
      <c r="L364" s="135"/>
      <c r="M364" s="135"/>
      <c r="N364" s="135"/>
      <c r="O364" s="135"/>
      <c r="P364" s="135"/>
      <c r="Q364" s="135"/>
      <c r="R364" s="135"/>
      <c r="S364" s="135"/>
      <c r="T364" s="135"/>
      <c r="U364" s="135"/>
      <c r="V364" s="135"/>
      <c r="W364" s="135"/>
      <c r="X364" s="135"/>
      <c r="Y364" s="135"/>
      <c r="Z364" s="135"/>
    </row>
    <row r="365" spans="1:26" ht="21.6" customHeight="1">
      <c r="A365" s="135"/>
      <c r="B365" s="135"/>
      <c r="C365" s="135"/>
      <c r="D365" s="135"/>
      <c r="E365" s="135"/>
      <c r="F365" s="135"/>
      <c r="G365" s="135"/>
      <c r="H365" s="135"/>
      <c r="I365" s="135"/>
      <c r="J365" s="135"/>
      <c r="K365" s="135"/>
      <c r="L365" s="135"/>
      <c r="M365" s="135"/>
      <c r="N365" s="135"/>
      <c r="O365" s="135"/>
      <c r="P365" s="135"/>
      <c r="Q365" s="135"/>
      <c r="R365" s="135"/>
      <c r="S365" s="135"/>
      <c r="T365" s="135"/>
      <c r="U365" s="135"/>
      <c r="V365" s="135"/>
      <c r="W365" s="135"/>
      <c r="X365" s="135"/>
      <c r="Y365" s="135"/>
      <c r="Z365" s="135"/>
    </row>
    <row r="366" spans="1:26" ht="21.6" customHeight="1">
      <c r="A366" s="135"/>
      <c r="B366" s="135"/>
      <c r="C366" s="135"/>
      <c r="D366" s="135"/>
      <c r="E366" s="135"/>
      <c r="F366" s="135"/>
      <c r="G366" s="135"/>
      <c r="H366" s="135"/>
      <c r="I366" s="135"/>
      <c r="J366" s="135"/>
      <c r="K366" s="135"/>
      <c r="L366" s="135"/>
      <c r="M366" s="135"/>
      <c r="N366" s="135"/>
      <c r="O366" s="135"/>
      <c r="P366" s="135"/>
      <c r="Q366" s="135"/>
      <c r="R366" s="135"/>
      <c r="S366" s="135"/>
      <c r="T366" s="135"/>
      <c r="U366" s="135"/>
      <c r="V366" s="135"/>
      <c r="W366" s="135"/>
      <c r="X366" s="135"/>
      <c r="Y366" s="135"/>
      <c r="Z366" s="135"/>
    </row>
    <row r="367" spans="1:26" ht="21.6" customHeight="1">
      <c r="A367" s="135"/>
      <c r="B367" s="135"/>
      <c r="C367" s="135"/>
      <c r="D367" s="135"/>
      <c r="E367" s="135"/>
      <c r="F367" s="135"/>
      <c r="G367" s="135"/>
      <c r="H367" s="135"/>
      <c r="I367" s="135"/>
      <c r="J367" s="135"/>
      <c r="K367" s="135"/>
      <c r="L367" s="135"/>
      <c r="M367" s="135"/>
      <c r="N367" s="135"/>
      <c r="O367" s="135"/>
      <c r="P367" s="135"/>
      <c r="Q367" s="135"/>
      <c r="R367" s="135"/>
      <c r="S367" s="135"/>
      <c r="T367" s="135"/>
      <c r="U367" s="135"/>
      <c r="V367" s="135"/>
      <c r="W367" s="135"/>
      <c r="X367" s="135"/>
      <c r="Y367" s="135"/>
      <c r="Z367" s="135"/>
    </row>
    <row r="368" spans="1:26" ht="21.6" customHeight="1">
      <c r="A368" s="135"/>
      <c r="B368" s="135"/>
      <c r="C368" s="135"/>
      <c r="D368" s="135"/>
      <c r="E368" s="135"/>
      <c r="F368" s="135"/>
      <c r="G368" s="135"/>
      <c r="H368" s="135"/>
      <c r="I368" s="135"/>
      <c r="J368" s="135"/>
      <c r="K368" s="135"/>
      <c r="L368" s="135"/>
      <c r="M368" s="135"/>
      <c r="N368" s="135"/>
      <c r="O368" s="135"/>
      <c r="P368" s="135"/>
      <c r="Q368" s="135"/>
      <c r="R368" s="135"/>
      <c r="S368" s="135"/>
      <c r="T368" s="135"/>
      <c r="U368" s="135"/>
      <c r="V368" s="135"/>
      <c r="W368" s="135"/>
      <c r="X368" s="135"/>
      <c r="Y368" s="135"/>
      <c r="Z368" s="135"/>
    </row>
    <row r="369" spans="1:26" ht="21.6" customHeight="1">
      <c r="A369" s="135"/>
      <c r="B369" s="135"/>
      <c r="C369" s="135"/>
      <c r="D369" s="135"/>
      <c r="E369" s="135"/>
      <c r="F369" s="135"/>
      <c r="G369" s="135"/>
      <c r="H369" s="135"/>
      <c r="I369" s="135"/>
      <c r="J369" s="135"/>
      <c r="K369" s="135"/>
      <c r="L369" s="135"/>
      <c r="M369" s="135"/>
      <c r="N369" s="135"/>
      <c r="O369" s="135"/>
      <c r="P369" s="135"/>
      <c r="Q369" s="135"/>
      <c r="R369" s="135"/>
      <c r="S369" s="135"/>
      <c r="T369" s="135"/>
      <c r="U369" s="135"/>
      <c r="V369" s="135"/>
      <c r="W369" s="135"/>
      <c r="X369" s="135"/>
      <c r="Y369" s="135"/>
      <c r="Z369" s="135"/>
    </row>
    <row r="370" spans="1:26" ht="21.6" customHeight="1">
      <c r="A370" s="135"/>
      <c r="B370" s="135"/>
      <c r="C370" s="135"/>
      <c r="D370" s="135"/>
      <c r="E370" s="135"/>
      <c r="F370" s="135"/>
      <c r="G370" s="135"/>
      <c r="H370" s="135"/>
      <c r="I370" s="135"/>
      <c r="J370" s="135"/>
      <c r="K370" s="135"/>
      <c r="L370" s="135"/>
      <c r="M370" s="135"/>
      <c r="N370" s="135"/>
      <c r="O370" s="135"/>
      <c r="P370" s="135"/>
      <c r="Q370" s="135"/>
      <c r="R370" s="135"/>
      <c r="S370" s="135"/>
      <c r="T370" s="135"/>
      <c r="U370" s="135"/>
      <c r="V370" s="135"/>
      <c r="W370" s="135"/>
      <c r="X370" s="135"/>
      <c r="Y370" s="135"/>
      <c r="Z370" s="135"/>
    </row>
    <row r="371" spans="1:26" ht="21.6" customHeight="1">
      <c r="A371" s="135"/>
      <c r="B371" s="135"/>
      <c r="C371" s="135"/>
      <c r="D371" s="135"/>
      <c r="E371" s="135"/>
      <c r="F371" s="135"/>
      <c r="G371" s="135"/>
      <c r="H371" s="135"/>
      <c r="I371" s="135"/>
      <c r="J371" s="135"/>
      <c r="K371" s="135"/>
      <c r="L371" s="135"/>
      <c r="M371" s="135"/>
      <c r="N371" s="135"/>
      <c r="O371" s="135"/>
      <c r="P371" s="135"/>
      <c r="Q371" s="135"/>
      <c r="R371" s="135"/>
      <c r="S371" s="135"/>
      <c r="T371" s="135"/>
      <c r="U371" s="135"/>
      <c r="V371" s="135"/>
      <c r="W371" s="135"/>
      <c r="X371" s="135"/>
      <c r="Y371" s="135"/>
      <c r="Z371" s="135"/>
    </row>
    <row r="372" spans="1:26" ht="21.6" customHeight="1">
      <c r="A372" s="135"/>
      <c r="B372" s="135"/>
      <c r="C372" s="135"/>
      <c r="D372" s="135"/>
      <c r="E372" s="135"/>
      <c r="F372" s="135"/>
      <c r="G372" s="135"/>
      <c r="H372" s="135"/>
      <c r="I372" s="135"/>
      <c r="J372" s="135"/>
      <c r="K372" s="135"/>
      <c r="L372" s="135"/>
      <c r="M372" s="135"/>
      <c r="N372" s="135"/>
      <c r="O372" s="135"/>
      <c r="P372" s="135"/>
      <c r="Q372" s="135"/>
      <c r="R372" s="135"/>
      <c r="S372" s="135"/>
      <c r="T372" s="135"/>
      <c r="U372" s="135"/>
      <c r="V372" s="135"/>
      <c r="W372" s="135"/>
      <c r="X372" s="135"/>
      <c r="Y372" s="135"/>
      <c r="Z372" s="135"/>
    </row>
    <row r="373" spans="1:26" ht="21.6" customHeight="1">
      <c r="A373" s="135"/>
      <c r="B373" s="135"/>
      <c r="C373" s="135"/>
      <c r="D373" s="135"/>
      <c r="E373" s="135"/>
      <c r="F373" s="135"/>
      <c r="G373" s="135"/>
      <c r="H373" s="135"/>
      <c r="I373" s="135"/>
      <c r="J373" s="135"/>
      <c r="K373" s="135"/>
      <c r="L373" s="135"/>
      <c r="M373" s="135"/>
      <c r="N373" s="135"/>
      <c r="O373" s="135"/>
      <c r="P373" s="135"/>
      <c r="Q373" s="135"/>
      <c r="R373" s="135"/>
      <c r="S373" s="135"/>
      <c r="T373" s="135"/>
      <c r="U373" s="135"/>
      <c r="V373" s="135"/>
      <c r="W373" s="135"/>
      <c r="X373" s="135"/>
      <c r="Y373" s="135"/>
      <c r="Z373" s="135"/>
    </row>
    <row r="374" spans="1:26" ht="21.6" customHeight="1">
      <c r="A374" s="135"/>
      <c r="B374" s="135"/>
      <c r="C374" s="135"/>
      <c r="D374" s="135"/>
      <c r="E374" s="135"/>
      <c r="F374" s="135"/>
      <c r="G374" s="135"/>
      <c r="H374" s="135"/>
      <c r="I374" s="135"/>
      <c r="J374" s="135"/>
      <c r="K374" s="135"/>
      <c r="L374" s="135"/>
      <c r="M374" s="135"/>
      <c r="N374" s="135"/>
      <c r="O374" s="135"/>
      <c r="P374" s="135"/>
      <c r="Q374" s="135"/>
      <c r="R374" s="135"/>
      <c r="S374" s="135"/>
      <c r="T374" s="135"/>
      <c r="U374" s="135"/>
      <c r="V374" s="135"/>
      <c r="W374" s="135"/>
      <c r="X374" s="135"/>
      <c r="Y374" s="135"/>
      <c r="Z374" s="135"/>
    </row>
    <row r="375" spans="1:26" ht="21.6" customHeight="1">
      <c r="A375" s="135"/>
      <c r="B375" s="135"/>
      <c r="C375" s="135"/>
      <c r="D375" s="135"/>
      <c r="E375" s="135"/>
      <c r="F375" s="135"/>
      <c r="G375" s="135"/>
      <c r="H375" s="135"/>
      <c r="I375" s="135"/>
      <c r="J375" s="135"/>
      <c r="K375" s="135"/>
      <c r="L375" s="135"/>
      <c r="M375" s="135"/>
      <c r="N375" s="135"/>
      <c r="O375" s="135"/>
      <c r="P375" s="135"/>
      <c r="Q375" s="135"/>
      <c r="R375" s="135"/>
      <c r="S375" s="135"/>
      <c r="T375" s="135"/>
      <c r="U375" s="135"/>
      <c r="V375" s="135"/>
      <c r="W375" s="135"/>
      <c r="X375" s="135"/>
      <c r="Y375" s="135"/>
      <c r="Z375" s="135"/>
    </row>
    <row r="376" spans="1:26" ht="21.6" customHeight="1">
      <c r="A376" s="135"/>
      <c r="B376" s="135"/>
      <c r="C376" s="135"/>
      <c r="D376" s="135"/>
      <c r="E376" s="135"/>
      <c r="F376" s="135"/>
      <c r="G376" s="135"/>
      <c r="H376" s="135"/>
      <c r="I376" s="135"/>
      <c r="J376" s="135"/>
      <c r="K376" s="135"/>
      <c r="L376" s="135"/>
      <c r="M376" s="135"/>
      <c r="N376" s="135"/>
      <c r="O376" s="135"/>
      <c r="P376" s="135"/>
      <c r="Q376" s="135"/>
      <c r="R376" s="135"/>
      <c r="S376" s="135"/>
      <c r="T376" s="135"/>
      <c r="U376" s="135"/>
      <c r="V376" s="135"/>
      <c r="W376" s="135"/>
      <c r="X376" s="135"/>
      <c r="Y376" s="135"/>
      <c r="Z376" s="135"/>
    </row>
    <row r="377" spans="1:26" ht="21.6" customHeight="1">
      <c r="A377" s="135"/>
      <c r="B377" s="135"/>
      <c r="C377" s="135"/>
      <c r="D377" s="135"/>
      <c r="E377" s="135"/>
      <c r="F377" s="135"/>
      <c r="G377" s="135"/>
      <c r="H377" s="135"/>
      <c r="I377" s="135"/>
      <c r="J377" s="135"/>
      <c r="K377" s="135"/>
      <c r="L377" s="135"/>
      <c r="M377" s="135"/>
      <c r="N377" s="135"/>
      <c r="O377" s="135"/>
      <c r="P377" s="135"/>
      <c r="Q377" s="135"/>
      <c r="R377" s="135"/>
      <c r="S377" s="135"/>
      <c r="T377" s="135"/>
      <c r="U377" s="135"/>
      <c r="V377" s="135"/>
      <c r="W377" s="135"/>
      <c r="X377" s="135"/>
      <c r="Y377" s="135"/>
      <c r="Z377" s="135"/>
    </row>
    <row r="378" spans="1:26" ht="21.6" customHeight="1">
      <c r="A378" s="135"/>
      <c r="B378" s="135"/>
      <c r="C378" s="135"/>
      <c r="D378" s="135"/>
      <c r="E378" s="135"/>
      <c r="F378" s="135"/>
      <c r="G378" s="135"/>
      <c r="H378" s="135"/>
      <c r="I378" s="135"/>
      <c r="J378" s="135"/>
      <c r="K378" s="135"/>
      <c r="L378" s="135"/>
      <c r="M378" s="135"/>
      <c r="N378" s="135"/>
      <c r="O378" s="135"/>
      <c r="P378" s="135"/>
      <c r="Q378" s="135"/>
      <c r="R378" s="135"/>
      <c r="S378" s="135"/>
      <c r="T378" s="135"/>
      <c r="U378" s="135"/>
      <c r="V378" s="135"/>
      <c r="W378" s="135"/>
      <c r="X378" s="135"/>
      <c r="Y378" s="135"/>
      <c r="Z378" s="135"/>
    </row>
    <row r="379" spans="1:26" ht="21.6" customHeight="1">
      <c r="A379" s="135"/>
      <c r="B379" s="135"/>
      <c r="C379" s="135"/>
      <c r="D379" s="135"/>
      <c r="E379" s="135"/>
      <c r="F379" s="135"/>
      <c r="G379" s="135"/>
      <c r="H379" s="135"/>
      <c r="I379" s="135"/>
      <c r="J379" s="135"/>
      <c r="K379" s="135"/>
      <c r="L379" s="135"/>
      <c r="M379" s="135"/>
      <c r="N379" s="135"/>
      <c r="O379" s="135"/>
      <c r="P379" s="135"/>
      <c r="Q379" s="135"/>
      <c r="R379" s="135"/>
      <c r="S379" s="135"/>
      <c r="T379" s="135"/>
      <c r="U379" s="135"/>
      <c r="V379" s="135"/>
      <c r="W379" s="135"/>
      <c r="X379" s="135"/>
      <c r="Y379" s="135"/>
      <c r="Z379" s="135"/>
    </row>
    <row r="380" spans="1:26" ht="21.6" customHeight="1">
      <c r="A380" s="135"/>
      <c r="B380" s="135"/>
      <c r="C380" s="135"/>
      <c r="D380" s="135"/>
      <c r="E380" s="135"/>
      <c r="F380" s="135"/>
      <c r="G380" s="135"/>
      <c r="H380" s="135"/>
      <c r="I380" s="135"/>
      <c r="J380" s="135"/>
      <c r="K380" s="135"/>
      <c r="L380" s="135"/>
      <c r="M380" s="135"/>
      <c r="N380" s="135"/>
      <c r="O380" s="135"/>
      <c r="P380" s="135"/>
      <c r="Q380" s="135"/>
      <c r="R380" s="135"/>
      <c r="S380" s="135"/>
      <c r="T380" s="135"/>
      <c r="U380" s="135"/>
      <c r="V380" s="135"/>
      <c r="W380" s="135"/>
      <c r="X380" s="135"/>
      <c r="Y380" s="135"/>
      <c r="Z380" s="135"/>
    </row>
    <row r="381" spans="1:26" ht="21.6" customHeight="1">
      <c r="A381" s="135"/>
      <c r="B381" s="135"/>
      <c r="C381" s="135"/>
      <c r="D381" s="135"/>
      <c r="E381" s="135"/>
      <c r="F381" s="135"/>
      <c r="G381" s="135"/>
      <c r="H381" s="135"/>
      <c r="I381" s="135"/>
      <c r="J381" s="135"/>
      <c r="K381" s="135"/>
      <c r="L381" s="135"/>
      <c r="M381" s="135"/>
      <c r="N381" s="135"/>
      <c r="O381" s="135"/>
      <c r="P381" s="135"/>
      <c r="Q381" s="135"/>
      <c r="R381" s="135"/>
      <c r="S381" s="135"/>
      <c r="T381" s="135"/>
      <c r="U381" s="135"/>
      <c r="V381" s="135"/>
      <c r="W381" s="135"/>
      <c r="X381" s="135"/>
      <c r="Y381" s="135"/>
      <c r="Z381" s="135"/>
    </row>
    <row r="382" spans="1:26" ht="21.6" customHeight="1">
      <c r="A382" s="135"/>
      <c r="B382" s="135"/>
      <c r="C382" s="135"/>
      <c r="D382" s="135"/>
      <c r="E382" s="135"/>
      <c r="F382" s="135"/>
      <c r="G382" s="135"/>
      <c r="H382" s="135"/>
      <c r="I382" s="135"/>
      <c r="J382" s="135"/>
      <c r="K382" s="135"/>
      <c r="L382" s="135"/>
      <c r="M382" s="135"/>
      <c r="N382" s="135"/>
      <c r="O382" s="135"/>
      <c r="P382" s="135"/>
      <c r="Q382" s="135"/>
      <c r="R382" s="135"/>
      <c r="S382" s="135"/>
      <c r="T382" s="135"/>
      <c r="U382" s="135"/>
      <c r="V382" s="135"/>
      <c r="W382" s="135"/>
      <c r="X382" s="135"/>
      <c r="Y382" s="135"/>
      <c r="Z382" s="135"/>
    </row>
    <row r="383" spans="1:26" ht="21.6" customHeight="1">
      <c r="A383" s="135"/>
      <c r="B383" s="135"/>
      <c r="C383" s="135"/>
      <c r="D383" s="135"/>
      <c r="E383" s="135"/>
      <c r="F383" s="135"/>
      <c r="G383" s="135"/>
      <c r="H383" s="135"/>
      <c r="I383" s="135"/>
      <c r="J383" s="135"/>
      <c r="K383" s="135"/>
      <c r="L383" s="135"/>
      <c r="M383" s="135"/>
      <c r="N383" s="135"/>
      <c r="O383" s="135"/>
      <c r="P383" s="135"/>
      <c r="Q383" s="135"/>
      <c r="R383" s="135"/>
      <c r="S383" s="135"/>
      <c r="T383" s="135"/>
      <c r="U383" s="135"/>
      <c r="V383" s="135"/>
      <c r="W383" s="135"/>
      <c r="X383" s="135"/>
      <c r="Y383" s="135"/>
      <c r="Z383" s="135"/>
    </row>
    <row r="384" spans="1:26" ht="21.6" customHeight="1">
      <c r="A384" s="135"/>
      <c r="B384" s="135"/>
      <c r="C384" s="135"/>
      <c r="D384" s="135"/>
      <c r="E384" s="135"/>
      <c r="F384" s="135"/>
      <c r="G384" s="135"/>
      <c r="H384" s="135"/>
      <c r="I384" s="135"/>
      <c r="J384" s="135"/>
      <c r="K384" s="135"/>
      <c r="L384" s="135"/>
      <c r="M384" s="135"/>
      <c r="N384" s="135"/>
      <c r="O384" s="135"/>
      <c r="P384" s="135"/>
      <c r="Q384" s="135"/>
      <c r="R384" s="135"/>
      <c r="S384" s="135"/>
      <c r="T384" s="135"/>
      <c r="U384" s="135"/>
      <c r="V384" s="135"/>
      <c r="W384" s="135"/>
      <c r="X384" s="135"/>
      <c r="Y384" s="135"/>
      <c r="Z384" s="135"/>
    </row>
    <row r="385" spans="1:26" ht="21.6" customHeight="1">
      <c r="A385" s="135"/>
      <c r="B385" s="135"/>
      <c r="C385" s="135"/>
      <c r="D385" s="135"/>
      <c r="E385" s="135"/>
      <c r="F385" s="135"/>
      <c r="G385" s="135"/>
      <c r="H385" s="135"/>
      <c r="I385" s="135"/>
      <c r="J385" s="135"/>
      <c r="K385" s="135"/>
      <c r="L385" s="135"/>
      <c r="M385" s="135"/>
      <c r="N385" s="135"/>
      <c r="O385" s="135"/>
      <c r="P385" s="135"/>
      <c r="Q385" s="135"/>
      <c r="R385" s="135"/>
      <c r="S385" s="135"/>
      <c r="T385" s="135"/>
      <c r="U385" s="135"/>
      <c r="V385" s="135"/>
      <c r="W385" s="135"/>
      <c r="X385" s="135"/>
      <c r="Y385" s="135"/>
      <c r="Z385" s="135"/>
    </row>
    <row r="386" spans="1:26" ht="21.6" customHeight="1">
      <c r="A386" s="135"/>
      <c r="B386" s="135"/>
      <c r="C386" s="135"/>
      <c r="D386" s="135"/>
      <c r="E386" s="135"/>
      <c r="F386" s="135"/>
      <c r="G386" s="135"/>
      <c r="H386" s="135"/>
      <c r="I386" s="135"/>
      <c r="J386" s="135"/>
      <c r="K386" s="135"/>
      <c r="L386" s="135"/>
      <c r="M386" s="135"/>
      <c r="N386" s="135"/>
      <c r="O386" s="135"/>
      <c r="P386" s="135"/>
      <c r="Q386" s="135"/>
      <c r="R386" s="135"/>
      <c r="S386" s="135"/>
      <c r="T386" s="135"/>
      <c r="U386" s="135"/>
      <c r="V386" s="135"/>
      <c r="W386" s="135"/>
      <c r="X386" s="135"/>
      <c r="Y386" s="135"/>
      <c r="Z386" s="135"/>
    </row>
    <row r="387" spans="1:26" ht="21.6" customHeight="1">
      <c r="A387" s="135"/>
      <c r="B387" s="135"/>
      <c r="C387" s="135"/>
      <c r="D387" s="135"/>
      <c r="E387" s="135"/>
      <c r="F387" s="135"/>
      <c r="G387" s="135"/>
      <c r="H387" s="135"/>
      <c r="I387" s="135"/>
      <c r="J387" s="135"/>
      <c r="K387" s="135"/>
      <c r="L387" s="135"/>
      <c r="M387" s="135"/>
      <c r="N387" s="135"/>
      <c r="O387" s="135"/>
      <c r="P387" s="135"/>
      <c r="Q387" s="135"/>
      <c r="R387" s="135"/>
      <c r="S387" s="135"/>
      <c r="T387" s="135"/>
      <c r="U387" s="135"/>
      <c r="V387" s="135"/>
      <c r="W387" s="135"/>
      <c r="X387" s="135"/>
      <c r="Y387" s="135"/>
      <c r="Z387" s="135"/>
    </row>
    <row r="388" spans="1:26" ht="21.6" customHeight="1">
      <c r="A388" s="135"/>
      <c r="B388" s="135"/>
      <c r="C388" s="135"/>
      <c r="D388" s="135"/>
      <c r="E388" s="135"/>
      <c r="F388" s="135"/>
      <c r="G388" s="135"/>
      <c r="H388" s="135"/>
      <c r="I388" s="135"/>
      <c r="J388" s="135"/>
      <c r="K388" s="135"/>
      <c r="L388" s="135"/>
      <c r="M388" s="135"/>
      <c r="N388" s="135"/>
      <c r="O388" s="135"/>
      <c r="P388" s="135"/>
      <c r="Q388" s="135"/>
      <c r="R388" s="135"/>
      <c r="S388" s="135"/>
      <c r="T388" s="135"/>
      <c r="U388" s="135"/>
      <c r="V388" s="135"/>
      <c r="W388" s="135"/>
      <c r="X388" s="135"/>
      <c r="Y388" s="135"/>
      <c r="Z388" s="135"/>
    </row>
    <row r="389" spans="1:26" ht="21.6" customHeight="1">
      <c r="A389" s="135"/>
      <c r="B389" s="135"/>
      <c r="C389" s="135"/>
      <c r="D389" s="135"/>
      <c r="E389" s="135"/>
      <c r="F389" s="135"/>
      <c r="G389" s="135"/>
      <c r="H389" s="135"/>
      <c r="I389" s="135"/>
      <c r="J389" s="135"/>
      <c r="K389" s="135"/>
      <c r="L389" s="135"/>
      <c r="M389" s="135"/>
      <c r="N389" s="135"/>
      <c r="O389" s="135"/>
      <c r="P389" s="135"/>
      <c r="Q389" s="135"/>
      <c r="R389" s="135"/>
      <c r="S389" s="135"/>
      <c r="T389" s="135"/>
      <c r="U389" s="135"/>
      <c r="V389" s="135"/>
      <c r="W389" s="135"/>
      <c r="X389" s="135"/>
      <c r="Y389" s="135"/>
      <c r="Z389" s="135"/>
    </row>
    <row r="390" spans="1:26" ht="21.6" customHeight="1">
      <c r="A390" s="135"/>
      <c r="B390" s="135"/>
      <c r="C390" s="135"/>
      <c r="D390" s="135"/>
      <c r="E390" s="135"/>
      <c r="F390" s="135"/>
      <c r="G390" s="135"/>
      <c r="H390" s="135"/>
      <c r="I390" s="135"/>
      <c r="J390" s="135"/>
      <c r="K390" s="135"/>
      <c r="L390" s="135"/>
      <c r="M390" s="135"/>
      <c r="N390" s="135"/>
      <c r="O390" s="135"/>
      <c r="P390" s="135"/>
      <c r="Q390" s="135"/>
      <c r="R390" s="135"/>
      <c r="S390" s="135"/>
      <c r="T390" s="135"/>
      <c r="U390" s="135"/>
      <c r="V390" s="135"/>
      <c r="W390" s="135"/>
      <c r="X390" s="135"/>
      <c r="Y390" s="135"/>
      <c r="Z390" s="135"/>
    </row>
    <row r="391" spans="1:26" ht="21.6" customHeight="1">
      <c r="A391" s="135"/>
      <c r="B391" s="135"/>
      <c r="C391" s="135"/>
      <c r="D391" s="135"/>
      <c r="E391" s="135"/>
      <c r="F391" s="135"/>
      <c r="G391" s="135"/>
      <c r="H391" s="135"/>
      <c r="I391" s="135"/>
      <c r="J391" s="135"/>
      <c r="K391" s="135"/>
      <c r="L391" s="135"/>
      <c r="M391" s="135"/>
      <c r="N391" s="135"/>
      <c r="O391" s="135"/>
      <c r="P391" s="135"/>
      <c r="Q391" s="135"/>
      <c r="R391" s="135"/>
      <c r="S391" s="135"/>
      <c r="T391" s="135"/>
      <c r="U391" s="135"/>
      <c r="V391" s="135"/>
      <c r="W391" s="135"/>
      <c r="X391" s="135"/>
      <c r="Y391" s="135"/>
      <c r="Z391" s="135"/>
    </row>
    <row r="392" spans="1:26" ht="21.6" customHeight="1">
      <c r="A392" s="135"/>
      <c r="B392" s="135"/>
      <c r="C392" s="135"/>
      <c r="D392" s="135"/>
      <c r="E392" s="135"/>
      <c r="F392" s="135"/>
      <c r="G392" s="135"/>
      <c r="H392" s="135"/>
      <c r="I392" s="135"/>
      <c r="J392" s="135"/>
      <c r="K392" s="135"/>
      <c r="L392" s="135"/>
      <c r="M392" s="135"/>
      <c r="N392" s="135"/>
      <c r="O392" s="135"/>
      <c r="P392" s="135"/>
      <c r="Q392" s="135"/>
      <c r="R392" s="135"/>
      <c r="S392" s="135"/>
      <c r="T392" s="135"/>
      <c r="U392" s="135"/>
      <c r="V392" s="135"/>
      <c r="W392" s="135"/>
      <c r="X392" s="135"/>
      <c r="Y392" s="135"/>
      <c r="Z392" s="135"/>
    </row>
    <row r="393" spans="1:26" ht="21.6" customHeight="1">
      <c r="A393" s="135"/>
      <c r="B393" s="135"/>
      <c r="C393" s="135"/>
      <c r="D393" s="135"/>
      <c r="E393" s="135"/>
      <c r="F393" s="135"/>
      <c r="G393" s="135"/>
      <c r="H393" s="135"/>
      <c r="I393" s="135"/>
      <c r="J393" s="135"/>
      <c r="K393" s="135"/>
      <c r="L393" s="135"/>
      <c r="M393" s="135"/>
      <c r="N393" s="135"/>
      <c r="O393" s="135"/>
      <c r="P393" s="135"/>
      <c r="Q393" s="135"/>
      <c r="R393" s="135"/>
      <c r="S393" s="135"/>
      <c r="T393" s="135"/>
      <c r="U393" s="135"/>
      <c r="V393" s="135"/>
      <c r="W393" s="135"/>
      <c r="X393" s="135"/>
      <c r="Y393" s="135"/>
      <c r="Z393" s="135"/>
    </row>
    <row r="394" spans="1:26" ht="21.6" customHeight="1">
      <c r="A394" s="135"/>
      <c r="B394" s="135"/>
      <c r="C394" s="135"/>
      <c r="D394" s="135"/>
      <c r="E394" s="135"/>
      <c r="F394" s="135"/>
      <c r="G394" s="135"/>
      <c r="H394" s="135"/>
      <c r="I394" s="135"/>
      <c r="J394" s="135"/>
      <c r="K394" s="135"/>
      <c r="L394" s="135"/>
      <c r="M394" s="135"/>
      <c r="N394" s="135"/>
      <c r="O394" s="135"/>
      <c r="P394" s="135"/>
      <c r="Q394" s="135"/>
      <c r="R394" s="135"/>
      <c r="S394" s="135"/>
      <c r="T394" s="135"/>
      <c r="U394" s="135"/>
      <c r="V394" s="135"/>
      <c r="W394" s="135"/>
      <c r="X394" s="135"/>
      <c r="Y394" s="135"/>
      <c r="Z394" s="135"/>
    </row>
    <row r="395" spans="1:26" ht="21.6" customHeight="1">
      <c r="A395" s="135"/>
      <c r="B395" s="135"/>
      <c r="C395" s="135"/>
      <c r="D395" s="135"/>
      <c r="E395" s="135"/>
      <c r="F395" s="135"/>
      <c r="G395" s="135"/>
      <c r="H395" s="135"/>
      <c r="I395" s="135"/>
      <c r="J395" s="135"/>
      <c r="K395" s="135"/>
      <c r="L395" s="135"/>
      <c r="M395" s="135"/>
      <c r="N395" s="135"/>
      <c r="O395" s="135"/>
      <c r="P395" s="135"/>
      <c r="Q395" s="135"/>
      <c r="R395" s="135"/>
      <c r="S395" s="135"/>
      <c r="T395" s="135"/>
      <c r="U395" s="135"/>
      <c r="V395" s="135"/>
      <c r="W395" s="135"/>
      <c r="X395" s="135"/>
      <c r="Y395" s="135"/>
      <c r="Z395" s="135"/>
    </row>
    <row r="396" spans="1:26" ht="21.6" customHeight="1">
      <c r="A396" s="135"/>
      <c r="B396" s="135"/>
      <c r="C396" s="135"/>
      <c r="D396" s="135"/>
      <c r="E396" s="135"/>
      <c r="F396" s="135"/>
      <c r="G396" s="135"/>
      <c r="H396" s="135"/>
      <c r="I396" s="135"/>
      <c r="J396" s="135"/>
      <c r="K396" s="135"/>
      <c r="L396" s="135"/>
      <c r="M396" s="135"/>
      <c r="N396" s="135"/>
      <c r="O396" s="135"/>
      <c r="P396" s="135"/>
      <c r="Q396" s="135"/>
      <c r="R396" s="135"/>
      <c r="S396" s="135"/>
      <c r="T396" s="135"/>
      <c r="U396" s="135"/>
      <c r="V396" s="135"/>
      <c r="W396" s="135"/>
      <c r="X396" s="135"/>
      <c r="Y396" s="135"/>
      <c r="Z396" s="135"/>
    </row>
    <row r="397" spans="1:26" ht="21.6" customHeight="1">
      <c r="A397" s="135"/>
      <c r="B397" s="135"/>
      <c r="C397" s="135"/>
      <c r="D397" s="135"/>
      <c r="E397" s="135"/>
      <c r="F397" s="135"/>
      <c r="G397" s="135"/>
      <c r="H397" s="135"/>
      <c r="I397" s="135"/>
      <c r="J397" s="135"/>
      <c r="K397" s="135"/>
      <c r="L397" s="135"/>
      <c r="M397" s="135"/>
      <c r="N397" s="135"/>
      <c r="O397" s="135"/>
      <c r="P397" s="135"/>
      <c r="Q397" s="135"/>
      <c r="R397" s="135"/>
      <c r="S397" s="135"/>
      <c r="T397" s="135"/>
      <c r="U397" s="135"/>
      <c r="V397" s="135"/>
      <c r="W397" s="135"/>
      <c r="X397" s="135"/>
      <c r="Y397" s="135"/>
      <c r="Z397" s="135"/>
    </row>
    <row r="398" spans="1:26" ht="21.6" customHeight="1">
      <c r="A398" s="135"/>
      <c r="B398" s="135"/>
      <c r="C398" s="135"/>
      <c r="D398" s="135"/>
      <c r="E398" s="135"/>
      <c r="F398" s="135"/>
      <c r="G398" s="135"/>
      <c r="H398" s="135"/>
      <c r="I398" s="135"/>
      <c r="J398" s="135"/>
      <c r="K398" s="135"/>
      <c r="L398" s="135"/>
      <c r="M398" s="135"/>
      <c r="N398" s="135"/>
      <c r="O398" s="135"/>
      <c r="P398" s="135"/>
      <c r="Q398" s="135"/>
      <c r="R398" s="135"/>
      <c r="S398" s="135"/>
      <c r="T398" s="135"/>
      <c r="U398" s="135"/>
      <c r="V398" s="135"/>
      <c r="W398" s="135"/>
      <c r="X398" s="135"/>
      <c r="Y398" s="135"/>
      <c r="Z398" s="135"/>
    </row>
    <row r="399" spans="1:26" ht="21.6" customHeight="1">
      <c r="A399" s="135"/>
      <c r="B399" s="135"/>
      <c r="C399" s="135"/>
      <c r="D399" s="135"/>
      <c r="E399" s="135"/>
      <c r="F399" s="135"/>
      <c r="G399" s="135"/>
      <c r="H399" s="135"/>
      <c r="I399" s="135"/>
      <c r="J399" s="135"/>
      <c r="K399" s="135"/>
      <c r="L399" s="135"/>
      <c r="M399" s="135"/>
      <c r="N399" s="135"/>
      <c r="O399" s="135"/>
      <c r="P399" s="135"/>
      <c r="Q399" s="135"/>
      <c r="R399" s="135"/>
      <c r="S399" s="135"/>
      <c r="T399" s="135"/>
      <c r="U399" s="135"/>
      <c r="V399" s="135"/>
      <c r="W399" s="135"/>
      <c r="X399" s="135"/>
      <c r="Y399" s="135"/>
      <c r="Z399" s="135"/>
    </row>
    <row r="400" spans="1:26" ht="21.6" customHeight="1">
      <c r="A400" s="135"/>
      <c r="B400" s="135"/>
      <c r="C400" s="135"/>
      <c r="D400" s="135"/>
      <c r="E400" s="135"/>
      <c r="F400" s="135"/>
      <c r="G400" s="135"/>
      <c r="H400" s="135"/>
      <c r="I400" s="135"/>
      <c r="J400" s="135"/>
      <c r="K400" s="135"/>
      <c r="L400" s="135"/>
      <c r="M400" s="135"/>
      <c r="N400" s="135"/>
      <c r="O400" s="135"/>
      <c r="P400" s="135"/>
      <c r="Q400" s="135"/>
      <c r="R400" s="135"/>
      <c r="S400" s="135"/>
      <c r="T400" s="135"/>
      <c r="U400" s="135"/>
      <c r="V400" s="135"/>
      <c r="W400" s="135"/>
      <c r="X400" s="135"/>
      <c r="Y400" s="135"/>
      <c r="Z400" s="135"/>
    </row>
    <row r="401" spans="1:26" ht="21.6" customHeight="1">
      <c r="A401" s="135"/>
      <c r="B401" s="135"/>
      <c r="C401" s="135"/>
      <c r="D401" s="135"/>
      <c r="E401" s="135"/>
      <c r="F401" s="135"/>
      <c r="G401" s="135"/>
      <c r="H401" s="135"/>
      <c r="I401" s="135"/>
      <c r="J401" s="135"/>
      <c r="K401" s="135"/>
      <c r="L401" s="135"/>
      <c r="M401" s="135"/>
      <c r="N401" s="135"/>
      <c r="O401" s="135"/>
      <c r="P401" s="135"/>
      <c r="Q401" s="135"/>
      <c r="R401" s="135"/>
      <c r="S401" s="135"/>
      <c r="T401" s="135"/>
      <c r="U401" s="135"/>
      <c r="V401" s="135"/>
      <c r="W401" s="135"/>
      <c r="X401" s="135"/>
      <c r="Y401" s="135"/>
      <c r="Z401" s="135"/>
    </row>
    <row r="402" spans="1:26" ht="21.6" customHeight="1">
      <c r="A402" s="135"/>
      <c r="B402" s="135"/>
      <c r="C402" s="135"/>
      <c r="D402" s="135"/>
      <c r="E402" s="135"/>
      <c r="F402" s="135"/>
      <c r="G402" s="135"/>
      <c r="H402" s="135"/>
      <c r="I402" s="135"/>
      <c r="J402" s="135"/>
      <c r="K402" s="135"/>
      <c r="L402" s="135"/>
      <c r="M402" s="135"/>
      <c r="N402" s="135"/>
      <c r="O402" s="135"/>
      <c r="P402" s="135"/>
      <c r="Q402" s="135"/>
      <c r="R402" s="135"/>
      <c r="S402" s="135"/>
      <c r="T402" s="135"/>
      <c r="U402" s="135"/>
      <c r="V402" s="135"/>
      <c r="W402" s="135"/>
      <c r="X402" s="135"/>
      <c r="Y402" s="135"/>
      <c r="Z402" s="135"/>
    </row>
    <row r="403" spans="1:26" ht="21.6" customHeight="1">
      <c r="A403" s="135"/>
      <c r="B403" s="135"/>
      <c r="C403" s="135"/>
      <c r="D403" s="135"/>
      <c r="E403" s="135"/>
      <c r="F403" s="135"/>
      <c r="G403" s="135"/>
      <c r="H403" s="135"/>
      <c r="I403" s="135"/>
      <c r="J403" s="135"/>
      <c r="K403" s="135"/>
      <c r="L403" s="135"/>
      <c r="M403" s="135"/>
      <c r="N403" s="135"/>
      <c r="O403" s="135"/>
      <c r="P403" s="135"/>
      <c r="Q403" s="135"/>
      <c r="R403" s="135"/>
      <c r="S403" s="135"/>
      <c r="T403" s="135"/>
      <c r="U403" s="135"/>
      <c r="V403" s="135"/>
      <c r="W403" s="135"/>
      <c r="X403" s="135"/>
      <c r="Y403" s="135"/>
      <c r="Z403" s="135"/>
    </row>
    <row r="404" spans="1:26" ht="21.6" customHeight="1">
      <c r="A404" s="135"/>
      <c r="B404" s="135"/>
      <c r="C404" s="135"/>
      <c r="D404" s="135"/>
      <c r="E404" s="135"/>
      <c r="F404" s="135"/>
      <c r="G404" s="135"/>
      <c r="H404" s="135"/>
      <c r="I404" s="135"/>
      <c r="J404" s="135"/>
      <c r="K404" s="135"/>
      <c r="L404" s="135"/>
      <c r="M404" s="135"/>
      <c r="N404" s="135"/>
      <c r="O404" s="135"/>
      <c r="P404" s="135"/>
      <c r="Q404" s="135"/>
      <c r="R404" s="135"/>
      <c r="S404" s="135"/>
      <c r="T404" s="135"/>
      <c r="U404" s="135"/>
      <c r="V404" s="135"/>
      <c r="W404" s="135"/>
      <c r="X404" s="135"/>
      <c r="Y404" s="135"/>
      <c r="Z404" s="135"/>
    </row>
    <row r="405" spans="1:26" ht="21.6" customHeight="1">
      <c r="A405" s="135"/>
      <c r="B405" s="135"/>
      <c r="C405" s="135"/>
      <c r="D405" s="135"/>
      <c r="E405" s="135"/>
      <c r="F405" s="135"/>
      <c r="G405" s="135"/>
      <c r="H405" s="135"/>
      <c r="I405" s="135"/>
      <c r="J405" s="135"/>
      <c r="K405" s="135"/>
      <c r="L405" s="135"/>
      <c r="M405" s="135"/>
      <c r="N405" s="135"/>
      <c r="O405" s="135"/>
      <c r="P405" s="135"/>
      <c r="Q405" s="135"/>
      <c r="R405" s="135"/>
      <c r="S405" s="135"/>
      <c r="T405" s="135"/>
      <c r="U405" s="135"/>
      <c r="V405" s="135"/>
      <c r="W405" s="135"/>
      <c r="X405" s="135"/>
      <c r="Y405" s="135"/>
      <c r="Z405" s="135"/>
    </row>
    <row r="406" spans="1:26" ht="21.6" customHeight="1">
      <c r="A406" s="135"/>
      <c r="B406" s="135"/>
      <c r="C406" s="135"/>
      <c r="D406" s="135"/>
      <c r="E406" s="135"/>
      <c r="F406" s="135"/>
      <c r="G406" s="135"/>
      <c r="H406" s="135"/>
      <c r="I406" s="135"/>
      <c r="J406" s="135"/>
      <c r="K406" s="135"/>
      <c r="L406" s="135"/>
      <c r="M406" s="135"/>
      <c r="N406" s="135"/>
      <c r="O406" s="135"/>
      <c r="P406" s="135"/>
      <c r="Q406" s="135"/>
      <c r="R406" s="135"/>
      <c r="S406" s="135"/>
      <c r="T406" s="135"/>
      <c r="U406" s="135"/>
      <c r="V406" s="135"/>
      <c r="W406" s="135"/>
      <c r="X406" s="135"/>
      <c r="Y406" s="135"/>
      <c r="Z406" s="135"/>
    </row>
    <row r="407" spans="1:26" ht="21.6" customHeight="1">
      <c r="A407" s="135"/>
      <c r="B407" s="135"/>
      <c r="C407" s="135"/>
      <c r="D407" s="135"/>
      <c r="E407" s="135"/>
      <c r="F407" s="135"/>
      <c r="G407" s="135"/>
      <c r="H407" s="135"/>
      <c r="I407" s="135"/>
      <c r="J407" s="135"/>
      <c r="K407" s="135"/>
      <c r="L407" s="135"/>
      <c r="M407" s="135"/>
      <c r="N407" s="135"/>
      <c r="O407" s="135"/>
      <c r="P407" s="135"/>
      <c r="Q407" s="135"/>
      <c r="R407" s="135"/>
      <c r="S407" s="135"/>
      <c r="T407" s="135"/>
      <c r="U407" s="135"/>
      <c r="V407" s="135"/>
      <c r="W407" s="135"/>
      <c r="X407" s="135"/>
      <c r="Y407" s="135"/>
      <c r="Z407" s="135"/>
    </row>
    <row r="408" spans="1:26" ht="21.6" customHeight="1">
      <c r="A408" s="135"/>
      <c r="B408" s="135"/>
      <c r="C408" s="135"/>
      <c r="D408" s="135"/>
      <c r="E408" s="135"/>
      <c r="F408" s="135"/>
      <c r="G408" s="135"/>
      <c r="H408" s="135"/>
      <c r="I408" s="135"/>
      <c r="J408" s="135"/>
      <c r="K408" s="135"/>
      <c r="L408" s="135"/>
      <c r="M408" s="135"/>
      <c r="N408" s="135"/>
      <c r="O408" s="135"/>
      <c r="P408" s="135"/>
      <c r="Q408" s="135"/>
      <c r="R408" s="135"/>
      <c r="S408" s="135"/>
      <c r="T408" s="135"/>
      <c r="U408" s="135"/>
      <c r="V408" s="135"/>
      <c r="W408" s="135"/>
      <c r="X408" s="135"/>
      <c r="Y408" s="135"/>
      <c r="Z408" s="135"/>
    </row>
    <row r="409" spans="1:26" ht="21.6" customHeight="1">
      <c r="A409" s="135"/>
      <c r="B409" s="135"/>
      <c r="C409" s="135"/>
      <c r="D409" s="135"/>
      <c r="E409" s="135"/>
      <c r="F409" s="135"/>
      <c r="G409" s="135"/>
      <c r="H409" s="135"/>
      <c r="I409" s="135"/>
      <c r="J409" s="135"/>
      <c r="K409" s="135"/>
      <c r="L409" s="135"/>
      <c r="M409" s="135"/>
      <c r="N409" s="135"/>
      <c r="O409" s="135"/>
      <c r="P409" s="135"/>
      <c r="Q409" s="135"/>
      <c r="R409" s="135"/>
      <c r="S409" s="135"/>
      <c r="T409" s="135"/>
      <c r="U409" s="135"/>
      <c r="V409" s="135"/>
      <c r="W409" s="135"/>
      <c r="X409" s="135"/>
      <c r="Y409" s="135"/>
      <c r="Z409" s="135"/>
    </row>
    <row r="410" spans="1:26" ht="21.6" customHeight="1">
      <c r="A410" s="135"/>
      <c r="B410" s="135"/>
      <c r="C410" s="135"/>
      <c r="D410" s="135"/>
      <c r="E410" s="135"/>
      <c r="F410" s="135"/>
      <c r="G410" s="135"/>
      <c r="H410" s="135"/>
      <c r="I410" s="135"/>
      <c r="J410" s="135"/>
      <c r="K410" s="135"/>
      <c r="L410" s="135"/>
      <c r="M410" s="135"/>
      <c r="N410" s="135"/>
      <c r="O410" s="135"/>
      <c r="P410" s="135"/>
      <c r="Q410" s="135"/>
      <c r="R410" s="135"/>
      <c r="S410" s="135"/>
      <c r="T410" s="135"/>
      <c r="U410" s="135"/>
      <c r="V410" s="135"/>
      <c r="W410" s="135"/>
      <c r="X410" s="135"/>
      <c r="Y410" s="135"/>
      <c r="Z410" s="135"/>
    </row>
    <row r="411" spans="1:26" ht="21.6" customHeight="1">
      <c r="A411" s="135"/>
      <c r="B411" s="135"/>
      <c r="C411" s="135"/>
      <c r="D411" s="135"/>
      <c r="E411" s="135"/>
      <c r="F411" s="135"/>
      <c r="G411" s="135"/>
      <c r="H411" s="135"/>
      <c r="I411" s="135"/>
      <c r="J411" s="135"/>
      <c r="K411" s="135"/>
      <c r="L411" s="135"/>
      <c r="M411" s="135"/>
      <c r="N411" s="135"/>
      <c r="O411" s="135"/>
      <c r="P411" s="135"/>
      <c r="Q411" s="135"/>
      <c r="R411" s="135"/>
      <c r="S411" s="135"/>
      <c r="T411" s="135"/>
      <c r="U411" s="135"/>
      <c r="V411" s="135"/>
      <c r="W411" s="135"/>
      <c r="X411" s="135"/>
      <c r="Y411" s="135"/>
      <c r="Z411" s="135"/>
    </row>
    <row r="412" spans="1:26" ht="21.6" customHeight="1">
      <c r="A412" s="135"/>
      <c r="B412" s="135"/>
      <c r="C412" s="135"/>
      <c r="D412" s="135"/>
      <c r="E412" s="135"/>
      <c r="F412" s="135"/>
      <c r="G412" s="135"/>
      <c r="H412" s="135"/>
      <c r="I412" s="135"/>
      <c r="J412" s="135"/>
      <c r="K412" s="135"/>
      <c r="L412" s="135"/>
      <c r="M412" s="135"/>
      <c r="N412" s="135"/>
      <c r="O412" s="135"/>
      <c r="P412" s="135"/>
      <c r="Q412" s="135"/>
      <c r="R412" s="135"/>
      <c r="S412" s="135"/>
      <c r="T412" s="135"/>
      <c r="U412" s="135"/>
      <c r="V412" s="135"/>
      <c r="W412" s="135"/>
      <c r="X412" s="135"/>
      <c r="Y412" s="135"/>
      <c r="Z412" s="135"/>
    </row>
    <row r="413" spans="1:26" ht="21.6" customHeight="1">
      <c r="A413" s="135"/>
      <c r="B413" s="135"/>
      <c r="C413" s="135"/>
      <c r="D413" s="135"/>
      <c r="E413" s="135"/>
      <c r="F413" s="135"/>
      <c r="G413" s="135"/>
      <c r="H413" s="135"/>
      <c r="I413" s="135"/>
      <c r="J413" s="135"/>
      <c r="K413" s="135"/>
      <c r="L413" s="135"/>
      <c r="M413" s="135"/>
      <c r="N413" s="135"/>
      <c r="O413" s="135"/>
      <c r="P413" s="135"/>
      <c r="Q413" s="135"/>
      <c r="R413" s="135"/>
      <c r="S413" s="135"/>
      <c r="T413" s="135"/>
      <c r="U413" s="135"/>
      <c r="V413" s="135"/>
      <c r="W413" s="135"/>
      <c r="X413" s="135"/>
      <c r="Y413" s="135"/>
      <c r="Z413" s="135"/>
    </row>
    <row r="414" spans="1:26" ht="21.6" customHeight="1">
      <c r="A414" s="135"/>
      <c r="B414" s="135"/>
      <c r="C414" s="135"/>
      <c r="D414" s="135"/>
      <c r="E414" s="135"/>
      <c r="F414" s="135"/>
      <c r="G414" s="135"/>
      <c r="H414" s="135"/>
      <c r="I414" s="135"/>
      <c r="J414" s="135"/>
      <c r="K414" s="135"/>
      <c r="L414" s="135"/>
      <c r="M414" s="135"/>
      <c r="N414" s="135"/>
      <c r="O414" s="135"/>
      <c r="P414" s="135"/>
      <c r="Q414" s="135"/>
      <c r="R414" s="135"/>
      <c r="S414" s="135"/>
      <c r="T414" s="135"/>
      <c r="U414" s="135"/>
      <c r="V414" s="135"/>
      <c r="W414" s="135"/>
      <c r="X414" s="135"/>
      <c r="Y414" s="135"/>
      <c r="Z414" s="135"/>
    </row>
    <row r="415" spans="1:26" ht="21.6" customHeight="1">
      <c r="A415" s="135"/>
      <c r="B415" s="135"/>
      <c r="C415" s="135"/>
      <c r="D415" s="135"/>
      <c r="E415" s="135"/>
      <c r="F415" s="135"/>
      <c r="G415" s="135"/>
      <c r="H415" s="135"/>
      <c r="I415" s="135"/>
      <c r="J415" s="135"/>
      <c r="K415" s="135"/>
      <c r="L415" s="135"/>
      <c r="M415" s="135"/>
      <c r="N415" s="135"/>
      <c r="O415" s="135"/>
      <c r="P415" s="135"/>
      <c r="Q415" s="135"/>
      <c r="R415" s="135"/>
      <c r="S415" s="135"/>
      <c r="T415" s="135"/>
      <c r="U415" s="135"/>
      <c r="V415" s="135"/>
      <c r="W415" s="135"/>
      <c r="X415" s="135"/>
      <c r="Y415" s="135"/>
      <c r="Z415" s="135"/>
    </row>
    <row r="416" spans="1:26" ht="21.6" customHeight="1">
      <c r="A416" s="135"/>
      <c r="B416" s="135"/>
      <c r="C416" s="135"/>
      <c r="D416" s="135"/>
      <c r="E416" s="135"/>
      <c r="F416" s="135"/>
      <c r="G416" s="135"/>
      <c r="H416" s="135"/>
      <c r="I416" s="135"/>
      <c r="J416" s="135"/>
      <c r="K416" s="135"/>
      <c r="L416" s="135"/>
      <c r="M416" s="135"/>
      <c r="N416" s="135"/>
      <c r="O416" s="135"/>
      <c r="P416" s="135"/>
      <c r="Q416" s="135"/>
      <c r="R416" s="135"/>
      <c r="S416" s="135"/>
      <c r="T416" s="135"/>
      <c r="U416" s="135"/>
      <c r="V416" s="135"/>
      <c r="W416" s="135"/>
      <c r="X416" s="135"/>
      <c r="Y416" s="135"/>
      <c r="Z416" s="135"/>
    </row>
    <row r="417" spans="1:26" ht="21.6" customHeight="1">
      <c r="A417" s="135"/>
      <c r="B417" s="135"/>
      <c r="C417" s="135"/>
      <c r="D417" s="135"/>
      <c r="E417" s="135"/>
      <c r="F417" s="135"/>
      <c r="G417" s="135"/>
      <c r="H417" s="135"/>
      <c r="I417" s="135"/>
      <c r="J417" s="135"/>
      <c r="K417" s="135"/>
      <c r="L417" s="135"/>
      <c r="M417" s="135"/>
      <c r="N417" s="135"/>
      <c r="O417" s="135"/>
      <c r="P417" s="135"/>
      <c r="Q417" s="135"/>
      <c r="R417" s="135"/>
      <c r="S417" s="135"/>
      <c r="T417" s="135"/>
      <c r="U417" s="135"/>
      <c r="V417" s="135"/>
      <c r="W417" s="135"/>
      <c r="X417" s="135"/>
      <c r="Y417" s="135"/>
      <c r="Z417" s="135"/>
    </row>
    <row r="418" spans="1:26" ht="21.6" customHeight="1">
      <c r="A418" s="135"/>
      <c r="B418" s="135"/>
      <c r="C418" s="135"/>
      <c r="D418" s="135"/>
      <c r="E418" s="135"/>
      <c r="F418" s="135"/>
      <c r="G418" s="135"/>
      <c r="H418" s="135"/>
      <c r="I418" s="135"/>
      <c r="J418" s="135"/>
      <c r="K418" s="135"/>
      <c r="L418" s="135"/>
      <c r="M418" s="135"/>
      <c r="N418" s="135"/>
      <c r="O418" s="135"/>
      <c r="P418" s="135"/>
      <c r="Q418" s="135"/>
      <c r="R418" s="135"/>
      <c r="S418" s="135"/>
      <c r="T418" s="135"/>
      <c r="U418" s="135"/>
      <c r="V418" s="135"/>
      <c r="W418" s="135"/>
      <c r="X418" s="135"/>
      <c r="Y418" s="135"/>
      <c r="Z418" s="135"/>
    </row>
    <row r="419" spans="1:26" ht="21.6" customHeight="1">
      <c r="A419" s="135"/>
      <c r="B419" s="135"/>
      <c r="C419" s="135"/>
      <c r="D419" s="135"/>
      <c r="E419" s="135"/>
      <c r="F419" s="135"/>
      <c r="G419" s="135"/>
      <c r="H419" s="135"/>
      <c r="I419" s="135"/>
      <c r="J419" s="135"/>
      <c r="K419" s="135"/>
      <c r="L419" s="135"/>
      <c r="M419" s="135"/>
      <c r="N419" s="135"/>
      <c r="O419" s="135"/>
      <c r="P419" s="135"/>
      <c r="Q419" s="135"/>
      <c r="R419" s="135"/>
      <c r="S419" s="135"/>
      <c r="T419" s="135"/>
      <c r="U419" s="135"/>
      <c r="V419" s="135"/>
      <c r="W419" s="135"/>
      <c r="X419" s="135"/>
      <c r="Y419" s="135"/>
      <c r="Z419" s="135"/>
    </row>
    <row r="420" spans="1:26" ht="21.6" customHeight="1">
      <c r="A420" s="135"/>
      <c r="B420" s="135"/>
      <c r="C420" s="135"/>
      <c r="D420" s="135"/>
      <c r="E420" s="135"/>
      <c r="F420" s="135"/>
      <c r="G420" s="135"/>
      <c r="H420" s="135"/>
      <c r="I420" s="135"/>
      <c r="J420" s="135"/>
      <c r="K420" s="135"/>
      <c r="L420" s="135"/>
      <c r="M420" s="135"/>
      <c r="N420" s="135"/>
      <c r="O420" s="135"/>
      <c r="P420" s="135"/>
      <c r="Q420" s="135"/>
      <c r="R420" s="135"/>
      <c r="S420" s="135"/>
      <c r="T420" s="135"/>
      <c r="U420" s="135"/>
      <c r="V420" s="135"/>
      <c r="W420" s="135"/>
      <c r="X420" s="135"/>
      <c r="Y420" s="135"/>
      <c r="Z420" s="135"/>
    </row>
    <row r="421" spans="1:26" ht="21.6" customHeight="1">
      <c r="A421" s="135"/>
      <c r="B421" s="135"/>
      <c r="C421" s="135"/>
      <c r="D421" s="135"/>
      <c r="E421" s="135"/>
      <c r="F421" s="135"/>
      <c r="G421" s="135"/>
      <c r="H421" s="135"/>
      <c r="I421" s="135"/>
      <c r="J421" s="135"/>
      <c r="K421" s="135"/>
      <c r="L421" s="135"/>
      <c r="M421" s="135"/>
      <c r="N421" s="135"/>
      <c r="O421" s="135"/>
      <c r="P421" s="135"/>
      <c r="Q421" s="135"/>
      <c r="R421" s="135"/>
      <c r="S421" s="135"/>
      <c r="T421" s="135"/>
      <c r="U421" s="135"/>
      <c r="V421" s="135"/>
      <c r="W421" s="135"/>
      <c r="X421" s="135"/>
      <c r="Y421" s="135"/>
      <c r="Z421" s="135"/>
    </row>
    <row r="422" spans="1:26" ht="21.6" customHeight="1">
      <c r="A422" s="135"/>
      <c r="B422" s="135"/>
      <c r="C422" s="135"/>
      <c r="D422" s="135"/>
      <c r="E422" s="135"/>
      <c r="F422" s="135"/>
      <c r="G422" s="135"/>
      <c r="H422" s="135"/>
      <c r="I422" s="135"/>
      <c r="J422" s="135"/>
      <c r="K422" s="135"/>
      <c r="L422" s="135"/>
      <c r="M422" s="135"/>
      <c r="N422" s="135"/>
      <c r="O422" s="135"/>
      <c r="P422" s="135"/>
      <c r="Q422" s="135"/>
      <c r="R422" s="135"/>
      <c r="S422" s="135"/>
      <c r="T422" s="135"/>
      <c r="U422" s="135"/>
      <c r="V422" s="135"/>
      <c r="W422" s="135"/>
      <c r="X422" s="135"/>
      <c r="Y422" s="135"/>
      <c r="Z422" s="135"/>
    </row>
    <row r="423" spans="1:26" ht="21.6" customHeight="1">
      <c r="A423" s="135"/>
      <c r="B423" s="135"/>
      <c r="C423" s="135"/>
      <c r="D423" s="135"/>
      <c r="E423" s="135"/>
      <c r="F423" s="135"/>
      <c r="G423" s="135"/>
      <c r="H423" s="135"/>
      <c r="I423" s="135"/>
      <c r="J423" s="135"/>
      <c r="K423" s="135"/>
      <c r="L423" s="135"/>
      <c r="M423" s="135"/>
      <c r="N423" s="135"/>
      <c r="O423" s="135"/>
      <c r="P423" s="135"/>
      <c r="Q423" s="135"/>
      <c r="R423" s="135"/>
      <c r="S423" s="135"/>
      <c r="T423" s="135"/>
      <c r="U423" s="135"/>
      <c r="V423" s="135"/>
      <c r="W423" s="135"/>
      <c r="X423" s="135"/>
      <c r="Y423" s="135"/>
      <c r="Z423" s="135"/>
    </row>
    <row r="424" spans="1:26" ht="21.6" customHeight="1">
      <c r="A424" s="135"/>
      <c r="B424" s="135"/>
      <c r="C424" s="135"/>
      <c r="D424" s="135"/>
      <c r="E424" s="135"/>
      <c r="F424" s="135"/>
      <c r="G424" s="135"/>
      <c r="H424" s="135"/>
      <c r="I424" s="135"/>
      <c r="J424" s="135"/>
      <c r="K424" s="135"/>
      <c r="L424" s="135"/>
      <c r="M424" s="135"/>
      <c r="N424" s="135"/>
      <c r="O424" s="135"/>
      <c r="P424" s="135"/>
      <c r="Q424" s="135"/>
      <c r="R424" s="135"/>
      <c r="S424" s="135"/>
      <c r="T424" s="135"/>
      <c r="U424" s="135"/>
      <c r="V424" s="135"/>
      <c r="W424" s="135"/>
      <c r="X424" s="135"/>
      <c r="Y424" s="135"/>
      <c r="Z424" s="135"/>
    </row>
    <row r="425" spans="1:26" ht="21.6" customHeight="1">
      <c r="A425" s="135"/>
      <c r="B425" s="135"/>
      <c r="C425" s="135"/>
      <c r="D425" s="135"/>
      <c r="E425" s="135"/>
      <c r="F425" s="135"/>
      <c r="G425" s="135"/>
      <c r="H425" s="135"/>
      <c r="I425" s="135"/>
      <c r="J425" s="135"/>
      <c r="K425" s="135"/>
      <c r="L425" s="135"/>
      <c r="M425" s="135"/>
      <c r="N425" s="135"/>
      <c r="O425" s="135"/>
      <c r="P425" s="135"/>
      <c r="Q425" s="135"/>
      <c r="R425" s="135"/>
      <c r="S425" s="135"/>
      <c r="T425" s="135"/>
      <c r="U425" s="135"/>
      <c r="V425" s="135"/>
      <c r="W425" s="135"/>
      <c r="X425" s="135"/>
      <c r="Y425" s="135"/>
      <c r="Z425" s="135"/>
    </row>
    <row r="426" spans="1:26" ht="21.6" customHeight="1">
      <c r="A426" s="135"/>
      <c r="B426" s="135"/>
      <c r="C426" s="135"/>
      <c r="D426" s="135"/>
      <c r="E426" s="135"/>
      <c r="F426" s="135"/>
      <c r="G426" s="135"/>
      <c r="H426" s="135"/>
      <c r="I426" s="135"/>
      <c r="J426" s="135"/>
      <c r="K426" s="135"/>
      <c r="L426" s="135"/>
      <c r="M426" s="135"/>
      <c r="N426" s="135"/>
      <c r="O426" s="135"/>
      <c r="P426" s="135"/>
      <c r="Q426" s="135"/>
      <c r="R426" s="135"/>
      <c r="S426" s="135"/>
      <c r="T426" s="135"/>
      <c r="U426" s="135"/>
      <c r="V426" s="135"/>
      <c r="W426" s="135"/>
      <c r="X426" s="135"/>
      <c r="Y426" s="135"/>
      <c r="Z426" s="135"/>
    </row>
    <row r="427" spans="1:26" ht="21.6" customHeight="1">
      <c r="A427" s="135"/>
      <c r="B427" s="135"/>
      <c r="C427" s="135"/>
      <c r="D427" s="135"/>
      <c r="E427" s="135"/>
      <c r="F427" s="135"/>
      <c r="G427" s="135"/>
      <c r="H427" s="135"/>
      <c r="I427" s="135"/>
      <c r="J427" s="135"/>
      <c r="K427" s="135"/>
      <c r="L427" s="135"/>
      <c r="M427" s="135"/>
      <c r="N427" s="135"/>
      <c r="O427" s="135"/>
      <c r="P427" s="135"/>
      <c r="Q427" s="135"/>
      <c r="R427" s="135"/>
      <c r="S427" s="135"/>
      <c r="T427" s="135"/>
      <c r="U427" s="135"/>
      <c r="V427" s="135"/>
      <c r="W427" s="135"/>
      <c r="X427" s="135"/>
      <c r="Y427" s="135"/>
      <c r="Z427" s="135"/>
    </row>
    <row r="428" spans="1:26" ht="21.6" customHeight="1">
      <c r="A428" s="135"/>
      <c r="B428" s="135"/>
      <c r="C428" s="135"/>
      <c r="D428" s="135"/>
      <c r="E428" s="135"/>
      <c r="F428" s="135"/>
      <c r="G428" s="135"/>
      <c r="H428" s="135"/>
      <c r="I428" s="135"/>
      <c r="J428" s="135"/>
      <c r="K428" s="135"/>
      <c r="L428" s="135"/>
      <c r="M428" s="135"/>
      <c r="N428" s="135"/>
      <c r="O428" s="135"/>
      <c r="P428" s="135"/>
      <c r="Q428" s="135"/>
      <c r="R428" s="135"/>
      <c r="S428" s="135"/>
      <c r="T428" s="135"/>
      <c r="U428" s="135"/>
      <c r="V428" s="135"/>
      <c r="W428" s="135"/>
      <c r="X428" s="135"/>
      <c r="Y428" s="135"/>
      <c r="Z428" s="135"/>
    </row>
    <row r="429" spans="1:26" ht="21.6" customHeight="1">
      <c r="A429" s="135"/>
      <c r="B429" s="135"/>
      <c r="C429" s="135"/>
      <c r="D429" s="135"/>
      <c r="E429" s="135"/>
      <c r="F429" s="135"/>
      <c r="G429" s="135"/>
      <c r="H429" s="135"/>
      <c r="I429" s="135"/>
      <c r="J429" s="135"/>
      <c r="K429" s="135"/>
      <c r="L429" s="135"/>
      <c r="M429" s="135"/>
      <c r="N429" s="135"/>
      <c r="O429" s="135"/>
      <c r="P429" s="135"/>
      <c r="Q429" s="135"/>
      <c r="R429" s="135"/>
      <c r="S429" s="135"/>
      <c r="T429" s="135"/>
      <c r="U429" s="135"/>
      <c r="V429" s="135"/>
      <c r="W429" s="135"/>
      <c r="X429" s="135"/>
      <c r="Y429" s="135"/>
      <c r="Z429" s="135"/>
    </row>
    <row r="430" spans="1:26" ht="21.6" customHeight="1">
      <c r="A430" s="135"/>
      <c r="B430" s="135"/>
      <c r="C430" s="135"/>
      <c r="D430" s="135"/>
      <c r="E430" s="135"/>
      <c r="F430" s="135"/>
      <c r="G430" s="135"/>
      <c r="H430" s="135"/>
      <c r="I430" s="135"/>
      <c r="J430" s="135"/>
      <c r="K430" s="135"/>
      <c r="L430" s="135"/>
      <c r="M430" s="135"/>
      <c r="N430" s="135"/>
      <c r="O430" s="135"/>
      <c r="P430" s="135"/>
      <c r="Q430" s="135"/>
      <c r="R430" s="135"/>
      <c r="S430" s="135"/>
      <c r="T430" s="135"/>
      <c r="U430" s="135"/>
      <c r="V430" s="135"/>
      <c r="W430" s="135"/>
      <c r="X430" s="135"/>
      <c r="Y430" s="135"/>
      <c r="Z430" s="135"/>
    </row>
    <row r="431" spans="1:26" ht="21.6" customHeight="1">
      <c r="A431" s="135"/>
      <c r="B431" s="135"/>
      <c r="C431" s="135"/>
      <c r="D431" s="135"/>
      <c r="E431" s="135"/>
      <c r="F431" s="135"/>
      <c r="G431" s="135"/>
      <c r="H431" s="135"/>
      <c r="I431" s="135"/>
      <c r="J431" s="135"/>
      <c r="K431" s="135"/>
      <c r="L431" s="135"/>
      <c r="M431" s="135"/>
      <c r="N431" s="135"/>
      <c r="O431" s="135"/>
      <c r="P431" s="135"/>
      <c r="Q431" s="135"/>
      <c r="R431" s="135"/>
      <c r="S431" s="135"/>
      <c r="T431" s="135"/>
      <c r="U431" s="135"/>
      <c r="V431" s="135"/>
      <c r="W431" s="135"/>
      <c r="X431" s="135"/>
      <c r="Y431" s="135"/>
      <c r="Z431" s="135"/>
    </row>
    <row r="432" spans="1:26" ht="21.6" customHeight="1">
      <c r="A432" s="135"/>
      <c r="B432" s="135"/>
      <c r="C432" s="135"/>
      <c r="D432" s="135"/>
      <c r="E432" s="135"/>
      <c r="F432" s="135"/>
      <c r="G432" s="135"/>
      <c r="H432" s="135"/>
      <c r="I432" s="135"/>
      <c r="J432" s="135"/>
      <c r="K432" s="135"/>
      <c r="L432" s="135"/>
      <c r="M432" s="135"/>
      <c r="N432" s="135"/>
      <c r="O432" s="135"/>
      <c r="P432" s="135"/>
      <c r="Q432" s="135"/>
      <c r="R432" s="135"/>
      <c r="S432" s="135"/>
      <c r="T432" s="135"/>
      <c r="U432" s="135"/>
      <c r="V432" s="135"/>
      <c r="W432" s="135"/>
      <c r="X432" s="135"/>
      <c r="Y432" s="135"/>
      <c r="Z432" s="135"/>
    </row>
    <row r="433" spans="1:26" ht="21.6" customHeight="1">
      <c r="A433" s="135"/>
      <c r="B433" s="135"/>
      <c r="C433" s="135"/>
      <c r="D433" s="135"/>
      <c r="E433" s="135"/>
      <c r="F433" s="135"/>
      <c r="G433" s="135"/>
      <c r="H433" s="135"/>
      <c r="I433" s="135"/>
      <c r="J433" s="135"/>
      <c r="K433" s="135"/>
      <c r="L433" s="135"/>
      <c r="M433" s="135"/>
      <c r="N433" s="135"/>
      <c r="O433" s="135"/>
      <c r="P433" s="135"/>
      <c r="Q433" s="135"/>
      <c r="R433" s="135"/>
      <c r="S433" s="135"/>
      <c r="T433" s="135"/>
      <c r="U433" s="135"/>
      <c r="V433" s="135"/>
      <c r="W433" s="135"/>
      <c r="X433" s="135"/>
      <c r="Y433" s="135"/>
      <c r="Z433" s="135"/>
    </row>
    <row r="434" spans="1:26" ht="21.6" customHeight="1">
      <c r="A434" s="135"/>
      <c r="B434" s="135"/>
      <c r="C434" s="135"/>
      <c r="D434" s="135"/>
      <c r="E434" s="135"/>
      <c r="F434" s="135"/>
      <c r="G434" s="135"/>
      <c r="H434" s="135"/>
      <c r="I434" s="135"/>
      <c r="J434" s="135"/>
      <c r="K434" s="135"/>
      <c r="L434" s="135"/>
      <c r="M434" s="135"/>
      <c r="N434" s="135"/>
      <c r="O434" s="135"/>
      <c r="P434" s="135"/>
      <c r="Q434" s="135"/>
      <c r="R434" s="135"/>
      <c r="S434" s="135"/>
      <c r="T434" s="135"/>
      <c r="U434" s="135"/>
      <c r="V434" s="135"/>
      <c r="W434" s="135"/>
      <c r="X434" s="135"/>
      <c r="Y434" s="135"/>
      <c r="Z434" s="135"/>
    </row>
    <row r="435" spans="1:26" ht="21.6" customHeight="1">
      <c r="A435" s="135"/>
      <c r="B435" s="135"/>
      <c r="C435" s="135"/>
      <c r="D435" s="135"/>
      <c r="E435" s="135"/>
      <c r="F435" s="135"/>
      <c r="G435" s="135"/>
      <c r="H435" s="135"/>
      <c r="I435" s="135"/>
      <c r="J435" s="135"/>
      <c r="K435" s="135"/>
      <c r="L435" s="135"/>
      <c r="M435" s="135"/>
      <c r="N435" s="135"/>
      <c r="O435" s="135"/>
      <c r="P435" s="135"/>
      <c r="Q435" s="135"/>
      <c r="R435" s="135"/>
      <c r="S435" s="135"/>
      <c r="T435" s="135"/>
      <c r="U435" s="135"/>
      <c r="V435" s="135"/>
      <c r="W435" s="135"/>
      <c r="X435" s="135"/>
      <c r="Y435" s="135"/>
      <c r="Z435" s="135"/>
    </row>
    <row r="436" spans="1:26" ht="21.6" customHeight="1">
      <c r="A436" s="135"/>
      <c r="B436" s="135"/>
      <c r="C436" s="135"/>
      <c r="D436" s="135"/>
      <c r="E436" s="135"/>
      <c r="F436" s="135"/>
      <c r="G436" s="135"/>
      <c r="H436" s="135"/>
      <c r="I436" s="135"/>
      <c r="J436" s="135"/>
      <c r="K436" s="135"/>
      <c r="L436" s="135"/>
      <c r="M436" s="135"/>
      <c r="N436" s="135"/>
      <c r="O436" s="135"/>
      <c r="P436" s="135"/>
      <c r="Q436" s="135"/>
      <c r="R436" s="135"/>
      <c r="S436" s="135"/>
      <c r="T436" s="135"/>
      <c r="U436" s="135"/>
      <c r="V436" s="135"/>
      <c r="W436" s="135"/>
      <c r="X436" s="135"/>
      <c r="Y436" s="135"/>
      <c r="Z436" s="135"/>
    </row>
    <row r="437" spans="1:26" ht="21.6" customHeight="1">
      <c r="A437" s="135"/>
      <c r="B437" s="135"/>
      <c r="C437" s="135"/>
      <c r="D437" s="135"/>
      <c r="E437" s="135"/>
      <c r="F437" s="135"/>
      <c r="G437" s="135"/>
      <c r="H437" s="135"/>
      <c r="I437" s="135"/>
      <c r="J437" s="135"/>
      <c r="K437" s="135"/>
      <c r="L437" s="135"/>
      <c r="M437" s="135"/>
      <c r="N437" s="135"/>
      <c r="O437" s="135"/>
      <c r="P437" s="135"/>
      <c r="Q437" s="135"/>
      <c r="R437" s="135"/>
      <c r="S437" s="135"/>
      <c r="T437" s="135"/>
      <c r="U437" s="135"/>
      <c r="V437" s="135"/>
      <c r="W437" s="135"/>
      <c r="X437" s="135"/>
      <c r="Y437" s="135"/>
      <c r="Z437" s="135"/>
    </row>
    <row r="438" spans="1:26" ht="21.6" customHeight="1">
      <c r="A438" s="135"/>
      <c r="B438" s="135"/>
      <c r="C438" s="135"/>
      <c r="D438" s="135"/>
      <c r="E438" s="135"/>
      <c r="F438" s="135"/>
      <c r="G438" s="135"/>
      <c r="H438" s="135"/>
      <c r="I438" s="135"/>
      <c r="J438" s="135"/>
      <c r="K438" s="135"/>
      <c r="L438" s="135"/>
      <c r="M438" s="135"/>
      <c r="N438" s="135"/>
      <c r="O438" s="135"/>
      <c r="P438" s="135"/>
      <c r="Q438" s="135"/>
      <c r="R438" s="135"/>
      <c r="S438" s="135"/>
      <c r="T438" s="135"/>
      <c r="U438" s="135"/>
      <c r="V438" s="135"/>
      <c r="W438" s="135"/>
      <c r="X438" s="135"/>
      <c r="Y438" s="135"/>
      <c r="Z438" s="135"/>
    </row>
    <row r="439" spans="1:26" ht="21.6" customHeight="1">
      <c r="A439" s="135"/>
      <c r="B439" s="135"/>
      <c r="C439" s="135"/>
      <c r="D439" s="135"/>
      <c r="E439" s="135"/>
      <c r="F439" s="135"/>
      <c r="G439" s="135"/>
      <c r="H439" s="135"/>
      <c r="I439" s="135"/>
      <c r="J439" s="135"/>
      <c r="K439" s="135"/>
      <c r="L439" s="135"/>
      <c r="M439" s="135"/>
      <c r="N439" s="135"/>
      <c r="O439" s="135"/>
      <c r="P439" s="135"/>
      <c r="Q439" s="135"/>
      <c r="R439" s="135"/>
      <c r="S439" s="135"/>
      <c r="T439" s="135"/>
      <c r="U439" s="135"/>
      <c r="V439" s="135"/>
      <c r="W439" s="135"/>
      <c r="X439" s="135"/>
      <c r="Y439" s="135"/>
      <c r="Z439" s="135"/>
    </row>
    <row r="440" spans="1:26" ht="21.6" customHeight="1">
      <c r="A440" s="135"/>
      <c r="B440" s="135"/>
      <c r="C440" s="135"/>
      <c r="D440" s="135"/>
      <c r="E440" s="135"/>
      <c r="F440" s="135"/>
      <c r="G440" s="135"/>
      <c r="H440" s="135"/>
      <c r="I440" s="135"/>
      <c r="J440" s="135"/>
      <c r="K440" s="135"/>
      <c r="L440" s="135"/>
      <c r="M440" s="135"/>
      <c r="N440" s="135"/>
      <c r="O440" s="135"/>
      <c r="P440" s="135"/>
      <c r="Q440" s="135"/>
      <c r="R440" s="135"/>
      <c r="S440" s="135"/>
      <c r="T440" s="135"/>
      <c r="U440" s="135"/>
      <c r="V440" s="135"/>
      <c r="W440" s="135"/>
      <c r="X440" s="135"/>
      <c r="Y440" s="135"/>
      <c r="Z440" s="135"/>
    </row>
    <row r="441" spans="1:26" ht="21.6" customHeight="1">
      <c r="A441" s="135"/>
      <c r="B441" s="135"/>
      <c r="C441" s="135"/>
      <c r="D441" s="135"/>
      <c r="E441" s="135"/>
      <c r="F441" s="135"/>
      <c r="G441" s="135"/>
      <c r="H441" s="135"/>
      <c r="I441" s="135"/>
      <c r="J441" s="135"/>
      <c r="K441" s="135"/>
      <c r="L441" s="135"/>
      <c r="M441" s="135"/>
      <c r="N441" s="135"/>
      <c r="O441" s="135"/>
      <c r="P441" s="135"/>
      <c r="Q441" s="135"/>
      <c r="R441" s="135"/>
      <c r="S441" s="135"/>
      <c r="T441" s="135"/>
      <c r="U441" s="135"/>
      <c r="V441" s="135"/>
      <c r="W441" s="135"/>
      <c r="X441" s="135"/>
      <c r="Y441" s="135"/>
      <c r="Z441" s="135"/>
    </row>
    <row r="442" spans="1:26" ht="21.6" customHeight="1">
      <c r="A442" s="135"/>
      <c r="B442" s="135"/>
      <c r="C442" s="135"/>
      <c r="D442" s="135"/>
      <c r="E442" s="135"/>
      <c r="F442" s="135"/>
      <c r="G442" s="135"/>
      <c r="H442" s="135"/>
      <c r="I442" s="135"/>
      <c r="J442" s="135"/>
      <c r="K442" s="135"/>
      <c r="L442" s="135"/>
      <c r="M442" s="135"/>
      <c r="N442" s="135"/>
      <c r="O442" s="135"/>
      <c r="P442" s="135"/>
      <c r="Q442" s="135"/>
      <c r="R442" s="135"/>
      <c r="S442" s="135"/>
      <c r="T442" s="135"/>
      <c r="U442" s="135"/>
      <c r="V442" s="135"/>
      <c r="W442" s="135"/>
      <c r="X442" s="135"/>
      <c r="Y442" s="135"/>
      <c r="Z442" s="135"/>
    </row>
    <row r="443" spans="1:26" ht="21.6" customHeight="1">
      <c r="A443" s="135"/>
      <c r="B443" s="135"/>
      <c r="C443" s="135"/>
      <c r="D443" s="135"/>
      <c r="E443" s="135"/>
      <c r="F443" s="135"/>
      <c r="G443" s="135"/>
      <c r="H443" s="135"/>
      <c r="I443" s="135"/>
      <c r="J443" s="135"/>
      <c r="K443" s="135"/>
      <c r="L443" s="135"/>
      <c r="M443" s="135"/>
      <c r="N443" s="135"/>
      <c r="O443" s="135"/>
      <c r="P443" s="135"/>
      <c r="Q443" s="135"/>
      <c r="R443" s="135"/>
      <c r="S443" s="135"/>
      <c r="T443" s="135"/>
      <c r="U443" s="135"/>
      <c r="V443" s="135"/>
      <c r="W443" s="135"/>
      <c r="X443" s="135"/>
      <c r="Y443" s="135"/>
      <c r="Z443" s="135"/>
    </row>
    <row r="444" spans="1:26" ht="21.6" customHeight="1">
      <c r="A444" s="135"/>
      <c r="B444" s="135"/>
      <c r="C444" s="135"/>
      <c r="D444" s="135"/>
      <c r="E444" s="135"/>
      <c r="F444" s="135"/>
      <c r="G444" s="135"/>
      <c r="H444" s="135"/>
      <c r="I444" s="135"/>
      <c r="J444" s="135"/>
      <c r="K444" s="135"/>
      <c r="L444" s="135"/>
      <c r="M444" s="135"/>
      <c r="N444" s="135"/>
      <c r="O444" s="135"/>
      <c r="P444" s="135"/>
      <c r="Q444" s="135"/>
      <c r="R444" s="135"/>
      <c r="S444" s="135"/>
      <c r="T444" s="135"/>
      <c r="U444" s="135"/>
      <c r="V444" s="135"/>
      <c r="W444" s="135"/>
      <c r="X444" s="135"/>
      <c r="Y444" s="135"/>
      <c r="Z444" s="135"/>
    </row>
    <row r="445" spans="1:26" ht="21.6" customHeight="1">
      <c r="A445" s="135"/>
      <c r="B445" s="135"/>
      <c r="C445" s="135"/>
      <c r="D445" s="135"/>
      <c r="E445" s="135"/>
      <c r="F445" s="135"/>
      <c r="G445" s="135"/>
      <c r="H445" s="135"/>
      <c r="I445" s="135"/>
      <c r="J445" s="135"/>
      <c r="K445" s="135"/>
      <c r="L445" s="135"/>
      <c r="M445" s="135"/>
      <c r="N445" s="135"/>
      <c r="O445" s="135"/>
      <c r="P445" s="135"/>
      <c r="Q445" s="135"/>
      <c r="R445" s="135"/>
      <c r="S445" s="135"/>
      <c r="T445" s="135"/>
      <c r="U445" s="135"/>
      <c r="V445" s="135"/>
      <c r="W445" s="135"/>
      <c r="X445" s="135"/>
      <c r="Y445" s="135"/>
      <c r="Z445" s="135"/>
    </row>
    <row r="446" spans="1:26" ht="21.6" customHeight="1">
      <c r="A446" s="135"/>
      <c r="B446" s="135"/>
      <c r="C446" s="135"/>
      <c r="D446" s="135"/>
      <c r="E446" s="135"/>
      <c r="F446" s="135"/>
      <c r="G446" s="135"/>
      <c r="H446" s="135"/>
      <c r="I446" s="135"/>
      <c r="J446" s="135"/>
      <c r="K446" s="135"/>
      <c r="L446" s="135"/>
      <c r="M446" s="135"/>
      <c r="N446" s="135"/>
      <c r="O446" s="135"/>
      <c r="P446" s="135"/>
      <c r="Q446" s="135"/>
      <c r="R446" s="135"/>
      <c r="S446" s="135"/>
      <c r="T446" s="135"/>
      <c r="U446" s="135"/>
      <c r="V446" s="135"/>
      <c r="W446" s="135"/>
      <c r="X446" s="135"/>
      <c r="Y446" s="135"/>
      <c r="Z446" s="135"/>
    </row>
    <row r="447" spans="1:26" ht="21.6" customHeight="1">
      <c r="A447" s="135"/>
      <c r="B447" s="135"/>
      <c r="C447" s="135"/>
      <c r="D447" s="135"/>
      <c r="E447" s="135"/>
      <c r="F447" s="135"/>
      <c r="G447" s="135"/>
      <c r="H447" s="135"/>
      <c r="I447" s="135"/>
      <c r="J447" s="135"/>
      <c r="K447" s="135"/>
      <c r="L447" s="135"/>
      <c r="M447" s="135"/>
      <c r="N447" s="135"/>
      <c r="O447" s="135"/>
      <c r="P447" s="135"/>
      <c r="Q447" s="135"/>
      <c r="R447" s="135"/>
      <c r="S447" s="135"/>
      <c r="T447" s="135"/>
      <c r="U447" s="135"/>
      <c r="V447" s="135"/>
      <c r="W447" s="135"/>
      <c r="X447" s="135"/>
      <c r="Y447" s="135"/>
      <c r="Z447" s="135"/>
    </row>
    <row r="448" spans="1:26" ht="21.6" customHeight="1">
      <c r="A448" s="135"/>
      <c r="B448" s="135"/>
      <c r="C448" s="135"/>
      <c r="D448" s="135"/>
      <c r="E448" s="135"/>
      <c r="F448" s="135"/>
      <c r="G448" s="135"/>
      <c r="H448" s="135"/>
      <c r="I448" s="135"/>
      <c r="J448" s="135"/>
      <c r="K448" s="135"/>
      <c r="L448" s="135"/>
      <c r="M448" s="135"/>
      <c r="N448" s="135"/>
      <c r="O448" s="135"/>
      <c r="P448" s="135"/>
      <c r="Q448" s="135"/>
      <c r="R448" s="135"/>
      <c r="S448" s="135"/>
      <c r="T448" s="135"/>
      <c r="U448" s="135"/>
      <c r="V448" s="135"/>
      <c r="W448" s="135"/>
      <c r="X448" s="135"/>
      <c r="Y448" s="135"/>
      <c r="Z448" s="135"/>
    </row>
    <row r="449" spans="1:26" ht="21.6" customHeight="1">
      <c r="A449" s="135"/>
      <c r="B449" s="135"/>
      <c r="C449" s="135"/>
      <c r="D449" s="135"/>
      <c r="E449" s="135"/>
      <c r="F449" s="135"/>
      <c r="G449" s="135"/>
      <c r="H449" s="135"/>
      <c r="I449" s="135"/>
      <c r="J449" s="135"/>
      <c r="K449" s="135"/>
      <c r="L449" s="135"/>
      <c r="M449" s="135"/>
      <c r="N449" s="135"/>
      <c r="O449" s="135"/>
      <c r="P449" s="135"/>
      <c r="Q449" s="135"/>
      <c r="R449" s="135"/>
      <c r="S449" s="135"/>
      <c r="T449" s="135"/>
      <c r="U449" s="135"/>
      <c r="V449" s="135"/>
      <c r="W449" s="135"/>
      <c r="X449" s="135"/>
      <c r="Y449" s="135"/>
      <c r="Z449" s="135"/>
    </row>
    <row r="450" spans="1:26" ht="21.6" customHeight="1">
      <c r="A450" s="135"/>
      <c r="B450" s="135"/>
      <c r="C450" s="135"/>
      <c r="D450" s="135"/>
      <c r="E450" s="135"/>
      <c r="F450" s="135"/>
      <c r="G450" s="135"/>
      <c r="H450" s="135"/>
      <c r="I450" s="135"/>
      <c r="J450" s="135"/>
      <c r="K450" s="135"/>
      <c r="L450" s="135"/>
      <c r="M450" s="135"/>
      <c r="N450" s="135"/>
      <c r="O450" s="135"/>
      <c r="P450" s="135"/>
      <c r="Q450" s="135"/>
      <c r="R450" s="135"/>
      <c r="S450" s="135"/>
      <c r="T450" s="135"/>
      <c r="U450" s="135"/>
      <c r="V450" s="135"/>
      <c r="W450" s="135"/>
      <c r="X450" s="135"/>
      <c r="Y450" s="135"/>
      <c r="Z450" s="135"/>
    </row>
    <row r="451" spans="1:26" ht="21.6" customHeight="1">
      <c r="A451" s="135"/>
      <c r="B451" s="135"/>
      <c r="C451" s="135"/>
      <c r="D451" s="135"/>
      <c r="E451" s="135"/>
      <c r="F451" s="135"/>
      <c r="G451" s="135"/>
      <c r="H451" s="135"/>
      <c r="I451" s="135"/>
      <c r="J451" s="135"/>
      <c r="K451" s="135"/>
      <c r="L451" s="135"/>
      <c r="M451" s="135"/>
      <c r="N451" s="135"/>
      <c r="O451" s="135"/>
      <c r="P451" s="135"/>
      <c r="Q451" s="135"/>
      <c r="R451" s="135"/>
      <c r="S451" s="135"/>
      <c r="T451" s="135"/>
      <c r="U451" s="135"/>
      <c r="V451" s="135"/>
      <c r="W451" s="135"/>
      <c r="X451" s="135"/>
      <c r="Y451" s="135"/>
      <c r="Z451" s="135"/>
    </row>
    <row r="452" spans="1:26" ht="21.6" customHeight="1">
      <c r="A452" s="135"/>
      <c r="B452" s="135"/>
      <c r="C452" s="135"/>
      <c r="D452" s="135"/>
      <c r="E452" s="135"/>
      <c r="F452" s="135"/>
      <c r="G452" s="135"/>
      <c r="H452" s="135"/>
      <c r="I452" s="135"/>
      <c r="J452" s="135"/>
      <c r="K452" s="135"/>
      <c r="L452" s="135"/>
      <c r="M452" s="135"/>
      <c r="N452" s="135"/>
      <c r="O452" s="135"/>
      <c r="P452" s="135"/>
      <c r="Q452" s="135"/>
      <c r="R452" s="135"/>
      <c r="S452" s="135"/>
      <c r="T452" s="135"/>
      <c r="U452" s="135"/>
      <c r="V452" s="135"/>
      <c r="W452" s="135"/>
      <c r="X452" s="135"/>
      <c r="Y452" s="135"/>
      <c r="Z452" s="135"/>
    </row>
    <row r="453" spans="1:26" ht="21.6" customHeight="1">
      <c r="A453" s="135"/>
      <c r="B453" s="135"/>
      <c r="C453" s="135"/>
      <c r="D453" s="135"/>
      <c r="E453" s="135"/>
      <c r="F453" s="135"/>
      <c r="G453" s="135"/>
      <c r="H453" s="135"/>
      <c r="I453" s="135"/>
      <c r="J453" s="135"/>
      <c r="K453" s="135"/>
      <c r="L453" s="135"/>
      <c r="M453" s="135"/>
      <c r="N453" s="135"/>
      <c r="O453" s="135"/>
      <c r="P453" s="135"/>
      <c r="Q453" s="135"/>
      <c r="R453" s="135"/>
      <c r="S453" s="135"/>
      <c r="T453" s="135"/>
      <c r="U453" s="135"/>
      <c r="V453" s="135"/>
      <c r="W453" s="135"/>
      <c r="X453" s="135"/>
      <c r="Y453" s="135"/>
      <c r="Z453" s="135"/>
    </row>
    <row r="454" spans="1:26" ht="21.6" customHeight="1">
      <c r="A454" s="135"/>
      <c r="B454" s="135"/>
      <c r="C454" s="135"/>
      <c r="D454" s="135"/>
      <c r="E454" s="135"/>
      <c r="F454" s="135"/>
      <c r="G454" s="135"/>
      <c r="H454" s="135"/>
      <c r="I454" s="135"/>
      <c r="J454" s="135"/>
      <c r="K454" s="135"/>
      <c r="L454" s="135"/>
      <c r="M454" s="135"/>
      <c r="N454" s="135"/>
      <c r="O454" s="135"/>
      <c r="P454" s="135"/>
      <c r="Q454" s="135"/>
      <c r="R454" s="135"/>
      <c r="S454" s="135"/>
      <c r="T454" s="135"/>
      <c r="U454" s="135"/>
      <c r="V454" s="135"/>
      <c r="W454" s="135"/>
      <c r="X454" s="135"/>
      <c r="Y454" s="135"/>
      <c r="Z454" s="135"/>
    </row>
    <row r="455" spans="1:26" ht="21.6" customHeight="1">
      <c r="A455" s="135"/>
      <c r="B455" s="135"/>
      <c r="C455" s="135"/>
      <c r="D455" s="135"/>
      <c r="E455" s="135"/>
      <c r="F455" s="135"/>
      <c r="G455" s="135"/>
      <c r="H455" s="135"/>
      <c r="I455" s="135"/>
      <c r="J455" s="135"/>
      <c r="K455" s="135"/>
      <c r="L455" s="135"/>
      <c r="M455" s="135"/>
      <c r="N455" s="135"/>
      <c r="O455" s="135"/>
      <c r="P455" s="135"/>
      <c r="Q455" s="135"/>
      <c r="R455" s="135"/>
      <c r="S455" s="135"/>
      <c r="T455" s="135"/>
      <c r="U455" s="135"/>
      <c r="V455" s="135"/>
      <c r="W455" s="135"/>
      <c r="X455" s="135"/>
      <c r="Y455" s="135"/>
      <c r="Z455" s="135"/>
    </row>
    <row r="456" spans="1:26" ht="21.6" customHeight="1">
      <c r="A456" s="135"/>
      <c r="B456" s="135"/>
      <c r="C456" s="135"/>
      <c r="D456" s="135"/>
      <c r="E456" s="135"/>
      <c r="F456" s="135"/>
      <c r="G456" s="135"/>
      <c r="H456" s="135"/>
      <c r="I456" s="135"/>
      <c r="J456" s="135"/>
      <c r="K456" s="135"/>
      <c r="L456" s="135"/>
      <c r="M456" s="135"/>
      <c r="N456" s="135"/>
      <c r="O456" s="135"/>
      <c r="P456" s="135"/>
      <c r="Q456" s="135"/>
      <c r="R456" s="135"/>
      <c r="S456" s="135"/>
      <c r="T456" s="135"/>
      <c r="U456" s="135"/>
      <c r="V456" s="135"/>
      <c r="W456" s="135"/>
      <c r="X456" s="135"/>
      <c r="Y456" s="135"/>
      <c r="Z456" s="135"/>
    </row>
    <row r="457" spans="1:26" ht="21.6" customHeight="1">
      <c r="A457" s="135"/>
      <c r="B457" s="135"/>
      <c r="C457" s="135"/>
      <c r="D457" s="135"/>
      <c r="E457" s="135"/>
      <c r="F457" s="135"/>
      <c r="G457" s="135"/>
      <c r="H457" s="135"/>
      <c r="I457" s="135"/>
      <c r="J457" s="135"/>
      <c r="K457" s="135"/>
      <c r="L457" s="135"/>
      <c r="M457" s="135"/>
      <c r="N457" s="135"/>
      <c r="O457" s="135"/>
      <c r="P457" s="135"/>
      <c r="Q457" s="135"/>
      <c r="R457" s="135"/>
      <c r="S457" s="135"/>
      <c r="T457" s="135"/>
      <c r="U457" s="135"/>
      <c r="V457" s="135"/>
      <c r="W457" s="135"/>
      <c r="X457" s="135"/>
      <c r="Y457" s="135"/>
      <c r="Z457" s="135"/>
    </row>
    <row r="458" spans="1:26" ht="21.6" customHeight="1">
      <c r="A458" s="135"/>
      <c r="B458" s="135"/>
      <c r="C458" s="135"/>
      <c r="D458" s="135"/>
      <c r="E458" s="135"/>
      <c r="F458" s="135"/>
      <c r="G458" s="135"/>
      <c r="H458" s="135"/>
      <c r="I458" s="135"/>
      <c r="J458" s="135"/>
      <c r="K458" s="135"/>
      <c r="L458" s="135"/>
      <c r="M458" s="135"/>
      <c r="N458" s="135"/>
      <c r="O458" s="135"/>
      <c r="P458" s="135"/>
      <c r="Q458" s="135"/>
      <c r="R458" s="135"/>
      <c r="S458" s="135"/>
      <c r="T458" s="135"/>
      <c r="U458" s="135"/>
      <c r="V458" s="135"/>
      <c r="W458" s="135"/>
      <c r="X458" s="135"/>
      <c r="Y458" s="135"/>
      <c r="Z458" s="135"/>
    </row>
    <row r="459" spans="1:26" ht="21.6" customHeight="1">
      <c r="A459" s="135"/>
      <c r="B459" s="135"/>
      <c r="C459" s="135"/>
      <c r="D459" s="135"/>
      <c r="E459" s="135"/>
      <c r="F459" s="135"/>
      <c r="G459" s="135"/>
      <c r="H459" s="135"/>
      <c r="I459" s="135"/>
      <c r="J459" s="135"/>
      <c r="K459" s="135"/>
      <c r="L459" s="135"/>
      <c r="M459" s="135"/>
      <c r="N459" s="135"/>
      <c r="O459" s="135"/>
      <c r="P459" s="135"/>
      <c r="Q459" s="135"/>
      <c r="R459" s="135"/>
      <c r="S459" s="135"/>
      <c r="T459" s="135"/>
      <c r="U459" s="135"/>
      <c r="V459" s="135"/>
      <c r="W459" s="135"/>
      <c r="X459" s="135"/>
      <c r="Y459" s="135"/>
      <c r="Z459" s="135"/>
    </row>
    <row r="460" spans="1:26" ht="21.6" customHeight="1">
      <c r="A460" s="135"/>
      <c r="B460" s="135"/>
      <c r="C460" s="135"/>
      <c r="D460" s="135"/>
      <c r="E460" s="135"/>
      <c r="F460" s="135"/>
      <c r="G460" s="135"/>
      <c r="H460" s="135"/>
      <c r="I460" s="135"/>
      <c r="J460" s="135"/>
      <c r="K460" s="135"/>
      <c r="L460" s="135"/>
      <c r="M460" s="135"/>
      <c r="N460" s="135"/>
      <c r="O460" s="135"/>
      <c r="P460" s="135"/>
      <c r="Q460" s="135"/>
      <c r="R460" s="135"/>
      <c r="S460" s="135"/>
      <c r="T460" s="135"/>
      <c r="U460" s="135"/>
      <c r="V460" s="135"/>
      <c r="W460" s="135"/>
      <c r="X460" s="135"/>
      <c r="Y460" s="135"/>
      <c r="Z460" s="135"/>
    </row>
    <row r="461" spans="1:26" ht="21.6" customHeight="1">
      <c r="A461" s="135"/>
      <c r="B461" s="135"/>
      <c r="C461" s="135"/>
      <c r="D461" s="135"/>
      <c r="E461" s="135"/>
      <c r="F461" s="135"/>
      <c r="G461" s="135"/>
      <c r="H461" s="135"/>
      <c r="I461" s="135"/>
      <c r="J461" s="135"/>
      <c r="K461" s="135"/>
      <c r="L461" s="135"/>
      <c r="M461" s="135"/>
      <c r="N461" s="135"/>
      <c r="O461" s="135"/>
      <c r="P461" s="135"/>
      <c r="Q461" s="135"/>
      <c r="R461" s="135"/>
      <c r="S461" s="135"/>
      <c r="T461" s="135"/>
      <c r="U461" s="135"/>
      <c r="V461" s="135"/>
      <c r="W461" s="135"/>
      <c r="X461" s="135"/>
      <c r="Y461" s="135"/>
      <c r="Z461" s="135"/>
    </row>
    <row r="462" spans="1:26" ht="21.6" customHeight="1">
      <c r="A462" s="135"/>
      <c r="B462" s="135"/>
      <c r="C462" s="135"/>
      <c r="D462" s="135"/>
      <c r="E462" s="135"/>
      <c r="F462" s="135"/>
      <c r="G462" s="135"/>
      <c r="H462" s="135"/>
      <c r="I462" s="135"/>
      <c r="J462" s="135"/>
      <c r="K462" s="135"/>
      <c r="L462" s="135"/>
      <c r="M462" s="135"/>
      <c r="N462" s="135"/>
      <c r="O462" s="135"/>
      <c r="P462" s="135"/>
      <c r="Q462" s="135"/>
      <c r="R462" s="135"/>
      <c r="S462" s="135"/>
      <c r="T462" s="135"/>
      <c r="U462" s="135"/>
      <c r="V462" s="135"/>
      <c r="W462" s="135"/>
      <c r="X462" s="135"/>
      <c r="Y462" s="135"/>
      <c r="Z462" s="135"/>
    </row>
    <row r="463" spans="1:26" ht="21.6" customHeight="1">
      <c r="A463" s="135"/>
      <c r="B463" s="135"/>
      <c r="C463" s="135"/>
      <c r="D463" s="135"/>
      <c r="E463" s="135"/>
      <c r="F463" s="135"/>
      <c r="G463" s="135"/>
      <c r="H463" s="135"/>
      <c r="I463" s="135"/>
      <c r="J463" s="135"/>
      <c r="K463" s="135"/>
      <c r="L463" s="135"/>
      <c r="M463" s="135"/>
      <c r="N463" s="135"/>
      <c r="O463" s="135"/>
      <c r="P463" s="135"/>
      <c r="Q463" s="135"/>
      <c r="R463" s="135"/>
      <c r="S463" s="135"/>
      <c r="T463" s="135"/>
      <c r="U463" s="135"/>
      <c r="V463" s="135"/>
      <c r="W463" s="135"/>
      <c r="X463" s="135"/>
      <c r="Y463" s="135"/>
      <c r="Z463" s="135"/>
    </row>
    <row r="464" spans="1:26" ht="21.6" customHeight="1">
      <c r="A464" s="135"/>
      <c r="B464" s="135"/>
      <c r="C464" s="135"/>
      <c r="D464" s="135"/>
      <c r="E464" s="135"/>
      <c r="F464" s="135"/>
      <c r="G464" s="135"/>
      <c r="H464" s="135"/>
      <c r="I464" s="135"/>
      <c r="J464" s="135"/>
      <c r="K464" s="135"/>
      <c r="L464" s="135"/>
      <c r="M464" s="135"/>
      <c r="N464" s="135"/>
      <c r="O464" s="135"/>
      <c r="P464" s="135"/>
      <c r="Q464" s="135"/>
      <c r="R464" s="135"/>
      <c r="S464" s="135"/>
      <c r="T464" s="135"/>
      <c r="U464" s="135"/>
      <c r="V464" s="135"/>
      <c r="W464" s="135"/>
      <c r="X464" s="135"/>
      <c r="Y464" s="135"/>
      <c r="Z464" s="135"/>
    </row>
    <row r="465" spans="1:26" ht="21.6" customHeight="1">
      <c r="A465" s="135"/>
      <c r="B465" s="135"/>
      <c r="C465" s="135"/>
      <c r="D465" s="135"/>
      <c r="E465" s="135"/>
      <c r="F465" s="135"/>
      <c r="G465" s="135"/>
      <c r="H465" s="135"/>
      <c r="I465" s="135"/>
      <c r="J465" s="135"/>
      <c r="K465" s="135"/>
      <c r="L465" s="135"/>
      <c r="M465" s="135"/>
      <c r="N465" s="135"/>
      <c r="O465" s="135"/>
      <c r="P465" s="135"/>
      <c r="Q465" s="135"/>
      <c r="R465" s="135"/>
      <c r="S465" s="135"/>
      <c r="T465" s="135"/>
      <c r="U465" s="135"/>
      <c r="V465" s="135"/>
      <c r="W465" s="135"/>
      <c r="X465" s="135"/>
      <c r="Y465" s="135"/>
      <c r="Z465" s="135"/>
    </row>
    <row r="466" spans="1:26" ht="21.6" customHeight="1">
      <c r="A466" s="135"/>
      <c r="B466" s="135"/>
      <c r="C466" s="135"/>
      <c r="D466" s="135"/>
      <c r="E466" s="135"/>
      <c r="F466" s="135"/>
      <c r="G466" s="135"/>
      <c r="H466" s="135"/>
      <c r="I466" s="135"/>
      <c r="J466" s="135"/>
      <c r="K466" s="135"/>
      <c r="L466" s="135"/>
      <c r="M466" s="135"/>
      <c r="N466" s="135"/>
      <c r="O466" s="135"/>
      <c r="P466" s="135"/>
      <c r="Q466" s="135"/>
      <c r="R466" s="135"/>
      <c r="S466" s="135"/>
      <c r="T466" s="135"/>
      <c r="U466" s="135"/>
      <c r="V466" s="135"/>
      <c r="W466" s="135"/>
      <c r="X466" s="135"/>
      <c r="Y466" s="135"/>
      <c r="Z466" s="135"/>
    </row>
    <row r="467" spans="1:26" ht="21.6" customHeight="1">
      <c r="A467" s="135"/>
      <c r="B467" s="135"/>
      <c r="C467" s="135"/>
      <c r="D467" s="135"/>
      <c r="E467" s="135"/>
      <c r="F467" s="135"/>
      <c r="G467" s="135"/>
      <c r="H467" s="135"/>
      <c r="I467" s="135"/>
      <c r="J467" s="135"/>
      <c r="K467" s="135"/>
      <c r="L467" s="135"/>
      <c r="M467" s="135"/>
      <c r="N467" s="135"/>
      <c r="O467" s="135"/>
      <c r="P467" s="135"/>
      <c r="Q467" s="135"/>
      <c r="R467" s="135"/>
      <c r="S467" s="135"/>
      <c r="T467" s="135"/>
      <c r="U467" s="135"/>
      <c r="V467" s="135"/>
      <c r="W467" s="135"/>
      <c r="X467" s="135"/>
      <c r="Y467" s="135"/>
      <c r="Z467" s="135"/>
    </row>
    <row r="468" spans="1:26" ht="21.6" customHeight="1">
      <c r="A468" s="135"/>
      <c r="B468" s="135"/>
      <c r="C468" s="135"/>
      <c r="D468" s="135"/>
      <c r="E468" s="135"/>
      <c r="F468" s="135"/>
      <c r="G468" s="135"/>
      <c r="H468" s="135"/>
      <c r="I468" s="135"/>
      <c r="J468" s="135"/>
      <c r="K468" s="135"/>
      <c r="L468" s="135"/>
      <c r="M468" s="135"/>
      <c r="N468" s="135"/>
      <c r="O468" s="135"/>
      <c r="P468" s="135"/>
      <c r="Q468" s="135"/>
      <c r="R468" s="135"/>
      <c r="S468" s="135"/>
      <c r="T468" s="135"/>
      <c r="U468" s="135"/>
      <c r="V468" s="135"/>
      <c r="W468" s="135"/>
      <c r="X468" s="135"/>
      <c r="Y468" s="135"/>
      <c r="Z468" s="135"/>
    </row>
    <row r="469" spans="1:26" ht="21.6" customHeight="1">
      <c r="A469" s="135"/>
      <c r="B469" s="135"/>
      <c r="C469" s="135"/>
      <c r="D469" s="135"/>
      <c r="E469" s="135"/>
      <c r="F469" s="135"/>
      <c r="G469" s="135"/>
      <c r="H469" s="135"/>
      <c r="I469" s="135"/>
      <c r="J469" s="135"/>
      <c r="K469" s="135"/>
      <c r="L469" s="135"/>
      <c r="M469" s="135"/>
      <c r="N469" s="135"/>
      <c r="O469" s="135"/>
      <c r="P469" s="135"/>
      <c r="Q469" s="135"/>
      <c r="R469" s="135"/>
      <c r="S469" s="135"/>
      <c r="T469" s="135"/>
      <c r="U469" s="135"/>
      <c r="V469" s="135"/>
      <c r="W469" s="135"/>
      <c r="X469" s="135"/>
      <c r="Y469" s="135"/>
      <c r="Z469" s="135"/>
    </row>
    <row r="470" spans="1:26" ht="21.6" customHeight="1">
      <c r="A470" s="135"/>
      <c r="B470" s="135"/>
      <c r="C470" s="135"/>
      <c r="D470" s="135"/>
      <c r="E470" s="135"/>
      <c r="F470" s="135"/>
      <c r="G470" s="135"/>
      <c r="H470" s="135"/>
      <c r="I470" s="135"/>
      <c r="J470" s="135"/>
      <c r="K470" s="135"/>
      <c r="L470" s="135"/>
      <c r="M470" s="135"/>
      <c r="N470" s="135"/>
      <c r="O470" s="135"/>
      <c r="P470" s="135"/>
      <c r="Q470" s="135"/>
      <c r="R470" s="135"/>
      <c r="S470" s="135"/>
      <c r="T470" s="135"/>
      <c r="U470" s="135"/>
      <c r="V470" s="135"/>
      <c r="W470" s="135"/>
      <c r="X470" s="135"/>
      <c r="Y470" s="135"/>
      <c r="Z470" s="135"/>
    </row>
    <row r="471" spans="1:26" ht="21.6" customHeight="1">
      <c r="A471" s="135"/>
      <c r="B471" s="135"/>
      <c r="C471" s="135"/>
      <c r="D471" s="135"/>
      <c r="E471" s="135"/>
      <c r="F471" s="135"/>
      <c r="G471" s="135"/>
      <c r="H471" s="135"/>
      <c r="I471" s="135"/>
      <c r="J471" s="135"/>
      <c r="K471" s="135"/>
      <c r="L471" s="135"/>
      <c r="M471" s="135"/>
      <c r="N471" s="135"/>
      <c r="O471" s="135"/>
      <c r="P471" s="135"/>
      <c r="Q471" s="135"/>
      <c r="R471" s="135"/>
      <c r="S471" s="135"/>
      <c r="T471" s="135"/>
      <c r="U471" s="135"/>
      <c r="V471" s="135"/>
      <c r="W471" s="135"/>
      <c r="X471" s="135"/>
      <c r="Y471" s="135"/>
      <c r="Z471" s="135"/>
    </row>
    <row r="472" spans="1:26" ht="21.6" customHeight="1">
      <c r="A472" s="135"/>
      <c r="B472" s="135"/>
      <c r="C472" s="135"/>
      <c r="D472" s="135"/>
      <c r="E472" s="135"/>
      <c r="F472" s="135"/>
      <c r="G472" s="135"/>
      <c r="H472" s="135"/>
      <c r="I472" s="135"/>
      <c r="J472" s="135"/>
      <c r="K472" s="135"/>
      <c r="L472" s="135"/>
      <c r="M472" s="135"/>
      <c r="N472" s="135"/>
      <c r="O472" s="135"/>
      <c r="P472" s="135"/>
      <c r="Q472" s="135"/>
      <c r="R472" s="135"/>
      <c r="S472" s="135"/>
      <c r="T472" s="135"/>
      <c r="U472" s="135"/>
      <c r="V472" s="135"/>
      <c r="W472" s="135"/>
      <c r="X472" s="135"/>
      <c r="Y472" s="135"/>
      <c r="Z472" s="135"/>
    </row>
    <row r="473" spans="1:26" ht="21.6" customHeight="1">
      <c r="A473" s="135"/>
      <c r="B473" s="135"/>
      <c r="C473" s="135"/>
      <c r="D473" s="135"/>
      <c r="E473" s="135"/>
      <c r="F473" s="135"/>
      <c r="G473" s="135"/>
      <c r="H473" s="135"/>
      <c r="I473" s="135"/>
      <c r="J473" s="135"/>
      <c r="K473" s="135"/>
      <c r="L473" s="135"/>
      <c r="M473" s="135"/>
      <c r="N473" s="135"/>
      <c r="O473" s="135"/>
      <c r="P473" s="135"/>
      <c r="Q473" s="135"/>
      <c r="R473" s="135"/>
      <c r="S473" s="135"/>
      <c r="T473" s="135"/>
      <c r="U473" s="135"/>
      <c r="V473" s="135"/>
      <c r="W473" s="135"/>
      <c r="X473" s="135"/>
      <c r="Y473" s="135"/>
      <c r="Z473" s="135"/>
    </row>
    <row r="474" spans="1:26" ht="21.6" customHeight="1">
      <c r="A474" s="135"/>
      <c r="B474" s="135"/>
      <c r="C474" s="135"/>
      <c r="D474" s="135"/>
      <c r="E474" s="135"/>
      <c r="F474" s="135"/>
      <c r="G474" s="135"/>
      <c r="H474" s="135"/>
      <c r="I474" s="135"/>
      <c r="J474" s="135"/>
      <c r="K474" s="135"/>
      <c r="L474" s="135"/>
      <c r="M474" s="135"/>
      <c r="N474" s="135"/>
      <c r="O474" s="135"/>
      <c r="P474" s="135"/>
      <c r="Q474" s="135"/>
      <c r="R474" s="135"/>
      <c r="S474" s="135"/>
      <c r="T474" s="135"/>
      <c r="U474" s="135"/>
      <c r="V474" s="135"/>
      <c r="W474" s="135"/>
      <c r="X474" s="135"/>
      <c r="Y474" s="135"/>
      <c r="Z474" s="135"/>
    </row>
    <row r="475" spans="1:26" ht="21.6" customHeight="1">
      <c r="A475" s="135"/>
      <c r="B475" s="135"/>
      <c r="C475" s="135"/>
      <c r="D475" s="135"/>
      <c r="E475" s="135"/>
      <c r="F475" s="135"/>
      <c r="G475" s="135"/>
      <c r="H475" s="135"/>
      <c r="I475" s="135"/>
      <c r="J475" s="135"/>
      <c r="K475" s="135"/>
      <c r="L475" s="135"/>
      <c r="M475" s="135"/>
      <c r="N475" s="135"/>
      <c r="O475" s="135"/>
      <c r="P475" s="135"/>
      <c r="Q475" s="135"/>
      <c r="R475" s="135"/>
      <c r="S475" s="135"/>
      <c r="T475" s="135"/>
      <c r="U475" s="135"/>
      <c r="V475" s="135"/>
      <c r="W475" s="135"/>
      <c r="X475" s="135"/>
      <c r="Y475" s="135"/>
      <c r="Z475" s="135"/>
    </row>
    <row r="476" spans="1:26" ht="21.6" customHeight="1">
      <c r="A476" s="135"/>
      <c r="B476" s="135"/>
      <c r="C476" s="135"/>
      <c r="D476" s="135"/>
      <c r="E476" s="135"/>
      <c r="F476" s="135"/>
      <c r="G476" s="135"/>
      <c r="H476" s="135"/>
      <c r="I476" s="135"/>
      <c r="J476" s="135"/>
      <c r="K476" s="135"/>
      <c r="L476" s="135"/>
      <c r="M476" s="135"/>
      <c r="N476" s="135"/>
      <c r="O476" s="135"/>
      <c r="P476" s="135"/>
      <c r="Q476" s="135"/>
      <c r="R476" s="135"/>
      <c r="S476" s="135"/>
      <c r="T476" s="135"/>
      <c r="U476" s="135"/>
      <c r="V476" s="135"/>
      <c r="W476" s="135"/>
      <c r="X476" s="135"/>
      <c r="Y476" s="135"/>
      <c r="Z476" s="135"/>
    </row>
    <row r="477" spans="1:26" ht="21.6" customHeight="1">
      <c r="A477" s="135"/>
      <c r="B477" s="135"/>
      <c r="C477" s="135"/>
      <c r="D477" s="135"/>
      <c r="E477" s="135"/>
      <c r="F477" s="135"/>
      <c r="G477" s="135"/>
      <c r="H477" s="135"/>
      <c r="I477" s="135"/>
      <c r="J477" s="135"/>
      <c r="K477" s="135"/>
      <c r="L477" s="135"/>
      <c r="M477" s="135"/>
      <c r="N477" s="135"/>
      <c r="O477" s="135"/>
      <c r="P477" s="135"/>
      <c r="Q477" s="135"/>
      <c r="R477" s="135"/>
      <c r="S477" s="135"/>
      <c r="T477" s="135"/>
      <c r="U477" s="135"/>
      <c r="V477" s="135"/>
      <c r="W477" s="135"/>
      <c r="X477" s="135"/>
      <c r="Y477" s="135"/>
      <c r="Z477" s="135"/>
    </row>
    <row r="478" spans="1:26" ht="21.6" customHeight="1">
      <c r="A478" s="135"/>
      <c r="B478" s="135"/>
      <c r="C478" s="135"/>
      <c r="D478" s="135"/>
      <c r="E478" s="135"/>
      <c r="F478" s="135"/>
      <c r="G478" s="135"/>
      <c r="H478" s="135"/>
      <c r="I478" s="135"/>
      <c r="J478" s="135"/>
      <c r="K478" s="135"/>
      <c r="L478" s="135"/>
      <c r="M478" s="135"/>
      <c r="N478" s="135"/>
      <c r="O478" s="135"/>
      <c r="P478" s="135"/>
      <c r="Q478" s="135"/>
      <c r="R478" s="135"/>
      <c r="S478" s="135"/>
      <c r="T478" s="135"/>
      <c r="U478" s="135"/>
      <c r="V478" s="135"/>
      <c r="W478" s="135"/>
      <c r="X478" s="135"/>
      <c r="Y478" s="135"/>
      <c r="Z478" s="135"/>
    </row>
    <row r="479" spans="1:26" ht="21.6" customHeight="1">
      <c r="A479" s="135"/>
      <c r="B479" s="135"/>
      <c r="C479" s="135"/>
      <c r="D479" s="135"/>
      <c r="E479" s="135"/>
      <c r="F479" s="135"/>
      <c r="G479" s="135"/>
      <c r="H479" s="135"/>
      <c r="I479" s="135"/>
      <c r="J479" s="135"/>
      <c r="K479" s="135"/>
      <c r="L479" s="135"/>
      <c r="M479" s="135"/>
      <c r="N479" s="135"/>
      <c r="O479" s="135"/>
      <c r="P479" s="135"/>
      <c r="Q479" s="135"/>
      <c r="R479" s="135"/>
      <c r="S479" s="135"/>
      <c r="T479" s="135"/>
      <c r="U479" s="135"/>
      <c r="V479" s="135"/>
      <c r="W479" s="135"/>
      <c r="X479" s="135"/>
      <c r="Y479" s="135"/>
      <c r="Z479" s="135"/>
    </row>
    <row r="480" spans="1:26" ht="21.6" customHeight="1">
      <c r="A480" s="135"/>
      <c r="B480" s="135"/>
      <c r="C480" s="135"/>
      <c r="D480" s="135"/>
      <c r="E480" s="135"/>
      <c r="F480" s="135"/>
      <c r="G480" s="135"/>
      <c r="H480" s="135"/>
      <c r="I480" s="135"/>
      <c r="J480" s="135"/>
      <c r="K480" s="135"/>
      <c r="L480" s="135"/>
      <c r="M480" s="135"/>
      <c r="N480" s="135"/>
      <c r="O480" s="135"/>
      <c r="P480" s="135"/>
      <c r="Q480" s="135"/>
      <c r="R480" s="135"/>
      <c r="S480" s="135"/>
      <c r="T480" s="135"/>
      <c r="U480" s="135"/>
      <c r="V480" s="135"/>
      <c r="W480" s="135"/>
      <c r="X480" s="135"/>
      <c r="Y480" s="135"/>
      <c r="Z480" s="135"/>
    </row>
    <row r="481" spans="1:26" ht="21.6" customHeight="1">
      <c r="A481" s="135"/>
      <c r="B481" s="135"/>
      <c r="C481" s="135"/>
      <c r="D481" s="135"/>
      <c r="E481" s="135"/>
      <c r="F481" s="135"/>
      <c r="G481" s="135"/>
      <c r="H481" s="135"/>
      <c r="I481" s="135"/>
      <c r="J481" s="135"/>
      <c r="K481" s="135"/>
      <c r="L481" s="135"/>
      <c r="M481" s="135"/>
      <c r="N481" s="135"/>
      <c r="O481" s="135"/>
      <c r="P481" s="135"/>
      <c r="Q481" s="135"/>
      <c r="R481" s="135"/>
      <c r="S481" s="135"/>
      <c r="T481" s="135"/>
      <c r="U481" s="135"/>
      <c r="V481" s="135"/>
      <c r="W481" s="135"/>
      <c r="X481" s="135"/>
      <c r="Y481" s="135"/>
      <c r="Z481" s="135"/>
    </row>
    <row r="482" spans="1:26" ht="21.6" customHeight="1">
      <c r="A482" s="135"/>
      <c r="B482" s="135"/>
      <c r="C482" s="135"/>
      <c r="D482" s="135"/>
      <c r="E482" s="135"/>
      <c r="F482" s="135"/>
      <c r="G482" s="135"/>
      <c r="H482" s="135"/>
      <c r="I482" s="135"/>
      <c r="J482" s="135"/>
      <c r="K482" s="135"/>
      <c r="L482" s="135"/>
      <c r="M482" s="135"/>
      <c r="N482" s="135"/>
      <c r="O482" s="135"/>
      <c r="P482" s="135"/>
      <c r="Q482" s="135"/>
      <c r="R482" s="135"/>
      <c r="S482" s="135"/>
      <c r="T482" s="135"/>
      <c r="U482" s="135"/>
      <c r="V482" s="135"/>
      <c r="W482" s="135"/>
      <c r="X482" s="135"/>
      <c r="Y482" s="135"/>
      <c r="Z482" s="135"/>
    </row>
    <row r="483" spans="1:26" ht="21.6" customHeight="1">
      <c r="A483" s="135"/>
      <c r="B483" s="135"/>
      <c r="C483" s="135"/>
      <c r="D483" s="135"/>
      <c r="E483" s="135"/>
      <c r="F483" s="135"/>
      <c r="G483" s="135"/>
      <c r="H483" s="135"/>
      <c r="I483" s="135"/>
      <c r="J483" s="135"/>
      <c r="K483" s="135"/>
      <c r="L483" s="135"/>
      <c r="M483" s="135"/>
      <c r="N483" s="135"/>
      <c r="O483" s="135"/>
      <c r="P483" s="135"/>
      <c r="Q483" s="135"/>
      <c r="R483" s="135"/>
      <c r="S483" s="135"/>
      <c r="T483" s="135"/>
      <c r="U483" s="135"/>
      <c r="V483" s="135"/>
      <c r="W483" s="135"/>
      <c r="X483" s="135"/>
      <c r="Y483" s="135"/>
      <c r="Z483" s="135"/>
    </row>
    <row r="484" spans="1:26" ht="21.6" customHeight="1">
      <c r="A484" s="135"/>
      <c r="B484" s="135"/>
      <c r="C484" s="135"/>
      <c r="D484" s="135"/>
      <c r="E484" s="135"/>
      <c r="F484" s="135"/>
      <c r="G484" s="135"/>
      <c r="H484" s="135"/>
      <c r="I484" s="135"/>
      <c r="J484" s="135"/>
      <c r="K484" s="135"/>
      <c r="L484" s="135"/>
      <c r="M484" s="135"/>
      <c r="N484" s="135"/>
      <c r="O484" s="135"/>
      <c r="P484" s="135"/>
      <c r="Q484" s="135"/>
      <c r="R484" s="135"/>
      <c r="S484" s="135"/>
      <c r="T484" s="135"/>
      <c r="U484" s="135"/>
      <c r="V484" s="135"/>
      <c r="W484" s="135"/>
      <c r="X484" s="135"/>
      <c r="Y484" s="135"/>
      <c r="Z484" s="135"/>
    </row>
    <row r="485" spans="1:26" ht="21.6" customHeight="1">
      <c r="A485" s="135"/>
      <c r="B485" s="135"/>
      <c r="C485" s="135"/>
      <c r="D485" s="135"/>
      <c r="E485" s="135"/>
      <c r="F485" s="135"/>
      <c r="G485" s="135"/>
      <c r="H485" s="135"/>
      <c r="I485" s="135"/>
      <c r="J485" s="135"/>
      <c r="K485" s="135"/>
      <c r="L485" s="135"/>
      <c r="M485" s="135"/>
      <c r="N485" s="135"/>
      <c r="O485" s="135"/>
      <c r="P485" s="135"/>
      <c r="Q485" s="135"/>
      <c r="R485" s="135"/>
      <c r="S485" s="135"/>
      <c r="T485" s="135"/>
      <c r="U485" s="135"/>
      <c r="V485" s="135"/>
      <c r="W485" s="135"/>
      <c r="X485" s="135"/>
      <c r="Y485" s="135"/>
      <c r="Z485" s="135"/>
    </row>
    <row r="486" spans="1:26" ht="21.6" customHeight="1">
      <c r="A486" s="135"/>
      <c r="B486" s="135"/>
      <c r="C486" s="135"/>
      <c r="D486" s="135"/>
      <c r="E486" s="135"/>
      <c r="F486" s="135"/>
      <c r="G486" s="135"/>
      <c r="H486" s="135"/>
      <c r="I486" s="135"/>
      <c r="J486" s="135"/>
      <c r="K486" s="135"/>
      <c r="L486" s="135"/>
      <c r="M486" s="135"/>
      <c r="N486" s="135"/>
      <c r="O486" s="135"/>
      <c r="P486" s="135"/>
      <c r="Q486" s="135"/>
      <c r="R486" s="135"/>
      <c r="S486" s="135"/>
      <c r="T486" s="135"/>
      <c r="U486" s="135"/>
      <c r="V486" s="135"/>
      <c r="W486" s="135"/>
      <c r="X486" s="135"/>
      <c r="Y486" s="135"/>
      <c r="Z486" s="135"/>
    </row>
    <row r="487" spans="1:26" ht="21.6" customHeight="1">
      <c r="A487" s="135"/>
      <c r="B487" s="135"/>
      <c r="C487" s="135"/>
      <c r="D487" s="135"/>
      <c r="E487" s="135"/>
      <c r="F487" s="135"/>
      <c r="G487" s="135"/>
      <c r="H487" s="135"/>
      <c r="I487" s="135"/>
      <c r="J487" s="135"/>
      <c r="K487" s="135"/>
      <c r="L487" s="135"/>
      <c r="M487" s="135"/>
      <c r="N487" s="135"/>
      <c r="O487" s="135"/>
      <c r="P487" s="135"/>
      <c r="Q487" s="135"/>
      <c r="R487" s="135"/>
      <c r="S487" s="135"/>
      <c r="T487" s="135"/>
      <c r="U487" s="135"/>
      <c r="V487" s="135"/>
      <c r="W487" s="135"/>
      <c r="X487" s="135"/>
      <c r="Y487" s="135"/>
      <c r="Z487" s="135"/>
    </row>
    <row r="488" spans="1:26" ht="21.6" customHeight="1">
      <c r="A488" s="135"/>
      <c r="B488" s="135"/>
      <c r="C488" s="135"/>
      <c r="D488" s="135"/>
      <c r="E488" s="135"/>
      <c r="F488" s="135"/>
      <c r="G488" s="135"/>
      <c r="H488" s="135"/>
      <c r="I488" s="135"/>
      <c r="J488" s="135"/>
      <c r="K488" s="135"/>
      <c r="L488" s="135"/>
      <c r="M488" s="135"/>
      <c r="N488" s="135"/>
      <c r="O488" s="135"/>
      <c r="P488" s="135"/>
      <c r="Q488" s="135"/>
      <c r="R488" s="135"/>
      <c r="S488" s="135"/>
      <c r="T488" s="135"/>
      <c r="U488" s="135"/>
      <c r="V488" s="135"/>
      <c r="W488" s="135"/>
      <c r="X488" s="135"/>
      <c r="Y488" s="135"/>
      <c r="Z488" s="135"/>
    </row>
    <row r="489" spans="1:26" ht="21.6" customHeight="1">
      <c r="A489" s="135"/>
      <c r="B489" s="135"/>
      <c r="C489" s="135"/>
      <c r="D489" s="135"/>
      <c r="E489" s="135"/>
      <c r="F489" s="135"/>
      <c r="G489" s="135"/>
      <c r="H489" s="135"/>
      <c r="I489" s="135"/>
      <c r="J489" s="135"/>
      <c r="K489" s="135"/>
      <c r="L489" s="135"/>
      <c r="M489" s="135"/>
      <c r="N489" s="135"/>
      <c r="O489" s="135"/>
      <c r="P489" s="135"/>
      <c r="Q489" s="135"/>
      <c r="R489" s="135"/>
      <c r="S489" s="135"/>
      <c r="T489" s="135"/>
      <c r="U489" s="135"/>
      <c r="V489" s="135"/>
      <c r="W489" s="135"/>
      <c r="X489" s="135"/>
      <c r="Y489" s="135"/>
      <c r="Z489" s="135"/>
    </row>
    <row r="490" spans="1:26" ht="21.6" customHeight="1">
      <c r="A490" s="135"/>
      <c r="B490" s="135"/>
      <c r="C490" s="135"/>
      <c r="D490" s="135"/>
      <c r="E490" s="135"/>
      <c r="F490" s="135"/>
      <c r="G490" s="135"/>
      <c r="H490" s="135"/>
      <c r="I490" s="135"/>
      <c r="J490" s="135"/>
      <c r="K490" s="135"/>
      <c r="L490" s="135"/>
      <c r="M490" s="135"/>
      <c r="N490" s="135"/>
      <c r="O490" s="135"/>
      <c r="P490" s="135"/>
      <c r="Q490" s="135"/>
      <c r="R490" s="135"/>
      <c r="S490" s="135"/>
      <c r="T490" s="135"/>
      <c r="U490" s="135"/>
      <c r="V490" s="135"/>
      <c r="W490" s="135"/>
      <c r="X490" s="135"/>
      <c r="Y490" s="135"/>
      <c r="Z490" s="135"/>
    </row>
    <row r="491" spans="1:26" ht="21.6" customHeight="1">
      <c r="A491" s="135"/>
      <c r="B491" s="135"/>
      <c r="C491" s="135"/>
      <c r="D491" s="135"/>
      <c r="E491" s="135"/>
      <c r="F491" s="135"/>
      <c r="G491" s="135"/>
      <c r="H491" s="135"/>
      <c r="I491" s="135"/>
      <c r="J491" s="135"/>
      <c r="K491" s="135"/>
      <c r="L491" s="135"/>
      <c r="M491" s="135"/>
      <c r="N491" s="135"/>
      <c r="O491" s="135"/>
      <c r="P491" s="135"/>
      <c r="Q491" s="135"/>
      <c r="R491" s="135"/>
      <c r="S491" s="135"/>
      <c r="T491" s="135"/>
      <c r="U491" s="135"/>
      <c r="V491" s="135"/>
      <c r="W491" s="135"/>
      <c r="X491" s="135"/>
      <c r="Y491" s="135"/>
      <c r="Z491" s="135"/>
    </row>
    <row r="492" spans="1:26" ht="21.6" customHeight="1">
      <c r="A492" s="135"/>
      <c r="B492" s="135"/>
      <c r="C492" s="135"/>
      <c r="D492" s="135"/>
      <c r="E492" s="135"/>
      <c r="F492" s="135"/>
      <c r="G492" s="135"/>
      <c r="H492" s="135"/>
      <c r="I492" s="135"/>
      <c r="J492" s="135"/>
      <c r="K492" s="135"/>
      <c r="L492" s="135"/>
      <c r="M492" s="135"/>
      <c r="N492" s="135"/>
      <c r="O492" s="135"/>
      <c r="P492" s="135"/>
      <c r="Q492" s="135"/>
      <c r="R492" s="135"/>
      <c r="S492" s="135"/>
      <c r="T492" s="135"/>
      <c r="U492" s="135"/>
      <c r="V492" s="135"/>
      <c r="W492" s="135"/>
      <c r="X492" s="135"/>
      <c r="Y492" s="135"/>
      <c r="Z492" s="135"/>
    </row>
    <row r="493" spans="1:26" ht="21.6" customHeight="1">
      <c r="A493" s="135"/>
      <c r="B493" s="135"/>
      <c r="C493" s="135"/>
      <c r="D493" s="135"/>
      <c r="E493" s="135"/>
      <c r="F493" s="135"/>
      <c r="G493" s="135"/>
      <c r="H493" s="135"/>
      <c r="I493" s="135"/>
      <c r="J493" s="135"/>
      <c r="K493" s="135"/>
      <c r="L493" s="135"/>
      <c r="M493" s="135"/>
      <c r="N493" s="135"/>
      <c r="O493" s="135"/>
      <c r="P493" s="135"/>
      <c r="Q493" s="135"/>
      <c r="R493" s="135"/>
      <c r="S493" s="135"/>
      <c r="T493" s="135"/>
      <c r="U493" s="135"/>
      <c r="V493" s="135"/>
      <c r="W493" s="135"/>
      <c r="X493" s="135"/>
      <c r="Y493" s="135"/>
      <c r="Z493" s="135"/>
    </row>
    <row r="494" spans="1:26" ht="21.6" customHeight="1">
      <c r="A494" s="135"/>
      <c r="B494" s="135"/>
      <c r="C494" s="135"/>
      <c r="D494" s="135"/>
      <c r="E494" s="135"/>
      <c r="F494" s="135"/>
      <c r="G494" s="135"/>
      <c r="H494" s="135"/>
      <c r="I494" s="135"/>
      <c r="J494" s="135"/>
      <c r="K494" s="135"/>
      <c r="L494" s="135"/>
      <c r="M494" s="135"/>
      <c r="N494" s="135"/>
      <c r="O494" s="135"/>
      <c r="P494" s="135"/>
      <c r="Q494" s="135"/>
      <c r="R494" s="135"/>
      <c r="S494" s="135"/>
      <c r="T494" s="135"/>
      <c r="U494" s="135"/>
      <c r="V494" s="135"/>
      <c r="W494" s="135"/>
      <c r="X494" s="135"/>
      <c r="Y494" s="135"/>
      <c r="Z494" s="135"/>
    </row>
    <row r="495" spans="1:26" ht="21.6" customHeight="1">
      <c r="A495" s="135"/>
      <c r="B495" s="135"/>
      <c r="C495" s="135"/>
      <c r="D495" s="135"/>
      <c r="E495" s="135"/>
      <c r="F495" s="135"/>
      <c r="G495" s="135"/>
      <c r="H495" s="135"/>
      <c r="I495" s="135"/>
      <c r="J495" s="135"/>
      <c r="K495" s="135"/>
      <c r="L495" s="135"/>
      <c r="M495" s="135"/>
      <c r="N495" s="135"/>
      <c r="O495" s="135"/>
      <c r="P495" s="135"/>
      <c r="Q495" s="135"/>
      <c r="R495" s="135"/>
      <c r="S495" s="135"/>
      <c r="T495" s="135"/>
      <c r="U495" s="135"/>
      <c r="V495" s="135"/>
      <c r="W495" s="135"/>
      <c r="X495" s="135"/>
      <c r="Y495" s="135"/>
      <c r="Z495" s="135"/>
    </row>
    <row r="496" spans="1:26" ht="21.6" customHeight="1">
      <c r="A496" s="135"/>
      <c r="B496" s="135"/>
      <c r="C496" s="135"/>
      <c r="D496" s="135"/>
      <c r="E496" s="135"/>
      <c r="F496" s="135"/>
      <c r="G496" s="135"/>
      <c r="H496" s="135"/>
      <c r="I496" s="135"/>
      <c r="J496" s="135"/>
      <c r="K496" s="135"/>
      <c r="L496" s="135"/>
      <c r="M496" s="135"/>
      <c r="N496" s="135"/>
      <c r="O496" s="135"/>
      <c r="P496" s="135"/>
      <c r="Q496" s="135"/>
      <c r="R496" s="135"/>
      <c r="S496" s="135"/>
      <c r="T496" s="135"/>
      <c r="U496" s="135"/>
      <c r="V496" s="135"/>
      <c r="W496" s="135"/>
      <c r="X496" s="135"/>
      <c r="Y496" s="135"/>
      <c r="Z496" s="135"/>
    </row>
    <row r="497" spans="1:26" ht="21.6" customHeight="1">
      <c r="A497" s="135"/>
      <c r="B497" s="135"/>
      <c r="C497" s="135"/>
      <c r="D497" s="135"/>
      <c r="E497" s="135"/>
      <c r="F497" s="135"/>
      <c r="G497" s="135"/>
      <c r="H497" s="135"/>
      <c r="I497" s="135"/>
      <c r="J497" s="135"/>
      <c r="K497" s="135"/>
      <c r="L497" s="135"/>
      <c r="M497" s="135"/>
      <c r="N497" s="135"/>
      <c r="O497" s="135"/>
      <c r="P497" s="135"/>
      <c r="Q497" s="135"/>
      <c r="R497" s="135"/>
      <c r="S497" s="135"/>
      <c r="T497" s="135"/>
      <c r="U497" s="135"/>
      <c r="V497" s="135"/>
      <c r="W497" s="135"/>
      <c r="X497" s="135"/>
      <c r="Y497" s="135"/>
      <c r="Z497" s="135"/>
    </row>
    <row r="498" spans="1:26" ht="21.6" customHeight="1">
      <c r="A498" s="135"/>
      <c r="B498" s="135"/>
      <c r="C498" s="135"/>
      <c r="D498" s="135"/>
      <c r="E498" s="135"/>
      <c r="F498" s="135"/>
      <c r="G498" s="135"/>
      <c r="H498" s="135"/>
      <c r="I498" s="135"/>
      <c r="J498" s="135"/>
      <c r="K498" s="135"/>
      <c r="L498" s="135"/>
      <c r="M498" s="135"/>
      <c r="N498" s="135"/>
      <c r="O498" s="135"/>
      <c r="P498" s="135"/>
      <c r="Q498" s="135"/>
      <c r="R498" s="135"/>
      <c r="S498" s="135"/>
      <c r="T498" s="135"/>
      <c r="U498" s="135"/>
      <c r="V498" s="135"/>
      <c r="W498" s="135"/>
      <c r="X498" s="135"/>
      <c r="Y498" s="135"/>
      <c r="Z498" s="135"/>
    </row>
    <row r="499" spans="1:26" ht="21.6" customHeight="1">
      <c r="A499" s="135"/>
      <c r="B499" s="135"/>
      <c r="C499" s="135"/>
      <c r="D499" s="135"/>
      <c r="E499" s="135"/>
      <c r="F499" s="135"/>
      <c r="G499" s="135"/>
      <c r="H499" s="135"/>
      <c r="I499" s="135"/>
      <c r="J499" s="135"/>
      <c r="K499" s="135"/>
      <c r="L499" s="135"/>
      <c r="M499" s="135"/>
      <c r="N499" s="135"/>
      <c r="O499" s="135"/>
      <c r="P499" s="135"/>
      <c r="Q499" s="135"/>
      <c r="R499" s="135"/>
      <c r="S499" s="135"/>
      <c r="T499" s="135"/>
      <c r="U499" s="135"/>
      <c r="V499" s="135"/>
      <c r="W499" s="135"/>
      <c r="X499" s="135"/>
      <c r="Y499" s="135"/>
      <c r="Z499" s="135"/>
    </row>
    <row r="500" spans="1:26" ht="21.6" customHeight="1">
      <c r="A500" s="135"/>
      <c r="B500" s="135"/>
      <c r="C500" s="135"/>
      <c r="D500" s="135"/>
      <c r="E500" s="135"/>
      <c r="F500" s="135"/>
      <c r="G500" s="135"/>
      <c r="H500" s="135"/>
      <c r="I500" s="135"/>
      <c r="J500" s="135"/>
      <c r="K500" s="135"/>
      <c r="L500" s="135"/>
      <c r="M500" s="135"/>
      <c r="N500" s="135"/>
      <c r="O500" s="135"/>
      <c r="P500" s="135"/>
      <c r="Q500" s="135"/>
      <c r="R500" s="135"/>
      <c r="S500" s="135"/>
      <c r="T500" s="135"/>
      <c r="U500" s="135"/>
      <c r="V500" s="135"/>
      <c r="W500" s="135"/>
      <c r="X500" s="135"/>
      <c r="Y500" s="135"/>
      <c r="Z500" s="135"/>
    </row>
    <row r="501" spans="1:26" ht="21.6" customHeight="1">
      <c r="A501" s="135"/>
      <c r="B501" s="135"/>
      <c r="C501" s="135"/>
      <c r="D501" s="135"/>
      <c r="E501" s="135"/>
      <c r="F501" s="135"/>
      <c r="G501" s="135"/>
      <c r="H501" s="135"/>
      <c r="I501" s="135"/>
      <c r="J501" s="135"/>
      <c r="K501" s="135"/>
      <c r="L501" s="135"/>
      <c r="M501" s="135"/>
      <c r="N501" s="135"/>
      <c r="O501" s="135"/>
      <c r="P501" s="135"/>
      <c r="Q501" s="135"/>
      <c r="R501" s="135"/>
      <c r="S501" s="135"/>
      <c r="T501" s="135"/>
      <c r="U501" s="135"/>
      <c r="V501" s="135"/>
      <c r="W501" s="135"/>
      <c r="X501" s="135"/>
      <c r="Y501" s="135"/>
      <c r="Z501" s="135"/>
    </row>
    <row r="502" spans="1:26" ht="21.6" customHeight="1">
      <c r="A502" s="135"/>
      <c r="B502" s="135"/>
      <c r="C502" s="135"/>
      <c r="D502" s="135"/>
      <c r="E502" s="135"/>
      <c r="F502" s="135"/>
      <c r="G502" s="135"/>
      <c r="H502" s="135"/>
      <c r="I502" s="135"/>
      <c r="J502" s="135"/>
      <c r="K502" s="135"/>
      <c r="L502" s="135"/>
      <c r="M502" s="135"/>
      <c r="N502" s="135"/>
      <c r="O502" s="135"/>
      <c r="P502" s="135"/>
      <c r="Q502" s="135"/>
      <c r="R502" s="135"/>
      <c r="S502" s="135"/>
      <c r="T502" s="135"/>
      <c r="U502" s="135"/>
      <c r="V502" s="135"/>
      <c r="W502" s="135"/>
      <c r="X502" s="135"/>
      <c r="Y502" s="135"/>
      <c r="Z502" s="135"/>
    </row>
    <row r="503" spans="1:26" ht="21.6" customHeight="1">
      <c r="A503" s="135"/>
      <c r="B503" s="135"/>
      <c r="C503" s="135"/>
      <c r="D503" s="135"/>
      <c r="E503" s="135"/>
      <c r="F503" s="135"/>
      <c r="G503" s="135"/>
      <c r="H503" s="135"/>
      <c r="I503" s="135"/>
      <c r="J503" s="135"/>
      <c r="K503" s="135"/>
      <c r="L503" s="135"/>
      <c r="M503" s="135"/>
      <c r="N503" s="135"/>
      <c r="O503" s="135"/>
      <c r="P503" s="135"/>
      <c r="Q503" s="135"/>
      <c r="R503" s="135"/>
      <c r="S503" s="135"/>
      <c r="T503" s="135"/>
      <c r="U503" s="135"/>
      <c r="V503" s="135"/>
      <c r="W503" s="135"/>
      <c r="X503" s="135"/>
      <c r="Y503" s="135"/>
      <c r="Z503" s="135"/>
    </row>
    <row r="504" spans="1:26" ht="21.6" customHeight="1">
      <c r="A504" s="135"/>
      <c r="B504" s="135"/>
      <c r="C504" s="135"/>
      <c r="D504" s="135"/>
      <c r="E504" s="135"/>
      <c r="F504" s="135"/>
      <c r="G504" s="135"/>
      <c r="H504" s="135"/>
      <c r="I504" s="135"/>
      <c r="J504" s="135"/>
      <c r="K504" s="135"/>
      <c r="L504" s="135"/>
      <c r="M504" s="135"/>
      <c r="N504" s="135"/>
      <c r="O504" s="135"/>
      <c r="P504" s="135"/>
      <c r="Q504" s="135"/>
      <c r="R504" s="135"/>
      <c r="S504" s="135"/>
      <c r="T504" s="135"/>
      <c r="U504" s="135"/>
      <c r="V504" s="135"/>
      <c r="W504" s="135"/>
      <c r="X504" s="135"/>
      <c r="Y504" s="135"/>
      <c r="Z504" s="135"/>
    </row>
    <row r="505" spans="1:26" ht="21.6" customHeight="1">
      <c r="A505" s="135"/>
      <c r="B505" s="135"/>
      <c r="C505" s="135"/>
      <c r="D505" s="135"/>
      <c r="E505" s="135"/>
      <c r="F505" s="135"/>
      <c r="G505" s="135"/>
      <c r="H505" s="135"/>
      <c r="I505" s="135"/>
      <c r="J505" s="135"/>
      <c r="K505" s="135"/>
      <c r="L505" s="135"/>
      <c r="M505" s="135"/>
      <c r="N505" s="135"/>
      <c r="O505" s="135"/>
      <c r="P505" s="135"/>
      <c r="Q505" s="135"/>
      <c r="R505" s="135"/>
      <c r="S505" s="135"/>
      <c r="T505" s="135"/>
      <c r="U505" s="135"/>
      <c r="V505" s="135"/>
      <c r="W505" s="135"/>
      <c r="X505" s="135"/>
      <c r="Y505" s="135"/>
      <c r="Z505" s="135"/>
    </row>
    <row r="506" spans="1:26" ht="21.6" customHeight="1">
      <c r="A506" s="135"/>
      <c r="B506" s="135"/>
      <c r="C506" s="135"/>
      <c r="D506" s="135"/>
      <c r="E506" s="135"/>
      <c r="F506" s="135"/>
      <c r="G506" s="135"/>
      <c r="H506" s="135"/>
      <c r="I506" s="135"/>
      <c r="J506" s="135"/>
      <c r="K506" s="135"/>
      <c r="L506" s="135"/>
      <c r="M506" s="135"/>
      <c r="N506" s="135"/>
      <c r="O506" s="135"/>
      <c r="P506" s="135"/>
      <c r="Q506" s="135"/>
      <c r="R506" s="135"/>
      <c r="S506" s="135"/>
      <c r="T506" s="135"/>
      <c r="U506" s="135"/>
      <c r="V506" s="135"/>
      <c r="W506" s="135"/>
      <c r="X506" s="135"/>
      <c r="Y506" s="135"/>
      <c r="Z506" s="135"/>
    </row>
    <row r="507" spans="1:26" ht="21.6" customHeight="1">
      <c r="A507" s="135"/>
      <c r="B507" s="135"/>
      <c r="C507" s="135"/>
      <c r="D507" s="135"/>
      <c r="E507" s="135"/>
      <c r="F507" s="135"/>
      <c r="G507" s="135"/>
      <c r="H507" s="135"/>
      <c r="I507" s="135"/>
      <c r="J507" s="135"/>
      <c r="K507" s="135"/>
      <c r="L507" s="135"/>
      <c r="M507" s="135"/>
      <c r="N507" s="135"/>
      <c r="O507" s="135"/>
      <c r="P507" s="135"/>
      <c r="Q507" s="135"/>
      <c r="R507" s="135"/>
      <c r="S507" s="135"/>
      <c r="T507" s="135"/>
      <c r="U507" s="135"/>
      <c r="V507" s="135"/>
      <c r="W507" s="135"/>
      <c r="X507" s="135"/>
      <c r="Y507" s="135"/>
      <c r="Z507" s="135"/>
    </row>
    <row r="508" spans="1:26" ht="21.6" customHeight="1">
      <c r="A508" s="135"/>
      <c r="B508" s="135"/>
      <c r="C508" s="135"/>
      <c r="D508" s="135"/>
      <c r="E508" s="135"/>
      <c r="F508" s="135"/>
      <c r="G508" s="135"/>
      <c r="H508" s="135"/>
      <c r="I508" s="135"/>
      <c r="J508" s="135"/>
      <c r="K508" s="135"/>
      <c r="L508" s="135"/>
      <c r="M508" s="135"/>
      <c r="N508" s="135"/>
      <c r="O508" s="135"/>
      <c r="P508" s="135"/>
      <c r="Q508" s="135"/>
      <c r="R508" s="135"/>
      <c r="S508" s="135"/>
      <c r="T508" s="135"/>
      <c r="U508" s="135"/>
      <c r="V508" s="135"/>
      <c r="W508" s="135"/>
      <c r="X508" s="135"/>
      <c r="Y508" s="135"/>
      <c r="Z508" s="135"/>
    </row>
    <row r="509" spans="1:26" ht="21.6" customHeight="1">
      <c r="A509" s="135"/>
      <c r="B509" s="135"/>
      <c r="C509" s="135"/>
      <c r="D509" s="135"/>
      <c r="E509" s="135"/>
      <c r="F509" s="135"/>
      <c r="G509" s="135"/>
      <c r="H509" s="135"/>
      <c r="I509" s="135"/>
      <c r="J509" s="135"/>
      <c r="K509" s="135"/>
      <c r="L509" s="135"/>
      <c r="M509" s="135"/>
      <c r="N509" s="135"/>
      <c r="O509" s="135"/>
      <c r="P509" s="135"/>
      <c r="Q509" s="135"/>
      <c r="R509" s="135"/>
      <c r="S509" s="135"/>
      <c r="T509" s="135"/>
      <c r="U509" s="135"/>
      <c r="V509" s="135"/>
      <c r="W509" s="135"/>
      <c r="X509" s="135"/>
      <c r="Y509" s="135"/>
      <c r="Z509" s="135"/>
    </row>
    <row r="510" spans="1:26" ht="21.6" customHeight="1">
      <c r="A510" s="135"/>
      <c r="B510" s="135"/>
      <c r="C510" s="135"/>
      <c r="D510" s="135"/>
      <c r="E510" s="135"/>
      <c r="F510" s="135"/>
      <c r="G510" s="135"/>
      <c r="H510" s="135"/>
      <c r="I510" s="135"/>
      <c r="J510" s="135"/>
      <c r="K510" s="135"/>
      <c r="L510" s="135"/>
      <c r="M510" s="135"/>
      <c r="N510" s="135"/>
      <c r="O510" s="135"/>
      <c r="P510" s="135"/>
      <c r="Q510" s="135"/>
      <c r="R510" s="135"/>
      <c r="S510" s="135"/>
      <c r="T510" s="135"/>
      <c r="U510" s="135"/>
      <c r="V510" s="135"/>
      <c r="W510" s="135"/>
      <c r="X510" s="135"/>
      <c r="Y510" s="135"/>
      <c r="Z510" s="135"/>
    </row>
    <row r="511" spans="1:26" ht="21.6" customHeight="1">
      <c r="A511" s="135"/>
      <c r="B511" s="135"/>
      <c r="C511" s="135"/>
      <c r="D511" s="135"/>
      <c r="E511" s="135"/>
      <c r="F511" s="135"/>
      <c r="G511" s="135"/>
      <c r="H511" s="135"/>
      <c r="I511" s="135"/>
      <c r="J511" s="135"/>
      <c r="K511" s="135"/>
      <c r="L511" s="135"/>
      <c r="M511" s="135"/>
      <c r="N511" s="135"/>
      <c r="O511" s="135"/>
      <c r="P511" s="135"/>
      <c r="Q511" s="135"/>
      <c r="R511" s="135"/>
      <c r="S511" s="135"/>
      <c r="T511" s="135"/>
      <c r="U511" s="135"/>
      <c r="V511" s="135"/>
      <c r="W511" s="135"/>
      <c r="X511" s="135"/>
      <c r="Y511" s="135"/>
      <c r="Z511" s="135"/>
    </row>
    <row r="512" spans="1:26" ht="21.6" customHeight="1">
      <c r="A512" s="135"/>
      <c r="B512" s="135"/>
      <c r="C512" s="135"/>
      <c r="D512" s="135"/>
      <c r="E512" s="135"/>
      <c r="F512" s="135"/>
      <c r="G512" s="135"/>
      <c r="H512" s="135"/>
      <c r="I512" s="135"/>
      <c r="J512" s="135"/>
      <c r="K512" s="135"/>
      <c r="L512" s="135"/>
      <c r="M512" s="135"/>
      <c r="N512" s="135"/>
      <c r="O512" s="135"/>
      <c r="P512" s="135"/>
      <c r="Q512" s="135"/>
      <c r="R512" s="135"/>
      <c r="S512" s="135"/>
      <c r="T512" s="135"/>
      <c r="U512" s="135"/>
      <c r="V512" s="135"/>
      <c r="W512" s="135"/>
      <c r="X512" s="135"/>
      <c r="Y512" s="135"/>
      <c r="Z512" s="135"/>
    </row>
    <row r="513" spans="1:26" ht="21.6" customHeight="1">
      <c r="A513" s="135"/>
      <c r="B513" s="135"/>
      <c r="C513" s="135"/>
      <c r="D513" s="135"/>
      <c r="E513" s="135"/>
      <c r="F513" s="135"/>
      <c r="G513" s="135"/>
      <c r="H513" s="135"/>
      <c r="I513" s="135"/>
      <c r="J513" s="135"/>
      <c r="K513" s="135"/>
      <c r="L513" s="135"/>
      <c r="M513" s="135"/>
      <c r="N513" s="135"/>
      <c r="O513" s="135"/>
      <c r="P513" s="135"/>
      <c r="Q513" s="135"/>
      <c r="R513" s="135"/>
      <c r="S513" s="135"/>
      <c r="T513" s="135"/>
      <c r="U513" s="135"/>
      <c r="V513" s="135"/>
      <c r="W513" s="135"/>
      <c r="X513" s="135"/>
      <c r="Y513" s="135"/>
      <c r="Z513" s="135"/>
    </row>
    <row r="514" spans="1:26" ht="21.6" customHeight="1">
      <c r="A514" s="135"/>
      <c r="B514" s="135"/>
      <c r="C514" s="135"/>
      <c r="D514" s="135"/>
      <c r="E514" s="135"/>
      <c r="F514" s="135"/>
      <c r="G514" s="135"/>
      <c r="H514" s="135"/>
      <c r="I514" s="135"/>
      <c r="J514" s="135"/>
      <c r="K514" s="135"/>
      <c r="L514" s="135"/>
      <c r="M514" s="135"/>
      <c r="N514" s="135"/>
      <c r="O514" s="135"/>
      <c r="P514" s="135"/>
      <c r="Q514" s="135"/>
      <c r="R514" s="135"/>
      <c r="S514" s="135"/>
      <c r="T514" s="135"/>
      <c r="U514" s="135"/>
      <c r="V514" s="135"/>
      <c r="W514" s="135"/>
      <c r="X514" s="135"/>
      <c r="Y514" s="135"/>
      <c r="Z514" s="135"/>
    </row>
    <row r="515" spans="1:26" ht="21.6" customHeight="1">
      <c r="A515" s="135"/>
      <c r="B515" s="135"/>
      <c r="C515" s="135"/>
      <c r="D515" s="135"/>
      <c r="E515" s="135"/>
      <c r="F515" s="135"/>
      <c r="G515" s="135"/>
      <c r="H515" s="135"/>
      <c r="I515" s="135"/>
      <c r="J515" s="135"/>
      <c r="K515" s="135"/>
      <c r="L515" s="135"/>
      <c r="M515" s="135"/>
      <c r="N515" s="135"/>
      <c r="O515" s="135"/>
      <c r="P515" s="135"/>
      <c r="Q515" s="135"/>
      <c r="R515" s="135"/>
      <c r="S515" s="135"/>
      <c r="T515" s="135"/>
      <c r="U515" s="135"/>
      <c r="V515" s="135"/>
      <c r="W515" s="135"/>
      <c r="X515" s="135"/>
      <c r="Y515" s="135"/>
      <c r="Z515" s="135"/>
    </row>
    <row r="516" spans="1:26" ht="21.6" customHeight="1">
      <c r="A516" s="135"/>
      <c r="B516" s="135"/>
      <c r="C516" s="135"/>
      <c r="D516" s="135"/>
      <c r="E516" s="135"/>
      <c r="F516" s="135"/>
      <c r="G516" s="135"/>
      <c r="H516" s="135"/>
      <c r="I516" s="135"/>
      <c r="J516" s="135"/>
      <c r="K516" s="135"/>
      <c r="L516" s="135"/>
      <c r="M516" s="135"/>
      <c r="N516" s="135"/>
      <c r="O516" s="135"/>
      <c r="P516" s="135"/>
      <c r="Q516" s="135"/>
      <c r="R516" s="135"/>
      <c r="S516" s="135"/>
      <c r="T516" s="135"/>
      <c r="U516" s="135"/>
      <c r="V516" s="135"/>
      <c r="W516" s="135"/>
      <c r="X516" s="135"/>
      <c r="Y516" s="135"/>
      <c r="Z516" s="135"/>
    </row>
    <row r="517" spans="1:26" ht="21.6" customHeight="1">
      <c r="A517" s="135"/>
      <c r="B517" s="135"/>
      <c r="C517" s="135"/>
      <c r="D517" s="135"/>
      <c r="E517" s="135"/>
      <c r="F517" s="135"/>
      <c r="G517" s="135"/>
      <c r="H517" s="135"/>
      <c r="I517" s="135"/>
      <c r="J517" s="135"/>
      <c r="K517" s="135"/>
      <c r="L517" s="135"/>
      <c r="M517" s="135"/>
      <c r="N517" s="135"/>
      <c r="O517" s="135"/>
      <c r="P517" s="135"/>
      <c r="Q517" s="135"/>
      <c r="R517" s="135"/>
      <c r="S517" s="135"/>
      <c r="T517" s="135"/>
      <c r="U517" s="135"/>
      <c r="V517" s="135"/>
      <c r="W517" s="135"/>
      <c r="X517" s="135"/>
      <c r="Y517" s="135"/>
      <c r="Z517" s="135"/>
    </row>
    <row r="518" spans="1:26" ht="21.6" customHeight="1">
      <c r="A518" s="135"/>
      <c r="B518" s="135"/>
      <c r="C518" s="135"/>
      <c r="D518" s="135"/>
      <c r="E518" s="135"/>
      <c r="F518" s="135"/>
      <c r="G518" s="135"/>
      <c r="H518" s="135"/>
      <c r="I518" s="135"/>
      <c r="J518" s="135"/>
      <c r="K518" s="135"/>
      <c r="L518" s="135"/>
      <c r="M518" s="135"/>
      <c r="N518" s="135"/>
      <c r="O518" s="135"/>
      <c r="P518" s="135"/>
      <c r="Q518" s="135"/>
      <c r="R518" s="135"/>
      <c r="S518" s="135"/>
      <c r="T518" s="135"/>
      <c r="U518" s="135"/>
      <c r="V518" s="135"/>
      <c r="W518" s="135"/>
      <c r="X518" s="135"/>
      <c r="Y518" s="135"/>
      <c r="Z518" s="135"/>
    </row>
    <row r="519" spans="1:26" ht="21.6" customHeight="1">
      <c r="A519" s="135"/>
      <c r="B519" s="135"/>
      <c r="C519" s="135"/>
      <c r="D519" s="135"/>
      <c r="E519" s="135"/>
      <c r="F519" s="135"/>
      <c r="G519" s="135"/>
      <c r="H519" s="135"/>
      <c r="I519" s="135"/>
      <c r="J519" s="135"/>
      <c r="K519" s="135"/>
      <c r="L519" s="135"/>
      <c r="M519" s="135"/>
      <c r="N519" s="135"/>
      <c r="O519" s="135"/>
      <c r="P519" s="135"/>
      <c r="Q519" s="135"/>
      <c r="R519" s="135"/>
      <c r="S519" s="135"/>
      <c r="T519" s="135"/>
      <c r="U519" s="135"/>
      <c r="V519" s="135"/>
      <c r="W519" s="135"/>
      <c r="X519" s="135"/>
      <c r="Y519" s="135"/>
      <c r="Z519" s="135"/>
    </row>
    <row r="520" spans="1:26" ht="21.6" customHeight="1">
      <c r="A520" s="135"/>
      <c r="B520" s="135"/>
      <c r="C520" s="135"/>
      <c r="D520" s="135"/>
      <c r="E520" s="135"/>
      <c r="F520" s="135"/>
      <c r="G520" s="135"/>
      <c r="H520" s="135"/>
      <c r="I520" s="135"/>
      <c r="J520" s="135"/>
      <c r="K520" s="135"/>
      <c r="L520" s="135"/>
      <c r="M520" s="135"/>
      <c r="N520" s="135"/>
      <c r="O520" s="135"/>
      <c r="P520" s="135"/>
      <c r="Q520" s="135"/>
      <c r="R520" s="135"/>
      <c r="S520" s="135"/>
      <c r="T520" s="135"/>
      <c r="U520" s="135"/>
      <c r="V520" s="135"/>
      <c r="W520" s="135"/>
      <c r="X520" s="135"/>
      <c r="Y520" s="135"/>
      <c r="Z520" s="135"/>
    </row>
    <row r="521" spans="1:26" ht="21.6" customHeight="1">
      <c r="A521" s="135"/>
      <c r="B521" s="135"/>
      <c r="C521" s="135"/>
      <c r="D521" s="135"/>
      <c r="E521" s="135"/>
      <c r="F521" s="135"/>
      <c r="G521" s="135"/>
      <c r="H521" s="135"/>
      <c r="I521" s="135"/>
      <c r="J521" s="135"/>
      <c r="K521" s="135"/>
      <c r="L521" s="135"/>
      <c r="M521" s="135"/>
      <c r="N521" s="135"/>
      <c r="O521" s="135"/>
      <c r="P521" s="135"/>
      <c r="Q521" s="135"/>
      <c r="R521" s="135"/>
      <c r="S521" s="135"/>
      <c r="T521" s="135"/>
      <c r="U521" s="135"/>
      <c r="V521" s="135"/>
      <c r="W521" s="135"/>
      <c r="X521" s="135"/>
      <c r="Y521" s="135"/>
      <c r="Z521" s="135"/>
    </row>
    <row r="522" spans="1:26" ht="21.6" customHeight="1">
      <c r="A522" s="135"/>
      <c r="B522" s="135"/>
      <c r="C522" s="135"/>
      <c r="D522" s="135"/>
      <c r="E522" s="135"/>
      <c r="F522" s="135"/>
      <c r="G522" s="135"/>
      <c r="H522" s="135"/>
      <c r="I522" s="135"/>
      <c r="J522" s="135"/>
      <c r="K522" s="135"/>
      <c r="L522" s="135"/>
      <c r="M522" s="135"/>
      <c r="N522" s="135"/>
      <c r="O522" s="135"/>
      <c r="P522" s="135"/>
      <c r="Q522" s="135"/>
      <c r="R522" s="135"/>
      <c r="S522" s="135"/>
      <c r="T522" s="135"/>
      <c r="U522" s="135"/>
      <c r="V522" s="135"/>
      <c r="W522" s="135"/>
      <c r="X522" s="135"/>
      <c r="Y522" s="135"/>
      <c r="Z522" s="135"/>
    </row>
    <row r="523" spans="1:26" ht="21.6" customHeight="1">
      <c r="A523" s="135"/>
      <c r="B523" s="135"/>
      <c r="C523" s="135"/>
      <c r="D523" s="135"/>
      <c r="E523" s="135"/>
      <c r="F523" s="135"/>
      <c r="G523" s="135"/>
      <c r="H523" s="135"/>
      <c r="I523" s="135"/>
      <c r="J523" s="135"/>
      <c r="K523" s="135"/>
      <c r="L523" s="135"/>
      <c r="M523" s="135"/>
      <c r="N523" s="135"/>
      <c r="O523" s="135"/>
      <c r="P523" s="135"/>
      <c r="Q523" s="135"/>
      <c r="R523" s="135"/>
      <c r="S523" s="135"/>
      <c r="T523" s="135"/>
      <c r="U523" s="135"/>
      <c r="V523" s="135"/>
      <c r="W523" s="135"/>
      <c r="X523" s="135"/>
      <c r="Y523" s="135"/>
      <c r="Z523" s="135"/>
    </row>
    <row r="524" spans="1:26" ht="21.6" customHeight="1">
      <c r="A524" s="135"/>
      <c r="B524" s="135"/>
      <c r="C524" s="135"/>
      <c r="D524" s="135"/>
      <c r="E524" s="135"/>
      <c r="F524" s="135"/>
      <c r="G524" s="135"/>
      <c r="H524" s="135"/>
      <c r="I524" s="135"/>
      <c r="J524" s="135"/>
      <c r="K524" s="135"/>
      <c r="L524" s="135"/>
      <c r="M524" s="135"/>
      <c r="N524" s="135"/>
      <c r="O524" s="135"/>
      <c r="P524" s="135"/>
      <c r="Q524" s="135"/>
      <c r="R524" s="135"/>
      <c r="S524" s="135"/>
      <c r="T524" s="135"/>
      <c r="U524" s="135"/>
      <c r="V524" s="135"/>
      <c r="W524" s="135"/>
      <c r="X524" s="135"/>
      <c r="Y524" s="135"/>
      <c r="Z524" s="135"/>
    </row>
    <row r="525" spans="1:26" ht="21.6" customHeight="1">
      <c r="A525" s="135"/>
      <c r="B525" s="135"/>
      <c r="C525" s="135"/>
      <c r="D525" s="135"/>
      <c r="E525" s="135"/>
      <c r="F525" s="135"/>
      <c r="G525" s="135"/>
      <c r="H525" s="135"/>
      <c r="I525" s="135"/>
      <c r="J525" s="135"/>
      <c r="K525" s="135"/>
      <c r="L525" s="135"/>
      <c r="M525" s="135"/>
      <c r="N525" s="135"/>
      <c r="O525" s="135"/>
      <c r="P525" s="135"/>
      <c r="Q525" s="135"/>
      <c r="R525" s="135"/>
      <c r="S525" s="135"/>
      <c r="T525" s="135"/>
      <c r="U525" s="135"/>
      <c r="V525" s="135"/>
      <c r="W525" s="135"/>
      <c r="X525" s="135"/>
      <c r="Y525" s="135"/>
      <c r="Z525" s="135"/>
    </row>
    <row r="526" spans="1:26" ht="21.6" customHeight="1">
      <c r="A526" s="135"/>
      <c r="B526" s="135"/>
      <c r="C526" s="135"/>
      <c r="D526" s="135"/>
      <c r="E526" s="135"/>
      <c r="F526" s="135"/>
      <c r="G526" s="135"/>
      <c r="H526" s="135"/>
      <c r="I526" s="135"/>
      <c r="J526" s="135"/>
      <c r="K526" s="135"/>
      <c r="L526" s="135"/>
      <c r="M526" s="135"/>
      <c r="N526" s="135"/>
      <c r="O526" s="135"/>
      <c r="P526" s="135"/>
      <c r="Q526" s="135"/>
      <c r="R526" s="135"/>
      <c r="S526" s="135"/>
      <c r="T526" s="135"/>
      <c r="U526" s="135"/>
      <c r="V526" s="135"/>
      <c r="W526" s="135"/>
      <c r="X526" s="135"/>
      <c r="Y526" s="135"/>
      <c r="Z526" s="135"/>
    </row>
    <row r="527" spans="1:26" ht="21.6" customHeight="1">
      <c r="A527" s="135"/>
      <c r="B527" s="135"/>
      <c r="C527" s="135"/>
      <c r="D527" s="135"/>
      <c r="E527" s="135"/>
      <c r="F527" s="135"/>
      <c r="G527" s="135"/>
      <c r="H527" s="135"/>
      <c r="I527" s="135"/>
      <c r="J527" s="135"/>
      <c r="K527" s="135"/>
      <c r="L527" s="135"/>
      <c r="M527" s="135"/>
      <c r="N527" s="135"/>
      <c r="O527" s="135"/>
      <c r="P527" s="135"/>
      <c r="Q527" s="135"/>
      <c r="R527" s="135"/>
      <c r="S527" s="135"/>
      <c r="T527" s="135"/>
      <c r="U527" s="135"/>
      <c r="V527" s="135"/>
      <c r="W527" s="135"/>
      <c r="X527" s="135"/>
      <c r="Y527" s="135"/>
      <c r="Z527" s="135"/>
    </row>
    <row r="528" spans="1:26" ht="21.6" customHeight="1">
      <c r="A528" s="135"/>
      <c r="B528" s="135"/>
      <c r="C528" s="135"/>
      <c r="D528" s="135"/>
      <c r="E528" s="135"/>
      <c r="F528" s="135"/>
      <c r="G528" s="135"/>
      <c r="H528" s="135"/>
      <c r="I528" s="135"/>
      <c r="J528" s="135"/>
      <c r="K528" s="135"/>
      <c r="L528" s="135"/>
      <c r="M528" s="135"/>
      <c r="N528" s="135"/>
      <c r="O528" s="135"/>
      <c r="P528" s="135"/>
      <c r="Q528" s="135"/>
      <c r="R528" s="135"/>
      <c r="S528" s="135"/>
      <c r="T528" s="135"/>
      <c r="U528" s="135"/>
      <c r="V528" s="135"/>
      <c r="W528" s="135"/>
      <c r="X528" s="135"/>
      <c r="Y528" s="135"/>
      <c r="Z528" s="135"/>
    </row>
    <row r="529" spans="1:26" ht="21.6" customHeight="1">
      <c r="A529" s="135"/>
      <c r="B529" s="135"/>
      <c r="C529" s="135"/>
      <c r="D529" s="135"/>
      <c r="E529" s="135"/>
      <c r="F529" s="135"/>
      <c r="G529" s="135"/>
      <c r="H529" s="135"/>
      <c r="I529" s="135"/>
      <c r="J529" s="135"/>
      <c r="K529" s="135"/>
      <c r="L529" s="135"/>
      <c r="M529" s="135"/>
      <c r="N529" s="135"/>
      <c r="O529" s="135"/>
      <c r="P529" s="135"/>
      <c r="Q529" s="135"/>
      <c r="R529" s="135"/>
      <c r="S529" s="135"/>
      <c r="T529" s="135"/>
      <c r="U529" s="135"/>
      <c r="V529" s="135"/>
      <c r="W529" s="135"/>
      <c r="X529" s="135"/>
      <c r="Y529" s="135"/>
      <c r="Z529" s="135"/>
    </row>
    <row r="530" spans="1:26" ht="21.6" customHeight="1">
      <c r="A530" s="135"/>
      <c r="B530" s="135"/>
      <c r="C530" s="135"/>
      <c r="D530" s="135"/>
      <c r="E530" s="135"/>
      <c r="F530" s="135"/>
      <c r="G530" s="135"/>
      <c r="H530" s="135"/>
      <c r="I530" s="135"/>
      <c r="J530" s="135"/>
      <c r="K530" s="135"/>
      <c r="L530" s="135"/>
      <c r="M530" s="135"/>
      <c r="N530" s="135"/>
      <c r="O530" s="135"/>
      <c r="P530" s="135"/>
      <c r="Q530" s="135"/>
      <c r="R530" s="135"/>
      <c r="S530" s="135"/>
      <c r="T530" s="135"/>
      <c r="U530" s="135"/>
      <c r="V530" s="135"/>
      <c r="W530" s="135"/>
      <c r="X530" s="135"/>
      <c r="Y530" s="135"/>
      <c r="Z530" s="135"/>
    </row>
    <row r="531" spans="1:26" ht="21.6" customHeight="1">
      <c r="A531" s="135"/>
      <c r="B531" s="135"/>
      <c r="C531" s="135"/>
      <c r="D531" s="135"/>
      <c r="E531" s="135"/>
      <c r="F531" s="135"/>
      <c r="G531" s="135"/>
      <c r="H531" s="135"/>
      <c r="I531" s="135"/>
      <c r="J531" s="135"/>
      <c r="K531" s="135"/>
      <c r="L531" s="135"/>
      <c r="M531" s="135"/>
      <c r="N531" s="135"/>
      <c r="O531" s="135"/>
      <c r="P531" s="135"/>
      <c r="Q531" s="135"/>
      <c r="R531" s="135"/>
      <c r="S531" s="135"/>
      <c r="T531" s="135"/>
      <c r="U531" s="135"/>
      <c r="V531" s="135"/>
      <c r="W531" s="135"/>
      <c r="X531" s="135"/>
      <c r="Y531" s="135"/>
      <c r="Z531" s="135"/>
    </row>
    <row r="532" spans="1:26" ht="21.6" customHeight="1">
      <c r="A532" s="135"/>
      <c r="B532" s="135"/>
      <c r="C532" s="135"/>
      <c r="D532" s="135"/>
      <c r="E532" s="135"/>
      <c r="F532" s="135"/>
      <c r="G532" s="135"/>
      <c r="H532" s="135"/>
      <c r="I532" s="135"/>
      <c r="J532" s="135"/>
      <c r="K532" s="135"/>
      <c r="L532" s="135"/>
      <c r="M532" s="135"/>
      <c r="N532" s="135"/>
      <c r="O532" s="135"/>
      <c r="P532" s="135"/>
      <c r="Q532" s="135"/>
      <c r="R532" s="135"/>
      <c r="S532" s="135"/>
      <c r="T532" s="135"/>
      <c r="U532" s="135"/>
      <c r="V532" s="135"/>
      <c r="W532" s="135"/>
      <c r="X532" s="135"/>
      <c r="Y532" s="135"/>
      <c r="Z532" s="135"/>
    </row>
    <row r="533" spans="1:26" ht="21.6" customHeight="1">
      <c r="A533" s="135"/>
      <c r="B533" s="135"/>
      <c r="C533" s="135"/>
      <c r="D533" s="135"/>
      <c r="E533" s="135"/>
      <c r="F533" s="135"/>
      <c r="G533" s="135"/>
      <c r="H533" s="135"/>
      <c r="I533" s="135"/>
      <c r="J533" s="135"/>
      <c r="K533" s="135"/>
      <c r="L533" s="135"/>
      <c r="M533" s="135"/>
      <c r="N533" s="135"/>
      <c r="O533" s="135"/>
      <c r="P533" s="135"/>
      <c r="Q533" s="135"/>
      <c r="R533" s="135"/>
      <c r="S533" s="135"/>
      <c r="T533" s="135"/>
      <c r="U533" s="135"/>
      <c r="V533" s="135"/>
      <c r="W533" s="135"/>
      <c r="X533" s="135"/>
      <c r="Y533" s="135"/>
      <c r="Z533" s="135"/>
    </row>
    <row r="534" spans="1:26" ht="21.6" customHeight="1">
      <c r="A534" s="135"/>
      <c r="B534" s="135"/>
      <c r="C534" s="135"/>
      <c r="D534" s="135"/>
      <c r="E534" s="135"/>
      <c r="F534" s="135"/>
      <c r="G534" s="135"/>
      <c r="H534" s="135"/>
      <c r="I534" s="135"/>
      <c r="J534" s="135"/>
      <c r="K534" s="135"/>
      <c r="L534" s="135"/>
      <c r="M534" s="135"/>
      <c r="N534" s="135"/>
      <c r="O534" s="135"/>
      <c r="P534" s="135"/>
      <c r="Q534" s="135"/>
      <c r="R534" s="135"/>
      <c r="S534" s="135"/>
      <c r="T534" s="135"/>
      <c r="U534" s="135"/>
      <c r="V534" s="135"/>
      <c r="W534" s="135"/>
      <c r="X534" s="135"/>
      <c r="Y534" s="135"/>
      <c r="Z534" s="135"/>
    </row>
    <row r="535" spans="1:26" ht="21.6" customHeight="1">
      <c r="A535" s="135"/>
      <c r="B535" s="135"/>
      <c r="C535" s="135"/>
      <c r="D535" s="135"/>
      <c r="E535" s="135"/>
      <c r="F535" s="135"/>
      <c r="G535" s="135"/>
      <c r="H535" s="135"/>
      <c r="I535" s="135"/>
      <c r="J535" s="135"/>
      <c r="K535" s="135"/>
      <c r="L535" s="135"/>
      <c r="M535" s="135"/>
      <c r="N535" s="135"/>
      <c r="O535" s="135"/>
      <c r="P535" s="135"/>
      <c r="Q535" s="135"/>
      <c r="R535" s="135"/>
      <c r="S535" s="135"/>
      <c r="T535" s="135"/>
      <c r="U535" s="135"/>
      <c r="V535" s="135"/>
      <c r="W535" s="135"/>
      <c r="X535" s="135"/>
      <c r="Y535" s="135"/>
      <c r="Z535" s="135"/>
    </row>
    <row r="536" spans="1:26" ht="21.6" customHeight="1">
      <c r="A536" s="135"/>
      <c r="B536" s="135"/>
      <c r="C536" s="135"/>
      <c r="D536" s="135"/>
      <c r="E536" s="135"/>
      <c r="F536" s="135"/>
      <c r="G536" s="135"/>
      <c r="H536" s="135"/>
      <c r="I536" s="135"/>
      <c r="J536" s="135"/>
      <c r="K536" s="135"/>
      <c r="L536" s="135"/>
      <c r="M536" s="135"/>
      <c r="N536" s="135"/>
      <c r="O536" s="135"/>
      <c r="P536" s="135"/>
      <c r="Q536" s="135"/>
      <c r="R536" s="135"/>
      <c r="S536" s="135"/>
      <c r="T536" s="135"/>
      <c r="U536" s="135"/>
      <c r="V536" s="135"/>
      <c r="W536" s="135"/>
      <c r="X536" s="135"/>
      <c r="Y536" s="135"/>
      <c r="Z536" s="135"/>
    </row>
    <row r="537" spans="1:26" ht="21.6" customHeight="1">
      <c r="A537" s="135"/>
      <c r="B537" s="135"/>
      <c r="C537" s="135"/>
      <c r="D537" s="135"/>
      <c r="E537" s="135"/>
      <c r="F537" s="135"/>
      <c r="G537" s="135"/>
      <c r="H537" s="135"/>
      <c r="I537" s="135"/>
      <c r="J537" s="135"/>
      <c r="K537" s="135"/>
      <c r="L537" s="135"/>
      <c r="M537" s="135"/>
      <c r="N537" s="135"/>
      <c r="O537" s="135"/>
      <c r="P537" s="135"/>
      <c r="Q537" s="135"/>
      <c r="R537" s="135"/>
      <c r="S537" s="135"/>
      <c r="T537" s="135"/>
      <c r="U537" s="135"/>
      <c r="V537" s="135"/>
      <c r="W537" s="135"/>
      <c r="X537" s="135"/>
      <c r="Y537" s="135"/>
      <c r="Z537" s="135"/>
    </row>
    <row r="538" spans="1:26" ht="21.6" customHeight="1">
      <c r="A538" s="135"/>
      <c r="B538" s="135"/>
      <c r="C538" s="135"/>
      <c r="D538" s="135"/>
      <c r="E538" s="135"/>
      <c r="F538" s="135"/>
      <c r="G538" s="135"/>
      <c r="H538" s="135"/>
      <c r="I538" s="135"/>
      <c r="J538" s="135"/>
      <c r="K538" s="135"/>
      <c r="L538" s="135"/>
      <c r="M538" s="135"/>
      <c r="N538" s="135"/>
      <c r="O538" s="135"/>
      <c r="P538" s="135"/>
      <c r="Q538" s="135"/>
      <c r="R538" s="135"/>
      <c r="S538" s="135"/>
      <c r="T538" s="135"/>
      <c r="U538" s="135"/>
      <c r="V538" s="135"/>
      <c r="W538" s="135"/>
      <c r="X538" s="135"/>
      <c r="Y538" s="135"/>
      <c r="Z538" s="135"/>
    </row>
    <row r="539" spans="1:26" ht="21.6" customHeight="1">
      <c r="A539" s="135"/>
      <c r="B539" s="135"/>
      <c r="C539" s="135"/>
      <c r="D539" s="135"/>
      <c r="E539" s="135"/>
      <c r="F539" s="135"/>
      <c r="G539" s="135"/>
      <c r="H539" s="135"/>
      <c r="I539" s="135"/>
      <c r="J539" s="135"/>
      <c r="K539" s="135"/>
      <c r="L539" s="135"/>
      <c r="M539" s="135"/>
      <c r="N539" s="135"/>
      <c r="O539" s="135"/>
      <c r="P539" s="135"/>
      <c r="Q539" s="135"/>
      <c r="R539" s="135"/>
      <c r="S539" s="135"/>
      <c r="T539" s="135"/>
      <c r="U539" s="135"/>
      <c r="V539" s="135"/>
      <c r="W539" s="135"/>
      <c r="X539" s="135"/>
      <c r="Y539" s="135"/>
      <c r="Z539" s="135"/>
    </row>
    <row r="540" spans="1:26" ht="21.6" customHeight="1">
      <c r="A540" s="135"/>
      <c r="B540" s="135"/>
      <c r="C540" s="135"/>
      <c r="D540" s="135"/>
      <c r="E540" s="135"/>
      <c r="F540" s="135"/>
      <c r="G540" s="135"/>
      <c r="H540" s="135"/>
      <c r="I540" s="135"/>
      <c r="J540" s="135"/>
      <c r="K540" s="135"/>
      <c r="L540" s="135"/>
      <c r="M540" s="135"/>
      <c r="N540" s="135"/>
      <c r="O540" s="135"/>
      <c r="P540" s="135"/>
      <c r="Q540" s="135"/>
      <c r="R540" s="135"/>
      <c r="S540" s="135"/>
      <c r="T540" s="135"/>
      <c r="U540" s="135"/>
      <c r="V540" s="135"/>
      <c r="W540" s="135"/>
      <c r="X540" s="135"/>
      <c r="Y540" s="135"/>
      <c r="Z540" s="135"/>
    </row>
    <row r="541" spans="1:26" ht="21.6" customHeight="1">
      <c r="A541" s="135"/>
      <c r="B541" s="135"/>
      <c r="C541" s="135"/>
      <c r="D541" s="135"/>
      <c r="E541" s="135"/>
      <c r="F541" s="135"/>
      <c r="G541" s="135"/>
      <c r="H541" s="135"/>
      <c r="I541" s="135"/>
      <c r="J541" s="135"/>
      <c r="K541" s="135"/>
      <c r="L541" s="135"/>
      <c r="M541" s="135"/>
      <c r="N541" s="135"/>
      <c r="O541" s="135"/>
      <c r="P541" s="135"/>
      <c r="Q541" s="135"/>
      <c r="R541" s="135"/>
      <c r="S541" s="135"/>
      <c r="T541" s="135"/>
      <c r="U541" s="135"/>
      <c r="V541" s="135"/>
      <c r="W541" s="135"/>
      <c r="X541" s="135"/>
      <c r="Y541" s="135"/>
      <c r="Z541" s="135"/>
    </row>
    <row r="542" spans="1:26" ht="21.6" customHeight="1">
      <c r="A542" s="135"/>
      <c r="B542" s="135"/>
      <c r="C542" s="135"/>
      <c r="D542" s="135"/>
      <c r="E542" s="135"/>
      <c r="F542" s="135"/>
      <c r="G542" s="135"/>
      <c r="H542" s="135"/>
      <c r="I542" s="135"/>
      <c r="J542" s="135"/>
      <c r="K542" s="135"/>
      <c r="L542" s="135"/>
      <c r="M542" s="135"/>
      <c r="N542" s="135"/>
      <c r="O542" s="135"/>
      <c r="P542" s="135"/>
      <c r="Q542" s="135"/>
      <c r="R542" s="135"/>
      <c r="S542" s="135"/>
      <c r="T542" s="135"/>
      <c r="U542" s="135"/>
      <c r="V542" s="135"/>
      <c r="W542" s="135"/>
      <c r="X542" s="135"/>
      <c r="Y542" s="135"/>
      <c r="Z542" s="135"/>
    </row>
    <row r="543" spans="1:26" ht="21.6" customHeight="1">
      <c r="A543" s="135"/>
      <c r="B543" s="135"/>
      <c r="C543" s="135"/>
      <c r="D543" s="135"/>
      <c r="E543" s="135"/>
      <c r="F543" s="135"/>
      <c r="G543" s="135"/>
      <c r="H543" s="135"/>
      <c r="I543" s="135"/>
      <c r="J543" s="135"/>
      <c r="K543" s="135"/>
      <c r="L543" s="135"/>
      <c r="M543" s="135"/>
      <c r="N543" s="135"/>
      <c r="O543" s="135"/>
      <c r="P543" s="135"/>
      <c r="Q543" s="135"/>
      <c r="R543" s="135"/>
      <c r="S543" s="135"/>
      <c r="T543" s="135"/>
      <c r="U543" s="135"/>
      <c r="V543" s="135"/>
      <c r="W543" s="135"/>
      <c r="X543" s="135"/>
      <c r="Y543" s="135"/>
      <c r="Z543" s="135"/>
    </row>
    <row r="544" spans="1:26" ht="21.6" customHeight="1">
      <c r="A544" s="135"/>
      <c r="B544" s="135"/>
      <c r="C544" s="135"/>
      <c r="D544" s="135"/>
      <c r="E544" s="135"/>
      <c r="F544" s="135"/>
      <c r="G544" s="135"/>
      <c r="H544" s="135"/>
      <c r="I544" s="135"/>
      <c r="J544" s="135"/>
      <c r="K544" s="135"/>
      <c r="L544" s="135"/>
      <c r="M544" s="135"/>
      <c r="N544" s="135"/>
      <c r="O544" s="135"/>
      <c r="P544" s="135"/>
      <c r="Q544" s="135"/>
      <c r="R544" s="135"/>
      <c r="S544" s="135"/>
      <c r="T544" s="135"/>
      <c r="U544" s="135"/>
      <c r="V544" s="135"/>
      <c r="W544" s="135"/>
      <c r="X544" s="135"/>
      <c r="Y544" s="135"/>
      <c r="Z544" s="135"/>
    </row>
    <row r="545" spans="1:26" ht="21.6" customHeight="1">
      <c r="A545" s="135"/>
      <c r="B545" s="135"/>
      <c r="C545" s="135"/>
      <c r="D545" s="135"/>
      <c r="E545" s="135"/>
      <c r="F545" s="135"/>
      <c r="G545" s="135"/>
      <c r="H545" s="135"/>
      <c r="I545" s="135"/>
      <c r="J545" s="135"/>
      <c r="K545" s="135"/>
      <c r="L545" s="135"/>
      <c r="M545" s="135"/>
      <c r="N545" s="135"/>
      <c r="O545" s="135"/>
      <c r="P545" s="135"/>
      <c r="Q545" s="135"/>
      <c r="R545" s="135"/>
      <c r="S545" s="135"/>
      <c r="T545" s="135"/>
      <c r="U545" s="135"/>
      <c r="V545" s="135"/>
      <c r="W545" s="135"/>
      <c r="X545" s="135"/>
      <c r="Y545" s="135"/>
      <c r="Z545" s="135"/>
    </row>
    <row r="546" spans="1:26" ht="21.6" customHeight="1">
      <c r="A546" s="135"/>
      <c r="B546" s="135"/>
      <c r="C546" s="135"/>
      <c r="D546" s="135"/>
      <c r="E546" s="135"/>
      <c r="F546" s="135"/>
      <c r="G546" s="135"/>
      <c r="H546" s="135"/>
      <c r="I546" s="135"/>
      <c r="J546" s="135"/>
      <c r="K546" s="135"/>
      <c r="L546" s="135"/>
      <c r="M546" s="135"/>
      <c r="N546" s="135"/>
      <c r="O546" s="135"/>
      <c r="P546" s="135"/>
      <c r="Q546" s="135"/>
      <c r="R546" s="135"/>
      <c r="S546" s="135"/>
      <c r="T546" s="135"/>
      <c r="U546" s="135"/>
      <c r="V546" s="135"/>
      <c r="W546" s="135"/>
      <c r="X546" s="135"/>
      <c r="Y546" s="135"/>
      <c r="Z546" s="135"/>
    </row>
    <row r="547" spans="1:26" ht="21.6" customHeight="1">
      <c r="A547" s="135"/>
      <c r="B547" s="135"/>
      <c r="C547" s="135"/>
      <c r="D547" s="135"/>
      <c r="E547" s="135"/>
      <c r="F547" s="135"/>
      <c r="G547" s="135"/>
      <c r="H547" s="135"/>
      <c r="I547" s="135"/>
      <c r="J547" s="135"/>
      <c r="K547" s="135"/>
      <c r="L547" s="135"/>
      <c r="M547" s="135"/>
      <c r="N547" s="135"/>
      <c r="O547" s="135"/>
      <c r="P547" s="135"/>
      <c r="Q547" s="135"/>
      <c r="R547" s="135"/>
      <c r="S547" s="135"/>
      <c r="T547" s="135"/>
      <c r="U547" s="135"/>
      <c r="V547" s="135"/>
      <c r="W547" s="135"/>
      <c r="X547" s="135"/>
      <c r="Y547" s="135"/>
      <c r="Z547" s="135"/>
    </row>
    <row r="548" spans="1:26" ht="21.6" customHeight="1">
      <c r="A548" s="135"/>
      <c r="B548" s="135"/>
      <c r="C548" s="135"/>
      <c r="D548" s="135"/>
      <c r="E548" s="135"/>
      <c r="F548" s="135"/>
      <c r="G548" s="135"/>
      <c r="H548" s="135"/>
      <c r="I548" s="135"/>
      <c r="J548" s="135"/>
      <c r="K548" s="135"/>
      <c r="L548" s="135"/>
      <c r="M548" s="135"/>
      <c r="N548" s="135"/>
      <c r="O548" s="135"/>
      <c r="P548" s="135"/>
      <c r="Q548" s="135"/>
      <c r="R548" s="135"/>
      <c r="S548" s="135"/>
      <c r="T548" s="135"/>
      <c r="U548" s="135"/>
      <c r="V548" s="135"/>
      <c r="W548" s="135"/>
      <c r="X548" s="135"/>
      <c r="Y548" s="135"/>
      <c r="Z548" s="135"/>
    </row>
    <row r="549" spans="1:26" ht="21.6" customHeight="1">
      <c r="A549" s="135"/>
      <c r="B549" s="135"/>
      <c r="C549" s="135"/>
      <c r="D549" s="135"/>
      <c r="E549" s="135"/>
      <c r="F549" s="135"/>
      <c r="G549" s="135"/>
      <c r="H549" s="135"/>
      <c r="I549" s="135"/>
      <c r="J549" s="135"/>
      <c r="K549" s="135"/>
      <c r="L549" s="135"/>
      <c r="M549" s="135"/>
      <c r="N549" s="135"/>
      <c r="O549" s="135"/>
      <c r="P549" s="135"/>
      <c r="Q549" s="135"/>
      <c r="R549" s="135"/>
      <c r="S549" s="135"/>
      <c r="T549" s="135"/>
      <c r="U549" s="135"/>
      <c r="V549" s="135"/>
      <c r="W549" s="135"/>
      <c r="X549" s="135"/>
      <c r="Y549" s="135"/>
      <c r="Z549" s="135"/>
    </row>
    <row r="550" spans="1:26" ht="21.6" customHeight="1">
      <c r="A550" s="135"/>
      <c r="B550" s="135"/>
      <c r="C550" s="135"/>
      <c r="D550" s="135"/>
      <c r="E550" s="135"/>
      <c r="F550" s="135"/>
      <c r="G550" s="135"/>
      <c r="H550" s="135"/>
      <c r="I550" s="135"/>
      <c r="J550" s="135"/>
      <c r="K550" s="135"/>
      <c r="L550" s="135"/>
      <c r="M550" s="135"/>
      <c r="N550" s="135"/>
      <c r="O550" s="135"/>
      <c r="P550" s="135"/>
      <c r="Q550" s="135"/>
      <c r="R550" s="135"/>
      <c r="S550" s="135"/>
      <c r="T550" s="135"/>
      <c r="U550" s="135"/>
      <c r="V550" s="135"/>
      <c r="W550" s="135"/>
      <c r="X550" s="135"/>
      <c r="Y550" s="135"/>
      <c r="Z550" s="135"/>
    </row>
    <row r="551" spans="1:26" ht="21.6" customHeight="1">
      <c r="A551" s="135"/>
      <c r="B551" s="135"/>
      <c r="C551" s="135"/>
      <c r="D551" s="135"/>
      <c r="E551" s="135"/>
      <c r="F551" s="135"/>
      <c r="G551" s="135"/>
      <c r="H551" s="135"/>
      <c r="I551" s="135"/>
      <c r="J551" s="135"/>
      <c r="K551" s="135"/>
      <c r="L551" s="135"/>
      <c r="M551" s="135"/>
      <c r="N551" s="135"/>
      <c r="O551" s="135"/>
      <c r="P551" s="135"/>
      <c r="Q551" s="135"/>
      <c r="R551" s="135"/>
      <c r="S551" s="135"/>
      <c r="T551" s="135"/>
      <c r="U551" s="135"/>
      <c r="V551" s="135"/>
      <c r="W551" s="135"/>
      <c r="X551" s="135"/>
      <c r="Y551" s="135"/>
      <c r="Z551" s="135"/>
    </row>
    <row r="552" spans="1:26" ht="21.6" customHeight="1">
      <c r="A552" s="135"/>
      <c r="B552" s="135"/>
      <c r="C552" s="135"/>
      <c r="D552" s="135"/>
      <c r="E552" s="135"/>
      <c r="F552" s="135"/>
      <c r="G552" s="135"/>
      <c r="H552" s="135"/>
      <c r="I552" s="135"/>
      <c r="J552" s="135"/>
      <c r="K552" s="135"/>
      <c r="L552" s="135"/>
      <c r="M552" s="135"/>
      <c r="N552" s="135"/>
      <c r="O552" s="135"/>
      <c r="P552" s="135"/>
      <c r="Q552" s="135"/>
      <c r="R552" s="135"/>
      <c r="S552" s="135"/>
      <c r="T552" s="135"/>
      <c r="U552" s="135"/>
      <c r="V552" s="135"/>
      <c r="W552" s="135"/>
      <c r="X552" s="135"/>
      <c r="Y552" s="135"/>
      <c r="Z552" s="135"/>
    </row>
    <row r="553" spans="1:26" ht="21.6" customHeight="1">
      <c r="A553" s="135"/>
      <c r="B553" s="135"/>
      <c r="C553" s="135"/>
      <c r="D553" s="135"/>
      <c r="E553" s="135"/>
      <c r="F553" s="135"/>
      <c r="G553" s="135"/>
      <c r="H553" s="135"/>
      <c r="I553" s="135"/>
      <c r="J553" s="135"/>
      <c r="K553" s="135"/>
      <c r="L553" s="135"/>
      <c r="M553" s="135"/>
      <c r="N553" s="135"/>
      <c r="O553" s="135"/>
      <c r="P553" s="135"/>
      <c r="Q553" s="135"/>
      <c r="R553" s="135"/>
      <c r="S553" s="135"/>
      <c r="T553" s="135"/>
      <c r="U553" s="135"/>
      <c r="V553" s="135"/>
      <c r="W553" s="135"/>
      <c r="X553" s="135"/>
      <c r="Y553" s="135"/>
      <c r="Z553" s="135"/>
    </row>
    <row r="554" spans="1:26" ht="21.6" customHeight="1">
      <c r="A554" s="135"/>
      <c r="B554" s="135"/>
      <c r="C554" s="135"/>
      <c r="D554" s="135"/>
      <c r="E554" s="135"/>
      <c r="F554" s="135"/>
      <c r="G554" s="135"/>
      <c r="H554" s="135"/>
      <c r="I554" s="135"/>
      <c r="J554" s="135"/>
      <c r="K554" s="135"/>
      <c r="L554" s="135"/>
      <c r="M554" s="135"/>
      <c r="N554" s="135"/>
      <c r="O554" s="135"/>
      <c r="P554" s="135"/>
      <c r="Q554" s="135"/>
      <c r="R554" s="135"/>
      <c r="S554" s="135"/>
      <c r="T554" s="135"/>
      <c r="U554" s="135"/>
      <c r="V554" s="135"/>
      <c r="W554" s="135"/>
      <c r="X554" s="135"/>
      <c r="Y554" s="135"/>
      <c r="Z554" s="135"/>
    </row>
    <row r="555" spans="1:26" ht="21.6" customHeight="1">
      <c r="A555" s="135"/>
      <c r="B555" s="135"/>
      <c r="C555" s="135"/>
      <c r="D555" s="135"/>
      <c r="E555" s="135"/>
      <c r="F555" s="135"/>
      <c r="G555" s="135"/>
      <c r="H555" s="135"/>
      <c r="I555" s="135"/>
      <c r="J555" s="135"/>
      <c r="K555" s="135"/>
      <c r="L555" s="135"/>
      <c r="M555" s="135"/>
      <c r="N555" s="135"/>
      <c r="O555" s="135"/>
      <c r="P555" s="135"/>
      <c r="Q555" s="135"/>
      <c r="R555" s="135"/>
      <c r="S555" s="135"/>
      <c r="T555" s="135"/>
      <c r="U555" s="135"/>
      <c r="V555" s="135"/>
      <c r="W555" s="135"/>
      <c r="X555" s="135"/>
      <c r="Y555" s="135"/>
      <c r="Z555" s="135"/>
    </row>
    <row r="556" spans="1:26" ht="21.6" customHeight="1">
      <c r="A556" s="135"/>
      <c r="B556" s="135"/>
      <c r="C556" s="135"/>
      <c r="D556" s="135"/>
      <c r="E556" s="135"/>
      <c r="F556" s="135"/>
      <c r="G556" s="135"/>
      <c r="H556" s="135"/>
      <c r="I556" s="135"/>
      <c r="J556" s="135"/>
      <c r="K556" s="135"/>
      <c r="L556" s="135"/>
      <c r="M556" s="135"/>
      <c r="N556" s="135"/>
      <c r="O556" s="135"/>
      <c r="P556" s="135"/>
      <c r="Q556" s="135"/>
      <c r="R556" s="135"/>
      <c r="S556" s="135"/>
      <c r="T556" s="135"/>
      <c r="U556" s="135"/>
      <c r="V556" s="135"/>
      <c r="W556" s="135"/>
      <c r="X556" s="135"/>
      <c r="Y556" s="135"/>
      <c r="Z556" s="135"/>
    </row>
    <row r="557" spans="1:26" ht="21.6" customHeight="1">
      <c r="A557" s="135"/>
      <c r="B557" s="135"/>
      <c r="C557" s="135"/>
      <c r="D557" s="135"/>
      <c r="E557" s="135"/>
      <c r="F557" s="135"/>
      <c r="G557" s="135"/>
      <c r="H557" s="135"/>
      <c r="I557" s="135"/>
      <c r="J557" s="135"/>
      <c r="K557" s="135"/>
      <c r="L557" s="135"/>
      <c r="M557" s="135"/>
      <c r="N557" s="135"/>
      <c r="O557" s="135"/>
      <c r="P557" s="135"/>
      <c r="Q557" s="135"/>
      <c r="R557" s="135"/>
      <c r="S557" s="135"/>
      <c r="T557" s="135"/>
      <c r="U557" s="135"/>
      <c r="V557" s="135"/>
      <c r="W557" s="135"/>
      <c r="X557" s="135"/>
      <c r="Y557" s="135"/>
      <c r="Z557" s="135"/>
    </row>
    <row r="558" spans="1:26" ht="21.6" customHeight="1">
      <c r="A558" s="135"/>
      <c r="B558" s="135"/>
      <c r="C558" s="135"/>
      <c r="D558" s="135"/>
      <c r="E558" s="135"/>
      <c r="F558" s="135"/>
      <c r="G558" s="135"/>
      <c r="H558" s="135"/>
      <c r="I558" s="135"/>
      <c r="J558" s="135"/>
      <c r="K558" s="135"/>
      <c r="L558" s="135"/>
      <c r="M558" s="135"/>
      <c r="N558" s="135"/>
      <c r="O558" s="135"/>
      <c r="P558" s="135"/>
      <c r="Q558" s="135"/>
      <c r="R558" s="135"/>
      <c r="S558" s="135"/>
      <c r="T558" s="135"/>
      <c r="U558" s="135"/>
      <c r="V558" s="135"/>
      <c r="W558" s="135"/>
      <c r="X558" s="135"/>
      <c r="Y558" s="135"/>
      <c r="Z558" s="135"/>
    </row>
    <row r="559" spans="1:26" ht="21.6" customHeight="1">
      <c r="A559" s="135"/>
      <c r="B559" s="135"/>
      <c r="C559" s="135"/>
      <c r="D559" s="135"/>
      <c r="E559" s="135"/>
      <c r="F559" s="135"/>
      <c r="G559" s="135"/>
      <c r="H559" s="135"/>
      <c r="I559" s="135"/>
      <c r="J559" s="135"/>
      <c r="K559" s="135"/>
      <c r="L559" s="135"/>
      <c r="M559" s="135"/>
      <c r="N559" s="135"/>
      <c r="O559" s="135"/>
      <c r="P559" s="135"/>
      <c r="Q559" s="135"/>
      <c r="R559" s="135"/>
      <c r="S559" s="135"/>
      <c r="T559" s="135"/>
      <c r="U559" s="135"/>
      <c r="V559" s="135"/>
      <c r="W559" s="135"/>
      <c r="X559" s="135"/>
      <c r="Y559" s="135"/>
      <c r="Z559" s="135"/>
    </row>
    <row r="560" spans="1:26" ht="21.6" customHeight="1">
      <c r="A560" s="135"/>
      <c r="B560" s="135"/>
      <c r="C560" s="135"/>
      <c r="D560" s="135"/>
      <c r="E560" s="135"/>
      <c r="F560" s="135"/>
      <c r="G560" s="135"/>
      <c r="H560" s="135"/>
      <c r="I560" s="135"/>
      <c r="J560" s="135"/>
      <c r="K560" s="135"/>
      <c r="L560" s="135"/>
      <c r="M560" s="135"/>
      <c r="N560" s="135"/>
      <c r="O560" s="135"/>
      <c r="P560" s="135"/>
      <c r="Q560" s="135"/>
      <c r="R560" s="135"/>
      <c r="S560" s="135"/>
      <c r="T560" s="135"/>
      <c r="U560" s="135"/>
      <c r="V560" s="135"/>
      <c r="W560" s="135"/>
      <c r="X560" s="135"/>
      <c r="Y560" s="135"/>
      <c r="Z560" s="135"/>
    </row>
    <row r="561" spans="1:26" ht="21.6" customHeight="1">
      <c r="A561" s="135"/>
      <c r="B561" s="135"/>
      <c r="C561" s="135"/>
      <c r="D561" s="135"/>
      <c r="E561" s="135"/>
      <c r="F561" s="135"/>
      <c r="G561" s="135"/>
      <c r="H561" s="135"/>
      <c r="I561" s="135"/>
      <c r="J561" s="135"/>
      <c r="K561" s="135"/>
      <c r="L561" s="135"/>
      <c r="M561" s="135"/>
      <c r="N561" s="135"/>
      <c r="O561" s="135"/>
      <c r="P561" s="135"/>
      <c r="Q561" s="135"/>
      <c r="R561" s="135"/>
      <c r="S561" s="135"/>
      <c r="T561" s="135"/>
      <c r="U561" s="135"/>
      <c r="V561" s="135"/>
      <c r="W561" s="135"/>
      <c r="X561" s="135"/>
      <c r="Y561" s="135"/>
      <c r="Z561" s="135"/>
    </row>
    <row r="562" spans="1:26" ht="21.6" customHeight="1">
      <c r="A562" s="135"/>
      <c r="B562" s="135"/>
      <c r="C562" s="135"/>
      <c r="D562" s="135"/>
      <c r="E562" s="135"/>
      <c r="F562" s="135"/>
      <c r="G562" s="135"/>
      <c r="H562" s="135"/>
      <c r="I562" s="135"/>
      <c r="J562" s="135"/>
      <c r="K562" s="135"/>
      <c r="L562" s="135"/>
      <c r="M562" s="135"/>
      <c r="N562" s="135"/>
      <c r="O562" s="135"/>
      <c r="P562" s="135"/>
      <c r="Q562" s="135"/>
      <c r="R562" s="135"/>
      <c r="S562" s="135"/>
      <c r="T562" s="135"/>
      <c r="U562" s="135"/>
      <c r="V562" s="135"/>
      <c r="W562" s="135"/>
      <c r="X562" s="135"/>
      <c r="Y562" s="135"/>
      <c r="Z562" s="135"/>
    </row>
    <row r="563" spans="1:26" ht="21.6" customHeight="1">
      <c r="A563" s="135"/>
      <c r="B563" s="135"/>
      <c r="C563" s="135"/>
      <c r="D563" s="135"/>
      <c r="E563" s="135"/>
      <c r="F563" s="135"/>
      <c r="G563" s="135"/>
      <c r="H563" s="135"/>
      <c r="I563" s="135"/>
      <c r="J563" s="135"/>
      <c r="K563" s="135"/>
      <c r="L563" s="135"/>
      <c r="M563" s="135"/>
      <c r="N563" s="135"/>
      <c r="O563" s="135"/>
      <c r="P563" s="135"/>
      <c r="Q563" s="135"/>
      <c r="R563" s="135"/>
      <c r="S563" s="135"/>
      <c r="T563" s="135"/>
      <c r="U563" s="135"/>
      <c r="V563" s="135"/>
      <c r="W563" s="135"/>
      <c r="X563" s="135"/>
      <c r="Y563" s="135"/>
      <c r="Z563" s="135"/>
    </row>
    <row r="564" spans="1:26" ht="21.6" customHeight="1">
      <c r="A564" s="135"/>
      <c r="B564" s="135"/>
      <c r="C564" s="135"/>
      <c r="D564" s="135"/>
      <c r="E564" s="135"/>
      <c r="F564" s="135"/>
      <c r="G564" s="135"/>
      <c r="H564" s="135"/>
      <c r="I564" s="135"/>
      <c r="J564" s="135"/>
      <c r="K564" s="135"/>
      <c r="L564" s="135"/>
      <c r="M564" s="135"/>
      <c r="N564" s="135"/>
      <c r="O564" s="135"/>
      <c r="P564" s="135"/>
      <c r="Q564" s="135"/>
      <c r="R564" s="135"/>
      <c r="S564" s="135"/>
      <c r="T564" s="135"/>
      <c r="U564" s="135"/>
      <c r="V564" s="135"/>
      <c r="W564" s="135"/>
      <c r="X564" s="135"/>
      <c r="Y564" s="135"/>
      <c r="Z564" s="135"/>
    </row>
    <row r="565" spans="1:26" ht="21.6" customHeight="1">
      <c r="A565" s="135"/>
      <c r="B565" s="135"/>
      <c r="C565" s="135"/>
      <c r="D565" s="135"/>
      <c r="E565" s="135"/>
      <c r="F565" s="135"/>
      <c r="G565" s="135"/>
      <c r="H565" s="135"/>
      <c r="I565" s="135"/>
      <c r="J565" s="135"/>
      <c r="K565" s="135"/>
      <c r="L565" s="135"/>
      <c r="M565" s="135"/>
      <c r="N565" s="135"/>
      <c r="O565" s="135"/>
      <c r="P565" s="135"/>
      <c r="Q565" s="135"/>
      <c r="R565" s="135"/>
      <c r="S565" s="135"/>
      <c r="T565" s="135"/>
      <c r="U565" s="135"/>
      <c r="V565" s="135"/>
      <c r="W565" s="135"/>
      <c r="X565" s="135"/>
      <c r="Y565" s="135"/>
      <c r="Z565" s="135"/>
    </row>
    <row r="566" spans="1:26" ht="21.6" customHeight="1">
      <c r="A566" s="135"/>
      <c r="B566" s="135"/>
      <c r="C566" s="135"/>
      <c r="D566" s="135"/>
      <c r="E566" s="135"/>
      <c r="F566" s="135"/>
      <c r="G566" s="135"/>
      <c r="H566" s="135"/>
      <c r="I566" s="135"/>
      <c r="J566" s="135"/>
      <c r="K566" s="135"/>
      <c r="L566" s="135"/>
      <c r="M566" s="135"/>
      <c r="N566" s="135"/>
      <c r="O566" s="135"/>
      <c r="P566" s="135"/>
      <c r="Q566" s="135"/>
      <c r="R566" s="135"/>
      <c r="S566" s="135"/>
      <c r="T566" s="135"/>
      <c r="U566" s="135"/>
      <c r="V566" s="135"/>
      <c r="W566" s="135"/>
      <c r="X566" s="135"/>
      <c r="Y566" s="135"/>
      <c r="Z566" s="135"/>
    </row>
    <row r="567" spans="1:26" ht="21.6" customHeight="1">
      <c r="A567" s="135"/>
      <c r="B567" s="135"/>
      <c r="C567" s="135"/>
      <c r="D567" s="135"/>
      <c r="E567" s="135"/>
      <c r="F567" s="135"/>
      <c r="G567" s="135"/>
      <c r="H567" s="135"/>
      <c r="I567" s="135"/>
      <c r="J567" s="135"/>
      <c r="K567" s="135"/>
      <c r="L567" s="135"/>
      <c r="M567" s="135"/>
      <c r="N567" s="135"/>
      <c r="O567" s="135"/>
      <c r="P567" s="135"/>
      <c r="Q567" s="135"/>
      <c r="R567" s="135"/>
      <c r="S567" s="135"/>
      <c r="T567" s="135"/>
      <c r="U567" s="135"/>
      <c r="V567" s="135"/>
      <c r="W567" s="135"/>
      <c r="X567" s="135"/>
      <c r="Y567" s="135"/>
      <c r="Z567" s="135"/>
    </row>
    <row r="568" spans="1:26" ht="21.6" customHeight="1">
      <c r="A568" s="135"/>
      <c r="B568" s="135"/>
      <c r="C568" s="135"/>
      <c r="D568" s="135"/>
      <c r="E568" s="135"/>
      <c r="F568" s="135"/>
      <c r="G568" s="135"/>
      <c r="H568" s="135"/>
      <c r="I568" s="135"/>
      <c r="J568" s="135"/>
      <c r="K568" s="135"/>
      <c r="L568" s="135"/>
      <c r="M568" s="135"/>
      <c r="N568" s="135"/>
      <c r="O568" s="135"/>
      <c r="P568" s="135"/>
      <c r="Q568" s="135"/>
      <c r="R568" s="135"/>
      <c r="S568" s="135"/>
      <c r="T568" s="135"/>
      <c r="U568" s="135"/>
      <c r="V568" s="135"/>
      <c r="W568" s="135"/>
      <c r="X568" s="135"/>
      <c r="Y568" s="135"/>
      <c r="Z568" s="135"/>
    </row>
    <row r="569" spans="1:26" ht="21.6" customHeight="1">
      <c r="A569" s="135"/>
      <c r="B569" s="135"/>
      <c r="C569" s="135"/>
      <c r="D569" s="135"/>
      <c r="E569" s="135"/>
      <c r="F569" s="135"/>
      <c r="G569" s="135"/>
      <c r="H569" s="135"/>
      <c r="I569" s="135"/>
      <c r="J569" s="135"/>
      <c r="K569" s="135"/>
      <c r="L569" s="135"/>
      <c r="M569" s="135"/>
      <c r="N569" s="135"/>
      <c r="O569" s="135"/>
      <c r="P569" s="135"/>
      <c r="Q569" s="135"/>
      <c r="R569" s="135"/>
      <c r="S569" s="135"/>
      <c r="T569" s="135"/>
      <c r="U569" s="135"/>
      <c r="V569" s="135"/>
      <c r="W569" s="135"/>
      <c r="X569" s="135"/>
      <c r="Y569" s="135"/>
      <c r="Z569" s="135"/>
    </row>
    <row r="570" spans="1:26" ht="21.6" customHeight="1">
      <c r="A570" s="135"/>
      <c r="B570" s="135"/>
      <c r="C570" s="135"/>
      <c r="D570" s="135"/>
      <c r="E570" s="135"/>
      <c r="F570" s="135"/>
      <c r="G570" s="135"/>
      <c r="H570" s="135"/>
      <c r="I570" s="135"/>
      <c r="J570" s="135"/>
      <c r="K570" s="135"/>
      <c r="L570" s="135"/>
      <c r="M570" s="135"/>
      <c r="N570" s="135"/>
      <c r="O570" s="135"/>
      <c r="P570" s="135"/>
      <c r="Q570" s="135"/>
      <c r="R570" s="135"/>
      <c r="S570" s="135"/>
      <c r="T570" s="135"/>
      <c r="U570" s="135"/>
      <c r="V570" s="135"/>
      <c r="W570" s="135"/>
      <c r="X570" s="135"/>
      <c r="Y570" s="135"/>
      <c r="Z570" s="135"/>
    </row>
    <row r="571" spans="1:26" ht="21.6" customHeight="1">
      <c r="A571" s="135"/>
      <c r="B571" s="135"/>
      <c r="C571" s="135"/>
      <c r="D571" s="135"/>
      <c r="E571" s="135"/>
      <c r="F571" s="135"/>
      <c r="G571" s="135"/>
      <c r="H571" s="135"/>
      <c r="I571" s="135"/>
      <c r="J571" s="135"/>
      <c r="K571" s="135"/>
      <c r="L571" s="135"/>
      <c r="M571" s="135"/>
      <c r="N571" s="135"/>
      <c r="O571" s="135"/>
      <c r="P571" s="135"/>
      <c r="Q571" s="135"/>
      <c r="R571" s="135"/>
      <c r="S571" s="135"/>
      <c r="T571" s="135"/>
      <c r="U571" s="135"/>
      <c r="V571" s="135"/>
      <c r="W571" s="135"/>
      <c r="X571" s="135"/>
      <c r="Y571" s="135"/>
      <c r="Z571" s="135"/>
    </row>
    <row r="572" spans="1:26" ht="21.6" customHeight="1">
      <c r="A572" s="135"/>
      <c r="B572" s="135"/>
      <c r="C572" s="135"/>
      <c r="D572" s="135"/>
      <c r="E572" s="135"/>
      <c r="F572" s="135"/>
      <c r="G572" s="135"/>
      <c r="H572" s="135"/>
      <c r="I572" s="135"/>
      <c r="J572" s="135"/>
      <c r="K572" s="135"/>
      <c r="L572" s="135"/>
      <c r="M572" s="135"/>
      <c r="N572" s="135"/>
      <c r="O572" s="135"/>
      <c r="P572" s="135"/>
      <c r="Q572" s="135"/>
      <c r="R572" s="135"/>
      <c r="S572" s="135"/>
      <c r="T572" s="135"/>
      <c r="U572" s="135"/>
      <c r="V572" s="135"/>
      <c r="W572" s="135"/>
      <c r="X572" s="135"/>
      <c r="Y572" s="135"/>
      <c r="Z572" s="135"/>
    </row>
    <row r="573" spans="1:26" ht="21.6" customHeight="1">
      <c r="A573" s="135"/>
      <c r="B573" s="135"/>
      <c r="C573" s="135"/>
      <c r="D573" s="135"/>
      <c r="E573" s="135"/>
      <c r="F573" s="135"/>
      <c r="G573" s="135"/>
      <c r="H573" s="135"/>
      <c r="I573" s="135"/>
      <c r="J573" s="135"/>
      <c r="K573" s="135"/>
      <c r="L573" s="135"/>
      <c r="M573" s="135"/>
      <c r="N573" s="135"/>
      <c r="O573" s="135"/>
      <c r="P573" s="135"/>
      <c r="Q573" s="135"/>
      <c r="R573" s="135"/>
      <c r="S573" s="135"/>
      <c r="T573" s="135"/>
      <c r="U573" s="135"/>
      <c r="V573" s="135"/>
      <c r="W573" s="135"/>
      <c r="X573" s="135"/>
      <c r="Y573" s="135"/>
      <c r="Z573" s="135"/>
    </row>
    <row r="574" spans="1:26" ht="21.6" customHeight="1">
      <c r="A574" s="135"/>
      <c r="B574" s="135"/>
      <c r="C574" s="135"/>
      <c r="D574" s="135"/>
      <c r="E574" s="135"/>
      <c r="F574" s="135"/>
      <c r="G574" s="135"/>
      <c r="H574" s="135"/>
      <c r="I574" s="135"/>
      <c r="J574" s="135"/>
      <c r="K574" s="135"/>
      <c r="L574" s="135"/>
      <c r="M574" s="135"/>
      <c r="N574" s="135"/>
      <c r="O574" s="135"/>
      <c r="P574" s="135"/>
      <c r="Q574" s="135"/>
      <c r="R574" s="135"/>
      <c r="S574" s="135"/>
      <c r="T574" s="135"/>
      <c r="U574" s="135"/>
      <c r="V574" s="135"/>
      <c r="W574" s="135"/>
      <c r="X574" s="135"/>
      <c r="Y574" s="135"/>
      <c r="Z574" s="135"/>
    </row>
    <row r="575" spans="1:26" ht="21.6" customHeight="1">
      <c r="A575" s="135"/>
      <c r="B575" s="135"/>
      <c r="C575" s="135"/>
      <c r="D575" s="135"/>
      <c r="E575" s="135"/>
      <c r="F575" s="135"/>
      <c r="G575" s="135"/>
      <c r="H575" s="135"/>
      <c r="I575" s="135"/>
      <c r="J575" s="135"/>
      <c r="K575" s="135"/>
      <c r="L575" s="135"/>
      <c r="M575" s="135"/>
      <c r="N575" s="135"/>
      <c r="O575" s="135"/>
      <c r="P575" s="135"/>
      <c r="Q575" s="135"/>
      <c r="R575" s="135"/>
      <c r="S575" s="135"/>
      <c r="T575" s="135"/>
      <c r="U575" s="135"/>
      <c r="V575" s="135"/>
      <c r="W575" s="135"/>
      <c r="X575" s="135"/>
      <c r="Y575" s="135"/>
      <c r="Z575" s="135"/>
    </row>
    <row r="576" spans="1:26" ht="21.6" customHeight="1">
      <c r="A576" s="135"/>
      <c r="B576" s="135"/>
      <c r="C576" s="135"/>
      <c r="D576" s="135"/>
      <c r="E576" s="135"/>
      <c r="F576" s="135"/>
      <c r="G576" s="135"/>
      <c r="H576" s="135"/>
      <c r="I576" s="135"/>
      <c r="J576" s="135"/>
      <c r="K576" s="135"/>
      <c r="L576" s="135"/>
      <c r="M576" s="135"/>
      <c r="N576" s="135"/>
      <c r="O576" s="135"/>
      <c r="P576" s="135"/>
      <c r="Q576" s="135"/>
      <c r="R576" s="135"/>
      <c r="S576" s="135"/>
      <c r="T576" s="135"/>
      <c r="U576" s="135"/>
      <c r="V576" s="135"/>
      <c r="W576" s="135"/>
      <c r="X576" s="135"/>
      <c r="Y576" s="135"/>
      <c r="Z576" s="135"/>
    </row>
    <row r="577" spans="1:26" ht="21.6" customHeight="1">
      <c r="A577" s="135"/>
      <c r="B577" s="135"/>
      <c r="C577" s="135"/>
      <c r="D577" s="135"/>
      <c r="E577" s="135"/>
      <c r="F577" s="135"/>
      <c r="G577" s="135"/>
      <c r="H577" s="135"/>
      <c r="I577" s="135"/>
      <c r="J577" s="135"/>
      <c r="K577" s="135"/>
      <c r="L577" s="135"/>
      <c r="M577" s="135"/>
      <c r="N577" s="135"/>
      <c r="O577" s="135"/>
      <c r="P577" s="135"/>
      <c r="Q577" s="135"/>
      <c r="R577" s="135"/>
      <c r="S577" s="135"/>
      <c r="T577" s="135"/>
      <c r="U577" s="135"/>
      <c r="V577" s="135"/>
      <c r="W577" s="135"/>
      <c r="X577" s="135"/>
      <c r="Y577" s="135"/>
      <c r="Z577" s="135"/>
    </row>
    <row r="578" spans="1:26" ht="21.6" customHeight="1">
      <c r="A578" s="135"/>
      <c r="B578" s="135"/>
      <c r="C578" s="135"/>
      <c r="D578" s="135"/>
      <c r="E578" s="135"/>
      <c r="F578" s="135"/>
      <c r="G578" s="135"/>
      <c r="H578" s="135"/>
      <c r="I578" s="135"/>
      <c r="J578" s="135"/>
      <c r="K578" s="135"/>
      <c r="L578" s="135"/>
      <c r="M578" s="135"/>
      <c r="N578" s="135"/>
      <c r="O578" s="135"/>
      <c r="P578" s="135"/>
      <c r="Q578" s="135"/>
      <c r="R578" s="135"/>
      <c r="S578" s="135"/>
      <c r="T578" s="135"/>
      <c r="U578" s="135"/>
      <c r="V578" s="135"/>
      <c r="W578" s="135"/>
      <c r="X578" s="135"/>
      <c r="Y578" s="135"/>
      <c r="Z578" s="135"/>
    </row>
    <row r="579" spans="1:26" ht="21.6" customHeight="1">
      <c r="A579" s="135"/>
      <c r="B579" s="135"/>
      <c r="C579" s="135"/>
      <c r="D579" s="135"/>
      <c r="E579" s="135"/>
      <c r="F579" s="135"/>
      <c r="G579" s="135"/>
      <c r="H579" s="135"/>
      <c r="I579" s="135"/>
      <c r="J579" s="135"/>
      <c r="K579" s="135"/>
      <c r="L579" s="135"/>
      <c r="M579" s="135"/>
      <c r="N579" s="135"/>
      <c r="O579" s="135"/>
      <c r="P579" s="135"/>
      <c r="Q579" s="135"/>
      <c r="R579" s="135"/>
      <c r="S579" s="135"/>
      <c r="T579" s="135"/>
      <c r="U579" s="135"/>
      <c r="V579" s="135"/>
      <c r="W579" s="135"/>
      <c r="X579" s="135"/>
      <c r="Y579" s="135"/>
      <c r="Z579" s="135"/>
    </row>
    <row r="580" spans="1:26" ht="21.6" customHeight="1">
      <c r="A580" s="135"/>
      <c r="B580" s="135"/>
      <c r="C580" s="135"/>
      <c r="D580" s="135"/>
      <c r="E580" s="135"/>
      <c r="F580" s="135"/>
      <c r="G580" s="135"/>
      <c r="H580" s="135"/>
      <c r="I580" s="135"/>
      <c r="J580" s="135"/>
      <c r="K580" s="135"/>
      <c r="L580" s="135"/>
      <c r="M580" s="135"/>
      <c r="N580" s="135"/>
      <c r="O580" s="135"/>
      <c r="P580" s="135"/>
      <c r="Q580" s="135"/>
      <c r="R580" s="135"/>
      <c r="S580" s="135"/>
      <c r="T580" s="135"/>
      <c r="U580" s="135"/>
      <c r="V580" s="135"/>
      <c r="W580" s="135"/>
      <c r="X580" s="135"/>
      <c r="Y580" s="135"/>
      <c r="Z580" s="135"/>
    </row>
    <row r="581" spans="1:26" ht="21.6" customHeight="1">
      <c r="A581" s="135"/>
      <c r="B581" s="135"/>
      <c r="C581" s="135"/>
      <c r="D581" s="135"/>
      <c r="E581" s="135"/>
      <c r="F581" s="135"/>
      <c r="G581" s="135"/>
      <c r="H581" s="135"/>
      <c r="I581" s="135"/>
      <c r="J581" s="135"/>
      <c r="K581" s="135"/>
      <c r="L581" s="135"/>
      <c r="M581" s="135"/>
      <c r="N581" s="135"/>
      <c r="O581" s="135"/>
      <c r="P581" s="135"/>
      <c r="Q581" s="135"/>
      <c r="R581" s="135"/>
      <c r="S581" s="135"/>
      <c r="T581" s="135"/>
      <c r="U581" s="135"/>
      <c r="V581" s="135"/>
      <c r="W581" s="135"/>
      <c r="X581" s="135"/>
      <c r="Y581" s="135"/>
      <c r="Z581" s="135"/>
    </row>
    <row r="582" spans="1:26" ht="21.6" customHeight="1">
      <c r="A582" s="135"/>
      <c r="B582" s="135"/>
      <c r="C582" s="135"/>
      <c r="D582" s="135"/>
      <c r="E582" s="135"/>
      <c r="F582" s="135"/>
      <c r="G582" s="135"/>
      <c r="H582" s="135"/>
      <c r="I582" s="135"/>
      <c r="J582" s="135"/>
      <c r="K582" s="135"/>
      <c r="L582" s="135"/>
      <c r="M582" s="135"/>
      <c r="N582" s="135"/>
      <c r="O582" s="135"/>
      <c r="P582" s="135"/>
      <c r="Q582" s="135"/>
      <c r="R582" s="135"/>
      <c r="S582" s="135"/>
      <c r="T582" s="135"/>
      <c r="U582" s="135"/>
      <c r="V582" s="135"/>
      <c r="W582" s="135"/>
      <c r="X582" s="135"/>
      <c r="Y582" s="135"/>
      <c r="Z582" s="135"/>
    </row>
    <row r="583" spans="1:26" ht="21.6" customHeight="1">
      <c r="A583" s="135"/>
      <c r="B583" s="135"/>
      <c r="C583" s="135"/>
      <c r="D583" s="135"/>
      <c r="E583" s="135"/>
      <c r="F583" s="135"/>
      <c r="G583" s="135"/>
      <c r="H583" s="135"/>
      <c r="I583" s="135"/>
      <c r="J583" s="135"/>
      <c r="K583" s="135"/>
      <c r="L583" s="135"/>
      <c r="M583" s="135"/>
      <c r="N583" s="135"/>
      <c r="O583" s="135"/>
      <c r="P583" s="135"/>
      <c r="Q583" s="135"/>
      <c r="R583" s="135"/>
      <c r="S583" s="135"/>
      <c r="T583" s="135"/>
      <c r="U583" s="135"/>
      <c r="V583" s="135"/>
      <c r="W583" s="135"/>
      <c r="X583" s="135"/>
      <c r="Y583" s="135"/>
      <c r="Z583" s="135"/>
    </row>
    <row r="584" spans="1:26" ht="21.6" customHeight="1">
      <c r="A584" s="135"/>
      <c r="B584" s="135"/>
      <c r="C584" s="135"/>
      <c r="D584" s="135"/>
      <c r="E584" s="135"/>
      <c r="F584" s="135"/>
      <c r="G584" s="135"/>
      <c r="H584" s="135"/>
      <c r="I584" s="135"/>
      <c r="J584" s="135"/>
      <c r="K584" s="135"/>
      <c r="L584" s="135"/>
      <c r="M584" s="135"/>
      <c r="N584" s="135"/>
      <c r="O584" s="135"/>
      <c r="P584" s="135"/>
      <c r="Q584" s="135"/>
      <c r="R584" s="135"/>
      <c r="S584" s="135"/>
      <c r="T584" s="135"/>
      <c r="U584" s="135"/>
      <c r="V584" s="135"/>
      <c r="W584" s="135"/>
      <c r="X584" s="135"/>
      <c r="Y584" s="135"/>
      <c r="Z584" s="135"/>
    </row>
    <row r="585" spans="1:26" ht="21.6" customHeight="1">
      <c r="A585" s="135"/>
      <c r="B585" s="135"/>
      <c r="C585" s="135"/>
      <c r="D585" s="135"/>
      <c r="E585" s="135"/>
      <c r="F585" s="135"/>
      <c r="G585" s="135"/>
      <c r="H585" s="135"/>
      <c r="I585" s="135"/>
      <c r="J585" s="135"/>
      <c r="K585" s="135"/>
      <c r="L585" s="135"/>
      <c r="M585" s="135"/>
      <c r="N585" s="135"/>
      <c r="O585" s="135"/>
      <c r="P585" s="135"/>
      <c r="Q585" s="135"/>
      <c r="R585" s="135"/>
      <c r="S585" s="135"/>
      <c r="T585" s="135"/>
      <c r="U585" s="135"/>
      <c r="V585" s="135"/>
      <c r="W585" s="135"/>
      <c r="X585" s="135"/>
      <c r="Y585" s="135"/>
      <c r="Z585" s="135"/>
    </row>
    <row r="586" spans="1:26" ht="21.6" customHeight="1">
      <c r="A586" s="135"/>
      <c r="B586" s="135"/>
      <c r="C586" s="135"/>
      <c r="D586" s="135"/>
      <c r="E586" s="135"/>
      <c r="F586" s="135"/>
      <c r="G586" s="135"/>
      <c r="H586" s="135"/>
      <c r="I586" s="135"/>
      <c r="J586" s="135"/>
      <c r="K586" s="135"/>
      <c r="L586" s="135"/>
      <c r="M586" s="135"/>
      <c r="N586" s="135"/>
      <c r="O586" s="135"/>
      <c r="P586" s="135"/>
      <c r="Q586" s="135"/>
      <c r="R586" s="135"/>
      <c r="S586" s="135"/>
      <c r="T586" s="135"/>
      <c r="U586" s="135"/>
      <c r="V586" s="135"/>
      <c r="W586" s="135"/>
      <c r="X586" s="135"/>
      <c r="Y586" s="135"/>
      <c r="Z586" s="135"/>
    </row>
    <row r="587" spans="1:26" ht="21.6" customHeight="1">
      <c r="A587" s="135"/>
      <c r="B587" s="135"/>
      <c r="C587" s="135"/>
      <c r="D587" s="135"/>
      <c r="E587" s="135"/>
      <c r="F587" s="135"/>
      <c r="G587" s="135"/>
      <c r="H587" s="135"/>
      <c r="I587" s="135"/>
      <c r="J587" s="135"/>
      <c r="K587" s="135"/>
      <c r="L587" s="135"/>
      <c r="M587" s="135"/>
      <c r="N587" s="135"/>
      <c r="O587" s="135"/>
      <c r="P587" s="135"/>
      <c r="Q587" s="135"/>
      <c r="R587" s="135"/>
      <c r="S587" s="135"/>
      <c r="T587" s="135"/>
      <c r="U587" s="135"/>
      <c r="V587" s="135"/>
      <c r="W587" s="135"/>
      <c r="X587" s="135"/>
      <c r="Y587" s="135"/>
      <c r="Z587" s="135"/>
    </row>
    <row r="588" spans="1:26" ht="21.6" customHeight="1">
      <c r="A588" s="135"/>
      <c r="B588" s="135"/>
      <c r="C588" s="135"/>
      <c r="D588" s="135"/>
      <c r="E588" s="135"/>
      <c r="F588" s="135"/>
      <c r="G588" s="135"/>
      <c r="H588" s="135"/>
      <c r="I588" s="135"/>
      <c r="J588" s="135"/>
      <c r="K588" s="135"/>
      <c r="L588" s="135"/>
      <c r="M588" s="135"/>
      <c r="N588" s="135"/>
      <c r="O588" s="135"/>
      <c r="P588" s="135"/>
      <c r="Q588" s="135"/>
      <c r="R588" s="135"/>
      <c r="S588" s="135"/>
      <c r="T588" s="135"/>
      <c r="U588" s="135"/>
      <c r="V588" s="135"/>
      <c r="W588" s="135"/>
      <c r="X588" s="135"/>
      <c r="Y588" s="135"/>
      <c r="Z588" s="135"/>
    </row>
    <row r="589" spans="1:26" ht="21.6" customHeight="1">
      <c r="A589" s="135"/>
      <c r="B589" s="135"/>
      <c r="C589" s="135"/>
      <c r="D589" s="135"/>
      <c r="E589" s="135"/>
      <c r="F589" s="135"/>
      <c r="G589" s="135"/>
      <c r="H589" s="135"/>
      <c r="I589" s="135"/>
      <c r="J589" s="135"/>
      <c r="K589" s="135"/>
      <c r="L589" s="135"/>
      <c r="M589" s="135"/>
      <c r="N589" s="135"/>
      <c r="O589" s="135"/>
      <c r="P589" s="135"/>
      <c r="Q589" s="135"/>
      <c r="R589" s="135"/>
      <c r="S589" s="135"/>
      <c r="T589" s="135"/>
      <c r="U589" s="135"/>
      <c r="V589" s="135"/>
      <c r="W589" s="135"/>
      <c r="X589" s="135"/>
      <c r="Y589" s="135"/>
      <c r="Z589" s="135"/>
    </row>
    <row r="590" spans="1:26" ht="21.6" customHeight="1">
      <c r="A590" s="135"/>
      <c r="B590" s="135"/>
      <c r="C590" s="135"/>
      <c r="D590" s="135"/>
      <c r="E590" s="135"/>
      <c r="F590" s="135"/>
      <c r="G590" s="135"/>
      <c r="H590" s="135"/>
      <c r="I590" s="135"/>
      <c r="J590" s="135"/>
      <c r="K590" s="135"/>
      <c r="L590" s="135"/>
      <c r="M590" s="135"/>
      <c r="N590" s="135"/>
      <c r="O590" s="135"/>
      <c r="P590" s="135"/>
      <c r="Q590" s="135"/>
      <c r="R590" s="135"/>
      <c r="S590" s="135"/>
      <c r="T590" s="135"/>
      <c r="U590" s="135"/>
      <c r="V590" s="135"/>
      <c r="W590" s="135"/>
      <c r="X590" s="135"/>
      <c r="Y590" s="135"/>
      <c r="Z590" s="135"/>
    </row>
    <row r="591" spans="1:26" ht="21.6" customHeight="1">
      <c r="A591" s="135"/>
      <c r="B591" s="135"/>
      <c r="C591" s="135"/>
      <c r="D591" s="135"/>
      <c r="E591" s="135"/>
      <c r="F591" s="135"/>
      <c r="G591" s="135"/>
      <c r="H591" s="135"/>
      <c r="I591" s="135"/>
      <c r="J591" s="135"/>
      <c r="K591" s="135"/>
      <c r="L591" s="135"/>
      <c r="M591" s="135"/>
      <c r="N591" s="135"/>
      <c r="O591" s="135"/>
      <c r="P591" s="135"/>
      <c r="Q591" s="135"/>
      <c r="R591" s="135"/>
      <c r="S591" s="135"/>
      <c r="T591" s="135"/>
      <c r="U591" s="135"/>
      <c r="V591" s="135"/>
      <c r="W591" s="135"/>
      <c r="X591" s="135"/>
      <c r="Y591" s="135"/>
      <c r="Z591" s="135"/>
    </row>
    <row r="592" spans="1:26" ht="21.6" customHeight="1">
      <c r="A592" s="135"/>
      <c r="B592" s="135"/>
      <c r="C592" s="135"/>
      <c r="D592" s="135"/>
      <c r="E592" s="135"/>
      <c r="F592" s="135"/>
      <c r="G592" s="135"/>
      <c r="H592" s="135"/>
      <c r="I592" s="135"/>
      <c r="J592" s="135"/>
      <c r="K592" s="135"/>
      <c r="L592" s="135"/>
      <c r="M592" s="135"/>
      <c r="N592" s="135"/>
      <c r="O592" s="135"/>
      <c r="P592" s="135"/>
      <c r="Q592" s="135"/>
      <c r="R592" s="135"/>
      <c r="S592" s="135"/>
      <c r="T592" s="135"/>
      <c r="U592" s="135"/>
      <c r="V592" s="135"/>
      <c r="W592" s="135"/>
      <c r="X592" s="135"/>
      <c r="Y592" s="135"/>
      <c r="Z592" s="135"/>
    </row>
    <row r="593" spans="1:26" ht="21.6" customHeight="1">
      <c r="A593" s="135"/>
      <c r="B593" s="135"/>
      <c r="C593" s="135"/>
      <c r="D593" s="135"/>
      <c r="E593" s="135"/>
      <c r="F593" s="135"/>
      <c r="G593" s="135"/>
      <c r="H593" s="135"/>
      <c r="I593" s="135"/>
      <c r="J593" s="135"/>
      <c r="K593" s="135"/>
      <c r="L593" s="135"/>
      <c r="M593" s="135"/>
      <c r="N593" s="135"/>
      <c r="O593" s="135"/>
      <c r="P593" s="135"/>
      <c r="Q593" s="135"/>
      <c r="R593" s="135"/>
      <c r="S593" s="135"/>
      <c r="T593" s="135"/>
      <c r="U593" s="135"/>
      <c r="V593" s="135"/>
      <c r="W593" s="135"/>
      <c r="X593" s="135"/>
      <c r="Y593" s="135"/>
      <c r="Z593" s="135"/>
    </row>
    <row r="594" spans="1:26" ht="21.6" customHeight="1">
      <c r="A594" s="135"/>
      <c r="B594" s="135"/>
      <c r="C594" s="135"/>
      <c r="D594" s="135"/>
      <c r="E594" s="135"/>
      <c r="F594" s="135"/>
      <c r="G594" s="135"/>
      <c r="H594" s="135"/>
      <c r="I594" s="135"/>
      <c r="J594" s="135"/>
      <c r="K594" s="135"/>
      <c r="L594" s="135"/>
      <c r="M594" s="135"/>
      <c r="N594" s="135"/>
      <c r="O594" s="135"/>
      <c r="P594" s="135"/>
      <c r="Q594" s="135"/>
      <c r="R594" s="135"/>
      <c r="S594" s="135"/>
      <c r="T594" s="135"/>
      <c r="U594" s="135"/>
      <c r="V594" s="135"/>
      <c r="W594" s="135"/>
      <c r="X594" s="135"/>
      <c r="Y594" s="135"/>
      <c r="Z594" s="135"/>
    </row>
    <row r="595" spans="1:26" ht="21.6" customHeight="1">
      <c r="A595" s="135"/>
      <c r="B595" s="135"/>
      <c r="C595" s="135"/>
      <c r="D595" s="135"/>
      <c r="E595" s="135"/>
      <c r="F595" s="135"/>
      <c r="G595" s="135"/>
      <c r="H595" s="135"/>
      <c r="I595" s="135"/>
      <c r="J595" s="135"/>
      <c r="K595" s="135"/>
      <c r="L595" s="135"/>
      <c r="M595" s="135"/>
      <c r="N595" s="135"/>
      <c r="O595" s="135"/>
      <c r="P595" s="135"/>
      <c r="Q595" s="135"/>
      <c r="R595" s="135"/>
      <c r="S595" s="135"/>
      <c r="T595" s="135"/>
      <c r="U595" s="135"/>
      <c r="V595" s="135"/>
      <c r="W595" s="135"/>
      <c r="X595" s="135"/>
      <c r="Y595" s="135"/>
      <c r="Z595" s="135"/>
    </row>
    <row r="596" spans="1:26" ht="21.6" customHeight="1">
      <c r="A596" s="135"/>
      <c r="B596" s="135"/>
      <c r="C596" s="135"/>
      <c r="D596" s="135"/>
      <c r="E596" s="135"/>
      <c r="F596" s="135"/>
      <c r="G596" s="135"/>
      <c r="H596" s="135"/>
      <c r="I596" s="135"/>
      <c r="J596" s="135"/>
      <c r="K596" s="135"/>
      <c r="L596" s="135"/>
      <c r="M596" s="135"/>
      <c r="N596" s="135"/>
      <c r="O596" s="135"/>
      <c r="P596" s="135"/>
      <c r="Q596" s="135"/>
      <c r="R596" s="135"/>
      <c r="S596" s="135"/>
      <c r="T596" s="135"/>
      <c r="U596" s="135"/>
      <c r="V596" s="135"/>
      <c r="W596" s="135"/>
      <c r="X596" s="135"/>
      <c r="Y596" s="135"/>
      <c r="Z596" s="135"/>
    </row>
    <row r="597" spans="1:26" ht="21.6" customHeight="1">
      <c r="A597" s="135"/>
      <c r="B597" s="135"/>
      <c r="C597" s="135"/>
      <c r="D597" s="135"/>
      <c r="E597" s="135"/>
      <c r="F597" s="135"/>
      <c r="G597" s="135"/>
      <c r="H597" s="135"/>
      <c r="I597" s="135"/>
      <c r="J597" s="135"/>
      <c r="K597" s="135"/>
      <c r="L597" s="135"/>
      <c r="M597" s="135"/>
      <c r="N597" s="135"/>
      <c r="O597" s="135"/>
      <c r="P597" s="135"/>
      <c r="Q597" s="135"/>
      <c r="R597" s="135"/>
      <c r="S597" s="135"/>
      <c r="T597" s="135"/>
      <c r="U597" s="135"/>
      <c r="V597" s="135"/>
      <c r="W597" s="135"/>
      <c r="X597" s="135"/>
      <c r="Y597" s="135"/>
      <c r="Z597" s="135"/>
    </row>
    <row r="598" spans="1:26" ht="21.6" customHeight="1">
      <c r="A598" s="135"/>
      <c r="B598" s="135"/>
      <c r="C598" s="135"/>
      <c r="D598" s="135"/>
      <c r="E598" s="135"/>
      <c r="F598" s="135"/>
      <c r="G598" s="135"/>
      <c r="H598" s="135"/>
      <c r="I598" s="135"/>
      <c r="J598" s="135"/>
      <c r="K598" s="135"/>
      <c r="L598" s="135"/>
      <c r="M598" s="135"/>
      <c r="N598" s="135"/>
      <c r="O598" s="135"/>
      <c r="P598" s="135"/>
      <c r="Q598" s="135"/>
      <c r="R598" s="135"/>
      <c r="S598" s="135"/>
      <c r="T598" s="135"/>
      <c r="U598" s="135"/>
      <c r="V598" s="135"/>
      <c r="W598" s="135"/>
      <c r="X598" s="135"/>
      <c r="Y598" s="135"/>
      <c r="Z598" s="135"/>
    </row>
    <row r="599" spans="1:26" ht="21.6" customHeight="1">
      <c r="A599" s="135"/>
      <c r="B599" s="135"/>
      <c r="C599" s="135"/>
      <c r="D599" s="135"/>
      <c r="E599" s="135"/>
      <c r="F599" s="135"/>
      <c r="G599" s="135"/>
      <c r="H599" s="135"/>
      <c r="I599" s="135"/>
      <c r="J599" s="135"/>
      <c r="K599" s="135"/>
      <c r="L599" s="135"/>
      <c r="M599" s="135"/>
      <c r="N599" s="135"/>
      <c r="O599" s="135"/>
      <c r="P599" s="135"/>
      <c r="Q599" s="135"/>
      <c r="R599" s="135"/>
      <c r="S599" s="135"/>
      <c r="T599" s="135"/>
      <c r="U599" s="135"/>
      <c r="V599" s="135"/>
      <c r="W599" s="135"/>
      <c r="X599" s="135"/>
      <c r="Y599" s="135"/>
      <c r="Z599" s="135"/>
    </row>
    <row r="600" spans="1:26" ht="21.6" customHeight="1">
      <c r="A600" s="135"/>
      <c r="B600" s="135"/>
      <c r="C600" s="135"/>
      <c r="D600" s="135"/>
      <c r="E600" s="135"/>
      <c r="F600" s="135"/>
      <c r="G600" s="135"/>
      <c r="H600" s="135"/>
      <c r="I600" s="135"/>
      <c r="J600" s="135"/>
      <c r="K600" s="135"/>
      <c r="L600" s="135"/>
      <c r="M600" s="135"/>
      <c r="N600" s="135"/>
      <c r="O600" s="135"/>
      <c r="P600" s="135"/>
      <c r="Q600" s="135"/>
      <c r="R600" s="135"/>
      <c r="S600" s="135"/>
      <c r="T600" s="135"/>
      <c r="U600" s="135"/>
      <c r="V600" s="135"/>
      <c r="W600" s="135"/>
      <c r="X600" s="135"/>
      <c r="Y600" s="135"/>
      <c r="Z600" s="135"/>
    </row>
    <row r="601" spans="1:26" ht="21.6" customHeight="1">
      <c r="A601" s="135"/>
      <c r="B601" s="135"/>
      <c r="C601" s="135"/>
      <c r="D601" s="135"/>
      <c r="E601" s="135"/>
      <c r="F601" s="135"/>
      <c r="G601" s="135"/>
      <c r="H601" s="135"/>
      <c r="I601" s="135"/>
      <c r="J601" s="135"/>
      <c r="K601" s="135"/>
      <c r="L601" s="135"/>
      <c r="M601" s="135"/>
      <c r="N601" s="135"/>
      <c r="O601" s="135"/>
      <c r="P601" s="135"/>
      <c r="Q601" s="135"/>
      <c r="R601" s="135"/>
      <c r="S601" s="135"/>
      <c r="T601" s="135"/>
      <c r="U601" s="135"/>
      <c r="V601" s="135"/>
      <c r="W601" s="135"/>
      <c r="X601" s="135"/>
      <c r="Y601" s="135"/>
      <c r="Z601" s="135"/>
    </row>
    <row r="602" spans="1:26" ht="21.6" customHeight="1">
      <c r="A602" s="135"/>
      <c r="B602" s="135"/>
      <c r="C602" s="135"/>
      <c r="D602" s="135"/>
      <c r="E602" s="135"/>
      <c r="F602" s="135"/>
      <c r="G602" s="135"/>
      <c r="H602" s="135"/>
      <c r="I602" s="135"/>
      <c r="J602" s="135"/>
      <c r="K602" s="135"/>
      <c r="L602" s="135"/>
      <c r="M602" s="135"/>
      <c r="N602" s="135"/>
      <c r="O602" s="135"/>
      <c r="P602" s="135"/>
      <c r="Q602" s="135"/>
      <c r="R602" s="135"/>
      <c r="S602" s="135"/>
      <c r="T602" s="135"/>
      <c r="U602" s="135"/>
      <c r="V602" s="135"/>
      <c r="W602" s="135"/>
      <c r="X602" s="135"/>
      <c r="Y602" s="135"/>
      <c r="Z602" s="135"/>
    </row>
    <row r="603" spans="1:26" ht="21.6" customHeight="1">
      <c r="A603" s="135"/>
      <c r="B603" s="135"/>
      <c r="C603" s="135"/>
      <c r="D603" s="135"/>
      <c r="E603" s="135"/>
      <c r="F603" s="135"/>
      <c r="G603" s="135"/>
      <c r="H603" s="135"/>
      <c r="I603" s="135"/>
      <c r="J603" s="135"/>
      <c r="K603" s="135"/>
      <c r="L603" s="135"/>
      <c r="M603" s="135"/>
      <c r="N603" s="135"/>
      <c r="O603" s="135"/>
      <c r="P603" s="135"/>
      <c r="Q603" s="135"/>
      <c r="R603" s="135"/>
      <c r="S603" s="135"/>
      <c r="T603" s="135"/>
      <c r="U603" s="135"/>
      <c r="V603" s="135"/>
      <c r="W603" s="135"/>
      <c r="X603" s="135"/>
      <c r="Y603" s="135"/>
      <c r="Z603" s="135"/>
    </row>
    <row r="604" spans="1:26" ht="21.6" customHeight="1">
      <c r="A604" s="135"/>
      <c r="B604" s="135"/>
      <c r="C604" s="135"/>
      <c r="D604" s="135"/>
      <c r="E604" s="135"/>
      <c r="F604" s="135"/>
      <c r="G604" s="135"/>
      <c r="H604" s="135"/>
      <c r="I604" s="135"/>
      <c r="J604" s="135"/>
      <c r="K604" s="135"/>
      <c r="L604" s="135"/>
      <c r="M604" s="135"/>
      <c r="N604" s="135"/>
      <c r="O604" s="135"/>
      <c r="P604" s="135"/>
      <c r="Q604" s="135"/>
      <c r="R604" s="135"/>
      <c r="S604" s="135"/>
      <c r="T604" s="135"/>
      <c r="U604" s="135"/>
      <c r="V604" s="135"/>
      <c r="W604" s="135"/>
      <c r="X604" s="135"/>
      <c r="Y604" s="135"/>
      <c r="Z604" s="135"/>
    </row>
    <row r="605" spans="1:26" ht="21.6" customHeight="1">
      <c r="A605" s="135"/>
      <c r="B605" s="135"/>
      <c r="C605" s="135"/>
      <c r="D605" s="135"/>
      <c r="E605" s="135"/>
      <c r="F605" s="135"/>
      <c r="G605" s="135"/>
      <c r="H605" s="135"/>
      <c r="I605" s="135"/>
      <c r="J605" s="135"/>
      <c r="K605" s="135"/>
      <c r="L605" s="135"/>
      <c r="M605" s="135"/>
      <c r="N605" s="135"/>
      <c r="O605" s="135"/>
      <c r="P605" s="135"/>
      <c r="Q605" s="135"/>
      <c r="R605" s="135"/>
      <c r="S605" s="135"/>
      <c r="T605" s="135"/>
      <c r="U605" s="135"/>
      <c r="V605" s="135"/>
      <c r="W605" s="135"/>
      <c r="X605" s="135"/>
      <c r="Y605" s="135"/>
      <c r="Z605" s="135"/>
    </row>
    <row r="606" spans="1:26" ht="21.6" customHeight="1">
      <c r="A606" s="135"/>
      <c r="B606" s="135"/>
      <c r="C606" s="135"/>
      <c r="D606" s="135"/>
      <c r="E606" s="135"/>
      <c r="F606" s="135"/>
      <c r="G606" s="135"/>
      <c r="H606" s="135"/>
      <c r="I606" s="135"/>
      <c r="J606" s="135"/>
      <c r="K606" s="135"/>
      <c r="L606" s="135"/>
      <c r="M606" s="135"/>
      <c r="N606" s="135"/>
      <c r="O606" s="135"/>
      <c r="P606" s="135"/>
      <c r="Q606" s="135"/>
      <c r="R606" s="135"/>
      <c r="S606" s="135"/>
      <c r="T606" s="135"/>
      <c r="U606" s="135"/>
      <c r="V606" s="135"/>
      <c r="W606" s="135"/>
      <c r="X606" s="135"/>
      <c r="Y606" s="135"/>
      <c r="Z606" s="135"/>
    </row>
    <row r="607" spans="1:26" ht="21.6" customHeight="1">
      <c r="A607" s="135"/>
      <c r="B607" s="135"/>
      <c r="C607" s="135"/>
      <c r="D607" s="135"/>
      <c r="E607" s="135"/>
      <c r="F607" s="135"/>
      <c r="G607" s="135"/>
      <c r="H607" s="135"/>
      <c r="I607" s="135"/>
      <c r="J607" s="135"/>
      <c r="K607" s="135"/>
      <c r="L607" s="135"/>
      <c r="M607" s="135"/>
      <c r="N607" s="135"/>
      <c r="O607" s="135"/>
      <c r="P607" s="135"/>
      <c r="Q607" s="135"/>
      <c r="R607" s="135"/>
      <c r="S607" s="135"/>
      <c r="T607" s="135"/>
      <c r="U607" s="135"/>
      <c r="V607" s="135"/>
      <c r="W607" s="135"/>
      <c r="X607" s="135"/>
      <c r="Y607" s="135"/>
      <c r="Z607" s="135"/>
    </row>
    <row r="608" spans="1:26" ht="21.6" customHeight="1">
      <c r="A608" s="135"/>
      <c r="B608" s="135"/>
      <c r="C608" s="135"/>
      <c r="D608" s="135"/>
      <c r="E608" s="135"/>
      <c r="F608" s="135"/>
      <c r="G608" s="135"/>
      <c r="H608" s="135"/>
      <c r="I608" s="135"/>
      <c r="J608" s="135"/>
      <c r="K608" s="135"/>
      <c r="L608" s="135"/>
      <c r="M608" s="135"/>
      <c r="N608" s="135"/>
      <c r="O608" s="135"/>
      <c r="P608" s="135"/>
      <c r="Q608" s="135"/>
      <c r="R608" s="135"/>
      <c r="S608" s="135"/>
      <c r="T608" s="135"/>
      <c r="U608" s="135"/>
      <c r="V608" s="135"/>
      <c r="W608" s="135"/>
      <c r="X608" s="135"/>
      <c r="Y608" s="135"/>
      <c r="Z608" s="135"/>
    </row>
    <row r="609" spans="1:26" ht="21.6" customHeight="1">
      <c r="A609" s="135"/>
      <c r="B609" s="135"/>
      <c r="C609" s="135"/>
      <c r="D609" s="135"/>
      <c r="E609" s="135"/>
      <c r="F609" s="135"/>
      <c r="G609" s="135"/>
      <c r="H609" s="135"/>
      <c r="I609" s="135"/>
      <c r="J609" s="135"/>
      <c r="K609" s="135"/>
      <c r="L609" s="135"/>
      <c r="M609" s="135"/>
      <c r="N609" s="135"/>
      <c r="O609" s="135"/>
      <c r="P609" s="135"/>
      <c r="Q609" s="135"/>
      <c r="R609" s="135"/>
      <c r="S609" s="135"/>
      <c r="T609" s="135"/>
      <c r="U609" s="135"/>
      <c r="V609" s="135"/>
      <c r="W609" s="135"/>
      <c r="X609" s="135"/>
      <c r="Y609" s="135"/>
      <c r="Z609" s="135"/>
    </row>
    <row r="610" spans="1:26" ht="21.6" customHeight="1">
      <c r="A610" s="135"/>
      <c r="B610" s="135"/>
      <c r="C610" s="135"/>
      <c r="D610" s="135"/>
      <c r="E610" s="135"/>
      <c r="F610" s="135"/>
      <c r="G610" s="135"/>
      <c r="H610" s="135"/>
      <c r="I610" s="135"/>
      <c r="J610" s="135"/>
      <c r="K610" s="135"/>
      <c r="L610" s="135"/>
      <c r="M610" s="135"/>
      <c r="N610" s="135"/>
      <c r="O610" s="135"/>
      <c r="P610" s="135"/>
      <c r="Q610" s="135"/>
      <c r="R610" s="135"/>
      <c r="S610" s="135"/>
      <c r="T610" s="135"/>
      <c r="U610" s="135"/>
      <c r="V610" s="135"/>
      <c r="W610" s="135"/>
      <c r="X610" s="135"/>
      <c r="Y610" s="135"/>
      <c r="Z610" s="135"/>
    </row>
    <row r="611" spans="1:26" ht="21.6" customHeight="1">
      <c r="A611" s="135"/>
      <c r="B611" s="135"/>
      <c r="C611" s="135"/>
      <c r="D611" s="135"/>
      <c r="E611" s="135"/>
      <c r="F611" s="135"/>
      <c r="G611" s="135"/>
      <c r="H611" s="135"/>
      <c r="I611" s="135"/>
      <c r="J611" s="135"/>
      <c r="K611" s="135"/>
      <c r="L611" s="135"/>
      <c r="M611" s="135"/>
      <c r="N611" s="135"/>
      <c r="O611" s="135"/>
      <c r="P611" s="135"/>
      <c r="Q611" s="135"/>
      <c r="R611" s="135"/>
      <c r="S611" s="135"/>
      <c r="T611" s="135"/>
      <c r="U611" s="135"/>
      <c r="V611" s="135"/>
      <c r="W611" s="135"/>
      <c r="X611" s="135"/>
      <c r="Y611" s="135"/>
      <c r="Z611" s="135"/>
    </row>
    <row r="612" spans="1:26" ht="21.6" customHeight="1">
      <c r="A612" s="135"/>
      <c r="B612" s="135"/>
      <c r="C612" s="135"/>
      <c r="D612" s="135"/>
      <c r="E612" s="135"/>
      <c r="F612" s="135"/>
      <c r="G612" s="135"/>
      <c r="H612" s="135"/>
      <c r="I612" s="135"/>
      <c r="J612" s="135"/>
      <c r="K612" s="135"/>
      <c r="L612" s="135"/>
      <c r="M612" s="135"/>
      <c r="N612" s="135"/>
      <c r="O612" s="135"/>
      <c r="P612" s="135"/>
      <c r="Q612" s="135"/>
      <c r="R612" s="135"/>
      <c r="S612" s="135"/>
      <c r="T612" s="135"/>
      <c r="U612" s="135"/>
      <c r="V612" s="135"/>
      <c r="W612" s="135"/>
      <c r="X612" s="135"/>
      <c r="Y612" s="135"/>
      <c r="Z612" s="135"/>
    </row>
    <row r="613" spans="1:26" ht="21.6" customHeight="1">
      <c r="A613" s="135"/>
      <c r="B613" s="135"/>
      <c r="C613" s="135"/>
      <c r="D613" s="135"/>
      <c r="E613" s="135"/>
      <c r="F613" s="135"/>
      <c r="G613" s="135"/>
      <c r="H613" s="135"/>
      <c r="I613" s="135"/>
      <c r="J613" s="135"/>
      <c r="K613" s="135"/>
      <c r="L613" s="135"/>
      <c r="M613" s="135"/>
      <c r="N613" s="135"/>
      <c r="O613" s="135"/>
      <c r="P613" s="135"/>
      <c r="Q613" s="135"/>
      <c r="R613" s="135"/>
      <c r="S613" s="135"/>
      <c r="T613" s="135"/>
      <c r="U613" s="135"/>
      <c r="V613" s="135"/>
      <c r="W613" s="135"/>
      <c r="X613" s="135"/>
      <c r="Y613" s="135"/>
      <c r="Z613" s="135"/>
    </row>
    <row r="614" spans="1:26" ht="21.6" customHeight="1">
      <c r="A614" s="135"/>
      <c r="B614" s="135"/>
      <c r="C614" s="135"/>
      <c r="D614" s="135"/>
      <c r="E614" s="135"/>
      <c r="F614" s="135"/>
      <c r="G614" s="135"/>
      <c r="H614" s="135"/>
      <c r="I614" s="135"/>
      <c r="J614" s="135"/>
      <c r="K614" s="135"/>
      <c r="L614" s="135"/>
      <c r="M614" s="135"/>
      <c r="N614" s="135"/>
      <c r="O614" s="135"/>
      <c r="P614" s="135"/>
      <c r="Q614" s="135"/>
      <c r="R614" s="135"/>
      <c r="S614" s="135"/>
      <c r="T614" s="135"/>
      <c r="U614" s="135"/>
      <c r="V614" s="135"/>
      <c r="W614" s="135"/>
      <c r="X614" s="135"/>
      <c r="Y614" s="135"/>
      <c r="Z614" s="135"/>
    </row>
    <row r="615" spans="1:26" ht="21.6" customHeight="1">
      <c r="A615" s="135"/>
      <c r="B615" s="135"/>
      <c r="C615" s="135"/>
      <c r="D615" s="135"/>
      <c r="E615" s="135"/>
      <c r="F615" s="135"/>
      <c r="G615" s="135"/>
      <c r="H615" s="135"/>
      <c r="I615" s="135"/>
      <c r="J615" s="135"/>
      <c r="K615" s="135"/>
      <c r="L615" s="135"/>
      <c r="M615" s="135"/>
      <c r="N615" s="135"/>
      <c r="O615" s="135"/>
      <c r="P615" s="135"/>
      <c r="Q615" s="135"/>
      <c r="R615" s="135"/>
      <c r="S615" s="135"/>
      <c r="T615" s="135"/>
      <c r="U615" s="135"/>
      <c r="V615" s="135"/>
      <c r="W615" s="135"/>
      <c r="X615" s="135"/>
      <c r="Y615" s="135"/>
      <c r="Z615" s="135"/>
    </row>
    <row r="616" spans="1:26" ht="21.6" customHeight="1">
      <c r="A616" s="135"/>
      <c r="B616" s="135"/>
      <c r="C616" s="135"/>
      <c r="D616" s="135"/>
      <c r="E616" s="135"/>
      <c r="F616" s="135"/>
      <c r="G616" s="135"/>
      <c r="H616" s="135"/>
      <c r="I616" s="135"/>
      <c r="J616" s="135"/>
      <c r="K616" s="135"/>
      <c r="L616" s="135"/>
      <c r="M616" s="135"/>
      <c r="N616" s="135"/>
      <c r="O616" s="135"/>
      <c r="P616" s="135"/>
      <c r="Q616" s="135"/>
      <c r="R616" s="135"/>
      <c r="S616" s="135"/>
      <c r="T616" s="135"/>
      <c r="U616" s="135"/>
      <c r="V616" s="135"/>
      <c r="W616" s="135"/>
      <c r="X616" s="135"/>
      <c r="Y616" s="135"/>
      <c r="Z616" s="135"/>
    </row>
    <row r="617" spans="1:26" ht="21.6" customHeight="1">
      <c r="A617" s="135"/>
      <c r="B617" s="135"/>
      <c r="C617" s="135"/>
      <c r="D617" s="135"/>
      <c r="E617" s="135"/>
      <c r="F617" s="135"/>
      <c r="G617" s="135"/>
      <c r="H617" s="135"/>
      <c r="I617" s="135"/>
      <c r="J617" s="135"/>
      <c r="K617" s="135"/>
      <c r="L617" s="135"/>
      <c r="M617" s="135"/>
      <c r="N617" s="135"/>
      <c r="O617" s="135"/>
      <c r="P617" s="135"/>
      <c r="Q617" s="135"/>
      <c r="R617" s="135"/>
      <c r="S617" s="135"/>
      <c r="T617" s="135"/>
      <c r="U617" s="135"/>
      <c r="V617" s="135"/>
      <c r="W617" s="135"/>
      <c r="X617" s="135"/>
      <c r="Y617" s="135"/>
      <c r="Z617" s="135"/>
    </row>
    <row r="618" spans="1:26" ht="21.6" customHeight="1">
      <c r="A618" s="135"/>
      <c r="B618" s="135"/>
      <c r="C618" s="135"/>
      <c r="D618" s="135"/>
      <c r="E618" s="135"/>
      <c r="F618" s="135"/>
      <c r="G618" s="135"/>
      <c r="H618" s="135"/>
      <c r="I618" s="135"/>
      <c r="J618" s="135"/>
      <c r="K618" s="135"/>
      <c r="L618" s="135"/>
      <c r="M618" s="135"/>
      <c r="N618" s="135"/>
      <c r="O618" s="135"/>
      <c r="P618" s="135"/>
      <c r="Q618" s="135"/>
      <c r="R618" s="135"/>
      <c r="S618" s="135"/>
      <c r="T618" s="135"/>
      <c r="U618" s="135"/>
      <c r="V618" s="135"/>
      <c r="W618" s="135"/>
      <c r="X618" s="135"/>
      <c r="Y618" s="135"/>
      <c r="Z618" s="135"/>
    </row>
    <row r="619" spans="1:26" ht="21.6" customHeight="1">
      <c r="A619" s="135"/>
      <c r="B619" s="135"/>
      <c r="C619" s="135"/>
      <c r="D619" s="135"/>
      <c r="E619" s="135"/>
      <c r="F619" s="135"/>
      <c r="G619" s="135"/>
      <c r="H619" s="135"/>
      <c r="I619" s="135"/>
      <c r="J619" s="135"/>
      <c r="K619" s="135"/>
      <c r="L619" s="135"/>
      <c r="M619" s="135"/>
      <c r="N619" s="135"/>
      <c r="O619" s="135"/>
      <c r="P619" s="135"/>
      <c r="Q619" s="135"/>
      <c r="R619" s="135"/>
      <c r="S619" s="135"/>
      <c r="T619" s="135"/>
      <c r="U619" s="135"/>
      <c r="V619" s="135"/>
      <c r="W619" s="135"/>
      <c r="X619" s="135"/>
      <c r="Y619" s="135"/>
      <c r="Z619" s="135"/>
    </row>
    <row r="620" spans="1:26" ht="21.6" customHeight="1">
      <c r="A620" s="135"/>
      <c r="B620" s="135"/>
      <c r="C620" s="135"/>
      <c r="D620" s="135"/>
      <c r="E620" s="135"/>
      <c r="F620" s="135"/>
      <c r="G620" s="135"/>
      <c r="H620" s="135"/>
      <c r="I620" s="135"/>
      <c r="J620" s="135"/>
      <c r="K620" s="135"/>
      <c r="L620" s="135"/>
      <c r="M620" s="135"/>
      <c r="N620" s="135"/>
      <c r="O620" s="135"/>
      <c r="P620" s="135"/>
      <c r="Q620" s="135"/>
      <c r="R620" s="135"/>
      <c r="S620" s="135"/>
      <c r="T620" s="135"/>
      <c r="U620" s="135"/>
      <c r="V620" s="135"/>
      <c r="W620" s="135"/>
      <c r="X620" s="135"/>
      <c r="Y620" s="135"/>
      <c r="Z620" s="135"/>
    </row>
    <row r="621" spans="1:26" ht="21.6" customHeight="1">
      <c r="A621" s="135"/>
      <c r="B621" s="135"/>
      <c r="C621" s="135"/>
      <c r="D621" s="135"/>
      <c r="E621" s="135"/>
      <c r="F621" s="135"/>
      <c r="G621" s="135"/>
      <c r="H621" s="135"/>
      <c r="I621" s="135"/>
      <c r="J621" s="135"/>
      <c r="K621" s="135"/>
      <c r="L621" s="135"/>
      <c r="M621" s="135"/>
      <c r="N621" s="135"/>
      <c r="O621" s="135"/>
      <c r="P621" s="135"/>
      <c r="Q621" s="135"/>
      <c r="R621" s="135"/>
      <c r="S621" s="135"/>
      <c r="T621" s="135"/>
      <c r="U621" s="135"/>
      <c r="V621" s="135"/>
      <c r="W621" s="135"/>
      <c r="X621" s="135"/>
      <c r="Y621" s="135"/>
      <c r="Z621" s="135"/>
    </row>
    <row r="622" spans="1:26" ht="21.6" customHeight="1">
      <c r="A622" s="135"/>
      <c r="B622" s="135"/>
      <c r="C622" s="135"/>
      <c r="D622" s="135"/>
      <c r="E622" s="135"/>
      <c r="F622" s="135"/>
      <c r="G622" s="135"/>
      <c r="H622" s="135"/>
      <c r="I622" s="135"/>
      <c r="J622" s="135"/>
      <c r="K622" s="135"/>
      <c r="L622" s="135"/>
      <c r="M622" s="135"/>
      <c r="N622" s="135"/>
      <c r="O622" s="135"/>
      <c r="P622" s="135"/>
      <c r="Q622" s="135"/>
      <c r="R622" s="135"/>
      <c r="S622" s="135"/>
      <c r="T622" s="135"/>
      <c r="U622" s="135"/>
      <c r="V622" s="135"/>
      <c r="W622" s="135"/>
      <c r="X622" s="135"/>
      <c r="Y622" s="135"/>
      <c r="Z622" s="135"/>
    </row>
    <row r="623" spans="1:26" ht="21.6" customHeight="1">
      <c r="A623" s="135"/>
      <c r="B623" s="135"/>
      <c r="C623" s="135"/>
      <c r="D623" s="135"/>
      <c r="E623" s="135"/>
      <c r="F623" s="135"/>
      <c r="G623" s="135"/>
      <c r="H623" s="135"/>
      <c r="I623" s="135"/>
      <c r="J623" s="135"/>
      <c r="K623" s="135"/>
      <c r="L623" s="135"/>
      <c r="M623" s="135"/>
      <c r="N623" s="135"/>
      <c r="O623" s="135"/>
      <c r="P623" s="135"/>
      <c r="Q623" s="135"/>
      <c r="R623" s="135"/>
      <c r="S623" s="135"/>
      <c r="T623" s="135"/>
      <c r="U623" s="135"/>
      <c r="V623" s="135"/>
      <c r="W623" s="135"/>
      <c r="X623" s="135"/>
      <c r="Y623" s="135"/>
      <c r="Z623" s="135"/>
    </row>
    <row r="624" spans="1:26" ht="21.6" customHeight="1">
      <c r="A624" s="135"/>
      <c r="B624" s="135"/>
      <c r="C624" s="135"/>
      <c r="D624" s="135"/>
      <c r="E624" s="135"/>
      <c r="F624" s="135"/>
      <c r="G624" s="135"/>
      <c r="H624" s="135"/>
      <c r="I624" s="135"/>
      <c r="J624" s="135"/>
      <c r="K624" s="135"/>
      <c r="L624" s="135"/>
      <c r="M624" s="135"/>
      <c r="N624" s="135"/>
      <c r="O624" s="135"/>
      <c r="P624" s="135"/>
      <c r="Q624" s="135"/>
      <c r="R624" s="135"/>
      <c r="S624" s="135"/>
      <c r="T624" s="135"/>
      <c r="U624" s="135"/>
      <c r="V624" s="135"/>
      <c r="W624" s="135"/>
      <c r="X624" s="135"/>
      <c r="Y624" s="135"/>
      <c r="Z624" s="135"/>
    </row>
    <row r="625" spans="1:26" ht="21.6" customHeight="1">
      <c r="A625" s="135"/>
      <c r="B625" s="135"/>
      <c r="C625" s="135"/>
      <c r="D625" s="135"/>
      <c r="E625" s="135"/>
      <c r="F625" s="135"/>
      <c r="G625" s="135"/>
      <c r="H625" s="135"/>
      <c r="I625" s="135"/>
      <c r="J625" s="135"/>
      <c r="K625" s="135"/>
      <c r="L625" s="135"/>
      <c r="M625" s="135"/>
      <c r="N625" s="135"/>
      <c r="O625" s="135"/>
      <c r="P625" s="135"/>
      <c r="Q625" s="135"/>
      <c r="R625" s="135"/>
      <c r="S625" s="135"/>
      <c r="T625" s="135"/>
      <c r="U625" s="135"/>
      <c r="V625" s="135"/>
      <c r="W625" s="135"/>
      <c r="X625" s="135"/>
      <c r="Y625" s="135"/>
      <c r="Z625" s="135"/>
    </row>
    <row r="626" spans="1:26" ht="21.6" customHeight="1">
      <c r="A626" s="135"/>
      <c r="B626" s="135"/>
      <c r="C626" s="135"/>
      <c r="D626" s="135"/>
      <c r="E626" s="135"/>
      <c r="F626" s="135"/>
      <c r="G626" s="135"/>
      <c r="H626" s="135"/>
      <c r="I626" s="135"/>
      <c r="J626" s="135"/>
      <c r="K626" s="135"/>
      <c r="L626" s="135"/>
      <c r="M626" s="135"/>
      <c r="N626" s="135"/>
      <c r="O626" s="135"/>
      <c r="P626" s="135"/>
      <c r="Q626" s="135"/>
      <c r="R626" s="135"/>
      <c r="S626" s="135"/>
      <c r="T626" s="135"/>
      <c r="U626" s="135"/>
      <c r="V626" s="135"/>
      <c r="W626" s="135"/>
      <c r="X626" s="135"/>
      <c r="Y626" s="135"/>
      <c r="Z626" s="135"/>
    </row>
    <row r="627" spans="1:26" ht="21.6" customHeight="1">
      <c r="A627" s="135"/>
      <c r="B627" s="135"/>
      <c r="C627" s="135"/>
      <c r="D627" s="135"/>
      <c r="E627" s="135"/>
      <c r="F627" s="135"/>
      <c r="G627" s="135"/>
      <c r="H627" s="135"/>
      <c r="I627" s="135"/>
      <c r="J627" s="135"/>
      <c r="K627" s="135"/>
      <c r="L627" s="135"/>
      <c r="M627" s="135"/>
      <c r="N627" s="135"/>
      <c r="O627" s="135"/>
      <c r="P627" s="135"/>
      <c r="Q627" s="135"/>
      <c r="R627" s="135"/>
      <c r="S627" s="135"/>
      <c r="T627" s="135"/>
      <c r="U627" s="135"/>
      <c r="V627" s="135"/>
      <c r="W627" s="135"/>
      <c r="X627" s="135"/>
      <c r="Y627" s="135"/>
      <c r="Z627" s="135"/>
    </row>
    <row r="628" spans="1:26" ht="21.6" customHeight="1">
      <c r="A628" s="135"/>
      <c r="B628" s="135"/>
      <c r="C628" s="135"/>
      <c r="D628" s="135"/>
      <c r="E628" s="135"/>
      <c r="F628" s="135"/>
      <c r="G628" s="135"/>
      <c r="H628" s="135"/>
      <c r="I628" s="135"/>
      <c r="J628" s="135"/>
      <c r="K628" s="135"/>
      <c r="L628" s="135"/>
      <c r="M628" s="135"/>
      <c r="N628" s="135"/>
      <c r="O628" s="135"/>
      <c r="P628" s="135"/>
      <c r="Q628" s="135"/>
      <c r="R628" s="135"/>
      <c r="S628" s="135"/>
      <c r="T628" s="135"/>
      <c r="U628" s="135"/>
      <c r="V628" s="135"/>
      <c r="W628" s="135"/>
      <c r="X628" s="135"/>
      <c r="Y628" s="135"/>
      <c r="Z628" s="135"/>
    </row>
    <row r="629" spans="1:26" ht="21.6" customHeight="1">
      <c r="A629" s="135"/>
      <c r="B629" s="135"/>
      <c r="C629" s="135"/>
      <c r="D629" s="135"/>
      <c r="E629" s="135"/>
      <c r="F629" s="135"/>
      <c r="G629" s="135"/>
      <c r="H629" s="135"/>
      <c r="I629" s="135"/>
      <c r="J629" s="135"/>
      <c r="K629" s="135"/>
      <c r="L629" s="135"/>
      <c r="M629" s="135"/>
      <c r="N629" s="135"/>
      <c r="O629" s="135"/>
      <c r="P629" s="135"/>
      <c r="Q629" s="135"/>
      <c r="R629" s="135"/>
      <c r="S629" s="135"/>
      <c r="T629" s="135"/>
      <c r="U629" s="135"/>
      <c r="V629" s="135"/>
      <c r="W629" s="135"/>
      <c r="X629" s="135"/>
      <c r="Y629" s="135"/>
      <c r="Z629" s="135"/>
    </row>
    <row r="630" spans="1:26" ht="21.6" customHeight="1">
      <c r="A630" s="135"/>
      <c r="B630" s="135"/>
      <c r="C630" s="135"/>
      <c r="D630" s="135"/>
      <c r="E630" s="135"/>
      <c r="F630" s="135"/>
      <c r="G630" s="135"/>
      <c r="H630" s="135"/>
      <c r="I630" s="135"/>
      <c r="J630" s="135"/>
      <c r="K630" s="135"/>
      <c r="L630" s="135"/>
      <c r="M630" s="135"/>
      <c r="N630" s="135"/>
      <c r="O630" s="135"/>
      <c r="P630" s="135"/>
      <c r="Q630" s="135"/>
      <c r="R630" s="135"/>
      <c r="S630" s="135"/>
      <c r="T630" s="135"/>
      <c r="U630" s="135"/>
      <c r="V630" s="135"/>
      <c r="W630" s="135"/>
      <c r="X630" s="135"/>
      <c r="Y630" s="135"/>
      <c r="Z630" s="135"/>
    </row>
    <row r="631" spans="1:26" ht="21.6" customHeight="1">
      <c r="A631" s="135"/>
      <c r="B631" s="135"/>
      <c r="C631" s="135"/>
      <c r="D631" s="135"/>
      <c r="E631" s="135"/>
      <c r="F631" s="135"/>
      <c r="G631" s="135"/>
      <c r="H631" s="135"/>
      <c r="I631" s="135"/>
      <c r="J631" s="135"/>
      <c r="K631" s="135"/>
      <c r="L631" s="135"/>
      <c r="M631" s="135"/>
      <c r="N631" s="135"/>
      <c r="O631" s="135"/>
      <c r="P631" s="135"/>
      <c r="Q631" s="135"/>
      <c r="R631" s="135"/>
      <c r="S631" s="135"/>
      <c r="T631" s="135"/>
      <c r="U631" s="135"/>
      <c r="V631" s="135"/>
      <c r="W631" s="135"/>
      <c r="X631" s="135"/>
      <c r="Y631" s="135"/>
      <c r="Z631" s="135"/>
    </row>
    <row r="632" spans="1:26" ht="21.6" customHeight="1">
      <c r="A632" s="135"/>
      <c r="B632" s="135"/>
      <c r="C632" s="135"/>
      <c r="D632" s="135"/>
      <c r="E632" s="135"/>
      <c r="F632" s="135"/>
      <c r="G632" s="135"/>
      <c r="H632" s="135"/>
      <c r="I632" s="135"/>
      <c r="J632" s="135"/>
      <c r="K632" s="135"/>
      <c r="L632" s="135"/>
      <c r="M632" s="135"/>
      <c r="N632" s="135"/>
      <c r="O632" s="135"/>
      <c r="P632" s="135"/>
      <c r="Q632" s="135"/>
      <c r="R632" s="135"/>
      <c r="S632" s="135"/>
      <c r="T632" s="135"/>
      <c r="U632" s="135"/>
      <c r="V632" s="135"/>
      <c r="W632" s="135"/>
      <c r="X632" s="135"/>
      <c r="Y632" s="135"/>
      <c r="Z632" s="135"/>
    </row>
    <row r="633" spans="1:26" ht="21.6" customHeight="1">
      <c r="A633" s="135"/>
      <c r="B633" s="135"/>
      <c r="C633" s="135"/>
      <c r="D633" s="135"/>
      <c r="E633" s="135"/>
      <c r="F633" s="135"/>
      <c r="G633" s="135"/>
      <c r="H633" s="135"/>
      <c r="I633" s="135"/>
      <c r="J633" s="135"/>
      <c r="K633" s="135"/>
      <c r="L633" s="135"/>
      <c r="M633" s="135"/>
      <c r="N633" s="135"/>
      <c r="O633" s="135"/>
      <c r="P633" s="135"/>
      <c r="Q633" s="135"/>
      <c r="R633" s="135"/>
      <c r="S633" s="135"/>
      <c r="T633" s="135"/>
      <c r="U633" s="135"/>
      <c r="V633" s="135"/>
      <c r="W633" s="135"/>
      <c r="X633" s="135"/>
      <c r="Y633" s="135"/>
      <c r="Z633" s="135"/>
    </row>
    <row r="634" spans="1:26" ht="21.6" customHeight="1">
      <c r="A634" s="135"/>
      <c r="B634" s="135"/>
      <c r="C634" s="135"/>
      <c r="D634" s="135"/>
      <c r="E634" s="135"/>
      <c r="F634" s="135"/>
      <c r="G634" s="135"/>
      <c r="H634" s="135"/>
      <c r="I634" s="135"/>
      <c r="J634" s="135"/>
      <c r="K634" s="135"/>
      <c r="L634" s="135"/>
      <c r="M634" s="135"/>
      <c r="N634" s="135"/>
      <c r="O634" s="135"/>
      <c r="P634" s="135"/>
      <c r="Q634" s="135"/>
      <c r="R634" s="135"/>
      <c r="S634" s="135"/>
      <c r="T634" s="135"/>
      <c r="U634" s="135"/>
      <c r="V634" s="135"/>
      <c r="W634" s="135"/>
      <c r="X634" s="135"/>
      <c r="Y634" s="135"/>
      <c r="Z634" s="135"/>
    </row>
    <row r="635" spans="1:26" ht="21.6" customHeight="1">
      <c r="A635" s="135"/>
      <c r="B635" s="135"/>
      <c r="C635" s="135"/>
      <c r="D635" s="135"/>
      <c r="E635" s="135"/>
      <c r="F635" s="135"/>
      <c r="G635" s="135"/>
      <c r="H635" s="135"/>
      <c r="I635" s="135"/>
      <c r="J635" s="135"/>
      <c r="K635" s="135"/>
      <c r="L635" s="135"/>
      <c r="M635" s="135"/>
      <c r="N635" s="135"/>
      <c r="O635" s="135"/>
      <c r="P635" s="135"/>
      <c r="Q635" s="135"/>
      <c r="R635" s="135"/>
      <c r="S635" s="135"/>
      <c r="T635" s="135"/>
      <c r="U635" s="135"/>
      <c r="V635" s="135"/>
      <c r="W635" s="135"/>
      <c r="X635" s="135"/>
      <c r="Y635" s="135"/>
      <c r="Z635" s="135"/>
    </row>
    <row r="636" spans="1:26" ht="21.6" customHeight="1">
      <c r="A636" s="135"/>
      <c r="B636" s="135"/>
      <c r="C636" s="135"/>
      <c r="D636" s="135"/>
      <c r="E636" s="135"/>
      <c r="F636" s="135"/>
      <c r="G636" s="135"/>
      <c r="H636" s="135"/>
      <c r="I636" s="135"/>
      <c r="J636" s="135"/>
      <c r="K636" s="135"/>
      <c r="L636" s="135"/>
      <c r="M636" s="135"/>
      <c r="N636" s="135"/>
      <c r="O636" s="135"/>
      <c r="P636" s="135"/>
      <c r="Q636" s="135"/>
      <c r="R636" s="135"/>
      <c r="S636" s="135"/>
      <c r="T636" s="135"/>
      <c r="U636" s="135"/>
      <c r="V636" s="135"/>
      <c r="W636" s="135"/>
      <c r="X636" s="135"/>
      <c r="Y636" s="135"/>
      <c r="Z636" s="135"/>
    </row>
    <row r="637" spans="1:26" ht="21.6" customHeight="1">
      <c r="A637" s="135"/>
      <c r="B637" s="135"/>
      <c r="C637" s="135"/>
      <c r="D637" s="135"/>
      <c r="E637" s="135"/>
      <c r="F637" s="135"/>
      <c r="G637" s="135"/>
      <c r="H637" s="135"/>
      <c r="I637" s="135"/>
      <c r="J637" s="135"/>
      <c r="K637" s="135"/>
      <c r="L637" s="135"/>
      <c r="M637" s="135"/>
      <c r="N637" s="135"/>
      <c r="O637" s="135"/>
      <c r="P637" s="135"/>
      <c r="Q637" s="135"/>
      <c r="R637" s="135"/>
      <c r="S637" s="135"/>
      <c r="T637" s="135"/>
      <c r="U637" s="135"/>
      <c r="V637" s="135"/>
      <c r="W637" s="135"/>
      <c r="X637" s="135"/>
      <c r="Y637" s="135"/>
      <c r="Z637" s="135"/>
    </row>
    <row r="638" spans="1:26" ht="21.6" customHeight="1">
      <c r="A638" s="135"/>
      <c r="B638" s="135"/>
      <c r="C638" s="135"/>
      <c r="D638" s="135"/>
      <c r="E638" s="135"/>
      <c r="F638" s="135"/>
      <c r="G638" s="135"/>
      <c r="H638" s="135"/>
      <c r="I638" s="135"/>
      <c r="J638" s="135"/>
      <c r="K638" s="135"/>
      <c r="L638" s="135"/>
      <c r="M638" s="135"/>
      <c r="N638" s="135"/>
      <c r="O638" s="135"/>
      <c r="P638" s="135"/>
      <c r="Q638" s="135"/>
      <c r="R638" s="135"/>
      <c r="S638" s="135"/>
      <c r="T638" s="135"/>
      <c r="U638" s="135"/>
      <c r="V638" s="135"/>
      <c r="W638" s="135"/>
      <c r="X638" s="135"/>
      <c r="Y638" s="135"/>
      <c r="Z638" s="135"/>
    </row>
    <row r="639" spans="1:26" ht="21.6" customHeight="1">
      <c r="A639" s="135"/>
      <c r="B639" s="135"/>
      <c r="C639" s="135"/>
      <c r="D639" s="135"/>
      <c r="E639" s="135"/>
      <c r="F639" s="135"/>
      <c r="G639" s="135"/>
      <c r="H639" s="135"/>
      <c r="I639" s="135"/>
      <c r="J639" s="135"/>
      <c r="K639" s="135"/>
      <c r="L639" s="135"/>
      <c r="M639" s="135"/>
      <c r="N639" s="135"/>
      <c r="O639" s="135"/>
      <c r="P639" s="135"/>
      <c r="Q639" s="135"/>
      <c r="R639" s="135"/>
      <c r="S639" s="135"/>
      <c r="T639" s="135"/>
      <c r="U639" s="135"/>
      <c r="V639" s="135"/>
      <c r="W639" s="135"/>
      <c r="X639" s="135"/>
      <c r="Y639" s="135"/>
      <c r="Z639" s="135"/>
    </row>
    <row r="640" spans="1:26" ht="21.6" customHeight="1">
      <c r="A640" s="135"/>
      <c r="B640" s="135"/>
      <c r="C640" s="135"/>
      <c r="D640" s="135"/>
      <c r="E640" s="135"/>
      <c r="F640" s="135"/>
      <c r="G640" s="135"/>
      <c r="H640" s="135"/>
      <c r="I640" s="135"/>
      <c r="J640" s="135"/>
      <c r="K640" s="135"/>
      <c r="L640" s="135"/>
      <c r="M640" s="135"/>
      <c r="N640" s="135"/>
      <c r="O640" s="135"/>
      <c r="P640" s="135"/>
      <c r="Q640" s="135"/>
      <c r="R640" s="135"/>
      <c r="S640" s="135"/>
      <c r="T640" s="135"/>
      <c r="U640" s="135"/>
      <c r="V640" s="135"/>
      <c r="W640" s="135"/>
      <c r="X640" s="135"/>
      <c r="Y640" s="135"/>
      <c r="Z640" s="135"/>
    </row>
    <row r="641" spans="1:26" ht="21.6" customHeight="1">
      <c r="A641" s="135"/>
      <c r="B641" s="135"/>
      <c r="C641" s="135"/>
      <c r="D641" s="135"/>
      <c r="E641" s="135"/>
      <c r="F641" s="135"/>
      <c r="G641" s="135"/>
      <c r="H641" s="135"/>
      <c r="I641" s="135"/>
      <c r="J641" s="135"/>
      <c r="K641" s="135"/>
      <c r="L641" s="135"/>
      <c r="M641" s="135"/>
      <c r="N641" s="135"/>
      <c r="O641" s="135"/>
      <c r="P641" s="135"/>
      <c r="Q641" s="135"/>
      <c r="R641" s="135"/>
      <c r="S641" s="135"/>
      <c r="T641" s="135"/>
      <c r="U641" s="135"/>
      <c r="V641" s="135"/>
      <c r="W641" s="135"/>
      <c r="X641" s="135"/>
      <c r="Y641" s="135"/>
      <c r="Z641" s="135"/>
    </row>
    <row r="642" spans="1:26" ht="21.6" customHeight="1">
      <c r="A642" s="135"/>
      <c r="B642" s="135"/>
      <c r="C642" s="135"/>
      <c r="D642" s="135"/>
      <c r="E642" s="135"/>
      <c r="F642" s="135"/>
      <c r="G642" s="135"/>
      <c r="H642" s="135"/>
      <c r="I642" s="135"/>
      <c r="J642" s="135"/>
      <c r="K642" s="135"/>
      <c r="L642" s="135"/>
      <c r="M642" s="135"/>
      <c r="N642" s="135"/>
      <c r="O642" s="135"/>
      <c r="P642" s="135"/>
      <c r="Q642" s="135"/>
      <c r="R642" s="135"/>
      <c r="S642" s="135"/>
      <c r="T642" s="135"/>
      <c r="U642" s="135"/>
      <c r="V642" s="135"/>
      <c r="W642" s="135"/>
      <c r="X642" s="135"/>
      <c r="Y642" s="135"/>
      <c r="Z642" s="135"/>
    </row>
    <row r="643" spans="1:26" ht="21.6" customHeight="1">
      <c r="A643" s="135"/>
      <c r="B643" s="135"/>
      <c r="C643" s="135"/>
      <c r="D643" s="135"/>
      <c r="E643" s="135"/>
      <c r="F643" s="135"/>
      <c r="G643" s="135"/>
      <c r="H643" s="135"/>
      <c r="I643" s="135"/>
      <c r="J643" s="135"/>
      <c r="K643" s="135"/>
      <c r="L643" s="135"/>
      <c r="M643" s="135"/>
      <c r="N643" s="135"/>
      <c r="O643" s="135"/>
      <c r="P643" s="135"/>
      <c r="Q643" s="135"/>
      <c r="R643" s="135"/>
      <c r="S643" s="135"/>
      <c r="T643" s="135"/>
      <c r="U643" s="135"/>
      <c r="V643" s="135"/>
      <c r="W643" s="135"/>
      <c r="X643" s="135"/>
      <c r="Y643" s="135"/>
      <c r="Z643" s="135"/>
    </row>
    <row r="644" spans="1:26" ht="21.6" customHeight="1">
      <c r="A644" s="135"/>
      <c r="B644" s="135"/>
      <c r="C644" s="135"/>
      <c r="D644" s="135"/>
      <c r="E644" s="135"/>
      <c r="F644" s="135"/>
      <c r="G644" s="135"/>
      <c r="H644" s="135"/>
      <c r="I644" s="135"/>
      <c r="J644" s="135"/>
      <c r="K644" s="135"/>
      <c r="L644" s="135"/>
      <c r="M644" s="135"/>
      <c r="N644" s="135"/>
      <c r="O644" s="135"/>
      <c r="P644" s="135"/>
      <c r="Q644" s="135"/>
      <c r="R644" s="135"/>
      <c r="S644" s="135"/>
      <c r="T644" s="135"/>
      <c r="U644" s="135"/>
      <c r="V644" s="135"/>
      <c r="W644" s="135"/>
      <c r="X644" s="135"/>
      <c r="Y644" s="135"/>
      <c r="Z644" s="135"/>
    </row>
    <row r="645" spans="1:26" ht="21.6" customHeight="1">
      <c r="A645" s="135"/>
      <c r="B645" s="135"/>
      <c r="C645" s="135"/>
      <c r="D645" s="135"/>
      <c r="E645" s="135"/>
      <c r="F645" s="135"/>
      <c r="G645" s="135"/>
      <c r="H645" s="135"/>
      <c r="I645" s="135"/>
      <c r="J645" s="135"/>
      <c r="K645" s="135"/>
      <c r="L645" s="135"/>
      <c r="M645" s="135"/>
      <c r="N645" s="135"/>
      <c r="O645" s="135"/>
      <c r="P645" s="135"/>
      <c r="Q645" s="135"/>
      <c r="R645" s="135"/>
      <c r="S645" s="135"/>
      <c r="T645" s="135"/>
      <c r="U645" s="135"/>
      <c r="V645" s="135"/>
      <c r="W645" s="135"/>
      <c r="X645" s="135"/>
      <c r="Y645" s="135"/>
      <c r="Z645" s="135"/>
    </row>
    <row r="646" spans="1:26" ht="21.6" customHeight="1">
      <c r="A646" s="135"/>
      <c r="B646" s="135"/>
      <c r="C646" s="135"/>
      <c r="D646" s="135"/>
      <c r="E646" s="135"/>
      <c r="F646" s="135"/>
      <c r="G646" s="135"/>
      <c r="H646" s="135"/>
      <c r="I646" s="135"/>
      <c r="J646" s="135"/>
      <c r="K646" s="135"/>
      <c r="L646" s="135"/>
      <c r="M646" s="135"/>
      <c r="N646" s="135"/>
      <c r="O646" s="135"/>
      <c r="P646" s="135"/>
      <c r="Q646" s="135"/>
      <c r="R646" s="135"/>
      <c r="S646" s="135"/>
      <c r="T646" s="135"/>
      <c r="U646" s="135"/>
      <c r="V646" s="135"/>
      <c r="W646" s="135"/>
      <c r="X646" s="135"/>
      <c r="Y646" s="135"/>
      <c r="Z646" s="135"/>
    </row>
    <row r="647" spans="1:26" ht="21.6" customHeight="1">
      <c r="A647" s="135"/>
      <c r="B647" s="135"/>
      <c r="C647" s="135"/>
      <c r="D647" s="135"/>
      <c r="E647" s="135"/>
      <c r="F647" s="135"/>
      <c r="G647" s="135"/>
      <c r="H647" s="135"/>
      <c r="I647" s="135"/>
      <c r="J647" s="135"/>
      <c r="K647" s="135"/>
      <c r="L647" s="135"/>
      <c r="M647" s="135"/>
      <c r="N647" s="135"/>
      <c r="O647" s="135"/>
      <c r="P647" s="135"/>
      <c r="Q647" s="135"/>
      <c r="R647" s="135"/>
      <c r="S647" s="135"/>
      <c r="T647" s="135"/>
      <c r="U647" s="135"/>
      <c r="V647" s="135"/>
      <c r="W647" s="135"/>
      <c r="X647" s="135"/>
      <c r="Y647" s="135"/>
      <c r="Z647" s="135"/>
    </row>
    <row r="648" spans="1:26" ht="21.6" customHeight="1">
      <c r="A648" s="135"/>
      <c r="B648" s="135"/>
      <c r="C648" s="135"/>
      <c r="D648" s="135"/>
      <c r="E648" s="135"/>
      <c r="F648" s="135"/>
      <c r="G648" s="135"/>
      <c r="H648" s="135"/>
      <c r="I648" s="135"/>
      <c r="J648" s="135"/>
      <c r="K648" s="135"/>
      <c r="L648" s="135"/>
      <c r="M648" s="135"/>
      <c r="N648" s="135"/>
      <c r="O648" s="135"/>
      <c r="P648" s="135"/>
      <c r="Q648" s="135"/>
      <c r="R648" s="135"/>
      <c r="S648" s="135"/>
      <c r="T648" s="135"/>
      <c r="U648" s="135"/>
      <c r="V648" s="135"/>
      <c r="W648" s="135"/>
      <c r="X648" s="135"/>
      <c r="Y648" s="135"/>
      <c r="Z648" s="135"/>
    </row>
    <row r="649" spans="1:26" ht="21.6" customHeight="1">
      <c r="A649" s="135"/>
      <c r="B649" s="135"/>
      <c r="C649" s="135"/>
      <c r="D649" s="135"/>
      <c r="E649" s="135"/>
      <c r="F649" s="135"/>
      <c r="G649" s="135"/>
      <c r="H649" s="135"/>
      <c r="I649" s="135"/>
      <c r="J649" s="135"/>
      <c r="K649" s="135"/>
      <c r="L649" s="135"/>
      <c r="M649" s="135"/>
      <c r="N649" s="135"/>
      <c r="O649" s="135"/>
      <c r="P649" s="135"/>
      <c r="Q649" s="135"/>
      <c r="R649" s="135"/>
      <c r="S649" s="135"/>
      <c r="T649" s="135"/>
      <c r="U649" s="135"/>
      <c r="V649" s="135"/>
      <c r="W649" s="135"/>
      <c r="X649" s="135"/>
      <c r="Y649" s="135"/>
      <c r="Z649" s="135"/>
    </row>
    <row r="650" spans="1:26" ht="21.6" customHeight="1">
      <c r="A650" s="135"/>
      <c r="B650" s="135"/>
      <c r="C650" s="135"/>
      <c r="D650" s="135"/>
      <c r="E650" s="135"/>
      <c r="F650" s="135"/>
      <c r="G650" s="135"/>
      <c r="H650" s="135"/>
      <c r="I650" s="135"/>
      <c r="J650" s="135"/>
      <c r="K650" s="135"/>
      <c r="L650" s="135"/>
      <c r="M650" s="135"/>
      <c r="N650" s="135"/>
      <c r="O650" s="135"/>
      <c r="P650" s="135"/>
      <c r="Q650" s="135"/>
      <c r="R650" s="135"/>
      <c r="S650" s="135"/>
      <c r="T650" s="135"/>
      <c r="U650" s="135"/>
      <c r="V650" s="135"/>
      <c r="W650" s="135"/>
      <c r="X650" s="135"/>
      <c r="Y650" s="135"/>
      <c r="Z650" s="135"/>
    </row>
    <row r="651" spans="1:26" ht="21.6" customHeight="1">
      <c r="A651" s="135"/>
      <c r="B651" s="135"/>
      <c r="C651" s="135"/>
      <c r="D651" s="135"/>
      <c r="E651" s="135"/>
      <c r="F651" s="135"/>
      <c r="G651" s="135"/>
      <c r="H651" s="135"/>
      <c r="I651" s="135"/>
      <c r="J651" s="135"/>
      <c r="K651" s="135"/>
      <c r="L651" s="135"/>
      <c r="M651" s="135"/>
      <c r="N651" s="135"/>
      <c r="O651" s="135"/>
      <c r="P651" s="135"/>
      <c r="Q651" s="135"/>
      <c r="R651" s="135"/>
      <c r="S651" s="135"/>
      <c r="T651" s="135"/>
      <c r="U651" s="135"/>
      <c r="V651" s="135"/>
      <c r="W651" s="135"/>
      <c r="X651" s="135"/>
      <c r="Y651" s="135"/>
      <c r="Z651" s="135"/>
    </row>
    <row r="652" spans="1:26" ht="21.6" customHeight="1">
      <c r="A652" s="135"/>
      <c r="B652" s="135"/>
      <c r="C652" s="135"/>
      <c r="D652" s="135"/>
      <c r="E652" s="135"/>
      <c r="F652" s="135"/>
      <c r="G652" s="135"/>
      <c r="H652" s="135"/>
      <c r="I652" s="135"/>
      <c r="J652" s="135"/>
      <c r="K652" s="135"/>
      <c r="L652" s="135"/>
      <c r="M652" s="135"/>
      <c r="N652" s="135"/>
      <c r="O652" s="135"/>
      <c r="P652" s="135"/>
      <c r="Q652" s="135"/>
      <c r="R652" s="135"/>
      <c r="S652" s="135"/>
      <c r="T652" s="135"/>
      <c r="U652" s="135"/>
      <c r="V652" s="135"/>
      <c r="W652" s="135"/>
      <c r="X652" s="135"/>
      <c r="Y652" s="135"/>
      <c r="Z652" s="135"/>
    </row>
    <row r="653" spans="1:26" ht="21.6" customHeight="1">
      <c r="A653" s="135"/>
      <c r="B653" s="135"/>
      <c r="C653" s="135"/>
      <c r="D653" s="135"/>
      <c r="E653" s="135"/>
      <c r="F653" s="135"/>
      <c r="G653" s="135"/>
      <c r="H653" s="135"/>
      <c r="I653" s="135"/>
      <c r="J653" s="135"/>
      <c r="K653" s="135"/>
      <c r="L653" s="135"/>
      <c r="M653" s="135"/>
      <c r="N653" s="135"/>
      <c r="O653" s="135"/>
      <c r="P653" s="135"/>
      <c r="Q653" s="135"/>
      <c r="R653" s="135"/>
      <c r="S653" s="135"/>
      <c r="T653" s="135"/>
      <c r="U653" s="135"/>
      <c r="V653" s="135"/>
      <c r="W653" s="135"/>
      <c r="X653" s="135"/>
      <c r="Y653" s="135"/>
      <c r="Z653" s="135"/>
    </row>
    <row r="654" spans="1:26" ht="21.6" customHeight="1">
      <c r="A654" s="135"/>
      <c r="B654" s="135"/>
      <c r="C654" s="135"/>
      <c r="D654" s="135"/>
      <c r="E654" s="135"/>
      <c r="F654" s="135"/>
      <c r="G654" s="135"/>
      <c r="H654" s="135"/>
      <c r="I654" s="135"/>
      <c r="J654" s="135"/>
      <c r="K654" s="135"/>
      <c r="L654" s="135"/>
      <c r="M654" s="135"/>
      <c r="N654" s="135"/>
      <c r="O654" s="135"/>
      <c r="P654" s="135"/>
      <c r="Q654" s="135"/>
      <c r="R654" s="135"/>
      <c r="S654" s="135"/>
      <c r="T654" s="135"/>
      <c r="U654" s="135"/>
      <c r="V654" s="135"/>
      <c r="W654" s="135"/>
      <c r="X654" s="135"/>
      <c r="Y654" s="135"/>
      <c r="Z654" s="135"/>
    </row>
    <row r="655" spans="1:26" ht="21.6" customHeight="1">
      <c r="A655" s="135"/>
      <c r="B655" s="135"/>
      <c r="C655" s="135"/>
      <c r="D655" s="135"/>
      <c r="E655" s="135"/>
      <c r="F655" s="135"/>
      <c r="G655" s="135"/>
      <c r="H655" s="135"/>
      <c r="I655" s="135"/>
      <c r="J655" s="135"/>
      <c r="K655" s="135"/>
      <c r="L655" s="135"/>
      <c r="M655" s="135"/>
      <c r="N655" s="135"/>
      <c r="O655" s="135"/>
      <c r="P655" s="135"/>
      <c r="Q655" s="135"/>
      <c r="R655" s="135"/>
      <c r="S655" s="135"/>
      <c r="T655" s="135"/>
      <c r="U655" s="135"/>
      <c r="V655" s="135"/>
      <c r="W655" s="135"/>
      <c r="X655" s="135"/>
      <c r="Y655" s="135"/>
      <c r="Z655" s="135"/>
    </row>
    <row r="656" spans="1:26" ht="21.6" customHeight="1">
      <c r="A656" s="135"/>
      <c r="B656" s="135"/>
      <c r="C656" s="135"/>
      <c r="D656" s="135"/>
      <c r="E656" s="135"/>
      <c r="F656" s="135"/>
      <c r="G656" s="135"/>
      <c r="H656" s="135"/>
      <c r="I656" s="135"/>
      <c r="J656" s="135"/>
      <c r="K656" s="135"/>
      <c r="L656" s="135"/>
      <c r="M656" s="135"/>
      <c r="N656" s="135"/>
      <c r="O656" s="135"/>
      <c r="P656" s="135"/>
      <c r="Q656" s="135"/>
      <c r="R656" s="135"/>
      <c r="S656" s="135"/>
      <c r="T656" s="135"/>
      <c r="U656" s="135"/>
      <c r="V656" s="135"/>
      <c r="W656" s="135"/>
      <c r="X656" s="135"/>
      <c r="Y656" s="135"/>
      <c r="Z656" s="135"/>
    </row>
    <row r="657" spans="1:26" ht="21.6" customHeight="1">
      <c r="A657" s="135"/>
      <c r="B657" s="135"/>
      <c r="C657" s="135"/>
      <c r="D657" s="135"/>
      <c r="E657" s="135"/>
      <c r="F657" s="135"/>
      <c r="G657" s="135"/>
      <c r="H657" s="135"/>
      <c r="I657" s="135"/>
      <c r="J657" s="135"/>
      <c r="K657" s="135"/>
      <c r="L657" s="135"/>
      <c r="M657" s="135"/>
      <c r="N657" s="135"/>
      <c r="O657" s="135"/>
      <c r="P657" s="135"/>
      <c r="Q657" s="135"/>
      <c r="R657" s="135"/>
      <c r="S657" s="135"/>
      <c r="T657" s="135"/>
      <c r="U657" s="135"/>
      <c r="V657" s="135"/>
      <c r="W657" s="135"/>
      <c r="X657" s="135"/>
      <c r="Y657" s="135"/>
      <c r="Z657" s="135"/>
    </row>
    <row r="658" spans="1:26" ht="21.6" customHeight="1">
      <c r="A658" s="135"/>
      <c r="B658" s="135"/>
      <c r="C658" s="135"/>
      <c r="D658" s="135"/>
      <c r="E658" s="135"/>
      <c r="F658" s="135"/>
      <c r="G658" s="135"/>
      <c r="H658" s="135"/>
      <c r="I658" s="135"/>
      <c r="J658" s="135"/>
      <c r="K658" s="135"/>
      <c r="L658" s="135"/>
      <c r="M658" s="135"/>
      <c r="N658" s="135"/>
      <c r="O658" s="135"/>
      <c r="P658" s="135"/>
      <c r="Q658" s="135"/>
      <c r="R658" s="135"/>
      <c r="S658" s="135"/>
      <c r="T658" s="135"/>
      <c r="U658" s="135"/>
      <c r="V658" s="135"/>
      <c r="W658" s="135"/>
      <c r="X658" s="135"/>
      <c r="Y658" s="135"/>
      <c r="Z658" s="135"/>
    </row>
    <row r="659" spans="1:26" ht="21.6" customHeight="1">
      <c r="A659" s="135"/>
      <c r="B659" s="135"/>
      <c r="C659" s="135"/>
      <c r="D659" s="135"/>
      <c r="E659" s="135"/>
      <c r="F659" s="135"/>
      <c r="G659" s="135"/>
      <c r="H659" s="135"/>
      <c r="I659" s="135"/>
      <c r="J659" s="135"/>
      <c r="K659" s="135"/>
      <c r="L659" s="135"/>
      <c r="M659" s="135"/>
      <c r="N659" s="135"/>
      <c r="O659" s="135"/>
      <c r="P659" s="135"/>
      <c r="Q659" s="135"/>
      <c r="R659" s="135"/>
      <c r="S659" s="135"/>
      <c r="T659" s="135"/>
      <c r="U659" s="135"/>
      <c r="V659" s="135"/>
      <c r="W659" s="135"/>
      <c r="X659" s="135"/>
      <c r="Y659" s="135"/>
      <c r="Z659" s="135"/>
    </row>
    <row r="660" spans="1:26" ht="21.6" customHeight="1">
      <c r="A660" s="135"/>
      <c r="B660" s="135"/>
      <c r="C660" s="135"/>
      <c r="D660" s="135"/>
      <c r="E660" s="135"/>
      <c r="F660" s="135"/>
      <c r="G660" s="135"/>
      <c r="H660" s="135"/>
      <c r="I660" s="135"/>
      <c r="J660" s="135"/>
      <c r="K660" s="135"/>
      <c r="L660" s="135"/>
      <c r="M660" s="135"/>
      <c r="N660" s="135"/>
      <c r="O660" s="135"/>
      <c r="P660" s="135"/>
      <c r="Q660" s="135"/>
      <c r="R660" s="135"/>
      <c r="S660" s="135"/>
      <c r="T660" s="135"/>
      <c r="U660" s="135"/>
      <c r="V660" s="135"/>
      <c r="W660" s="135"/>
      <c r="X660" s="135"/>
      <c r="Y660" s="135"/>
      <c r="Z660" s="135"/>
    </row>
    <row r="661" spans="1:26" ht="21.6" customHeight="1">
      <c r="A661" s="135"/>
      <c r="B661" s="135"/>
      <c r="C661" s="135"/>
      <c r="D661" s="135"/>
      <c r="E661" s="135"/>
      <c r="F661" s="135"/>
      <c r="G661" s="135"/>
      <c r="H661" s="135"/>
      <c r="I661" s="135"/>
      <c r="J661" s="135"/>
      <c r="K661" s="135"/>
      <c r="L661" s="135"/>
      <c r="M661" s="135"/>
      <c r="N661" s="135"/>
      <c r="O661" s="135"/>
      <c r="P661" s="135"/>
      <c r="Q661" s="135"/>
      <c r="R661" s="135"/>
      <c r="S661" s="135"/>
      <c r="T661" s="135"/>
      <c r="U661" s="135"/>
      <c r="V661" s="135"/>
      <c r="W661" s="135"/>
      <c r="X661" s="135"/>
      <c r="Y661" s="135"/>
      <c r="Z661" s="135"/>
    </row>
    <row r="662" spans="1:26" ht="21.6" customHeight="1">
      <c r="A662" s="135"/>
      <c r="B662" s="135"/>
      <c r="C662" s="135"/>
      <c r="D662" s="135"/>
      <c r="E662" s="135"/>
      <c r="F662" s="135"/>
      <c r="G662" s="135"/>
      <c r="H662" s="135"/>
      <c r="I662" s="135"/>
      <c r="J662" s="135"/>
      <c r="K662" s="135"/>
      <c r="L662" s="135"/>
      <c r="M662" s="135"/>
      <c r="N662" s="135"/>
      <c r="O662" s="135"/>
      <c r="P662" s="135"/>
      <c r="Q662" s="135"/>
      <c r="R662" s="135"/>
      <c r="S662" s="135"/>
      <c r="T662" s="135"/>
      <c r="U662" s="135"/>
      <c r="V662" s="135"/>
      <c r="W662" s="135"/>
      <c r="X662" s="135"/>
      <c r="Y662" s="135"/>
      <c r="Z662" s="135"/>
    </row>
    <row r="663" spans="1:26" ht="21.6" customHeight="1">
      <c r="A663" s="135"/>
      <c r="B663" s="135"/>
      <c r="C663" s="135"/>
      <c r="D663" s="135"/>
      <c r="E663" s="135"/>
      <c r="F663" s="135"/>
      <c r="G663" s="135"/>
      <c r="H663" s="135"/>
      <c r="I663" s="135"/>
      <c r="J663" s="135"/>
      <c r="K663" s="135"/>
      <c r="L663" s="135"/>
      <c r="M663" s="135"/>
      <c r="N663" s="135"/>
      <c r="O663" s="135"/>
      <c r="P663" s="135"/>
      <c r="Q663" s="135"/>
      <c r="R663" s="135"/>
      <c r="S663" s="135"/>
      <c r="T663" s="135"/>
      <c r="U663" s="135"/>
      <c r="V663" s="135"/>
      <c r="W663" s="135"/>
      <c r="X663" s="135"/>
      <c r="Y663" s="135"/>
      <c r="Z663" s="135"/>
    </row>
    <row r="664" spans="1:26" ht="21.6" customHeight="1">
      <c r="A664" s="135"/>
      <c r="B664" s="135"/>
      <c r="C664" s="135"/>
      <c r="D664" s="135"/>
      <c r="E664" s="135"/>
      <c r="F664" s="135"/>
      <c r="G664" s="135"/>
      <c r="H664" s="135"/>
      <c r="I664" s="135"/>
      <c r="J664" s="135"/>
      <c r="K664" s="135"/>
      <c r="L664" s="135"/>
      <c r="M664" s="135"/>
      <c r="N664" s="135"/>
      <c r="O664" s="135"/>
      <c r="P664" s="135"/>
      <c r="Q664" s="135"/>
      <c r="R664" s="135"/>
      <c r="S664" s="135"/>
      <c r="T664" s="135"/>
      <c r="U664" s="135"/>
      <c r="V664" s="135"/>
      <c r="W664" s="135"/>
      <c r="X664" s="135"/>
      <c r="Y664" s="135"/>
      <c r="Z664" s="135"/>
    </row>
    <row r="665" spans="1:26" ht="21.6" customHeight="1">
      <c r="A665" s="135"/>
      <c r="B665" s="135"/>
      <c r="C665" s="135"/>
      <c r="D665" s="135"/>
      <c r="E665" s="135"/>
      <c r="F665" s="135"/>
      <c r="G665" s="135"/>
      <c r="H665" s="135"/>
      <c r="I665" s="135"/>
      <c r="J665" s="135"/>
      <c r="K665" s="135"/>
      <c r="L665" s="135"/>
      <c r="M665" s="135"/>
      <c r="N665" s="135"/>
      <c r="O665" s="135"/>
      <c r="P665" s="135"/>
      <c r="Q665" s="135"/>
      <c r="R665" s="135"/>
      <c r="S665" s="135"/>
      <c r="T665" s="135"/>
      <c r="U665" s="135"/>
      <c r="V665" s="135"/>
      <c r="W665" s="135"/>
      <c r="X665" s="135"/>
      <c r="Y665" s="135"/>
      <c r="Z665" s="135"/>
    </row>
    <row r="666" spans="1:26" ht="21.6" customHeight="1">
      <c r="A666" s="135"/>
      <c r="B666" s="135"/>
      <c r="C666" s="135"/>
      <c r="D666" s="135"/>
      <c r="E666" s="135"/>
      <c r="F666" s="135"/>
      <c r="G666" s="135"/>
      <c r="H666" s="135"/>
      <c r="I666" s="135"/>
      <c r="J666" s="135"/>
      <c r="K666" s="135"/>
      <c r="L666" s="135"/>
      <c r="M666" s="135"/>
      <c r="N666" s="135"/>
      <c r="O666" s="135"/>
      <c r="P666" s="135"/>
      <c r="Q666" s="135"/>
      <c r="R666" s="135"/>
      <c r="S666" s="135"/>
      <c r="T666" s="135"/>
      <c r="U666" s="135"/>
      <c r="V666" s="135"/>
      <c r="W666" s="135"/>
      <c r="X666" s="135"/>
      <c r="Y666" s="135"/>
      <c r="Z666" s="135"/>
    </row>
    <row r="667" spans="1:26" ht="21.6" customHeight="1">
      <c r="A667" s="135"/>
      <c r="B667" s="135"/>
      <c r="C667" s="135"/>
      <c r="D667" s="135"/>
      <c r="E667" s="135"/>
      <c r="F667" s="135"/>
      <c r="G667" s="135"/>
      <c r="H667" s="135"/>
      <c r="I667" s="135"/>
      <c r="J667" s="135"/>
      <c r="K667" s="135"/>
      <c r="L667" s="135"/>
      <c r="M667" s="135"/>
      <c r="N667" s="135"/>
      <c r="O667" s="135"/>
      <c r="P667" s="135"/>
      <c r="Q667" s="135"/>
      <c r="R667" s="135"/>
      <c r="S667" s="135"/>
      <c r="T667" s="135"/>
      <c r="U667" s="135"/>
      <c r="V667" s="135"/>
      <c r="W667" s="135"/>
      <c r="X667" s="135"/>
      <c r="Y667" s="135"/>
      <c r="Z667" s="135"/>
    </row>
    <row r="668" spans="1:26" ht="21.6" customHeight="1">
      <c r="A668" s="135"/>
      <c r="B668" s="135"/>
      <c r="C668" s="135"/>
      <c r="D668" s="135"/>
      <c r="E668" s="135"/>
      <c r="F668" s="135"/>
      <c r="G668" s="135"/>
      <c r="H668" s="135"/>
      <c r="I668" s="135"/>
      <c r="J668" s="135"/>
      <c r="K668" s="135"/>
      <c r="L668" s="135"/>
      <c r="M668" s="135"/>
      <c r="N668" s="135"/>
      <c r="O668" s="135"/>
      <c r="P668" s="135"/>
      <c r="Q668" s="135"/>
      <c r="R668" s="135"/>
      <c r="S668" s="135"/>
      <c r="T668" s="135"/>
      <c r="U668" s="135"/>
      <c r="V668" s="135"/>
      <c r="W668" s="135"/>
      <c r="X668" s="135"/>
      <c r="Y668" s="135"/>
      <c r="Z668" s="135"/>
    </row>
    <row r="669" spans="1:26" ht="21.6" customHeight="1">
      <c r="A669" s="135"/>
      <c r="B669" s="135"/>
      <c r="C669" s="135"/>
      <c r="D669" s="135"/>
      <c r="E669" s="135"/>
      <c r="F669" s="135"/>
      <c r="G669" s="135"/>
      <c r="H669" s="135"/>
      <c r="I669" s="135"/>
      <c r="J669" s="135"/>
      <c r="K669" s="135"/>
      <c r="L669" s="135"/>
      <c r="M669" s="135"/>
      <c r="N669" s="135"/>
      <c r="O669" s="135"/>
      <c r="P669" s="135"/>
      <c r="Q669" s="135"/>
      <c r="R669" s="135"/>
      <c r="S669" s="135"/>
      <c r="T669" s="135"/>
      <c r="U669" s="135"/>
      <c r="V669" s="135"/>
      <c r="W669" s="135"/>
      <c r="X669" s="135"/>
      <c r="Y669" s="135"/>
      <c r="Z669" s="135"/>
    </row>
    <row r="670" spans="1:26" ht="21.6" customHeight="1">
      <c r="A670" s="135"/>
      <c r="B670" s="135"/>
      <c r="C670" s="135"/>
      <c r="D670" s="135"/>
      <c r="E670" s="135"/>
      <c r="F670" s="135"/>
      <c r="G670" s="135"/>
      <c r="H670" s="135"/>
      <c r="I670" s="135"/>
      <c r="J670" s="135"/>
      <c r="K670" s="135"/>
      <c r="L670" s="135"/>
      <c r="M670" s="135"/>
      <c r="N670" s="135"/>
      <c r="O670" s="135"/>
      <c r="P670" s="135"/>
      <c r="Q670" s="135"/>
      <c r="R670" s="135"/>
      <c r="S670" s="135"/>
      <c r="T670" s="135"/>
      <c r="U670" s="135"/>
      <c r="V670" s="135"/>
      <c r="W670" s="135"/>
      <c r="X670" s="135"/>
      <c r="Y670" s="135"/>
      <c r="Z670" s="135"/>
    </row>
    <row r="671" spans="1:26" ht="21.6" customHeight="1">
      <c r="A671" s="135"/>
      <c r="B671" s="135"/>
      <c r="C671" s="135"/>
      <c r="D671" s="135"/>
      <c r="E671" s="135"/>
      <c r="F671" s="135"/>
      <c r="G671" s="135"/>
      <c r="H671" s="135"/>
      <c r="I671" s="135"/>
      <c r="J671" s="135"/>
      <c r="K671" s="135"/>
      <c r="L671" s="135"/>
      <c r="M671" s="135"/>
      <c r="N671" s="135"/>
      <c r="O671" s="135"/>
      <c r="P671" s="135"/>
      <c r="Q671" s="135"/>
      <c r="R671" s="135"/>
      <c r="S671" s="135"/>
      <c r="T671" s="135"/>
      <c r="U671" s="135"/>
      <c r="V671" s="135"/>
      <c r="W671" s="135"/>
      <c r="X671" s="135"/>
      <c r="Y671" s="135"/>
      <c r="Z671" s="135"/>
    </row>
    <row r="672" spans="1:26" ht="21.6" customHeight="1">
      <c r="A672" s="135"/>
      <c r="B672" s="135"/>
      <c r="C672" s="135"/>
      <c r="D672" s="135"/>
      <c r="E672" s="135"/>
      <c r="F672" s="135"/>
      <c r="G672" s="135"/>
      <c r="H672" s="135"/>
      <c r="I672" s="135"/>
      <c r="J672" s="135"/>
      <c r="K672" s="135"/>
      <c r="L672" s="135"/>
      <c r="M672" s="135"/>
      <c r="N672" s="135"/>
      <c r="O672" s="135"/>
      <c r="P672" s="135"/>
      <c r="Q672" s="135"/>
      <c r="R672" s="135"/>
      <c r="S672" s="135"/>
      <c r="T672" s="135"/>
      <c r="U672" s="135"/>
      <c r="V672" s="135"/>
      <c r="W672" s="135"/>
      <c r="X672" s="135"/>
      <c r="Y672" s="135"/>
      <c r="Z672" s="135"/>
    </row>
    <row r="673" spans="1:26" ht="21.6" customHeight="1">
      <c r="A673" s="135"/>
      <c r="B673" s="135"/>
      <c r="C673" s="135"/>
      <c r="D673" s="135"/>
      <c r="E673" s="135"/>
      <c r="F673" s="135"/>
      <c r="G673" s="135"/>
      <c r="H673" s="135"/>
      <c r="I673" s="135"/>
      <c r="J673" s="135"/>
      <c r="K673" s="135"/>
      <c r="L673" s="135"/>
      <c r="M673" s="135"/>
      <c r="N673" s="135"/>
      <c r="O673" s="135"/>
      <c r="P673" s="135"/>
      <c r="Q673" s="135"/>
      <c r="R673" s="135"/>
      <c r="S673" s="135"/>
      <c r="T673" s="135"/>
      <c r="U673" s="135"/>
      <c r="V673" s="135"/>
      <c r="W673" s="135"/>
      <c r="X673" s="135"/>
      <c r="Y673" s="135"/>
      <c r="Z673" s="135"/>
    </row>
    <row r="674" spans="1:26" ht="21.6" customHeight="1">
      <c r="A674" s="135"/>
      <c r="B674" s="135"/>
      <c r="C674" s="135"/>
      <c r="D674" s="135"/>
      <c r="E674" s="135"/>
      <c r="F674" s="135"/>
      <c r="G674" s="135"/>
      <c r="H674" s="135"/>
      <c r="I674" s="135"/>
      <c r="J674" s="135"/>
      <c r="K674" s="135"/>
      <c r="L674" s="135"/>
      <c r="M674" s="135"/>
      <c r="N674" s="135"/>
      <c r="O674" s="135"/>
      <c r="P674" s="135"/>
      <c r="Q674" s="135"/>
      <c r="R674" s="135"/>
      <c r="S674" s="135"/>
      <c r="T674" s="135"/>
      <c r="U674" s="135"/>
      <c r="V674" s="135"/>
      <c r="W674" s="135"/>
      <c r="X674" s="135"/>
      <c r="Y674" s="135"/>
      <c r="Z674" s="135"/>
    </row>
    <row r="675" spans="1:26" ht="21.6" customHeight="1">
      <c r="A675" s="135"/>
      <c r="B675" s="135"/>
      <c r="C675" s="135"/>
      <c r="D675" s="135"/>
      <c r="E675" s="135"/>
      <c r="F675" s="135"/>
      <c r="G675" s="135"/>
      <c r="H675" s="135"/>
      <c r="I675" s="135"/>
      <c r="J675" s="135"/>
      <c r="K675" s="135"/>
      <c r="L675" s="135"/>
      <c r="M675" s="135"/>
      <c r="N675" s="135"/>
      <c r="O675" s="135"/>
      <c r="P675" s="135"/>
      <c r="Q675" s="135"/>
      <c r="R675" s="135"/>
      <c r="S675" s="135"/>
      <c r="T675" s="135"/>
      <c r="U675" s="135"/>
      <c r="V675" s="135"/>
      <c r="W675" s="135"/>
      <c r="X675" s="135"/>
      <c r="Y675" s="135"/>
      <c r="Z675" s="135"/>
    </row>
    <row r="676" spans="1:26" ht="21.6" customHeight="1">
      <c r="A676" s="135"/>
      <c r="B676" s="135"/>
      <c r="C676" s="135"/>
      <c r="D676" s="135"/>
      <c r="E676" s="135"/>
      <c r="F676" s="135"/>
      <c r="G676" s="135"/>
      <c r="H676" s="135"/>
      <c r="I676" s="135"/>
      <c r="J676" s="135"/>
      <c r="K676" s="135"/>
      <c r="L676" s="135"/>
      <c r="M676" s="135"/>
      <c r="N676" s="135"/>
      <c r="O676" s="135"/>
      <c r="P676" s="135"/>
      <c r="Q676" s="135"/>
      <c r="R676" s="135"/>
      <c r="S676" s="135"/>
      <c r="T676" s="135"/>
      <c r="U676" s="135"/>
      <c r="V676" s="135"/>
      <c r="W676" s="135"/>
      <c r="X676" s="135"/>
      <c r="Y676" s="135"/>
      <c r="Z676" s="135"/>
    </row>
    <row r="677" spans="1:26" ht="21.6" customHeight="1">
      <c r="A677" s="135"/>
      <c r="B677" s="135"/>
      <c r="C677" s="135"/>
      <c r="D677" s="135"/>
      <c r="E677" s="135"/>
      <c r="F677" s="135"/>
      <c r="G677" s="135"/>
      <c r="H677" s="135"/>
      <c r="I677" s="135"/>
      <c r="J677" s="135"/>
      <c r="K677" s="135"/>
      <c r="L677" s="135"/>
      <c r="M677" s="135"/>
      <c r="N677" s="135"/>
      <c r="O677" s="135"/>
      <c r="P677" s="135"/>
      <c r="Q677" s="135"/>
      <c r="R677" s="135"/>
      <c r="S677" s="135"/>
      <c r="T677" s="135"/>
      <c r="U677" s="135"/>
      <c r="V677" s="135"/>
      <c r="W677" s="135"/>
      <c r="X677" s="135"/>
      <c r="Y677" s="135"/>
      <c r="Z677" s="135"/>
    </row>
    <row r="678" spans="1:26" ht="21.6" customHeight="1">
      <c r="A678" s="135"/>
      <c r="B678" s="135"/>
      <c r="C678" s="135"/>
      <c r="D678" s="135"/>
      <c r="E678" s="135"/>
      <c r="F678" s="135"/>
      <c r="G678" s="135"/>
      <c r="H678" s="135"/>
      <c r="I678" s="135"/>
      <c r="J678" s="135"/>
      <c r="K678" s="135"/>
      <c r="L678" s="135"/>
      <c r="M678" s="135"/>
      <c r="N678" s="135"/>
      <c r="O678" s="135"/>
      <c r="P678" s="135"/>
      <c r="Q678" s="135"/>
      <c r="R678" s="135"/>
      <c r="S678" s="135"/>
      <c r="T678" s="135"/>
      <c r="U678" s="135"/>
      <c r="V678" s="135"/>
      <c r="W678" s="135"/>
      <c r="X678" s="135"/>
      <c r="Y678" s="135"/>
      <c r="Z678" s="135"/>
    </row>
    <row r="679" spans="1:26" ht="21.6" customHeight="1">
      <c r="A679" s="135"/>
      <c r="B679" s="135"/>
      <c r="C679" s="135"/>
      <c r="D679" s="135"/>
      <c r="E679" s="135"/>
      <c r="F679" s="135"/>
      <c r="G679" s="135"/>
      <c r="H679" s="135"/>
      <c r="I679" s="135"/>
      <c r="J679" s="135"/>
      <c r="K679" s="135"/>
      <c r="L679" s="135"/>
      <c r="M679" s="135"/>
      <c r="N679" s="135"/>
      <c r="O679" s="135"/>
      <c r="P679" s="135"/>
      <c r="Q679" s="135"/>
      <c r="R679" s="135"/>
      <c r="S679" s="135"/>
      <c r="T679" s="135"/>
      <c r="U679" s="135"/>
      <c r="V679" s="135"/>
      <c r="W679" s="135"/>
      <c r="X679" s="135"/>
      <c r="Y679" s="135"/>
      <c r="Z679" s="135"/>
    </row>
    <row r="680" spans="1:26" ht="21.6" customHeight="1">
      <c r="A680" s="135"/>
      <c r="B680" s="135"/>
      <c r="C680" s="135"/>
      <c r="D680" s="135"/>
      <c r="E680" s="135"/>
      <c r="F680" s="135"/>
      <c r="G680" s="135"/>
      <c r="H680" s="135"/>
      <c r="I680" s="135"/>
      <c r="J680" s="135"/>
      <c r="K680" s="135"/>
      <c r="L680" s="135"/>
      <c r="M680" s="135"/>
      <c r="N680" s="135"/>
      <c r="O680" s="135"/>
      <c r="P680" s="135"/>
      <c r="Q680" s="135"/>
      <c r="R680" s="135"/>
      <c r="S680" s="135"/>
      <c r="T680" s="135"/>
      <c r="U680" s="135"/>
      <c r="V680" s="135"/>
      <c r="W680" s="135"/>
      <c r="X680" s="135"/>
      <c r="Y680" s="135"/>
      <c r="Z680" s="135"/>
    </row>
    <row r="681" spans="1:26" ht="21.6" customHeight="1">
      <c r="A681" s="135"/>
      <c r="B681" s="135"/>
      <c r="C681" s="135"/>
      <c r="D681" s="135"/>
      <c r="E681" s="135"/>
      <c r="F681" s="135"/>
      <c r="G681" s="135"/>
      <c r="H681" s="135"/>
      <c r="I681" s="135"/>
      <c r="J681" s="135"/>
      <c r="K681" s="135"/>
      <c r="L681" s="135"/>
      <c r="M681" s="135"/>
      <c r="N681" s="135"/>
      <c r="O681" s="135"/>
      <c r="P681" s="135"/>
      <c r="Q681" s="135"/>
      <c r="R681" s="135"/>
      <c r="S681" s="135"/>
      <c r="T681" s="135"/>
      <c r="U681" s="135"/>
      <c r="V681" s="135"/>
      <c r="W681" s="135"/>
      <c r="X681" s="135"/>
      <c r="Y681" s="135"/>
      <c r="Z681" s="135"/>
    </row>
    <row r="682" spans="1:26" ht="21.6" customHeight="1">
      <c r="A682" s="135"/>
      <c r="B682" s="135"/>
      <c r="C682" s="135"/>
      <c r="D682" s="135"/>
      <c r="E682" s="135"/>
      <c r="F682" s="135"/>
      <c r="G682" s="135"/>
      <c r="H682" s="135"/>
      <c r="I682" s="135"/>
      <c r="J682" s="135"/>
      <c r="K682" s="135"/>
      <c r="L682" s="135"/>
      <c r="M682" s="135"/>
      <c r="N682" s="135"/>
      <c r="O682" s="135"/>
      <c r="P682" s="135"/>
      <c r="Q682" s="135"/>
      <c r="R682" s="135"/>
      <c r="S682" s="135"/>
      <c r="T682" s="135"/>
      <c r="U682" s="135"/>
      <c r="V682" s="135"/>
      <c r="W682" s="135"/>
      <c r="X682" s="135"/>
      <c r="Y682" s="135"/>
      <c r="Z682" s="135"/>
    </row>
    <row r="683" spans="1:26" ht="21.6" customHeight="1">
      <c r="A683" s="135"/>
      <c r="B683" s="135"/>
      <c r="C683" s="135"/>
      <c r="D683" s="135"/>
      <c r="E683" s="135"/>
      <c r="F683" s="135"/>
      <c r="G683" s="135"/>
      <c r="H683" s="135"/>
      <c r="I683" s="135"/>
      <c r="J683" s="135"/>
      <c r="K683" s="135"/>
      <c r="L683" s="135"/>
      <c r="M683" s="135"/>
      <c r="N683" s="135"/>
      <c r="O683" s="135"/>
      <c r="P683" s="135"/>
      <c r="Q683" s="135"/>
      <c r="R683" s="135"/>
      <c r="S683" s="135"/>
      <c r="T683" s="135"/>
      <c r="U683" s="135"/>
      <c r="V683" s="135"/>
      <c r="W683" s="135"/>
      <c r="X683" s="135"/>
      <c r="Y683" s="135"/>
      <c r="Z683" s="135"/>
    </row>
    <row r="684" spans="1:26" ht="21.6" customHeight="1">
      <c r="A684" s="135"/>
      <c r="B684" s="135"/>
      <c r="C684" s="135"/>
      <c r="D684" s="135"/>
      <c r="E684" s="135"/>
      <c r="F684" s="135"/>
      <c r="G684" s="135"/>
      <c r="H684" s="135"/>
      <c r="I684" s="135"/>
      <c r="J684" s="135"/>
      <c r="K684" s="135"/>
      <c r="L684" s="135"/>
      <c r="M684" s="135"/>
      <c r="N684" s="135"/>
      <c r="O684" s="135"/>
      <c r="P684" s="135"/>
      <c r="Q684" s="135"/>
      <c r="R684" s="135"/>
      <c r="S684" s="135"/>
      <c r="T684" s="135"/>
      <c r="U684" s="135"/>
      <c r="V684" s="135"/>
      <c r="W684" s="135"/>
      <c r="X684" s="135"/>
      <c r="Y684" s="135"/>
      <c r="Z684" s="135"/>
    </row>
    <row r="685" spans="1:26" ht="21.6" customHeight="1">
      <c r="A685" s="135"/>
      <c r="B685" s="135"/>
      <c r="C685" s="135"/>
      <c r="D685" s="135"/>
      <c r="E685" s="135"/>
      <c r="F685" s="135"/>
      <c r="G685" s="135"/>
      <c r="H685" s="135"/>
      <c r="I685" s="135"/>
      <c r="J685" s="135"/>
      <c r="K685" s="135"/>
      <c r="L685" s="135"/>
      <c r="M685" s="135"/>
      <c r="N685" s="135"/>
      <c r="O685" s="135"/>
      <c r="P685" s="135"/>
      <c r="Q685" s="135"/>
      <c r="R685" s="135"/>
      <c r="S685" s="135"/>
      <c r="T685" s="135"/>
      <c r="U685" s="135"/>
      <c r="V685" s="135"/>
      <c r="W685" s="135"/>
      <c r="X685" s="135"/>
      <c r="Y685" s="135"/>
      <c r="Z685" s="135"/>
    </row>
    <row r="686" spans="1:26" ht="21.6" customHeight="1">
      <c r="A686" s="135"/>
      <c r="B686" s="135"/>
      <c r="C686" s="135"/>
      <c r="D686" s="135"/>
      <c r="E686" s="135"/>
      <c r="F686" s="135"/>
      <c r="G686" s="135"/>
      <c r="H686" s="135"/>
      <c r="I686" s="135"/>
      <c r="J686" s="135"/>
      <c r="K686" s="135"/>
      <c r="L686" s="135"/>
      <c r="M686" s="135"/>
      <c r="N686" s="135"/>
      <c r="O686" s="135"/>
      <c r="P686" s="135"/>
      <c r="Q686" s="135"/>
      <c r="R686" s="135"/>
      <c r="S686" s="135"/>
      <c r="T686" s="135"/>
      <c r="U686" s="135"/>
      <c r="V686" s="135"/>
      <c r="W686" s="135"/>
      <c r="X686" s="135"/>
      <c r="Y686" s="135"/>
      <c r="Z686" s="135"/>
    </row>
    <row r="687" spans="1:26" ht="21.6" customHeight="1">
      <c r="A687" s="135"/>
      <c r="B687" s="135"/>
      <c r="C687" s="135"/>
      <c r="D687" s="135"/>
      <c r="E687" s="135"/>
      <c r="F687" s="135"/>
      <c r="G687" s="135"/>
      <c r="H687" s="135"/>
      <c r="I687" s="135"/>
      <c r="J687" s="135"/>
      <c r="K687" s="135"/>
      <c r="L687" s="135"/>
      <c r="M687" s="135"/>
      <c r="N687" s="135"/>
      <c r="O687" s="135"/>
      <c r="P687" s="135"/>
      <c r="Q687" s="135"/>
      <c r="R687" s="135"/>
      <c r="S687" s="135"/>
      <c r="T687" s="135"/>
      <c r="U687" s="135"/>
      <c r="V687" s="135"/>
      <c r="W687" s="135"/>
      <c r="X687" s="135"/>
      <c r="Y687" s="135"/>
      <c r="Z687" s="135"/>
    </row>
    <row r="688" spans="1:26" ht="21.6" customHeight="1">
      <c r="A688" s="135"/>
      <c r="B688" s="135"/>
      <c r="C688" s="135"/>
      <c r="D688" s="135"/>
      <c r="E688" s="135"/>
      <c r="F688" s="135"/>
      <c r="G688" s="135"/>
      <c r="H688" s="135"/>
      <c r="I688" s="135"/>
      <c r="J688" s="135"/>
      <c r="K688" s="135"/>
      <c r="L688" s="135"/>
      <c r="M688" s="135"/>
      <c r="N688" s="135"/>
      <c r="O688" s="135"/>
      <c r="P688" s="135"/>
      <c r="Q688" s="135"/>
      <c r="R688" s="135"/>
      <c r="S688" s="135"/>
      <c r="T688" s="135"/>
      <c r="U688" s="135"/>
      <c r="V688" s="135"/>
      <c r="W688" s="135"/>
      <c r="X688" s="135"/>
      <c r="Y688" s="135"/>
      <c r="Z688" s="135"/>
    </row>
    <row r="689" spans="1:26" ht="21.6" customHeight="1">
      <c r="A689" s="135"/>
      <c r="B689" s="135"/>
      <c r="C689" s="135"/>
      <c r="D689" s="135"/>
      <c r="E689" s="135"/>
      <c r="F689" s="135"/>
      <c r="G689" s="135"/>
      <c r="H689" s="135"/>
      <c r="I689" s="135"/>
      <c r="J689" s="135"/>
      <c r="K689" s="135"/>
      <c r="L689" s="135"/>
      <c r="M689" s="135"/>
      <c r="N689" s="135"/>
      <c r="O689" s="135"/>
      <c r="P689" s="135"/>
      <c r="Q689" s="135"/>
      <c r="R689" s="135"/>
      <c r="S689" s="135"/>
      <c r="T689" s="135"/>
      <c r="U689" s="135"/>
      <c r="V689" s="135"/>
      <c r="W689" s="135"/>
      <c r="X689" s="135"/>
      <c r="Y689" s="135"/>
      <c r="Z689" s="135"/>
    </row>
    <row r="690" spans="1:26" ht="21.6" customHeight="1">
      <c r="A690" s="135"/>
      <c r="B690" s="135"/>
      <c r="C690" s="135"/>
      <c r="D690" s="135"/>
      <c r="E690" s="135"/>
      <c r="F690" s="135"/>
      <c r="G690" s="135"/>
      <c r="H690" s="135"/>
      <c r="I690" s="135"/>
      <c r="J690" s="135"/>
      <c r="K690" s="135"/>
      <c r="L690" s="135"/>
      <c r="M690" s="135"/>
      <c r="N690" s="135"/>
      <c r="O690" s="135"/>
      <c r="P690" s="135"/>
      <c r="Q690" s="135"/>
      <c r="R690" s="135"/>
      <c r="S690" s="135"/>
      <c r="T690" s="135"/>
      <c r="U690" s="135"/>
      <c r="V690" s="135"/>
      <c r="W690" s="135"/>
      <c r="X690" s="135"/>
      <c r="Y690" s="135"/>
      <c r="Z690" s="135"/>
    </row>
    <row r="691" spans="1:26" ht="21.6" customHeight="1">
      <c r="A691" s="135"/>
      <c r="B691" s="135"/>
      <c r="C691" s="135"/>
      <c r="D691" s="135"/>
      <c r="E691" s="135"/>
      <c r="F691" s="135"/>
      <c r="G691" s="135"/>
      <c r="H691" s="135"/>
      <c r="I691" s="135"/>
      <c r="J691" s="135"/>
      <c r="K691" s="135"/>
      <c r="L691" s="135"/>
      <c r="M691" s="135"/>
      <c r="N691" s="135"/>
      <c r="O691" s="135"/>
      <c r="P691" s="135"/>
      <c r="Q691" s="135"/>
      <c r="R691" s="135"/>
      <c r="S691" s="135"/>
      <c r="T691" s="135"/>
      <c r="U691" s="135"/>
      <c r="V691" s="135"/>
      <c r="W691" s="135"/>
      <c r="X691" s="135"/>
      <c r="Y691" s="135"/>
      <c r="Z691" s="135"/>
    </row>
    <row r="692" spans="1:26" ht="21.6" customHeight="1">
      <c r="A692" s="135"/>
      <c r="B692" s="135"/>
      <c r="C692" s="135"/>
      <c r="D692" s="135"/>
      <c r="E692" s="135"/>
      <c r="F692" s="135"/>
      <c r="G692" s="135"/>
      <c r="H692" s="135"/>
      <c r="I692" s="135"/>
      <c r="J692" s="135"/>
      <c r="K692" s="135"/>
      <c r="L692" s="135"/>
      <c r="M692" s="135"/>
      <c r="N692" s="135"/>
      <c r="O692" s="135"/>
      <c r="P692" s="135"/>
      <c r="Q692" s="135"/>
      <c r="R692" s="135"/>
      <c r="S692" s="135"/>
      <c r="T692" s="135"/>
      <c r="U692" s="135"/>
      <c r="V692" s="135"/>
      <c r="W692" s="135"/>
      <c r="X692" s="135"/>
      <c r="Y692" s="135"/>
      <c r="Z692" s="135"/>
    </row>
    <row r="693" spans="1:26" ht="21.6" customHeight="1">
      <c r="A693" s="135"/>
      <c r="B693" s="135"/>
      <c r="C693" s="135"/>
      <c r="D693" s="135"/>
      <c r="E693" s="135"/>
      <c r="F693" s="135"/>
      <c r="G693" s="135"/>
      <c r="H693" s="135"/>
      <c r="I693" s="135"/>
      <c r="J693" s="135"/>
      <c r="K693" s="135"/>
      <c r="L693" s="135"/>
      <c r="M693" s="135"/>
      <c r="N693" s="135"/>
      <c r="O693" s="135"/>
      <c r="P693" s="135"/>
      <c r="Q693" s="135"/>
      <c r="R693" s="135"/>
      <c r="S693" s="135"/>
      <c r="T693" s="135"/>
      <c r="U693" s="135"/>
      <c r="V693" s="135"/>
      <c r="W693" s="135"/>
      <c r="X693" s="135"/>
      <c r="Y693" s="135"/>
      <c r="Z693" s="135"/>
    </row>
    <row r="694" spans="1:26" ht="21.6" customHeight="1">
      <c r="A694" s="135"/>
      <c r="B694" s="135"/>
      <c r="C694" s="135"/>
      <c r="D694" s="135"/>
      <c r="E694" s="135"/>
      <c r="F694" s="135"/>
      <c r="G694" s="135"/>
      <c r="H694" s="135"/>
      <c r="I694" s="135"/>
      <c r="J694" s="135"/>
      <c r="K694" s="135"/>
      <c r="L694" s="135"/>
      <c r="M694" s="135"/>
      <c r="N694" s="135"/>
      <c r="O694" s="135"/>
      <c r="P694" s="135"/>
      <c r="Q694" s="135"/>
      <c r="R694" s="135"/>
      <c r="S694" s="135"/>
      <c r="T694" s="135"/>
      <c r="U694" s="135"/>
      <c r="V694" s="135"/>
      <c r="W694" s="135"/>
      <c r="X694" s="135"/>
      <c r="Y694" s="135"/>
      <c r="Z694" s="135"/>
    </row>
    <row r="695" spans="1:26" ht="21.6" customHeight="1">
      <c r="A695" s="135"/>
      <c r="B695" s="135"/>
      <c r="C695" s="135"/>
      <c r="D695" s="135"/>
      <c r="E695" s="135"/>
      <c r="F695" s="135"/>
      <c r="G695" s="135"/>
      <c r="H695" s="135"/>
      <c r="I695" s="135"/>
      <c r="J695" s="135"/>
      <c r="K695" s="135"/>
      <c r="L695" s="135"/>
      <c r="M695" s="135"/>
      <c r="N695" s="135"/>
      <c r="O695" s="135"/>
      <c r="P695" s="135"/>
      <c r="Q695" s="135"/>
      <c r="R695" s="135"/>
      <c r="S695" s="135"/>
      <c r="T695" s="135"/>
      <c r="U695" s="135"/>
      <c r="V695" s="135"/>
      <c r="W695" s="135"/>
      <c r="X695" s="135"/>
      <c r="Y695" s="135"/>
      <c r="Z695" s="135"/>
    </row>
    <row r="696" spans="1:26" ht="21.6" customHeight="1">
      <c r="A696" s="135"/>
      <c r="B696" s="135"/>
      <c r="C696" s="135"/>
      <c r="D696" s="135"/>
      <c r="E696" s="135"/>
      <c r="F696" s="135"/>
      <c r="G696" s="135"/>
      <c r="H696" s="135"/>
      <c r="I696" s="135"/>
      <c r="J696" s="135"/>
      <c r="K696" s="135"/>
      <c r="L696" s="135"/>
      <c r="M696" s="135"/>
      <c r="N696" s="135"/>
      <c r="O696" s="135"/>
      <c r="P696" s="135"/>
      <c r="Q696" s="135"/>
      <c r="R696" s="135"/>
      <c r="S696" s="135"/>
      <c r="T696" s="135"/>
      <c r="U696" s="135"/>
      <c r="V696" s="135"/>
      <c r="W696" s="135"/>
      <c r="X696" s="135"/>
      <c r="Y696" s="135"/>
      <c r="Z696" s="135"/>
    </row>
    <row r="697" spans="1:26" ht="21.6" customHeight="1">
      <c r="A697" s="135"/>
      <c r="B697" s="135"/>
      <c r="C697" s="135"/>
      <c r="D697" s="135"/>
      <c r="E697" s="135"/>
      <c r="F697" s="135"/>
      <c r="G697" s="135"/>
      <c r="H697" s="135"/>
      <c r="I697" s="135"/>
      <c r="J697" s="135"/>
      <c r="K697" s="135"/>
      <c r="L697" s="135"/>
      <c r="M697" s="135"/>
      <c r="N697" s="135"/>
      <c r="O697" s="135"/>
      <c r="P697" s="135"/>
      <c r="Q697" s="135"/>
      <c r="R697" s="135"/>
      <c r="S697" s="135"/>
      <c r="T697" s="135"/>
      <c r="U697" s="135"/>
      <c r="V697" s="135"/>
      <c r="W697" s="135"/>
      <c r="X697" s="135"/>
      <c r="Y697" s="135"/>
      <c r="Z697" s="135"/>
    </row>
    <row r="698" spans="1:26" ht="21.6" customHeight="1">
      <c r="A698" s="135"/>
      <c r="B698" s="135"/>
      <c r="C698" s="135"/>
      <c r="D698" s="135"/>
      <c r="E698" s="135"/>
      <c r="F698" s="135"/>
      <c r="G698" s="135"/>
      <c r="H698" s="135"/>
      <c r="I698" s="135"/>
      <c r="J698" s="135"/>
      <c r="K698" s="135"/>
      <c r="L698" s="135"/>
      <c r="M698" s="135"/>
      <c r="N698" s="135"/>
      <c r="O698" s="135"/>
      <c r="P698" s="135"/>
      <c r="Q698" s="135"/>
      <c r="R698" s="135"/>
      <c r="S698" s="135"/>
      <c r="T698" s="135"/>
      <c r="U698" s="135"/>
      <c r="V698" s="135"/>
      <c r="W698" s="135"/>
      <c r="X698" s="135"/>
      <c r="Y698" s="135"/>
      <c r="Z698" s="135"/>
    </row>
    <row r="699" spans="1:26" ht="21.6" customHeight="1">
      <c r="A699" s="135"/>
      <c r="B699" s="135"/>
      <c r="C699" s="135"/>
      <c r="D699" s="135"/>
      <c r="E699" s="135"/>
      <c r="F699" s="135"/>
      <c r="G699" s="135"/>
      <c r="H699" s="135"/>
      <c r="I699" s="135"/>
      <c r="J699" s="135"/>
      <c r="K699" s="135"/>
      <c r="L699" s="135"/>
      <c r="M699" s="135"/>
      <c r="N699" s="135"/>
      <c r="O699" s="135"/>
      <c r="P699" s="135"/>
      <c r="Q699" s="135"/>
      <c r="R699" s="135"/>
      <c r="S699" s="135"/>
      <c r="T699" s="135"/>
      <c r="U699" s="135"/>
      <c r="V699" s="135"/>
      <c r="W699" s="135"/>
      <c r="X699" s="135"/>
      <c r="Y699" s="135"/>
      <c r="Z699" s="135"/>
    </row>
    <row r="700" spans="1:26" ht="21.6" customHeight="1">
      <c r="A700" s="135"/>
      <c r="B700" s="135"/>
      <c r="C700" s="135"/>
      <c r="D700" s="135"/>
      <c r="E700" s="135"/>
      <c r="F700" s="135"/>
      <c r="G700" s="135"/>
      <c r="H700" s="135"/>
      <c r="I700" s="135"/>
      <c r="J700" s="135"/>
      <c r="K700" s="135"/>
      <c r="L700" s="135"/>
      <c r="M700" s="135"/>
      <c r="N700" s="135"/>
      <c r="O700" s="135"/>
      <c r="P700" s="135"/>
      <c r="Q700" s="135"/>
      <c r="R700" s="135"/>
      <c r="S700" s="135"/>
      <c r="T700" s="135"/>
      <c r="U700" s="135"/>
      <c r="V700" s="135"/>
      <c r="W700" s="135"/>
      <c r="X700" s="135"/>
      <c r="Y700" s="135"/>
      <c r="Z700" s="135"/>
    </row>
    <row r="701" spans="1:26" ht="21.6" customHeight="1">
      <c r="A701" s="135"/>
      <c r="B701" s="135"/>
      <c r="C701" s="135"/>
      <c r="D701" s="135"/>
      <c r="E701" s="135"/>
      <c r="F701" s="135"/>
      <c r="G701" s="135"/>
      <c r="H701" s="135"/>
      <c r="I701" s="135"/>
      <c r="J701" s="135"/>
      <c r="K701" s="135"/>
      <c r="L701" s="135"/>
      <c r="M701" s="135"/>
      <c r="N701" s="135"/>
      <c r="O701" s="135"/>
      <c r="P701" s="135"/>
      <c r="Q701" s="135"/>
      <c r="R701" s="135"/>
      <c r="S701" s="135"/>
      <c r="T701" s="135"/>
      <c r="U701" s="135"/>
      <c r="V701" s="135"/>
      <c r="W701" s="135"/>
      <c r="X701" s="135"/>
      <c r="Y701" s="135"/>
      <c r="Z701" s="135"/>
    </row>
    <row r="702" spans="1:26" ht="21.6" customHeight="1">
      <c r="A702" s="135"/>
      <c r="B702" s="135"/>
      <c r="C702" s="135"/>
      <c r="D702" s="135"/>
      <c r="E702" s="135"/>
      <c r="F702" s="135"/>
      <c r="G702" s="135"/>
      <c r="H702" s="135"/>
      <c r="I702" s="135"/>
      <c r="J702" s="135"/>
      <c r="K702" s="135"/>
      <c r="L702" s="135"/>
      <c r="M702" s="135"/>
      <c r="N702" s="135"/>
      <c r="O702" s="135"/>
      <c r="P702" s="135"/>
      <c r="Q702" s="135"/>
      <c r="R702" s="135"/>
      <c r="S702" s="135"/>
      <c r="T702" s="135"/>
      <c r="U702" s="135"/>
      <c r="V702" s="135"/>
      <c r="W702" s="135"/>
      <c r="X702" s="135"/>
      <c r="Y702" s="135"/>
      <c r="Z702" s="135"/>
    </row>
    <row r="703" spans="1:26" ht="21.6" customHeight="1">
      <c r="A703" s="135"/>
      <c r="B703" s="135"/>
      <c r="C703" s="135"/>
      <c r="D703" s="135"/>
      <c r="E703" s="135"/>
      <c r="F703" s="135"/>
      <c r="G703" s="135"/>
      <c r="H703" s="135"/>
      <c r="I703" s="135"/>
      <c r="J703" s="135"/>
      <c r="K703" s="135"/>
      <c r="L703" s="135"/>
      <c r="M703" s="135"/>
      <c r="N703" s="135"/>
      <c r="O703" s="135"/>
      <c r="P703" s="135"/>
      <c r="Q703" s="135"/>
      <c r="R703" s="135"/>
      <c r="S703" s="135"/>
      <c r="T703" s="135"/>
      <c r="U703" s="135"/>
      <c r="V703" s="135"/>
      <c r="W703" s="135"/>
      <c r="X703" s="135"/>
      <c r="Y703" s="135"/>
      <c r="Z703" s="135"/>
    </row>
    <row r="704" spans="1:26" ht="21.6" customHeight="1">
      <c r="A704" s="135"/>
      <c r="B704" s="135"/>
      <c r="C704" s="135"/>
      <c r="D704" s="135"/>
      <c r="E704" s="135"/>
      <c r="F704" s="135"/>
      <c r="G704" s="135"/>
      <c r="H704" s="135"/>
      <c r="I704" s="135"/>
      <c r="J704" s="135"/>
      <c r="K704" s="135"/>
      <c r="L704" s="135"/>
      <c r="M704" s="135"/>
      <c r="N704" s="135"/>
      <c r="O704" s="135"/>
      <c r="P704" s="135"/>
      <c r="Q704" s="135"/>
      <c r="R704" s="135"/>
      <c r="S704" s="135"/>
      <c r="T704" s="135"/>
      <c r="U704" s="135"/>
      <c r="V704" s="135"/>
      <c r="W704" s="135"/>
      <c r="X704" s="135"/>
      <c r="Y704" s="135"/>
      <c r="Z704" s="135"/>
    </row>
    <row r="705" spans="1:26" ht="21.6" customHeight="1">
      <c r="A705" s="135"/>
      <c r="B705" s="135"/>
      <c r="C705" s="135"/>
      <c r="D705" s="135"/>
      <c r="E705" s="135"/>
      <c r="F705" s="135"/>
      <c r="G705" s="135"/>
      <c r="H705" s="135"/>
      <c r="I705" s="135"/>
      <c r="J705" s="135"/>
      <c r="K705" s="135"/>
      <c r="L705" s="135"/>
      <c r="M705" s="135"/>
      <c r="N705" s="135"/>
      <c r="O705" s="135"/>
      <c r="P705" s="135"/>
      <c r="Q705" s="135"/>
      <c r="R705" s="135"/>
      <c r="S705" s="135"/>
      <c r="T705" s="135"/>
      <c r="U705" s="135"/>
      <c r="V705" s="135"/>
      <c r="W705" s="135"/>
      <c r="X705" s="135"/>
      <c r="Y705" s="135"/>
      <c r="Z705" s="135"/>
    </row>
    <row r="706" spans="1:26" ht="21.6" customHeight="1">
      <c r="A706" s="135"/>
      <c r="B706" s="135"/>
      <c r="C706" s="135"/>
      <c r="D706" s="135"/>
      <c r="E706" s="135"/>
      <c r="F706" s="135"/>
      <c r="G706" s="135"/>
      <c r="H706" s="135"/>
      <c r="I706" s="135"/>
      <c r="J706" s="135"/>
      <c r="K706" s="135"/>
      <c r="L706" s="135"/>
      <c r="M706" s="135"/>
      <c r="N706" s="135"/>
      <c r="O706" s="135"/>
      <c r="P706" s="135"/>
      <c r="Q706" s="135"/>
      <c r="R706" s="135"/>
      <c r="S706" s="135"/>
      <c r="T706" s="135"/>
      <c r="U706" s="135"/>
      <c r="V706" s="135"/>
      <c r="W706" s="135"/>
      <c r="X706" s="135"/>
      <c r="Y706" s="135"/>
      <c r="Z706" s="135"/>
    </row>
    <row r="707" spans="1:26" ht="21.6" customHeight="1">
      <c r="A707" s="135"/>
      <c r="B707" s="135"/>
      <c r="C707" s="135"/>
      <c r="D707" s="135"/>
      <c r="E707" s="135"/>
      <c r="F707" s="135"/>
      <c r="G707" s="135"/>
      <c r="H707" s="135"/>
      <c r="I707" s="135"/>
      <c r="J707" s="135"/>
      <c r="K707" s="135"/>
      <c r="L707" s="135"/>
      <c r="M707" s="135"/>
      <c r="N707" s="135"/>
      <c r="O707" s="135"/>
      <c r="P707" s="135"/>
      <c r="Q707" s="135"/>
      <c r="R707" s="135"/>
      <c r="S707" s="135"/>
      <c r="T707" s="135"/>
      <c r="U707" s="135"/>
      <c r="V707" s="135"/>
      <c r="W707" s="135"/>
      <c r="X707" s="135"/>
      <c r="Y707" s="135"/>
      <c r="Z707" s="135"/>
    </row>
    <row r="708" spans="1:26" ht="21.6" customHeight="1">
      <c r="A708" s="135"/>
      <c r="B708" s="135"/>
      <c r="C708" s="135"/>
      <c r="D708" s="135"/>
      <c r="E708" s="135"/>
      <c r="F708" s="135"/>
      <c r="G708" s="135"/>
      <c r="H708" s="135"/>
      <c r="I708" s="135"/>
      <c r="J708" s="135"/>
      <c r="K708" s="135"/>
      <c r="L708" s="135"/>
      <c r="M708" s="135"/>
      <c r="N708" s="135"/>
      <c r="O708" s="135"/>
      <c r="P708" s="135"/>
      <c r="Q708" s="135"/>
      <c r="R708" s="135"/>
      <c r="S708" s="135"/>
      <c r="T708" s="135"/>
      <c r="U708" s="135"/>
      <c r="V708" s="135"/>
      <c r="W708" s="135"/>
      <c r="X708" s="135"/>
      <c r="Y708" s="135"/>
      <c r="Z708" s="135"/>
    </row>
    <row r="709" spans="1:26" ht="21.6" customHeight="1">
      <c r="A709" s="135"/>
      <c r="B709" s="135"/>
      <c r="C709" s="135"/>
      <c r="D709" s="135"/>
      <c r="E709" s="135"/>
      <c r="F709" s="135"/>
      <c r="G709" s="135"/>
      <c r="H709" s="135"/>
      <c r="I709" s="135"/>
      <c r="J709" s="135"/>
      <c r="K709" s="135"/>
      <c r="L709" s="135"/>
      <c r="M709" s="135"/>
      <c r="N709" s="135"/>
      <c r="O709" s="135"/>
      <c r="P709" s="135"/>
      <c r="Q709" s="135"/>
      <c r="R709" s="135"/>
      <c r="S709" s="135"/>
      <c r="T709" s="135"/>
      <c r="U709" s="135"/>
      <c r="V709" s="135"/>
      <c r="W709" s="135"/>
      <c r="X709" s="135"/>
      <c r="Y709" s="135"/>
      <c r="Z709" s="135"/>
    </row>
    <row r="710" spans="1:26" ht="21.6" customHeight="1">
      <c r="A710" s="135"/>
      <c r="B710" s="135"/>
      <c r="C710" s="135"/>
      <c r="D710" s="135"/>
      <c r="E710" s="135"/>
      <c r="F710" s="135"/>
      <c r="G710" s="135"/>
      <c r="H710" s="135"/>
      <c r="I710" s="135"/>
      <c r="J710" s="135"/>
      <c r="K710" s="135"/>
      <c r="L710" s="135"/>
      <c r="M710" s="135"/>
      <c r="N710" s="135"/>
      <c r="O710" s="135"/>
      <c r="P710" s="135"/>
      <c r="Q710" s="135"/>
      <c r="R710" s="135"/>
      <c r="S710" s="135"/>
      <c r="T710" s="135"/>
      <c r="U710" s="135"/>
      <c r="V710" s="135"/>
      <c r="W710" s="135"/>
      <c r="X710" s="135"/>
      <c r="Y710" s="135"/>
      <c r="Z710" s="135"/>
    </row>
    <row r="711" spans="1:26" ht="21.6" customHeight="1">
      <c r="A711" s="135"/>
      <c r="B711" s="135"/>
      <c r="C711" s="135"/>
      <c r="D711" s="135"/>
      <c r="E711" s="135"/>
      <c r="F711" s="135"/>
      <c r="G711" s="135"/>
      <c r="H711" s="135"/>
      <c r="I711" s="135"/>
      <c r="J711" s="135"/>
      <c r="K711" s="135"/>
      <c r="L711" s="135"/>
      <c r="M711" s="135"/>
      <c r="N711" s="135"/>
      <c r="O711" s="135"/>
      <c r="P711" s="135"/>
      <c r="Q711" s="135"/>
      <c r="R711" s="135"/>
      <c r="S711" s="135"/>
      <c r="T711" s="135"/>
      <c r="U711" s="135"/>
      <c r="V711" s="135"/>
      <c r="W711" s="135"/>
      <c r="X711" s="135"/>
      <c r="Y711" s="135"/>
      <c r="Z711" s="135"/>
    </row>
    <row r="712" spans="1:26" ht="21.6" customHeight="1">
      <c r="A712" s="135"/>
      <c r="B712" s="135"/>
      <c r="C712" s="135"/>
      <c r="D712" s="135"/>
      <c r="E712" s="135"/>
      <c r="F712" s="135"/>
      <c r="G712" s="135"/>
      <c r="H712" s="135"/>
      <c r="I712" s="135"/>
      <c r="J712" s="135"/>
      <c r="K712" s="135"/>
      <c r="L712" s="135"/>
      <c r="M712" s="135"/>
      <c r="N712" s="135"/>
      <c r="O712" s="135"/>
      <c r="P712" s="135"/>
      <c r="Q712" s="135"/>
      <c r="R712" s="135"/>
      <c r="S712" s="135"/>
      <c r="T712" s="135"/>
      <c r="U712" s="135"/>
      <c r="V712" s="135"/>
      <c r="W712" s="135"/>
      <c r="X712" s="135"/>
      <c r="Y712" s="135"/>
      <c r="Z712" s="135"/>
    </row>
    <row r="713" spans="1:26" ht="21.6" customHeight="1">
      <c r="A713" s="135"/>
      <c r="B713" s="135"/>
      <c r="C713" s="135"/>
      <c r="D713" s="135"/>
      <c r="E713" s="135"/>
      <c r="F713" s="135"/>
      <c r="G713" s="135"/>
      <c r="H713" s="135"/>
      <c r="I713" s="135"/>
      <c r="J713" s="135"/>
      <c r="K713" s="135"/>
      <c r="L713" s="135"/>
      <c r="M713" s="135"/>
      <c r="N713" s="135"/>
      <c r="O713" s="135"/>
      <c r="P713" s="135"/>
      <c r="Q713" s="135"/>
      <c r="R713" s="135"/>
      <c r="S713" s="135"/>
      <c r="T713" s="135"/>
      <c r="U713" s="135"/>
      <c r="V713" s="135"/>
      <c r="W713" s="135"/>
      <c r="X713" s="135"/>
      <c r="Y713" s="135"/>
      <c r="Z713" s="135"/>
    </row>
    <row r="714" spans="1:26" ht="21.6" customHeight="1">
      <c r="A714" s="135"/>
      <c r="B714" s="135"/>
      <c r="C714" s="135"/>
      <c r="D714" s="135"/>
      <c r="E714" s="135"/>
      <c r="F714" s="135"/>
      <c r="G714" s="135"/>
      <c r="H714" s="135"/>
      <c r="I714" s="135"/>
      <c r="J714" s="135"/>
      <c r="K714" s="135"/>
      <c r="L714" s="135"/>
      <c r="M714" s="135"/>
      <c r="N714" s="135"/>
      <c r="O714" s="135"/>
      <c r="P714" s="135"/>
      <c r="Q714" s="135"/>
      <c r="R714" s="135"/>
      <c r="S714" s="135"/>
      <c r="T714" s="135"/>
      <c r="U714" s="135"/>
      <c r="V714" s="135"/>
      <c r="W714" s="135"/>
      <c r="X714" s="135"/>
      <c r="Y714" s="135"/>
      <c r="Z714" s="135"/>
    </row>
    <row r="715" spans="1:26" ht="21.6" customHeight="1">
      <c r="A715" s="135"/>
      <c r="B715" s="135"/>
      <c r="C715" s="135"/>
      <c r="D715" s="135"/>
      <c r="E715" s="135"/>
      <c r="F715" s="135"/>
      <c r="G715" s="135"/>
      <c r="H715" s="135"/>
      <c r="I715" s="135"/>
      <c r="J715" s="135"/>
      <c r="K715" s="135"/>
      <c r="L715" s="135"/>
      <c r="M715" s="135"/>
      <c r="N715" s="135"/>
      <c r="O715" s="135"/>
      <c r="P715" s="135"/>
      <c r="Q715" s="135"/>
      <c r="R715" s="135"/>
      <c r="S715" s="135"/>
      <c r="T715" s="135"/>
      <c r="U715" s="135"/>
      <c r="V715" s="135"/>
      <c r="W715" s="135"/>
      <c r="X715" s="135"/>
      <c r="Y715" s="135"/>
      <c r="Z715" s="135"/>
    </row>
    <row r="716" spans="1:26" ht="21.6" customHeight="1">
      <c r="A716" s="135"/>
      <c r="B716" s="135"/>
      <c r="C716" s="135"/>
      <c r="D716" s="135"/>
      <c r="E716" s="135"/>
      <c r="F716" s="135"/>
      <c r="G716" s="135"/>
      <c r="H716" s="135"/>
      <c r="I716" s="135"/>
      <c r="J716" s="135"/>
      <c r="K716" s="135"/>
      <c r="L716" s="135"/>
      <c r="M716" s="135"/>
      <c r="N716" s="135"/>
      <c r="O716" s="135"/>
      <c r="P716" s="135"/>
      <c r="Q716" s="135"/>
      <c r="R716" s="135"/>
      <c r="S716" s="135"/>
      <c r="T716" s="135"/>
      <c r="U716" s="135"/>
      <c r="V716" s="135"/>
      <c r="W716" s="135"/>
      <c r="X716" s="135"/>
      <c r="Y716" s="135"/>
      <c r="Z716" s="135"/>
    </row>
    <row r="717" spans="1:26" ht="21.6" customHeight="1">
      <c r="A717" s="135"/>
      <c r="B717" s="135"/>
      <c r="C717" s="135"/>
      <c r="D717" s="135"/>
      <c r="E717" s="135"/>
      <c r="F717" s="135"/>
      <c r="G717" s="135"/>
      <c r="H717" s="135"/>
      <c r="I717" s="135"/>
      <c r="J717" s="135"/>
      <c r="K717" s="135"/>
      <c r="L717" s="135"/>
      <c r="M717" s="135"/>
      <c r="N717" s="135"/>
      <c r="O717" s="135"/>
      <c r="P717" s="135"/>
      <c r="Q717" s="135"/>
      <c r="R717" s="135"/>
      <c r="S717" s="135"/>
      <c r="T717" s="135"/>
      <c r="U717" s="135"/>
      <c r="V717" s="135"/>
      <c r="W717" s="135"/>
      <c r="X717" s="135"/>
      <c r="Y717" s="135"/>
      <c r="Z717" s="135"/>
    </row>
    <row r="718" spans="1:26" ht="21.6" customHeight="1">
      <c r="A718" s="135"/>
      <c r="B718" s="135"/>
      <c r="C718" s="135"/>
      <c r="D718" s="135"/>
      <c r="E718" s="135"/>
      <c r="F718" s="135"/>
      <c r="G718" s="135"/>
      <c r="H718" s="135"/>
      <c r="I718" s="135"/>
      <c r="J718" s="135"/>
      <c r="K718" s="135"/>
      <c r="L718" s="135"/>
      <c r="M718" s="135"/>
      <c r="N718" s="135"/>
      <c r="O718" s="135"/>
      <c r="P718" s="135"/>
      <c r="Q718" s="135"/>
      <c r="R718" s="135"/>
      <c r="S718" s="135"/>
      <c r="T718" s="135"/>
      <c r="U718" s="135"/>
      <c r="V718" s="135"/>
      <c r="W718" s="135"/>
      <c r="X718" s="135"/>
      <c r="Y718" s="135"/>
      <c r="Z718" s="135"/>
    </row>
    <row r="719" spans="1:26" ht="21.6" customHeight="1">
      <c r="A719" s="135"/>
      <c r="B719" s="135"/>
      <c r="C719" s="135"/>
      <c r="D719" s="135"/>
      <c r="E719" s="135"/>
      <c r="F719" s="135"/>
      <c r="G719" s="135"/>
      <c r="H719" s="135"/>
      <c r="I719" s="135"/>
      <c r="J719" s="135"/>
      <c r="K719" s="135"/>
      <c r="L719" s="135"/>
      <c r="M719" s="135"/>
      <c r="N719" s="135"/>
      <c r="O719" s="135"/>
      <c r="P719" s="135"/>
      <c r="Q719" s="135"/>
      <c r="R719" s="135"/>
      <c r="S719" s="135"/>
      <c r="T719" s="135"/>
      <c r="U719" s="135"/>
      <c r="V719" s="135"/>
      <c r="W719" s="135"/>
      <c r="X719" s="135"/>
      <c r="Y719" s="135"/>
      <c r="Z719" s="135"/>
    </row>
    <row r="720" spans="1:26" ht="21.6" customHeight="1">
      <c r="A720" s="135"/>
      <c r="B720" s="135"/>
      <c r="C720" s="135"/>
      <c r="D720" s="135"/>
      <c r="E720" s="135"/>
      <c r="F720" s="135"/>
      <c r="G720" s="135"/>
      <c r="H720" s="135"/>
      <c r="I720" s="135"/>
      <c r="J720" s="135"/>
      <c r="K720" s="135"/>
      <c r="L720" s="135"/>
      <c r="M720" s="135"/>
      <c r="N720" s="135"/>
      <c r="O720" s="135"/>
      <c r="P720" s="135"/>
      <c r="Q720" s="135"/>
      <c r="R720" s="135"/>
      <c r="S720" s="135"/>
      <c r="T720" s="135"/>
      <c r="U720" s="135"/>
      <c r="V720" s="135"/>
      <c r="W720" s="135"/>
      <c r="X720" s="135"/>
      <c r="Y720" s="135"/>
      <c r="Z720" s="135"/>
    </row>
    <row r="721" spans="1:26" ht="21.6" customHeight="1">
      <c r="A721" s="135"/>
      <c r="B721" s="135"/>
      <c r="C721" s="135"/>
      <c r="D721" s="135"/>
      <c r="E721" s="135"/>
      <c r="F721" s="135"/>
      <c r="G721" s="135"/>
      <c r="H721" s="135"/>
      <c r="I721" s="135"/>
      <c r="J721" s="135"/>
      <c r="K721" s="135"/>
      <c r="L721" s="135"/>
      <c r="M721" s="135"/>
      <c r="N721" s="135"/>
      <c r="O721" s="135"/>
      <c r="P721" s="135"/>
      <c r="Q721" s="135"/>
      <c r="R721" s="135"/>
      <c r="S721" s="135"/>
      <c r="T721" s="135"/>
      <c r="U721" s="135"/>
      <c r="V721" s="135"/>
      <c r="W721" s="135"/>
      <c r="X721" s="135"/>
      <c r="Y721" s="135"/>
      <c r="Z721" s="135"/>
    </row>
    <row r="722" spans="1:26" ht="21.6" customHeight="1">
      <c r="A722" s="135"/>
      <c r="B722" s="135"/>
      <c r="C722" s="135"/>
      <c r="D722" s="135"/>
      <c r="E722" s="135"/>
      <c r="F722" s="135"/>
      <c r="G722" s="135"/>
      <c r="H722" s="135"/>
      <c r="I722" s="135"/>
      <c r="J722" s="135"/>
      <c r="K722" s="135"/>
      <c r="L722" s="135"/>
      <c r="M722" s="135"/>
      <c r="N722" s="135"/>
      <c r="O722" s="135"/>
      <c r="P722" s="135"/>
      <c r="Q722" s="135"/>
      <c r="R722" s="135"/>
      <c r="S722" s="135"/>
      <c r="T722" s="135"/>
      <c r="U722" s="135"/>
      <c r="V722" s="135"/>
      <c r="W722" s="135"/>
      <c r="X722" s="135"/>
      <c r="Y722" s="135"/>
      <c r="Z722" s="135"/>
    </row>
    <row r="723" spans="1:26" ht="21.6" customHeight="1">
      <c r="A723" s="135"/>
      <c r="B723" s="135"/>
      <c r="C723" s="135"/>
      <c r="D723" s="135"/>
      <c r="E723" s="135"/>
      <c r="F723" s="135"/>
      <c r="G723" s="135"/>
      <c r="H723" s="135"/>
      <c r="I723" s="135"/>
      <c r="J723" s="135"/>
      <c r="K723" s="135"/>
      <c r="L723" s="135"/>
      <c r="M723" s="135"/>
      <c r="N723" s="135"/>
      <c r="O723" s="135"/>
      <c r="P723" s="135"/>
      <c r="Q723" s="135"/>
      <c r="R723" s="135"/>
      <c r="S723" s="135"/>
      <c r="T723" s="135"/>
      <c r="U723" s="135"/>
      <c r="V723" s="135"/>
      <c r="W723" s="135"/>
      <c r="X723" s="135"/>
      <c r="Y723" s="135"/>
      <c r="Z723" s="135"/>
    </row>
    <row r="724" spans="1:26" ht="21.6" customHeight="1">
      <c r="A724" s="135"/>
      <c r="B724" s="135"/>
      <c r="C724" s="135"/>
      <c r="D724" s="135"/>
      <c r="E724" s="135"/>
      <c r="F724" s="135"/>
      <c r="G724" s="135"/>
      <c r="H724" s="135"/>
      <c r="I724" s="135"/>
      <c r="J724" s="135"/>
      <c r="K724" s="135"/>
      <c r="L724" s="135"/>
      <c r="M724" s="135"/>
      <c r="N724" s="135"/>
      <c r="O724" s="135"/>
      <c r="P724" s="135"/>
      <c r="Q724" s="135"/>
      <c r="R724" s="135"/>
      <c r="S724" s="135"/>
      <c r="T724" s="135"/>
      <c r="U724" s="135"/>
      <c r="V724" s="135"/>
      <c r="W724" s="135"/>
      <c r="X724" s="135"/>
      <c r="Y724" s="135"/>
      <c r="Z724" s="135"/>
    </row>
    <row r="725" spans="1:26" ht="21.6" customHeight="1">
      <c r="A725" s="135"/>
      <c r="B725" s="135"/>
      <c r="C725" s="135"/>
      <c r="D725" s="135"/>
      <c r="E725" s="135"/>
      <c r="F725" s="135"/>
      <c r="G725" s="135"/>
      <c r="H725" s="135"/>
      <c r="I725" s="135"/>
      <c r="J725" s="135"/>
      <c r="K725" s="135"/>
      <c r="L725" s="135"/>
      <c r="M725" s="135"/>
      <c r="N725" s="135"/>
      <c r="O725" s="135"/>
      <c r="P725" s="135"/>
      <c r="Q725" s="135"/>
      <c r="R725" s="135"/>
      <c r="S725" s="135"/>
      <c r="T725" s="135"/>
      <c r="U725" s="135"/>
      <c r="V725" s="135"/>
      <c r="W725" s="135"/>
      <c r="X725" s="135"/>
      <c r="Y725" s="135"/>
      <c r="Z725" s="135"/>
    </row>
    <row r="726" spans="1:26" ht="21.6" customHeight="1">
      <c r="A726" s="135"/>
      <c r="B726" s="135"/>
      <c r="C726" s="135"/>
      <c r="D726" s="135"/>
      <c r="E726" s="135"/>
      <c r="F726" s="135"/>
      <c r="G726" s="135"/>
      <c r="H726" s="135"/>
      <c r="I726" s="135"/>
      <c r="J726" s="135"/>
      <c r="K726" s="135"/>
      <c r="L726" s="135"/>
      <c r="M726" s="135"/>
      <c r="N726" s="135"/>
      <c r="O726" s="135"/>
      <c r="P726" s="135"/>
      <c r="Q726" s="135"/>
      <c r="R726" s="135"/>
      <c r="S726" s="135"/>
      <c r="T726" s="135"/>
      <c r="U726" s="135"/>
      <c r="V726" s="135"/>
      <c r="W726" s="135"/>
      <c r="X726" s="135"/>
      <c r="Y726" s="135"/>
      <c r="Z726" s="135"/>
    </row>
    <row r="727" spans="1:26" ht="21.6" customHeight="1">
      <c r="A727" s="135"/>
      <c r="B727" s="135"/>
      <c r="C727" s="135"/>
      <c r="D727" s="135"/>
      <c r="E727" s="135"/>
      <c r="F727" s="135"/>
      <c r="G727" s="135"/>
      <c r="H727" s="135"/>
      <c r="I727" s="135"/>
      <c r="J727" s="135"/>
      <c r="K727" s="135"/>
      <c r="L727" s="135"/>
      <c r="M727" s="135"/>
      <c r="N727" s="135"/>
      <c r="O727" s="135"/>
      <c r="P727" s="135"/>
      <c r="Q727" s="135"/>
      <c r="R727" s="135"/>
      <c r="S727" s="135"/>
      <c r="T727" s="135"/>
      <c r="U727" s="135"/>
      <c r="V727" s="135"/>
      <c r="W727" s="135"/>
      <c r="X727" s="135"/>
      <c r="Y727" s="135"/>
      <c r="Z727" s="135"/>
    </row>
    <row r="728" spans="1:26" ht="21.6" customHeight="1">
      <c r="A728" s="135"/>
      <c r="B728" s="135"/>
      <c r="C728" s="135"/>
      <c r="D728" s="135"/>
      <c r="E728" s="135"/>
      <c r="F728" s="135"/>
      <c r="G728" s="135"/>
      <c r="H728" s="135"/>
      <c r="I728" s="135"/>
      <c r="J728" s="135"/>
      <c r="K728" s="135"/>
      <c r="L728" s="135"/>
      <c r="M728" s="135"/>
      <c r="N728" s="135"/>
      <c r="O728" s="135"/>
      <c r="P728" s="135"/>
      <c r="Q728" s="135"/>
      <c r="R728" s="135"/>
      <c r="S728" s="135"/>
      <c r="T728" s="135"/>
      <c r="U728" s="135"/>
      <c r="V728" s="135"/>
      <c r="W728" s="135"/>
      <c r="X728" s="135"/>
      <c r="Y728" s="135"/>
      <c r="Z728" s="135"/>
    </row>
    <row r="729" spans="1:26" ht="21.6" customHeight="1">
      <c r="A729" s="135"/>
      <c r="B729" s="135"/>
      <c r="C729" s="135"/>
      <c r="D729" s="135"/>
      <c r="E729" s="135"/>
      <c r="F729" s="135"/>
      <c r="G729" s="135"/>
      <c r="H729" s="135"/>
      <c r="I729" s="135"/>
      <c r="J729" s="135"/>
      <c r="K729" s="135"/>
      <c r="L729" s="135"/>
      <c r="M729" s="135"/>
      <c r="N729" s="135"/>
      <c r="O729" s="135"/>
      <c r="P729" s="135"/>
      <c r="Q729" s="135"/>
      <c r="R729" s="135"/>
      <c r="S729" s="135"/>
      <c r="T729" s="135"/>
      <c r="U729" s="135"/>
      <c r="V729" s="135"/>
      <c r="W729" s="135"/>
      <c r="X729" s="135"/>
      <c r="Y729" s="135"/>
      <c r="Z729" s="135"/>
    </row>
    <row r="730" spans="1:26" ht="21.6" customHeight="1">
      <c r="A730" s="135"/>
      <c r="B730" s="135"/>
      <c r="C730" s="135"/>
      <c r="D730" s="135"/>
      <c r="E730" s="135"/>
      <c r="F730" s="135"/>
      <c r="G730" s="135"/>
      <c r="H730" s="135"/>
      <c r="I730" s="135"/>
      <c r="J730" s="135"/>
      <c r="K730" s="135"/>
      <c r="L730" s="135"/>
      <c r="M730" s="135"/>
      <c r="N730" s="135"/>
      <c r="O730" s="135"/>
      <c r="P730" s="135"/>
      <c r="Q730" s="135"/>
      <c r="R730" s="135"/>
      <c r="S730" s="135"/>
      <c r="T730" s="135"/>
      <c r="U730" s="135"/>
      <c r="V730" s="135"/>
      <c r="W730" s="135"/>
      <c r="X730" s="135"/>
      <c r="Y730" s="135"/>
      <c r="Z730" s="135"/>
    </row>
    <row r="731" spans="1:26" ht="21.6" customHeight="1">
      <c r="A731" s="135"/>
      <c r="B731" s="135"/>
      <c r="C731" s="135"/>
      <c r="D731" s="135"/>
      <c r="E731" s="135"/>
      <c r="F731" s="135"/>
      <c r="G731" s="135"/>
      <c r="H731" s="135"/>
      <c r="I731" s="135"/>
      <c r="J731" s="135"/>
      <c r="K731" s="135"/>
      <c r="L731" s="135"/>
      <c r="M731" s="135"/>
      <c r="N731" s="135"/>
      <c r="O731" s="135"/>
      <c r="P731" s="135"/>
      <c r="Q731" s="135"/>
      <c r="R731" s="135"/>
      <c r="S731" s="135"/>
      <c r="T731" s="135"/>
      <c r="U731" s="135"/>
      <c r="V731" s="135"/>
      <c r="W731" s="135"/>
      <c r="X731" s="135"/>
      <c r="Y731" s="135"/>
      <c r="Z731" s="135"/>
    </row>
    <row r="732" spans="1:26" ht="21.6" customHeight="1">
      <c r="A732" s="135"/>
      <c r="B732" s="135"/>
      <c r="C732" s="135"/>
      <c r="D732" s="135"/>
      <c r="E732" s="135"/>
      <c r="F732" s="135"/>
      <c r="G732" s="135"/>
      <c r="H732" s="135"/>
      <c r="I732" s="135"/>
      <c r="J732" s="135"/>
      <c r="K732" s="135"/>
      <c r="L732" s="135"/>
      <c r="M732" s="135"/>
      <c r="N732" s="135"/>
      <c r="O732" s="135"/>
      <c r="P732" s="135"/>
      <c r="Q732" s="135"/>
      <c r="R732" s="135"/>
      <c r="S732" s="135"/>
      <c r="T732" s="135"/>
      <c r="U732" s="135"/>
      <c r="V732" s="135"/>
      <c r="W732" s="135"/>
      <c r="X732" s="135"/>
      <c r="Y732" s="135"/>
      <c r="Z732" s="135"/>
    </row>
    <row r="733" spans="1:26" ht="21.6" customHeight="1">
      <c r="A733" s="135"/>
      <c r="B733" s="135"/>
      <c r="C733" s="135"/>
      <c r="D733" s="135"/>
      <c r="E733" s="135"/>
      <c r="F733" s="135"/>
      <c r="G733" s="135"/>
      <c r="H733" s="135"/>
      <c r="I733" s="135"/>
      <c r="J733" s="135"/>
      <c r="K733" s="135"/>
      <c r="L733" s="135"/>
      <c r="M733" s="135"/>
      <c r="N733" s="135"/>
      <c r="O733" s="135"/>
      <c r="P733" s="135"/>
      <c r="Q733" s="135"/>
      <c r="R733" s="135"/>
      <c r="S733" s="135"/>
      <c r="T733" s="135"/>
      <c r="U733" s="135"/>
      <c r="V733" s="135"/>
      <c r="W733" s="135"/>
      <c r="X733" s="135"/>
      <c r="Y733" s="135"/>
      <c r="Z733" s="135"/>
    </row>
    <row r="734" spans="1:26" ht="21.6" customHeight="1">
      <c r="A734" s="135"/>
      <c r="B734" s="135"/>
      <c r="C734" s="135"/>
      <c r="D734" s="135"/>
      <c r="E734" s="135"/>
      <c r="F734" s="135"/>
      <c r="G734" s="135"/>
      <c r="H734" s="135"/>
      <c r="I734" s="135"/>
      <c r="J734" s="135"/>
      <c r="K734" s="135"/>
      <c r="L734" s="135"/>
      <c r="M734" s="135"/>
      <c r="N734" s="135"/>
      <c r="O734" s="135"/>
      <c r="P734" s="135"/>
      <c r="Q734" s="135"/>
      <c r="R734" s="135"/>
      <c r="S734" s="135"/>
      <c r="T734" s="135"/>
      <c r="U734" s="135"/>
      <c r="V734" s="135"/>
      <c r="W734" s="135"/>
      <c r="X734" s="135"/>
      <c r="Y734" s="135"/>
      <c r="Z734" s="135"/>
    </row>
    <row r="735" spans="1:26" ht="21.6" customHeight="1">
      <c r="A735" s="135"/>
      <c r="B735" s="135"/>
      <c r="C735" s="135"/>
      <c r="D735" s="135"/>
      <c r="E735" s="135"/>
      <c r="F735" s="135"/>
      <c r="G735" s="135"/>
      <c r="H735" s="135"/>
      <c r="I735" s="135"/>
      <c r="J735" s="135"/>
      <c r="K735" s="135"/>
      <c r="L735" s="135"/>
      <c r="M735" s="135"/>
      <c r="N735" s="135"/>
      <c r="O735" s="135"/>
      <c r="P735" s="135"/>
      <c r="Q735" s="135"/>
      <c r="R735" s="135"/>
      <c r="S735" s="135"/>
      <c r="T735" s="135"/>
      <c r="U735" s="135"/>
      <c r="V735" s="135"/>
      <c r="W735" s="135"/>
      <c r="X735" s="135"/>
      <c r="Y735" s="135"/>
      <c r="Z735" s="135"/>
    </row>
    <row r="736" spans="1:26" ht="21.6" customHeight="1">
      <c r="A736" s="135"/>
      <c r="B736" s="135"/>
      <c r="C736" s="135"/>
      <c r="D736" s="135"/>
      <c r="E736" s="135"/>
      <c r="F736" s="135"/>
      <c r="G736" s="135"/>
      <c r="H736" s="135"/>
      <c r="I736" s="135"/>
      <c r="J736" s="135"/>
      <c r="K736" s="135"/>
      <c r="L736" s="135"/>
      <c r="M736" s="135"/>
      <c r="N736" s="135"/>
      <c r="O736" s="135"/>
      <c r="P736" s="135"/>
      <c r="Q736" s="135"/>
      <c r="R736" s="135"/>
      <c r="S736" s="135"/>
      <c r="T736" s="135"/>
      <c r="U736" s="135"/>
      <c r="V736" s="135"/>
      <c r="W736" s="135"/>
      <c r="X736" s="135"/>
      <c r="Y736" s="135"/>
      <c r="Z736" s="135"/>
    </row>
    <row r="737" spans="1:26" ht="21.6" customHeight="1">
      <c r="A737" s="135"/>
      <c r="B737" s="135"/>
      <c r="C737" s="135"/>
      <c r="D737" s="135"/>
      <c r="E737" s="135"/>
      <c r="F737" s="135"/>
      <c r="G737" s="135"/>
      <c r="H737" s="135"/>
      <c r="I737" s="135"/>
      <c r="J737" s="135"/>
      <c r="K737" s="135"/>
      <c r="L737" s="135"/>
      <c r="M737" s="135"/>
      <c r="N737" s="135"/>
      <c r="O737" s="135"/>
      <c r="P737" s="135"/>
      <c r="Q737" s="135"/>
      <c r="R737" s="135"/>
      <c r="S737" s="135"/>
      <c r="T737" s="135"/>
      <c r="U737" s="135"/>
      <c r="V737" s="135"/>
      <c r="W737" s="135"/>
      <c r="X737" s="135"/>
      <c r="Y737" s="135"/>
      <c r="Z737" s="135"/>
    </row>
    <row r="738" spans="1:26" ht="21.6" customHeight="1">
      <c r="A738" s="135"/>
      <c r="B738" s="135"/>
      <c r="C738" s="135"/>
      <c r="D738" s="135"/>
      <c r="E738" s="135"/>
      <c r="F738" s="135"/>
      <c r="G738" s="135"/>
      <c r="H738" s="135"/>
      <c r="I738" s="135"/>
      <c r="J738" s="135"/>
      <c r="K738" s="135"/>
      <c r="L738" s="135"/>
      <c r="M738" s="135"/>
      <c r="N738" s="135"/>
      <c r="O738" s="135"/>
      <c r="P738" s="135"/>
      <c r="Q738" s="135"/>
      <c r="R738" s="135"/>
      <c r="S738" s="135"/>
      <c r="T738" s="135"/>
      <c r="U738" s="135"/>
      <c r="V738" s="135"/>
      <c r="W738" s="135"/>
      <c r="X738" s="135"/>
      <c r="Y738" s="135"/>
      <c r="Z738" s="135"/>
    </row>
    <row r="739" spans="1:26" ht="21.6" customHeight="1">
      <c r="A739" s="135"/>
      <c r="B739" s="135"/>
      <c r="C739" s="135"/>
      <c r="D739" s="135"/>
      <c r="E739" s="135"/>
      <c r="F739" s="135"/>
      <c r="G739" s="135"/>
      <c r="H739" s="135"/>
      <c r="I739" s="135"/>
      <c r="J739" s="135"/>
      <c r="K739" s="135"/>
      <c r="L739" s="135"/>
      <c r="M739" s="135"/>
      <c r="N739" s="135"/>
      <c r="O739" s="135"/>
      <c r="P739" s="135"/>
      <c r="Q739" s="135"/>
      <c r="R739" s="135"/>
      <c r="S739" s="135"/>
      <c r="T739" s="135"/>
      <c r="U739" s="135"/>
      <c r="V739" s="135"/>
      <c r="W739" s="135"/>
      <c r="X739" s="135"/>
      <c r="Y739" s="135"/>
      <c r="Z739" s="135"/>
    </row>
    <row r="740" spans="1:26" ht="21.6" customHeight="1">
      <c r="A740" s="135"/>
      <c r="B740" s="135"/>
      <c r="C740" s="135"/>
      <c r="D740" s="135"/>
      <c r="E740" s="135"/>
      <c r="F740" s="135"/>
      <c r="G740" s="135"/>
      <c r="H740" s="135"/>
      <c r="I740" s="135"/>
      <c r="J740" s="135"/>
      <c r="K740" s="135"/>
      <c r="L740" s="135"/>
      <c r="M740" s="135"/>
      <c r="N740" s="135"/>
      <c r="O740" s="135"/>
      <c r="P740" s="135"/>
      <c r="Q740" s="135"/>
      <c r="R740" s="135"/>
      <c r="S740" s="135"/>
      <c r="T740" s="135"/>
      <c r="U740" s="135"/>
      <c r="V740" s="135"/>
      <c r="W740" s="135"/>
      <c r="X740" s="135"/>
      <c r="Y740" s="135"/>
      <c r="Z740" s="135"/>
    </row>
    <row r="741" spans="1:26" ht="21.6" customHeight="1">
      <c r="A741" s="135"/>
      <c r="B741" s="135"/>
      <c r="C741" s="135"/>
      <c r="D741" s="135"/>
      <c r="E741" s="135"/>
      <c r="F741" s="135"/>
      <c r="G741" s="135"/>
      <c r="H741" s="135"/>
      <c r="I741" s="135"/>
      <c r="J741" s="135"/>
      <c r="K741" s="135"/>
      <c r="L741" s="135"/>
      <c r="M741" s="135"/>
      <c r="N741" s="135"/>
      <c r="O741" s="135"/>
      <c r="P741" s="135"/>
      <c r="Q741" s="135"/>
      <c r="R741" s="135"/>
      <c r="S741" s="135"/>
      <c r="T741" s="135"/>
      <c r="U741" s="135"/>
      <c r="V741" s="135"/>
      <c r="W741" s="135"/>
      <c r="X741" s="135"/>
      <c r="Y741" s="135"/>
      <c r="Z741" s="135"/>
    </row>
    <row r="742" spans="1:26" ht="21.6" customHeight="1">
      <c r="A742" s="135"/>
      <c r="B742" s="135"/>
      <c r="C742" s="135"/>
      <c r="D742" s="135"/>
      <c r="E742" s="135"/>
      <c r="F742" s="135"/>
      <c r="G742" s="135"/>
      <c r="H742" s="135"/>
      <c r="I742" s="135"/>
      <c r="J742" s="135"/>
      <c r="K742" s="135"/>
      <c r="L742" s="135"/>
      <c r="M742" s="135"/>
      <c r="N742" s="135"/>
      <c r="O742" s="135"/>
      <c r="P742" s="135"/>
      <c r="Q742" s="135"/>
      <c r="R742" s="135"/>
      <c r="S742" s="135"/>
      <c r="T742" s="135"/>
      <c r="U742" s="135"/>
      <c r="V742" s="135"/>
      <c r="W742" s="135"/>
      <c r="X742" s="135"/>
      <c r="Y742" s="135"/>
      <c r="Z742" s="135"/>
    </row>
    <row r="743" spans="1:26" ht="21.6" customHeight="1">
      <c r="A743" s="135"/>
      <c r="B743" s="135"/>
      <c r="C743" s="135"/>
      <c r="D743" s="135"/>
      <c r="E743" s="135"/>
      <c r="F743" s="135"/>
      <c r="G743" s="135"/>
      <c r="H743" s="135"/>
      <c r="I743" s="135"/>
      <c r="J743" s="135"/>
      <c r="K743" s="135"/>
      <c r="L743" s="135"/>
      <c r="M743" s="135"/>
      <c r="N743" s="135"/>
      <c r="O743" s="135"/>
      <c r="P743" s="135"/>
      <c r="Q743" s="135"/>
      <c r="R743" s="135"/>
      <c r="S743" s="135"/>
      <c r="T743" s="135"/>
      <c r="U743" s="135"/>
      <c r="V743" s="135"/>
      <c r="W743" s="135"/>
      <c r="X743" s="135"/>
      <c r="Y743" s="135"/>
      <c r="Z743" s="135"/>
    </row>
    <row r="744" spans="1:26" ht="21.6" customHeight="1">
      <c r="A744" s="135"/>
      <c r="B744" s="135"/>
      <c r="C744" s="135"/>
      <c r="D744" s="135"/>
      <c r="E744" s="135"/>
      <c r="F744" s="135"/>
      <c r="G744" s="135"/>
      <c r="H744" s="135"/>
      <c r="I744" s="135"/>
      <c r="J744" s="135"/>
      <c r="K744" s="135"/>
      <c r="L744" s="135"/>
      <c r="M744" s="135"/>
      <c r="N744" s="135"/>
      <c r="O744" s="135"/>
      <c r="P744" s="135"/>
      <c r="Q744" s="135"/>
      <c r="R744" s="135"/>
      <c r="S744" s="135"/>
      <c r="T744" s="135"/>
      <c r="U744" s="135"/>
      <c r="V744" s="135"/>
      <c r="W744" s="135"/>
      <c r="X744" s="135"/>
      <c r="Y744" s="135"/>
      <c r="Z744" s="135"/>
    </row>
    <row r="745" spans="1:26" ht="21.6" customHeight="1">
      <c r="A745" s="135"/>
      <c r="B745" s="135"/>
      <c r="C745" s="135"/>
      <c r="D745" s="135"/>
      <c r="E745" s="135"/>
      <c r="F745" s="135"/>
      <c r="G745" s="135"/>
      <c r="H745" s="135"/>
      <c r="I745" s="135"/>
      <c r="J745" s="135"/>
      <c r="K745" s="135"/>
      <c r="L745" s="135"/>
      <c r="M745" s="135"/>
      <c r="N745" s="135"/>
      <c r="O745" s="135"/>
      <c r="P745" s="135"/>
      <c r="Q745" s="135"/>
      <c r="R745" s="135"/>
      <c r="S745" s="135"/>
      <c r="T745" s="135"/>
      <c r="U745" s="135"/>
      <c r="V745" s="135"/>
      <c r="W745" s="135"/>
      <c r="X745" s="135"/>
      <c r="Y745" s="135"/>
      <c r="Z745" s="135"/>
    </row>
    <row r="746" spans="1:26" ht="21.6" customHeight="1">
      <c r="A746" s="135"/>
      <c r="B746" s="135"/>
      <c r="C746" s="135"/>
      <c r="D746" s="135"/>
      <c r="E746" s="135"/>
      <c r="F746" s="135"/>
      <c r="G746" s="135"/>
      <c r="H746" s="135"/>
      <c r="I746" s="135"/>
      <c r="J746" s="135"/>
      <c r="K746" s="135"/>
      <c r="L746" s="135"/>
      <c r="M746" s="135"/>
      <c r="N746" s="135"/>
      <c r="O746" s="135"/>
      <c r="P746" s="135"/>
      <c r="Q746" s="135"/>
      <c r="R746" s="135"/>
      <c r="S746" s="135"/>
      <c r="T746" s="135"/>
      <c r="U746" s="135"/>
      <c r="V746" s="135"/>
      <c r="W746" s="135"/>
      <c r="X746" s="135"/>
      <c r="Y746" s="135"/>
      <c r="Z746" s="135"/>
    </row>
    <row r="747" spans="1:26" ht="21.6" customHeight="1">
      <c r="A747" s="135"/>
      <c r="B747" s="135"/>
      <c r="C747" s="135"/>
      <c r="D747" s="135"/>
      <c r="E747" s="135"/>
      <c r="F747" s="135"/>
      <c r="G747" s="135"/>
      <c r="H747" s="135"/>
      <c r="I747" s="135"/>
      <c r="J747" s="135"/>
      <c r="K747" s="135"/>
      <c r="L747" s="135"/>
      <c r="M747" s="135"/>
      <c r="N747" s="135"/>
      <c r="O747" s="135"/>
      <c r="P747" s="135"/>
      <c r="Q747" s="135"/>
      <c r="R747" s="135"/>
      <c r="S747" s="135"/>
      <c r="T747" s="135"/>
      <c r="U747" s="135"/>
      <c r="V747" s="135"/>
      <c r="W747" s="135"/>
      <c r="X747" s="135"/>
      <c r="Y747" s="135"/>
      <c r="Z747" s="135"/>
    </row>
    <row r="748" spans="1:26" ht="21.6" customHeight="1">
      <c r="A748" s="135"/>
      <c r="B748" s="135"/>
      <c r="C748" s="135"/>
      <c r="D748" s="135"/>
      <c r="E748" s="135"/>
      <c r="F748" s="135"/>
      <c r="G748" s="135"/>
      <c r="H748" s="135"/>
      <c r="I748" s="135"/>
      <c r="J748" s="135"/>
      <c r="K748" s="135"/>
      <c r="L748" s="135"/>
      <c r="M748" s="135"/>
      <c r="N748" s="135"/>
      <c r="O748" s="135"/>
      <c r="P748" s="135"/>
      <c r="Q748" s="135"/>
      <c r="R748" s="135"/>
      <c r="S748" s="135"/>
      <c r="T748" s="135"/>
      <c r="U748" s="135"/>
      <c r="V748" s="135"/>
      <c r="W748" s="135"/>
      <c r="X748" s="135"/>
      <c r="Y748" s="135"/>
      <c r="Z748" s="135"/>
    </row>
    <row r="749" spans="1:26" ht="21.6" customHeight="1">
      <c r="A749" s="135"/>
      <c r="B749" s="135"/>
      <c r="C749" s="135"/>
      <c r="D749" s="135"/>
      <c r="E749" s="135"/>
      <c r="F749" s="135"/>
      <c r="G749" s="135"/>
      <c r="H749" s="135"/>
      <c r="I749" s="135"/>
      <c r="J749" s="135"/>
      <c r="K749" s="135"/>
      <c r="L749" s="135"/>
      <c r="M749" s="135"/>
      <c r="N749" s="135"/>
      <c r="O749" s="135"/>
      <c r="P749" s="135"/>
      <c r="Q749" s="135"/>
      <c r="R749" s="135"/>
      <c r="S749" s="135"/>
      <c r="T749" s="135"/>
      <c r="U749" s="135"/>
      <c r="V749" s="135"/>
      <c r="W749" s="135"/>
      <c r="X749" s="135"/>
      <c r="Y749" s="135"/>
      <c r="Z749" s="135"/>
    </row>
    <row r="750" spans="1:26" ht="21.6" customHeight="1">
      <c r="A750" s="135"/>
      <c r="B750" s="135"/>
      <c r="C750" s="135"/>
      <c r="D750" s="135"/>
      <c r="E750" s="135"/>
      <c r="F750" s="135"/>
      <c r="G750" s="135"/>
      <c r="H750" s="135"/>
      <c r="I750" s="135"/>
      <c r="J750" s="135"/>
      <c r="K750" s="135"/>
      <c r="L750" s="135"/>
      <c r="M750" s="135"/>
      <c r="N750" s="135"/>
      <c r="O750" s="135"/>
      <c r="P750" s="135"/>
      <c r="Q750" s="135"/>
      <c r="R750" s="135"/>
      <c r="S750" s="135"/>
      <c r="T750" s="135"/>
      <c r="U750" s="135"/>
      <c r="V750" s="135"/>
      <c r="W750" s="135"/>
      <c r="X750" s="135"/>
      <c r="Y750" s="135"/>
      <c r="Z750" s="135"/>
    </row>
    <row r="751" spans="1:26" ht="21.6" customHeight="1">
      <c r="A751" s="135"/>
      <c r="B751" s="135"/>
      <c r="C751" s="135"/>
      <c r="D751" s="135"/>
      <c r="E751" s="135"/>
      <c r="F751" s="135"/>
      <c r="G751" s="135"/>
      <c r="H751" s="135"/>
      <c r="I751" s="135"/>
      <c r="J751" s="135"/>
      <c r="K751" s="135"/>
      <c r="L751" s="135"/>
      <c r="M751" s="135"/>
      <c r="N751" s="135"/>
      <c r="O751" s="135"/>
      <c r="P751" s="135"/>
      <c r="Q751" s="135"/>
      <c r="R751" s="135"/>
      <c r="S751" s="135"/>
      <c r="T751" s="135"/>
      <c r="U751" s="135"/>
      <c r="V751" s="135"/>
      <c r="W751" s="135"/>
      <c r="X751" s="135"/>
      <c r="Y751" s="135"/>
      <c r="Z751" s="135"/>
    </row>
    <row r="752" spans="1:26" ht="21.6" customHeight="1">
      <c r="A752" s="135"/>
      <c r="B752" s="135"/>
      <c r="C752" s="135"/>
      <c r="D752" s="135"/>
      <c r="E752" s="135"/>
      <c r="F752" s="135"/>
      <c r="G752" s="135"/>
      <c r="H752" s="135"/>
      <c r="I752" s="135"/>
      <c r="J752" s="135"/>
      <c r="K752" s="135"/>
      <c r="L752" s="135"/>
      <c r="M752" s="135"/>
      <c r="N752" s="135"/>
      <c r="O752" s="135"/>
      <c r="P752" s="135"/>
      <c r="Q752" s="135"/>
      <c r="R752" s="135"/>
      <c r="S752" s="135"/>
      <c r="T752" s="135"/>
      <c r="U752" s="135"/>
      <c r="V752" s="135"/>
      <c r="W752" s="135"/>
      <c r="X752" s="135"/>
      <c r="Y752" s="135"/>
      <c r="Z752" s="135"/>
    </row>
    <row r="753" spans="1:26" ht="21.6" customHeight="1">
      <c r="A753" s="135"/>
      <c r="B753" s="135"/>
      <c r="C753" s="135"/>
      <c r="D753" s="135"/>
      <c r="E753" s="135"/>
      <c r="F753" s="135"/>
      <c r="G753" s="135"/>
      <c r="H753" s="135"/>
      <c r="I753" s="135"/>
      <c r="J753" s="135"/>
      <c r="K753" s="135"/>
      <c r="L753" s="135"/>
      <c r="M753" s="135"/>
      <c r="N753" s="135"/>
      <c r="O753" s="135"/>
      <c r="P753" s="135"/>
      <c r="Q753" s="135"/>
      <c r="R753" s="135"/>
      <c r="S753" s="135"/>
      <c r="T753" s="135"/>
      <c r="U753" s="135"/>
      <c r="V753" s="135"/>
      <c r="W753" s="135"/>
      <c r="X753" s="135"/>
      <c r="Y753" s="135"/>
      <c r="Z753" s="135"/>
    </row>
    <row r="754" spans="1:26" ht="21.6" customHeight="1">
      <c r="A754" s="135"/>
      <c r="B754" s="135"/>
      <c r="C754" s="135"/>
      <c r="D754" s="135"/>
      <c r="E754" s="135"/>
      <c r="F754" s="135"/>
      <c r="G754" s="135"/>
      <c r="H754" s="135"/>
      <c r="I754" s="135"/>
      <c r="J754" s="135"/>
      <c r="K754" s="135"/>
      <c r="L754" s="135"/>
      <c r="M754" s="135"/>
      <c r="N754" s="135"/>
      <c r="O754" s="135"/>
      <c r="P754" s="135"/>
      <c r="Q754" s="135"/>
      <c r="R754" s="135"/>
      <c r="S754" s="135"/>
      <c r="T754" s="135"/>
      <c r="U754" s="135"/>
      <c r="V754" s="135"/>
      <c r="W754" s="135"/>
      <c r="X754" s="135"/>
      <c r="Y754" s="135"/>
      <c r="Z754" s="135"/>
    </row>
    <row r="755" spans="1:26" ht="21.6" customHeight="1">
      <c r="A755" s="135"/>
      <c r="B755" s="135"/>
      <c r="C755" s="135"/>
      <c r="D755" s="135"/>
      <c r="E755" s="135"/>
      <c r="F755" s="135"/>
      <c r="G755" s="135"/>
      <c r="H755" s="135"/>
      <c r="I755" s="135"/>
      <c r="J755" s="135"/>
      <c r="K755" s="135"/>
      <c r="L755" s="135"/>
      <c r="M755" s="135"/>
      <c r="N755" s="135"/>
      <c r="O755" s="135"/>
      <c r="P755" s="135"/>
      <c r="Q755" s="135"/>
      <c r="R755" s="135"/>
      <c r="S755" s="135"/>
      <c r="T755" s="135"/>
      <c r="U755" s="135"/>
      <c r="V755" s="135"/>
      <c r="W755" s="135"/>
      <c r="X755" s="135"/>
      <c r="Y755" s="135"/>
      <c r="Z755" s="135"/>
    </row>
    <row r="756" spans="1:26" ht="21.6" customHeight="1">
      <c r="A756" s="135"/>
      <c r="B756" s="135"/>
      <c r="C756" s="135"/>
      <c r="D756" s="135"/>
      <c r="E756" s="135"/>
      <c r="F756" s="135"/>
      <c r="G756" s="135"/>
      <c r="H756" s="135"/>
      <c r="I756" s="135"/>
      <c r="J756" s="135"/>
      <c r="K756" s="135"/>
      <c r="L756" s="135"/>
      <c r="M756" s="135"/>
      <c r="N756" s="135"/>
      <c r="O756" s="135"/>
      <c r="P756" s="135"/>
      <c r="Q756" s="135"/>
      <c r="R756" s="135"/>
      <c r="S756" s="135"/>
      <c r="T756" s="135"/>
      <c r="U756" s="135"/>
      <c r="V756" s="135"/>
      <c r="W756" s="135"/>
      <c r="X756" s="135"/>
      <c r="Y756" s="135"/>
      <c r="Z756" s="135"/>
    </row>
    <row r="757" spans="1:26" ht="21.6" customHeight="1">
      <c r="A757" s="135"/>
      <c r="B757" s="135"/>
      <c r="C757" s="135"/>
      <c r="D757" s="135"/>
      <c r="E757" s="135"/>
      <c r="F757" s="135"/>
      <c r="G757" s="135"/>
      <c r="H757" s="135"/>
      <c r="I757" s="135"/>
      <c r="J757" s="135"/>
      <c r="K757" s="135"/>
      <c r="L757" s="135"/>
      <c r="M757" s="135"/>
      <c r="N757" s="135"/>
      <c r="O757" s="135"/>
      <c r="P757" s="135"/>
      <c r="Q757" s="135"/>
      <c r="R757" s="135"/>
      <c r="S757" s="135"/>
      <c r="T757" s="135"/>
      <c r="U757" s="135"/>
      <c r="V757" s="135"/>
      <c r="W757" s="135"/>
      <c r="X757" s="135"/>
      <c r="Y757" s="135"/>
      <c r="Z757" s="135"/>
    </row>
    <row r="758" spans="1:26" ht="21.6" customHeight="1">
      <c r="A758" s="135"/>
      <c r="B758" s="135"/>
      <c r="C758" s="135"/>
      <c r="D758" s="135"/>
      <c r="E758" s="135"/>
      <c r="F758" s="135"/>
      <c r="G758" s="135"/>
      <c r="H758" s="135"/>
      <c r="I758" s="135"/>
      <c r="J758" s="135"/>
      <c r="K758" s="135"/>
      <c r="L758" s="135"/>
      <c r="M758" s="135"/>
      <c r="N758" s="135"/>
      <c r="O758" s="135"/>
      <c r="P758" s="135"/>
      <c r="Q758" s="135"/>
      <c r="R758" s="135"/>
      <c r="S758" s="135"/>
      <c r="T758" s="135"/>
      <c r="U758" s="135"/>
      <c r="V758" s="135"/>
      <c r="W758" s="135"/>
      <c r="X758" s="135"/>
      <c r="Y758" s="135"/>
      <c r="Z758" s="135"/>
    </row>
    <row r="759" spans="1:26" ht="21.6" customHeight="1">
      <c r="A759" s="135"/>
      <c r="B759" s="135"/>
      <c r="C759" s="135"/>
      <c r="D759" s="135"/>
      <c r="E759" s="135"/>
      <c r="F759" s="135"/>
      <c r="G759" s="135"/>
      <c r="H759" s="135"/>
      <c r="I759" s="135"/>
      <c r="J759" s="135"/>
      <c r="K759" s="135"/>
      <c r="L759" s="135"/>
      <c r="M759" s="135"/>
      <c r="N759" s="135"/>
      <c r="O759" s="135"/>
      <c r="P759" s="135"/>
      <c r="Q759" s="135"/>
      <c r="R759" s="135"/>
      <c r="S759" s="135"/>
      <c r="T759" s="135"/>
      <c r="U759" s="135"/>
      <c r="V759" s="135"/>
      <c r="W759" s="135"/>
      <c r="X759" s="135"/>
      <c r="Y759" s="135"/>
      <c r="Z759" s="135"/>
    </row>
    <row r="760" spans="1:26" ht="21.6" customHeight="1">
      <c r="A760" s="135"/>
      <c r="B760" s="135"/>
      <c r="C760" s="135"/>
      <c r="D760" s="135"/>
      <c r="E760" s="135"/>
      <c r="F760" s="135"/>
      <c r="G760" s="135"/>
      <c r="H760" s="135"/>
      <c r="I760" s="135"/>
      <c r="J760" s="135"/>
      <c r="K760" s="135"/>
      <c r="L760" s="135"/>
      <c r="M760" s="135"/>
      <c r="N760" s="135"/>
      <c r="O760" s="135"/>
      <c r="P760" s="135"/>
      <c r="Q760" s="135"/>
      <c r="R760" s="135"/>
      <c r="S760" s="135"/>
      <c r="T760" s="135"/>
      <c r="U760" s="135"/>
      <c r="V760" s="135"/>
      <c r="W760" s="135"/>
      <c r="X760" s="135"/>
      <c r="Y760" s="135"/>
      <c r="Z760" s="135"/>
    </row>
    <row r="761" spans="1:26" ht="21.6" customHeight="1">
      <c r="A761" s="135"/>
      <c r="B761" s="135"/>
      <c r="C761" s="135"/>
      <c r="D761" s="135"/>
      <c r="E761" s="135"/>
      <c r="F761" s="135"/>
      <c r="G761" s="135"/>
      <c r="H761" s="135"/>
      <c r="I761" s="135"/>
      <c r="J761" s="135"/>
      <c r="K761" s="135"/>
      <c r="L761" s="135"/>
      <c r="M761" s="135"/>
      <c r="N761" s="135"/>
      <c r="O761" s="135"/>
      <c r="P761" s="135"/>
      <c r="Q761" s="135"/>
      <c r="R761" s="135"/>
      <c r="S761" s="135"/>
      <c r="T761" s="135"/>
      <c r="U761" s="135"/>
      <c r="V761" s="135"/>
      <c r="W761" s="135"/>
      <c r="X761" s="135"/>
      <c r="Y761" s="135"/>
      <c r="Z761" s="135"/>
    </row>
    <row r="762" spans="1:26" ht="21.6" customHeight="1">
      <c r="A762" s="135"/>
      <c r="B762" s="135"/>
      <c r="C762" s="135"/>
      <c r="D762" s="135"/>
      <c r="E762" s="135"/>
      <c r="F762" s="135"/>
      <c r="G762" s="135"/>
      <c r="H762" s="135"/>
      <c r="I762" s="135"/>
      <c r="J762" s="135"/>
      <c r="K762" s="135"/>
      <c r="L762" s="135"/>
      <c r="M762" s="135"/>
      <c r="N762" s="135"/>
      <c r="O762" s="135"/>
      <c r="P762" s="135"/>
      <c r="Q762" s="135"/>
      <c r="R762" s="135"/>
      <c r="S762" s="135"/>
      <c r="T762" s="135"/>
      <c r="U762" s="135"/>
      <c r="V762" s="135"/>
      <c r="W762" s="135"/>
      <c r="X762" s="135"/>
      <c r="Y762" s="135"/>
      <c r="Z762" s="135"/>
    </row>
    <row r="763" spans="1:26" ht="21.6" customHeight="1">
      <c r="A763" s="135"/>
      <c r="B763" s="135"/>
      <c r="C763" s="135"/>
      <c r="D763" s="135"/>
      <c r="E763" s="135"/>
      <c r="F763" s="135"/>
      <c r="G763" s="135"/>
      <c r="H763" s="135"/>
      <c r="I763" s="135"/>
      <c r="J763" s="135"/>
      <c r="K763" s="135"/>
      <c r="L763" s="135"/>
      <c r="M763" s="135"/>
      <c r="N763" s="135"/>
      <c r="O763" s="135"/>
      <c r="P763" s="135"/>
      <c r="Q763" s="135"/>
      <c r="R763" s="135"/>
      <c r="S763" s="135"/>
      <c r="T763" s="135"/>
      <c r="U763" s="135"/>
      <c r="V763" s="135"/>
      <c r="W763" s="135"/>
      <c r="X763" s="135"/>
      <c r="Y763" s="135"/>
      <c r="Z763" s="135"/>
    </row>
    <row r="764" spans="1:26" ht="21.6" customHeight="1">
      <c r="A764" s="135"/>
      <c r="B764" s="135"/>
      <c r="C764" s="135"/>
      <c r="D764" s="135"/>
      <c r="E764" s="135"/>
      <c r="F764" s="135"/>
      <c r="G764" s="135"/>
      <c r="H764" s="135"/>
      <c r="I764" s="135"/>
      <c r="J764" s="135"/>
      <c r="K764" s="135"/>
      <c r="L764" s="135"/>
      <c r="M764" s="135"/>
      <c r="N764" s="135"/>
      <c r="O764" s="135"/>
      <c r="P764" s="135"/>
      <c r="Q764" s="135"/>
      <c r="R764" s="135"/>
      <c r="S764" s="135"/>
      <c r="T764" s="135"/>
      <c r="U764" s="135"/>
      <c r="V764" s="135"/>
      <c r="W764" s="135"/>
      <c r="X764" s="135"/>
      <c r="Y764" s="135"/>
      <c r="Z764" s="135"/>
    </row>
    <row r="765" spans="1:26" ht="21.6" customHeight="1">
      <c r="A765" s="135"/>
      <c r="B765" s="135"/>
      <c r="C765" s="135"/>
      <c r="D765" s="135"/>
      <c r="E765" s="135"/>
      <c r="F765" s="135"/>
      <c r="G765" s="135"/>
      <c r="H765" s="135"/>
      <c r="I765" s="135"/>
      <c r="J765" s="135"/>
      <c r="K765" s="135"/>
      <c r="L765" s="135"/>
      <c r="M765" s="135"/>
      <c r="N765" s="135"/>
      <c r="O765" s="135"/>
      <c r="P765" s="135"/>
      <c r="Q765" s="135"/>
      <c r="R765" s="135"/>
      <c r="S765" s="135"/>
      <c r="T765" s="135"/>
      <c r="U765" s="135"/>
      <c r="V765" s="135"/>
      <c r="W765" s="135"/>
      <c r="X765" s="135"/>
      <c r="Y765" s="135"/>
      <c r="Z765" s="135"/>
    </row>
    <row r="766" spans="1:26" ht="21.6" customHeight="1">
      <c r="A766" s="135"/>
      <c r="B766" s="135"/>
      <c r="C766" s="135"/>
      <c r="D766" s="135"/>
      <c r="E766" s="135"/>
      <c r="F766" s="135"/>
      <c r="G766" s="135"/>
      <c r="H766" s="135"/>
      <c r="I766" s="135"/>
      <c r="J766" s="135"/>
      <c r="K766" s="135"/>
      <c r="L766" s="135"/>
      <c r="M766" s="135"/>
      <c r="N766" s="135"/>
      <c r="O766" s="135"/>
      <c r="P766" s="135"/>
      <c r="Q766" s="135"/>
      <c r="R766" s="135"/>
      <c r="S766" s="135"/>
      <c r="T766" s="135"/>
      <c r="U766" s="135"/>
      <c r="V766" s="135"/>
      <c r="W766" s="135"/>
      <c r="X766" s="135"/>
      <c r="Y766" s="135"/>
      <c r="Z766" s="135"/>
    </row>
    <row r="767" spans="1:26" ht="21.6" customHeight="1">
      <c r="A767" s="135"/>
      <c r="B767" s="135"/>
      <c r="C767" s="135"/>
      <c r="D767" s="135"/>
      <c r="E767" s="135"/>
      <c r="F767" s="135"/>
      <c r="G767" s="135"/>
      <c r="H767" s="135"/>
      <c r="I767" s="135"/>
      <c r="J767" s="135"/>
      <c r="K767" s="135"/>
      <c r="L767" s="135"/>
      <c r="M767" s="135"/>
      <c r="N767" s="135"/>
      <c r="O767" s="135"/>
      <c r="P767" s="135"/>
      <c r="Q767" s="135"/>
      <c r="R767" s="135"/>
      <c r="S767" s="135"/>
      <c r="T767" s="135"/>
      <c r="U767" s="135"/>
      <c r="V767" s="135"/>
      <c r="W767" s="135"/>
      <c r="X767" s="135"/>
      <c r="Y767" s="135"/>
      <c r="Z767" s="135"/>
    </row>
    <row r="768" spans="1:26" ht="21.6" customHeight="1">
      <c r="A768" s="135"/>
      <c r="B768" s="135"/>
      <c r="C768" s="135"/>
      <c r="D768" s="135"/>
      <c r="E768" s="135"/>
      <c r="F768" s="135"/>
      <c r="G768" s="135"/>
      <c r="H768" s="135"/>
      <c r="I768" s="135"/>
      <c r="J768" s="135"/>
      <c r="K768" s="135"/>
      <c r="L768" s="135"/>
      <c r="M768" s="135"/>
      <c r="N768" s="135"/>
      <c r="O768" s="135"/>
      <c r="P768" s="135"/>
      <c r="Q768" s="135"/>
      <c r="R768" s="135"/>
      <c r="S768" s="135"/>
      <c r="T768" s="135"/>
      <c r="U768" s="135"/>
      <c r="V768" s="135"/>
      <c r="W768" s="135"/>
      <c r="X768" s="135"/>
      <c r="Y768" s="135"/>
      <c r="Z768" s="135"/>
    </row>
    <row r="769" spans="1:26" ht="21.6" customHeight="1">
      <c r="A769" s="135"/>
      <c r="B769" s="135"/>
      <c r="C769" s="135"/>
      <c r="D769" s="135"/>
      <c r="E769" s="135"/>
      <c r="F769" s="135"/>
      <c r="G769" s="135"/>
      <c r="H769" s="135"/>
      <c r="I769" s="135"/>
      <c r="J769" s="135"/>
      <c r="K769" s="135"/>
      <c r="L769" s="135"/>
      <c r="M769" s="135"/>
      <c r="N769" s="135"/>
      <c r="O769" s="135"/>
      <c r="P769" s="135"/>
      <c r="Q769" s="135"/>
      <c r="R769" s="135"/>
      <c r="S769" s="135"/>
      <c r="T769" s="135"/>
      <c r="U769" s="135"/>
      <c r="V769" s="135"/>
      <c r="W769" s="135"/>
      <c r="X769" s="135"/>
      <c r="Y769" s="135"/>
      <c r="Z769" s="135"/>
    </row>
    <row r="770" spans="1:26" ht="21.6" customHeight="1">
      <c r="A770" s="135"/>
      <c r="B770" s="135"/>
      <c r="C770" s="135"/>
      <c r="D770" s="135"/>
      <c r="E770" s="135"/>
      <c r="F770" s="135"/>
      <c r="G770" s="135"/>
      <c r="H770" s="135"/>
      <c r="I770" s="135"/>
      <c r="J770" s="135"/>
      <c r="K770" s="135"/>
      <c r="L770" s="135"/>
      <c r="M770" s="135"/>
      <c r="N770" s="135"/>
      <c r="O770" s="135"/>
      <c r="P770" s="135"/>
      <c r="Q770" s="135"/>
      <c r="R770" s="135"/>
      <c r="S770" s="135"/>
      <c r="T770" s="135"/>
      <c r="U770" s="135"/>
      <c r="V770" s="135"/>
      <c r="W770" s="135"/>
      <c r="X770" s="135"/>
      <c r="Y770" s="135"/>
      <c r="Z770" s="135"/>
    </row>
    <row r="771" spans="1:26" ht="21.6" customHeight="1">
      <c r="A771" s="135"/>
      <c r="B771" s="135"/>
      <c r="C771" s="135"/>
      <c r="D771" s="135"/>
      <c r="E771" s="135"/>
      <c r="F771" s="135"/>
      <c r="G771" s="135"/>
      <c r="H771" s="135"/>
      <c r="I771" s="135"/>
      <c r="J771" s="135"/>
      <c r="K771" s="135"/>
      <c r="L771" s="135"/>
      <c r="M771" s="135"/>
      <c r="N771" s="135"/>
      <c r="O771" s="135"/>
      <c r="P771" s="135"/>
      <c r="Q771" s="135"/>
      <c r="R771" s="135"/>
      <c r="S771" s="135"/>
      <c r="T771" s="135"/>
      <c r="U771" s="135"/>
      <c r="V771" s="135"/>
      <c r="W771" s="135"/>
      <c r="X771" s="135"/>
      <c r="Y771" s="135"/>
      <c r="Z771" s="135"/>
    </row>
    <row r="772" spans="1:26" ht="21.6" customHeight="1">
      <c r="A772" s="135"/>
      <c r="B772" s="135"/>
      <c r="C772" s="135"/>
      <c r="D772" s="135"/>
      <c r="E772" s="135"/>
      <c r="F772" s="135"/>
      <c r="G772" s="135"/>
      <c r="H772" s="135"/>
      <c r="I772" s="135"/>
      <c r="J772" s="135"/>
      <c r="K772" s="135"/>
      <c r="L772" s="135"/>
      <c r="M772" s="135"/>
      <c r="N772" s="135"/>
      <c r="O772" s="135"/>
      <c r="P772" s="135"/>
      <c r="Q772" s="135"/>
      <c r="R772" s="135"/>
      <c r="S772" s="135"/>
      <c r="T772" s="135"/>
      <c r="U772" s="135"/>
      <c r="V772" s="135"/>
      <c r="W772" s="135"/>
      <c r="X772" s="135"/>
      <c r="Y772" s="135"/>
      <c r="Z772" s="135"/>
    </row>
    <row r="773" spans="1:26" ht="21.6" customHeight="1">
      <c r="A773" s="135"/>
      <c r="B773" s="135"/>
      <c r="C773" s="135"/>
      <c r="D773" s="135"/>
      <c r="E773" s="135"/>
      <c r="F773" s="135"/>
      <c r="G773" s="135"/>
      <c r="H773" s="135"/>
      <c r="I773" s="135"/>
      <c r="J773" s="135"/>
      <c r="K773" s="135"/>
      <c r="L773" s="135"/>
      <c r="M773" s="135"/>
      <c r="N773" s="135"/>
      <c r="O773" s="135"/>
      <c r="P773" s="135"/>
      <c r="Q773" s="135"/>
      <c r="R773" s="135"/>
      <c r="S773" s="135"/>
      <c r="T773" s="135"/>
      <c r="U773" s="135"/>
      <c r="V773" s="135"/>
      <c r="W773" s="135"/>
      <c r="X773" s="135"/>
      <c r="Y773" s="135"/>
      <c r="Z773" s="135"/>
    </row>
    <row r="774" spans="1:26" ht="21.6" customHeight="1">
      <c r="A774" s="135"/>
      <c r="B774" s="135"/>
      <c r="C774" s="135"/>
      <c r="D774" s="135"/>
      <c r="E774" s="135"/>
      <c r="F774" s="135"/>
      <c r="G774" s="135"/>
      <c r="H774" s="135"/>
      <c r="I774" s="135"/>
      <c r="J774" s="135"/>
      <c r="K774" s="135"/>
      <c r="L774" s="135"/>
      <c r="M774" s="135"/>
      <c r="N774" s="135"/>
      <c r="O774" s="135"/>
      <c r="P774" s="135"/>
      <c r="Q774" s="135"/>
      <c r="R774" s="135"/>
      <c r="S774" s="135"/>
      <c r="T774" s="135"/>
      <c r="U774" s="135"/>
      <c r="V774" s="135"/>
      <c r="W774" s="135"/>
      <c r="X774" s="135"/>
      <c r="Y774" s="135"/>
      <c r="Z774" s="135"/>
    </row>
    <row r="775" spans="1:26" ht="21.6" customHeight="1">
      <c r="A775" s="135"/>
      <c r="B775" s="135"/>
      <c r="C775" s="135"/>
      <c r="D775" s="135"/>
      <c r="E775" s="135"/>
      <c r="F775" s="135"/>
      <c r="G775" s="135"/>
      <c r="H775" s="135"/>
      <c r="I775" s="135"/>
      <c r="J775" s="135"/>
      <c r="K775" s="135"/>
      <c r="L775" s="135"/>
      <c r="M775" s="135"/>
      <c r="N775" s="135"/>
      <c r="O775" s="135"/>
      <c r="P775" s="135"/>
      <c r="Q775" s="135"/>
      <c r="R775" s="135"/>
      <c r="S775" s="135"/>
      <c r="T775" s="135"/>
      <c r="U775" s="135"/>
      <c r="V775" s="135"/>
      <c r="W775" s="135"/>
      <c r="X775" s="135"/>
      <c r="Y775" s="135"/>
      <c r="Z775" s="135"/>
    </row>
    <row r="776" spans="1:26" ht="21.6" customHeight="1">
      <c r="A776" s="135"/>
      <c r="B776" s="135"/>
      <c r="C776" s="135"/>
      <c r="D776" s="135"/>
      <c r="E776" s="135"/>
      <c r="F776" s="135"/>
      <c r="G776" s="135"/>
      <c r="H776" s="135"/>
      <c r="I776" s="135"/>
      <c r="J776" s="135"/>
      <c r="K776" s="135"/>
      <c r="L776" s="135"/>
      <c r="M776" s="135"/>
      <c r="N776" s="135"/>
      <c r="O776" s="135"/>
      <c r="P776" s="135"/>
      <c r="Q776" s="135"/>
      <c r="R776" s="135"/>
      <c r="S776" s="135"/>
      <c r="T776" s="135"/>
      <c r="U776" s="135"/>
      <c r="V776" s="135"/>
      <c r="W776" s="135"/>
      <c r="X776" s="135"/>
      <c r="Y776" s="135"/>
      <c r="Z776" s="135"/>
    </row>
    <row r="777" spans="1:26" ht="21.6" customHeight="1">
      <c r="A777" s="135"/>
      <c r="B777" s="135"/>
      <c r="C777" s="135"/>
      <c r="D777" s="135"/>
      <c r="E777" s="135"/>
      <c r="F777" s="135"/>
      <c r="G777" s="135"/>
      <c r="H777" s="135"/>
      <c r="I777" s="135"/>
      <c r="J777" s="135"/>
      <c r="K777" s="135"/>
      <c r="L777" s="135"/>
      <c r="M777" s="135"/>
      <c r="N777" s="135"/>
      <c r="O777" s="135"/>
      <c r="P777" s="135"/>
      <c r="Q777" s="135"/>
      <c r="R777" s="135"/>
      <c r="S777" s="135"/>
      <c r="T777" s="135"/>
      <c r="U777" s="135"/>
      <c r="V777" s="135"/>
      <c r="W777" s="135"/>
      <c r="X777" s="135"/>
      <c r="Y777" s="135"/>
      <c r="Z777" s="135"/>
    </row>
    <row r="778" spans="1:26" ht="21.6" customHeight="1">
      <c r="A778" s="135"/>
      <c r="B778" s="135"/>
      <c r="C778" s="135"/>
      <c r="D778" s="135"/>
      <c r="E778" s="135"/>
      <c r="F778" s="135"/>
      <c r="G778" s="135"/>
      <c r="H778" s="135"/>
      <c r="I778" s="135"/>
      <c r="J778" s="135"/>
      <c r="K778" s="135"/>
      <c r="L778" s="135"/>
      <c r="M778" s="135"/>
      <c r="N778" s="135"/>
      <c r="O778" s="135"/>
      <c r="P778" s="135"/>
      <c r="Q778" s="135"/>
      <c r="R778" s="135"/>
      <c r="S778" s="135"/>
      <c r="T778" s="135"/>
      <c r="U778" s="135"/>
      <c r="V778" s="135"/>
      <c r="W778" s="135"/>
      <c r="X778" s="135"/>
      <c r="Y778" s="135"/>
      <c r="Z778" s="135"/>
    </row>
    <row r="779" spans="1:26" ht="21.6" customHeight="1">
      <c r="A779" s="135"/>
      <c r="B779" s="135"/>
      <c r="C779" s="135"/>
      <c r="D779" s="135"/>
      <c r="E779" s="135"/>
      <c r="F779" s="135"/>
      <c r="G779" s="135"/>
      <c r="H779" s="135"/>
      <c r="I779" s="135"/>
      <c r="J779" s="135"/>
      <c r="K779" s="135"/>
      <c r="L779" s="135"/>
      <c r="M779" s="135"/>
      <c r="N779" s="135"/>
      <c r="O779" s="135"/>
      <c r="P779" s="135"/>
      <c r="Q779" s="135"/>
      <c r="R779" s="135"/>
      <c r="S779" s="135"/>
      <c r="T779" s="135"/>
      <c r="U779" s="135"/>
      <c r="V779" s="135"/>
      <c r="W779" s="135"/>
      <c r="X779" s="135"/>
      <c r="Y779" s="135"/>
      <c r="Z779" s="135"/>
    </row>
    <row r="780" spans="1:26" ht="21.6" customHeight="1">
      <c r="A780" s="135"/>
      <c r="B780" s="135"/>
      <c r="C780" s="135"/>
      <c r="D780" s="135"/>
      <c r="E780" s="135"/>
      <c r="F780" s="135"/>
      <c r="G780" s="135"/>
      <c r="H780" s="135"/>
      <c r="I780" s="135"/>
      <c r="J780" s="135"/>
      <c r="K780" s="135"/>
      <c r="L780" s="135"/>
      <c r="M780" s="135"/>
      <c r="N780" s="135"/>
      <c r="O780" s="135"/>
      <c r="P780" s="135"/>
      <c r="Q780" s="135"/>
      <c r="R780" s="135"/>
      <c r="S780" s="135"/>
      <c r="T780" s="135"/>
      <c r="U780" s="135"/>
      <c r="V780" s="135"/>
      <c r="W780" s="135"/>
      <c r="X780" s="135"/>
      <c r="Y780" s="135"/>
      <c r="Z780" s="135"/>
    </row>
    <row r="781" spans="1:26" ht="21.6" customHeight="1">
      <c r="A781" s="135"/>
      <c r="B781" s="135"/>
      <c r="C781" s="135"/>
      <c r="D781" s="135"/>
      <c r="E781" s="135"/>
      <c r="F781" s="135"/>
      <c r="G781" s="135"/>
      <c r="H781" s="135"/>
      <c r="I781" s="135"/>
      <c r="J781" s="135"/>
      <c r="K781" s="135"/>
      <c r="L781" s="135"/>
      <c r="M781" s="135"/>
      <c r="N781" s="135"/>
      <c r="O781" s="135"/>
      <c r="P781" s="135"/>
      <c r="Q781" s="135"/>
      <c r="R781" s="135"/>
      <c r="S781" s="135"/>
      <c r="T781" s="135"/>
      <c r="U781" s="135"/>
      <c r="V781" s="135"/>
      <c r="W781" s="135"/>
      <c r="X781" s="135"/>
      <c r="Y781" s="135"/>
      <c r="Z781" s="135"/>
    </row>
    <row r="782" spans="1:26" ht="21.6" customHeight="1">
      <c r="A782" s="135"/>
      <c r="B782" s="135"/>
      <c r="C782" s="135"/>
      <c r="D782" s="135"/>
      <c r="E782" s="135"/>
      <c r="F782" s="135"/>
      <c r="G782" s="135"/>
      <c r="H782" s="135"/>
      <c r="I782" s="135"/>
      <c r="J782" s="135"/>
      <c r="K782" s="135"/>
      <c r="L782" s="135"/>
      <c r="M782" s="135"/>
      <c r="N782" s="135"/>
      <c r="O782" s="135"/>
      <c r="P782" s="135"/>
      <c r="Q782" s="135"/>
      <c r="R782" s="135"/>
      <c r="S782" s="135"/>
      <c r="T782" s="135"/>
      <c r="U782" s="135"/>
      <c r="V782" s="135"/>
      <c r="W782" s="135"/>
      <c r="X782" s="135"/>
      <c r="Y782" s="135"/>
      <c r="Z782" s="135"/>
    </row>
    <row r="783" spans="1:26" ht="21.6" customHeight="1">
      <c r="A783" s="135"/>
      <c r="B783" s="135"/>
      <c r="C783" s="135"/>
      <c r="D783" s="135"/>
      <c r="E783" s="135"/>
      <c r="F783" s="135"/>
      <c r="G783" s="135"/>
      <c r="H783" s="135"/>
      <c r="I783" s="135"/>
      <c r="J783" s="135"/>
      <c r="K783" s="135"/>
      <c r="L783" s="135"/>
      <c r="M783" s="135"/>
      <c r="N783" s="135"/>
      <c r="O783" s="135"/>
      <c r="P783" s="135"/>
      <c r="Q783" s="135"/>
      <c r="R783" s="135"/>
      <c r="S783" s="135"/>
      <c r="T783" s="135"/>
      <c r="U783" s="135"/>
      <c r="V783" s="135"/>
      <c r="W783" s="135"/>
      <c r="X783" s="135"/>
      <c r="Y783" s="135"/>
      <c r="Z783" s="135"/>
    </row>
    <row r="784" spans="1:26" ht="21.6" customHeight="1">
      <c r="A784" s="135"/>
      <c r="B784" s="135"/>
      <c r="C784" s="135"/>
      <c r="D784" s="135"/>
      <c r="E784" s="135"/>
      <c r="F784" s="135"/>
      <c r="G784" s="135"/>
      <c r="H784" s="135"/>
      <c r="I784" s="135"/>
      <c r="J784" s="135"/>
      <c r="K784" s="135"/>
      <c r="L784" s="135"/>
      <c r="M784" s="135"/>
      <c r="N784" s="135"/>
      <c r="O784" s="135"/>
      <c r="P784" s="135"/>
      <c r="Q784" s="135"/>
      <c r="R784" s="135"/>
      <c r="S784" s="135"/>
      <c r="T784" s="135"/>
      <c r="U784" s="135"/>
      <c r="V784" s="135"/>
      <c r="W784" s="135"/>
      <c r="X784" s="135"/>
      <c r="Y784" s="135"/>
      <c r="Z784" s="135"/>
    </row>
    <row r="785" spans="1:26" ht="21.6" customHeight="1">
      <c r="A785" s="135"/>
      <c r="B785" s="135"/>
      <c r="C785" s="135"/>
      <c r="D785" s="135"/>
      <c r="E785" s="135"/>
      <c r="F785" s="135"/>
      <c r="G785" s="135"/>
      <c r="H785" s="135"/>
      <c r="I785" s="135"/>
      <c r="J785" s="135"/>
      <c r="K785" s="135"/>
      <c r="L785" s="135"/>
      <c r="M785" s="135"/>
      <c r="N785" s="135"/>
      <c r="O785" s="135"/>
      <c r="P785" s="135"/>
      <c r="Q785" s="135"/>
      <c r="R785" s="135"/>
      <c r="S785" s="135"/>
      <c r="T785" s="135"/>
      <c r="U785" s="135"/>
      <c r="V785" s="135"/>
      <c r="W785" s="135"/>
      <c r="X785" s="135"/>
      <c r="Y785" s="135"/>
      <c r="Z785" s="135"/>
    </row>
    <row r="786" spans="1:26" ht="21.6" customHeight="1">
      <c r="A786" s="135"/>
      <c r="B786" s="135"/>
      <c r="C786" s="135"/>
      <c r="D786" s="135"/>
      <c r="E786" s="135"/>
      <c r="F786" s="135"/>
      <c r="G786" s="135"/>
      <c r="H786" s="135"/>
      <c r="I786" s="135"/>
      <c r="J786" s="135"/>
      <c r="K786" s="135"/>
      <c r="L786" s="135"/>
      <c r="M786" s="135"/>
      <c r="N786" s="135"/>
      <c r="O786" s="135"/>
      <c r="P786" s="135"/>
      <c r="Q786" s="135"/>
      <c r="R786" s="135"/>
      <c r="S786" s="135"/>
      <c r="T786" s="135"/>
      <c r="U786" s="135"/>
      <c r="V786" s="135"/>
      <c r="W786" s="135"/>
      <c r="X786" s="135"/>
      <c r="Y786" s="135"/>
      <c r="Z786" s="135"/>
    </row>
    <row r="787" spans="1:26" ht="21.6" customHeight="1">
      <c r="A787" s="135"/>
      <c r="B787" s="135"/>
      <c r="C787" s="135"/>
      <c r="D787" s="135"/>
      <c r="E787" s="135"/>
      <c r="F787" s="135"/>
      <c r="G787" s="135"/>
      <c r="H787" s="135"/>
      <c r="I787" s="135"/>
      <c r="J787" s="135"/>
      <c r="K787" s="135"/>
      <c r="L787" s="135"/>
      <c r="M787" s="135"/>
      <c r="N787" s="135"/>
      <c r="O787" s="135"/>
      <c r="P787" s="135"/>
      <c r="Q787" s="135"/>
      <c r="R787" s="135"/>
      <c r="S787" s="135"/>
      <c r="T787" s="135"/>
      <c r="U787" s="135"/>
      <c r="V787" s="135"/>
      <c r="W787" s="135"/>
      <c r="X787" s="135"/>
      <c r="Y787" s="135"/>
      <c r="Z787" s="135"/>
    </row>
    <row r="788" spans="1:26" ht="21.6" customHeight="1">
      <c r="A788" s="135"/>
      <c r="B788" s="135"/>
      <c r="C788" s="135"/>
      <c r="D788" s="135"/>
      <c r="E788" s="135"/>
      <c r="F788" s="135"/>
      <c r="G788" s="135"/>
      <c r="H788" s="135"/>
      <c r="I788" s="135"/>
      <c r="J788" s="135"/>
      <c r="K788" s="135"/>
      <c r="L788" s="135"/>
      <c r="M788" s="135"/>
      <c r="N788" s="135"/>
      <c r="O788" s="135"/>
      <c r="P788" s="135"/>
      <c r="Q788" s="135"/>
      <c r="R788" s="135"/>
      <c r="S788" s="135"/>
      <c r="T788" s="135"/>
      <c r="U788" s="135"/>
      <c r="V788" s="135"/>
      <c r="W788" s="135"/>
      <c r="X788" s="135"/>
      <c r="Y788" s="135"/>
      <c r="Z788" s="135"/>
    </row>
    <row r="789" spans="1:26" ht="21.6" customHeight="1">
      <c r="A789" s="135"/>
      <c r="B789" s="135"/>
      <c r="C789" s="135"/>
      <c r="D789" s="135"/>
      <c r="E789" s="135"/>
      <c r="F789" s="135"/>
      <c r="G789" s="135"/>
      <c r="H789" s="135"/>
      <c r="I789" s="135"/>
      <c r="J789" s="135"/>
      <c r="K789" s="135"/>
      <c r="L789" s="135"/>
      <c r="M789" s="135"/>
      <c r="N789" s="135"/>
      <c r="O789" s="135"/>
      <c r="P789" s="135"/>
      <c r="Q789" s="135"/>
      <c r="R789" s="135"/>
      <c r="S789" s="135"/>
      <c r="T789" s="135"/>
      <c r="U789" s="135"/>
      <c r="V789" s="135"/>
      <c r="W789" s="135"/>
      <c r="X789" s="135"/>
      <c r="Y789" s="135"/>
      <c r="Z789" s="135"/>
    </row>
    <row r="790" spans="1:26" ht="21.6" customHeight="1">
      <c r="A790" s="135"/>
      <c r="B790" s="135"/>
      <c r="C790" s="135"/>
      <c r="D790" s="135"/>
      <c r="E790" s="135"/>
      <c r="F790" s="135"/>
      <c r="G790" s="135"/>
      <c r="H790" s="135"/>
      <c r="I790" s="135"/>
      <c r="J790" s="135"/>
      <c r="K790" s="135"/>
      <c r="L790" s="135"/>
      <c r="M790" s="135"/>
      <c r="N790" s="135"/>
      <c r="O790" s="135"/>
      <c r="P790" s="135"/>
      <c r="Q790" s="135"/>
      <c r="R790" s="135"/>
      <c r="S790" s="135"/>
      <c r="T790" s="135"/>
      <c r="U790" s="135"/>
      <c r="V790" s="135"/>
      <c r="W790" s="135"/>
      <c r="X790" s="135"/>
      <c r="Y790" s="135"/>
      <c r="Z790" s="135"/>
    </row>
    <row r="791" spans="1:26" ht="21.6" customHeight="1">
      <c r="A791" s="135"/>
      <c r="B791" s="135"/>
      <c r="C791" s="135"/>
      <c r="D791" s="135"/>
      <c r="E791" s="135"/>
      <c r="F791" s="135"/>
      <c r="G791" s="135"/>
      <c r="H791" s="135"/>
      <c r="I791" s="135"/>
      <c r="J791" s="135"/>
      <c r="K791" s="135"/>
      <c r="L791" s="135"/>
      <c r="M791" s="135"/>
      <c r="N791" s="135"/>
      <c r="O791" s="135"/>
      <c r="P791" s="135"/>
      <c r="Q791" s="135"/>
      <c r="R791" s="135"/>
      <c r="S791" s="135"/>
      <c r="T791" s="135"/>
      <c r="U791" s="135"/>
      <c r="V791" s="135"/>
      <c r="W791" s="135"/>
      <c r="X791" s="135"/>
      <c r="Y791" s="135"/>
      <c r="Z791" s="135"/>
    </row>
    <row r="792" spans="1:26" ht="21.6" customHeight="1">
      <c r="A792" s="135"/>
      <c r="B792" s="135"/>
      <c r="C792" s="135"/>
      <c r="D792" s="135"/>
      <c r="E792" s="135"/>
      <c r="F792" s="135"/>
      <c r="G792" s="135"/>
      <c r="H792" s="135"/>
      <c r="I792" s="135"/>
      <c r="J792" s="135"/>
      <c r="K792" s="135"/>
      <c r="L792" s="135"/>
      <c r="M792" s="135"/>
      <c r="N792" s="135"/>
      <c r="O792" s="135"/>
      <c r="P792" s="135"/>
      <c r="Q792" s="135"/>
      <c r="R792" s="135"/>
      <c r="S792" s="135"/>
      <c r="T792" s="135"/>
      <c r="U792" s="135"/>
      <c r="V792" s="135"/>
      <c r="W792" s="135"/>
      <c r="X792" s="135"/>
      <c r="Y792" s="135"/>
      <c r="Z792" s="135"/>
    </row>
    <row r="793" spans="1:26" ht="21.6" customHeight="1">
      <c r="A793" s="135"/>
      <c r="B793" s="135"/>
      <c r="C793" s="135"/>
      <c r="D793" s="135"/>
      <c r="E793" s="135"/>
      <c r="F793" s="135"/>
      <c r="G793" s="135"/>
      <c r="H793" s="135"/>
      <c r="I793" s="135"/>
      <c r="J793" s="135"/>
      <c r="K793" s="135"/>
      <c r="L793" s="135"/>
      <c r="M793" s="135"/>
      <c r="N793" s="135"/>
      <c r="O793" s="135"/>
      <c r="P793" s="135"/>
      <c r="Q793" s="135"/>
      <c r="R793" s="135"/>
      <c r="S793" s="135"/>
      <c r="T793" s="135"/>
      <c r="U793" s="135"/>
      <c r="V793" s="135"/>
      <c r="W793" s="135"/>
      <c r="X793" s="135"/>
      <c r="Y793" s="135"/>
      <c r="Z793" s="135"/>
    </row>
    <row r="794" spans="1:26" ht="21.6" customHeight="1">
      <c r="A794" s="135"/>
      <c r="B794" s="135"/>
      <c r="C794" s="135"/>
      <c r="D794" s="135"/>
      <c r="E794" s="135"/>
      <c r="F794" s="135"/>
      <c r="G794" s="135"/>
      <c r="H794" s="135"/>
      <c r="I794" s="135"/>
      <c r="J794" s="135"/>
      <c r="K794" s="135"/>
      <c r="L794" s="135"/>
      <c r="M794" s="135"/>
      <c r="N794" s="135"/>
      <c r="O794" s="135"/>
      <c r="P794" s="135"/>
      <c r="Q794" s="135"/>
      <c r="R794" s="135"/>
      <c r="S794" s="135"/>
      <c r="T794" s="135"/>
      <c r="U794" s="135"/>
      <c r="V794" s="135"/>
      <c r="W794" s="135"/>
      <c r="X794" s="135"/>
      <c r="Y794" s="135"/>
      <c r="Z794" s="135"/>
    </row>
    <row r="795" spans="1:26" ht="21.6" customHeight="1">
      <c r="A795" s="135"/>
      <c r="B795" s="135"/>
      <c r="C795" s="135"/>
      <c r="D795" s="135"/>
      <c r="E795" s="135"/>
      <c r="F795" s="135"/>
      <c r="G795" s="135"/>
      <c r="H795" s="135"/>
      <c r="I795" s="135"/>
      <c r="J795" s="135"/>
      <c r="K795" s="135"/>
      <c r="L795" s="135"/>
      <c r="M795" s="135"/>
      <c r="N795" s="135"/>
      <c r="O795" s="135"/>
      <c r="P795" s="135"/>
      <c r="Q795" s="135"/>
      <c r="R795" s="135"/>
      <c r="S795" s="135"/>
      <c r="T795" s="135"/>
      <c r="U795" s="135"/>
      <c r="V795" s="135"/>
      <c r="W795" s="135"/>
      <c r="X795" s="135"/>
      <c r="Y795" s="135"/>
      <c r="Z795" s="135"/>
    </row>
    <row r="796" spans="1:26" ht="21.6" customHeight="1">
      <c r="A796" s="135"/>
      <c r="B796" s="135"/>
      <c r="C796" s="135"/>
      <c r="D796" s="135"/>
      <c r="E796" s="135"/>
      <c r="F796" s="135"/>
      <c r="G796" s="135"/>
      <c r="H796" s="135"/>
      <c r="I796" s="135"/>
      <c r="J796" s="135"/>
      <c r="K796" s="135"/>
      <c r="L796" s="135"/>
      <c r="M796" s="135"/>
      <c r="N796" s="135"/>
      <c r="O796" s="135"/>
      <c r="P796" s="135"/>
      <c r="Q796" s="135"/>
      <c r="R796" s="135"/>
      <c r="S796" s="135"/>
      <c r="T796" s="135"/>
      <c r="U796" s="135"/>
      <c r="V796" s="135"/>
      <c r="W796" s="135"/>
      <c r="X796" s="135"/>
      <c r="Y796" s="135"/>
      <c r="Z796" s="135"/>
    </row>
    <row r="797" spans="1:26" ht="21.6" customHeight="1">
      <c r="A797" s="135"/>
      <c r="B797" s="135"/>
      <c r="C797" s="135"/>
      <c r="D797" s="135"/>
      <c r="E797" s="135"/>
      <c r="F797" s="135"/>
      <c r="G797" s="135"/>
      <c r="H797" s="135"/>
      <c r="I797" s="135"/>
      <c r="J797" s="135"/>
      <c r="K797" s="135"/>
      <c r="L797" s="135"/>
      <c r="M797" s="135"/>
      <c r="N797" s="135"/>
      <c r="O797" s="135"/>
      <c r="P797" s="135"/>
      <c r="Q797" s="135"/>
      <c r="R797" s="135"/>
      <c r="S797" s="135"/>
      <c r="T797" s="135"/>
      <c r="U797" s="135"/>
      <c r="V797" s="135"/>
      <c r="W797" s="135"/>
      <c r="X797" s="135"/>
      <c r="Y797" s="135"/>
      <c r="Z797" s="135"/>
    </row>
    <row r="798" spans="1:26" ht="21.6" customHeight="1">
      <c r="A798" s="135"/>
      <c r="B798" s="135"/>
      <c r="C798" s="135"/>
      <c r="D798" s="135"/>
      <c r="E798" s="135"/>
      <c r="F798" s="135"/>
      <c r="G798" s="135"/>
      <c r="H798" s="135"/>
      <c r="I798" s="135"/>
      <c r="J798" s="135"/>
      <c r="K798" s="135"/>
      <c r="L798" s="135"/>
      <c r="M798" s="135"/>
      <c r="N798" s="135"/>
      <c r="O798" s="135"/>
      <c r="P798" s="135"/>
      <c r="Q798" s="135"/>
      <c r="R798" s="135"/>
      <c r="S798" s="135"/>
      <c r="T798" s="135"/>
      <c r="U798" s="135"/>
      <c r="V798" s="135"/>
      <c r="W798" s="135"/>
      <c r="X798" s="135"/>
      <c r="Y798" s="135"/>
      <c r="Z798" s="135"/>
    </row>
    <row r="799" spans="1:26" ht="21.6" customHeight="1">
      <c r="A799" s="135"/>
      <c r="B799" s="135"/>
      <c r="C799" s="135"/>
      <c r="D799" s="135"/>
      <c r="E799" s="135"/>
      <c r="F799" s="135"/>
      <c r="G799" s="135"/>
      <c r="H799" s="135"/>
      <c r="I799" s="135"/>
      <c r="J799" s="135"/>
      <c r="K799" s="135"/>
      <c r="L799" s="135"/>
      <c r="M799" s="135"/>
      <c r="N799" s="135"/>
      <c r="O799" s="135"/>
      <c r="P799" s="135"/>
      <c r="Q799" s="135"/>
      <c r="R799" s="135"/>
      <c r="S799" s="135"/>
      <c r="T799" s="135"/>
      <c r="U799" s="135"/>
      <c r="V799" s="135"/>
      <c r="W799" s="135"/>
      <c r="X799" s="135"/>
      <c r="Y799" s="135"/>
      <c r="Z799" s="135"/>
    </row>
    <row r="800" spans="1:26" ht="21.6" customHeight="1">
      <c r="A800" s="135"/>
      <c r="B800" s="135"/>
      <c r="C800" s="135"/>
      <c r="D800" s="135"/>
      <c r="E800" s="135"/>
      <c r="F800" s="135"/>
      <c r="G800" s="135"/>
      <c r="H800" s="135"/>
      <c r="I800" s="135"/>
      <c r="J800" s="135"/>
      <c r="K800" s="135"/>
      <c r="L800" s="135"/>
      <c r="M800" s="135"/>
      <c r="N800" s="135"/>
      <c r="O800" s="135"/>
      <c r="P800" s="135"/>
      <c r="Q800" s="135"/>
      <c r="R800" s="135"/>
      <c r="S800" s="135"/>
      <c r="T800" s="135"/>
      <c r="U800" s="135"/>
      <c r="V800" s="135"/>
      <c r="W800" s="135"/>
      <c r="X800" s="135"/>
      <c r="Y800" s="135"/>
      <c r="Z800" s="135"/>
    </row>
    <row r="801" spans="1:26" ht="21.6" customHeight="1">
      <c r="A801" s="135"/>
      <c r="B801" s="135"/>
      <c r="C801" s="135"/>
      <c r="D801" s="135"/>
      <c r="E801" s="135"/>
      <c r="F801" s="135"/>
      <c r="G801" s="135"/>
      <c r="H801" s="135"/>
      <c r="I801" s="135"/>
      <c r="J801" s="135"/>
      <c r="K801" s="135"/>
      <c r="L801" s="135"/>
      <c r="M801" s="135"/>
      <c r="N801" s="135"/>
      <c r="O801" s="135"/>
      <c r="P801" s="135"/>
      <c r="Q801" s="135"/>
      <c r="R801" s="135"/>
      <c r="S801" s="135"/>
      <c r="T801" s="135"/>
      <c r="U801" s="135"/>
      <c r="V801" s="135"/>
      <c r="W801" s="135"/>
      <c r="X801" s="135"/>
      <c r="Y801" s="135"/>
      <c r="Z801" s="135"/>
    </row>
    <row r="802" spans="1:26" ht="21.6" customHeight="1">
      <c r="A802" s="135"/>
      <c r="B802" s="135"/>
      <c r="C802" s="135"/>
      <c r="D802" s="135"/>
      <c r="E802" s="135"/>
      <c r="F802" s="135"/>
      <c r="G802" s="135"/>
      <c r="H802" s="135"/>
      <c r="I802" s="135"/>
      <c r="J802" s="135"/>
      <c r="K802" s="135"/>
      <c r="L802" s="135"/>
      <c r="M802" s="135"/>
      <c r="N802" s="135"/>
      <c r="O802" s="135"/>
      <c r="P802" s="135"/>
      <c r="Q802" s="135"/>
      <c r="R802" s="135"/>
      <c r="S802" s="135"/>
      <c r="T802" s="135"/>
      <c r="U802" s="135"/>
      <c r="V802" s="135"/>
      <c r="W802" s="135"/>
      <c r="X802" s="135"/>
      <c r="Y802" s="135"/>
      <c r="Z802" s="135"/>
    </row>
    <row r="803" spans="1:26" ht="21.6" customHeight="1">
      <c r="A803" s="135"/>
      <c r="B803" s="135"/>
      <c r="C803" s="135"/>
      <c r="D803" s="135"/>
      <c r="E803" s="135"/>
      <c r="F803" s="135"/>
      <c r="G803" s="135"/>
      <c r="H803" s="135"/>
      <c r="I803" s="135"/>
      <c r="J803" s="135"/>
      <c r="K803" s="135"/>
      <c r="L803" s="135"/>
      <c r="M803" s="135"/>
      <c r="N803" s="135"/>
      <c r="O803" s="135"/>
      <c r="P803" s="135"/>
      <c r="Q803" s="135"/>
      <c r="R803" s="135"/>
      <c r="S803" s="135"/>
      <c r="T803" s="135"/>
      <c r="U803" s="135"/>
      <c r="V803" s="135"/>
      <c r="W803" s="135"/>
      <c r="X803" s="135"/>
      <c r="Y803" s="135"/>
      <c r="Z803" s="135"/>
    </row>
    <row r="804" spans="1:26" ht="21.6" customHeight="1">
      <c r="A804" s="135"/>
      <c r="B804" s="135"/>
      <c r="C804" s="135"/>
      <c r="D804" s="135"/>
      <c r="E804" s="135"/>
      <c r="F804" s="135"/>
      <c r="G804" s="135"/>
      <c r="H804" s="135"/>
      <c r="I804" s="135"/>
      <c r="J804" s="135"/>
      <c r="K804" s="135"/>
      <c r="L804" s="135"/>
      <c r="M804" s="135"/>
      <c r="N804" s="135"/>
      <c r="O804" s="135"/>
      <c r="P804" s="135"/>
      <c r="Q804" s="135"/>
      <c r="R804" s="135"/>
      <c r="S804" s="135"/>
      <c r="T804" s="135"/>
      <c r="U804" s="135"/>
      <c r="V804" s="135"/>
      <c r="W804" s="135"/>
      <c r="X804" s="135"/>
      <c r="Y804" s="135"/>
      <c r="Z804" s="135"/>
    </row>
    <row r="805" spans="1:26" ht="21.6" customHeight="1">
      <c r="A805" s="135"/>
      <c r="B805" s="135"/>
      <c r="C805" s="135"/>
      <c r="D805" s="135"/>
      <c r="E805" s="135"/>
      <c r="F805" s="135"/>
      <c r="G805" s="135"/>
      <c r="H805" s="135"/>
      <c r="I805" s="135"/>
      <c r="J805" s="135"/>
      <c r="K805" s="135"/>
      <c r="L805" s="135"/>
      <c r="M805" s="135"/>
      <c r="N805" s="135"/>
      <c r="O805" s="135"/>
      <c r="P805" s="135"/>
      <c r="Q805" s="135"/>
      <c r="R805" s="135"/>
      <c r="S805" s="135"/>
      <c r="T805" s="135"/>
      <c r="U805" s="135"/>
      <c r="V805" s="135"/>
      <c r="W805" s="135"/>
      <c r="X805" s="135"/>
      <c r="Y805" s="135"/>
      <c r="Z805" s="135"/>
    </row>
    <row r="806" spans="1:26" ht="21.6" customHeight="1">
      <c r="A806" s="135"/>
      <c r="B806" s="135"/>
      <c r="C806" s="135"/>
      <c r="D806" s="135"/>
      <c r="E806" s="135"/>
      <c r="F806" s="135"/>
      <c r="G806" s="135"/>
      <c r="H806" s="135"/>
      <c r="I806" s="135"/>
      <c r="J806" s="135"/>
      <c r="K806" s="135"/>
      <c r="L806" s="135"/>
      <c r="M806" s="135"/>
      <c r="N806" s="135"/>
      <c r="O806" s="135"/>
      <c r="P806" s="135"/>
      <c r="Q806" s="135"/>
      <c r="R806" s="135"/>
      <c r="S806" s="135"/>
      <c r="T806" s="135"/>
      <c r="U806" s="135"/>
      <c r="V806" s="135"/>
      <c r="W806" s="135"/>
      <c r="X806" s="135"/>
      <c r="Y806" s="135"/>
      <c r="Z806" s="135"/>
    </row>
    <row r="807" spans="1:26" ht="21.6" customHeight="1">
      <c r="A807" s="135"/>
      <c r="B807" s="135"/>
      <c r="C807" s="135"/>
      <c r="D807" s="135"/>
      <c r="E807" s="135"/>
      <c r="F807" s="135"/>
      <c r="G807" s="135"/>
      <c r="H807" s="135"/>
      <c r="I807" s="135"/>
      <c r="J807" s="135"/>
      <c r="K807" s="135"/>
      <c r="L807" s="135"/>
      <c r="M807" s="135"/>
      <c r="N807" s="135"/>
      <c r="O807" s="135"/>
      <c r="P807" s="135"/>
      <c r="Q807" s="135"/>
      <c r="R807" s="135"/>
      <c r="S807" s="135"/>
      <c r="T807" s="135"/>
      <c r="U807" s="135"/>
      <c r="V807" s="135"/>
      <c r="W807" s="135"/>
      <c r="X807" s="135"/>
      <c r="Y807" s="135"/>
      <c r="Z807" s="135"/>
    </row>
    <row r="808" spans="1:26" ht="21.6" customHeight="1">
      <c r="A808" s="135"/>
      <c r="B808" s="135"/>
      <c r="C808" s="135"/>
      <c r="D808" s="135"/>
      <c r="E808" s="135"/>
      <c r="F808" s="135"/>
      <c r="G808" s="135"/>
      <c r="H808" s="135"/>
      <c r="I808" s="135"/>
      <c r="J808" s="135"/>
      <c r="K808" s="135"/>
      <c r="L808" s="135"/>
      <c r="M808" s="135"/>
      <c r="N808" s="135"/>
      <c r="O808" s="135"/>
      <c r="P808" s="135"/>
      <c r="Q808" s="135"/>
      <c r="R808" s="135"/>
      <c r="S808" s="135"/>
      <c r="T808" s="135"/>
      <c r="U808" s="135"/>
      <c r="V808" s="135"/>
      <c r="W808" s="135"/>
      <c r="X808" s="135"/>
      <c r="Y808" s="135"/>
      <c r="Z808" s="135"/>
    </row>
    <row r="809" spans="1:26" ht="21.6" customHeight="1">
      <c r="A809" s="135"/>
      <c r="B809" s="135"/>
      <c r="C809" s="135"/>
      <c r="D809" s="135"/>
      <c r="E809" s="135"/>
      <c r="F809" s="135"/>
      <c r="G809" s="135"/>
      <c r="H809" s="135"/>
      <c r="I809" s="135"/>
      <c r="J809" s="135"/>
      <c r="K809" s="135"/>
      <c r="L809" s="135"/>
      <c r="M809" s="135"/>
      <c r="N809" s="135"/>
      <c r="O809" s="135"/>
      <c r="P809" s="135"/>
      <c r="Q809" s="135"/>
      <c r="R809" s="135"/>
      <c r="S809" s="135"/>
      <c r="T809" s="135"/>
      <c r="U809" s="135"/>
      <c r="V809" s="135"/>
      <c r="W809" s="135"/>
      <c r="X809" s="135"/>
      <c r="Y809" s="135"/>
      <c r="Z809" s="135"/>
    </row>
    <row r="810" spans="1:26" ht="21.6" customHeight="1">
      <c r="A810" s="135"/>
      <c r="B810" s="135"/>
      <c r="C810" s="135"/>
      <c r="D810" s="135"/>
      <c r="E810" s="135"/>
      <c r="F810" s="135"/>
      <c r="G810" s="135"/>
      <c r="H810" s="135"/>
      <c r="I810" s="135"/>
      <c r="J810" s="135"/>
      <c r="K810" s="135"/>
      <c r="L810" s="135"/>
      <c r="M810" s="135"/>
      <c r="N810" s="135"/>
      <c r="O810" s="135"/>
      <c r="P810" s="135"/>
      <c r="Q810" s="135"/>
      <c r="R810" s="135"/>
      <c r="S810" s="135"/>
      <c r="T810" s="135"/>
      <c r="U810" s="135"/>
      <c r="V810" s="135"/>
      <c r="W810" s="135"/>
      <c r="X810" s="135"/>
      <c r="Y810" s="135"/>
      <c r="Z810" s="135"/>
    </row>
    <row r="811" spans="1:26" ht="21.6" customHeight="1">
      <c r="A811" s="135"/>
      <c r="B811" s="135"/>
      <c r="C811" s="135"/>
      <c r="D811" s="135"/>
      <c r="E811" s="135"/>
      <c r="F811" s="135"/>
      <c r="G811" s="135"/>
      <c r="H811" s="135"/>
      <c r="I811" s="135"/>
      <c r="J811" s="135"/>
      <c r="K811" s="135"/>
      <c r="L811" s="135"/>
      <c r="M811" s="135"/>
      <c r="N811" s="135"/>
      <c r="O811" s="135"/>
      <c r="P811" s="135"/>
      <c r="Q811" s="135"/>
      <c r="R811" s="135"/>
      <c r="S811" s="135"/>
      <c r="T811" s="135"/>
      <c r="U811" s="135"/>
      <c r="V811" s="135"/>
      <c r="W811" s="135"/>
      <c r="X811" s="135"/>
      <c r="Y811" s="135"/>
      <c r="Z811" s="135"/>
    </row>
    <row r="812" spans="1:26" ht="21.6" customHeight="1">
      <c r="A812" s="135"/>
      <c r="B812" s="135"/>
      <c r="C812" s="135"/>
      <c r="D812" s="135"/>
      <c r="E812" s="135"/>
      <c r="F812" s="135"/>
      <c r="G812" s="135"/>
      <c r="H812" s="135"/>
      <c r="I812" s="135"/>
      <c r="J812" s="135"/>
      <c r="K812" s="135"/>
      <c r="L812" s="135"/>
      <c r="M812" s="135"/>
      <c r="N812" s="135"/>
      <c r="O812" s="135"/>
      <c r="P812" s="135"/>
      <c r="Q812" s="135"/>
      <c r="R812" s="135"/>
      <c r="S812" s="135"/>
      <c r="T812" s="135"/>
      <c r="U812" s="135"/>
      <c r="V812" s="135"/>
      <c r="W812" s="135"/>
      <c r="X812" s="135"/>
      <c r="Y812" s="135"/>
      <c r="Z812" s="135"/>
    </row>
    <row r="813" spans="1:26" ht="21.6" customHeight="1">
      <c r="A813" s="135"/>
      <c r="B813" s="135"/>
      <c r="C813" s="135"/>
      <c r="D813" s="135"/>
      <c r="E813" s="135"/>
      <c r="F813" s="135"/>
      <c r="G813" s="135"/>
      <c r="H813" s="135"/>
      <c r="I813" s="135"/>
      <c r="J813" s="135"/>
      <c r="K813" s="135"/>
      <c r="L813" s="135"/>
      <c r="M813" s="135"/>
      <c r="N813" s="135"/>
      <c r="O813" s="135"/>
      <c r="P813" s="135"/>
      <c r="Q813" s="135"/>
      <c r="R813" s="135"/>
      <c r="S813" s="135"/>
      <c r="T813" s="135"/>
      <c r="U813" s="135"/>
      <c r="V813" s="135"/>
      <c r="W813" s="135"/>
      <c r="X813" s="135"/>
      <c r="Y813" s="135"/>
      <c r="Z813" s="135"/>
    </row>
    <row r="814" spans="1:26" ht="21.6" customHeight="1">
      <c r="A814" s="135"/>
      <c r="B814" s="135"/>
      <c r="C814" s="135"/>
      <c r="D814" s="135"/>
      <c r="E814" s="135"/>
      <c r="F814" s="135"/>
      <c r="G814" s="135"/>
      <c r="H814" s="135"/>
      <c r="I814" s="135"/>
      <c r="J814" s="135"/>
      <c r="K814" s="135"/>
      <c r="L814" s="135"/>
      <c r="M814" s="135"/>
      <c r="N814" s="135"/>
      <c r="O814" s="135"/>
      <c r="P814" s="135"/>
      <c r="Q814" s="135"/>
      <c r="R814" s="135"/>
      <c r="S814" s="135"/>
      <c r="T814" s="135"/>
      <c r="U814" s="135"/>
      <c r="V814" s="135"/>
      <c r="W814" s="135"/>
      <c r="X814" s="135"/>
      <c r="Y814" s="135"/>
      <c r="Z814" s="135"/>
    </row>
    <row r="815" spans="1:26" ht="21.6" customHeight="1">
      <c r="A815" s="135"/>
      <c r="B815" s="135"/>
      <c r="C815" s="135"/>
      <c r="D815" s="135"/>
      <c r="E815" s="135"/>
      <c r="F815" s="135"/>
      <c r="G815" s="135"/>
      <c r="H815" s="135"/>
      <c r="I815" s="135"/>
      <c r="J815" s="135"/>
      <c r="K815" s="135"/>
      <c r="L815" s="135"/>
      <c r="M815" s="135"/>
      <c r="N815" s="135"/>
      <c r="O815" s="135"/>
      <c r="P815" s="135"/>
      <c r="Q815" s="135"/>
      <c r="R815" s="135"/>
      <c r="S815" s="135"/>
      <c r="T815" s="135"/>
      <c r="U815" s="135"/>
      <c r="V815" s="135"/>
      <c r="W815" s="135"/>
      <c r="X815" s="135"/>
      <c r="Y815" s="135"/>
      <c r="Z815" s="135"/>
    </row>
    <row r="816" spans="1:26" ht="21.6" customHeight="1">
      <c r="A816" s="135"/>
      <c r="B816" s="135"/>
      <c r="C816" s="135"/>
      <c r="D816" s="135"/>
      <c r="E816" s="135"/>
      <c r="F816" s="135"/>
      <c r="G816" s="135"/>
      <c r="H816" s="135"/>
      <c r="I816" s="135"/>
      <c r="J816" s="135"/>
      <c r="K816" s="135"/>
      <c r="L816" s="135"/>
      <c r="M816" s="135"/>
      <c r="N816" s="135"/>
      <c r="O816" s="135"/>
      <c r="P816" s="135"/>
      <c r="Q816" s="135"/>
      <c r="R816" s="135"/>
      <c r="S816" s="135"/>
      <c r="T816" s="135"/>
      <c r="U816" s="135"/>
      <c r="V816" s="135"/>
      <c r="W816" s="135"/>
      <c r="X816" s="135"/>
      <c r="Y816" s="135"/>
      <c r="Z816" s="135"/>
    </row>
    <row r="817" spans="1:26" ht="21.6" customHeight="1">
      <c r="A817" s="135"/>
      <c r="B817" s="135"/>
      <c r="C817" s="135"/>
      <c r="D817" s="135"/>
      <c r="E817" s="135"/>
      <c r="F817" s="135"/>
      <c r="G817" s="135"/>
      <c r="H817" s="135"/>
      <c r="I817" s="135"/>
      <c r="J817" s="135"/>
      <c r="K817" s="135"/>
      <c r="L817" s="135"/>
      <c r="M817" s="135"/>
      <c r="N817" s="135"/>
      <c r="O817" s="135"/>
      <c r="P817" s="135"/>
      <c r="Q817" s="135"/>
      <c r="R817" s="135"/>
      <c r="S817" s="135"/>
      <c r="T817" s="135"/>
      <c r="U817" s="135"/>
      <c r="V817" s="135"/>
      <c r="W817" s="135"/>
      <c r="X817" s="135"/>
      <c r="Y817" s="135"/>
      <c r="Z817" s="135"/>
    </row>
    <row r="818" spans="1:26" ht="21.6" customHeight="1">
      <c r="A818" s="135"/>
      <c r="B818" s="135"/>
      <c r="C818" s="135"/>
      <c r="D818" s="135"/>
      <c r="E818" s="135"/>
      <c r="F818" s="135"/>
      <c r="G818" s="135"/>
      <c r="H818" s="135"/>
      <c r="I818" s="135"/>
      <c r="J818" s="135"/>
      <c r="K818" s="135"/>
      <c r="L818" s="135"/>
      <c r="M818" s="135"/>
      <c r="N818" s="135"/>
      <c r="O818" s="135"/>
      <c r="P818" s="135"/>
      <c r="Q818" s="135"/>
      <c r="R818" s="135"/>
      <c r="S818" s="135"/>
      <c r="T818" s="135"/>
      <c r="U818" s="135"/>
      <c r="V818" s="135"/>
      <c r="W818" s="135"/>
      <c r="X818" s="135"/>
      <c r="Y818" s="135"/>
      <c r="Z818" s="135"/>
    </row>
    <row r="819" spans="1:26" ht="21.6" customHeight="1">
      <c r="A819" s="135"/>
      <c r="B819" s="135"/>
      <c r="C819" s="135"/>
      <c r="D819" s="135"/>
      <c r="E819" s="135"/>
      <c r="F819" s="135"/>
      <c r="G819" s="135"/>
      <c r="H819" s="135"/>
      <c r="I819" s="135"/>
      <c r="J819" s="135"/>
      <c r="K819" s="135"/>
      <c r="L819" s="135"/>
      <c r="M819" s="135"/>
      <c r="N819" s="135"/>
      <c r="O819" s="135"/>
      <c r="P819" s="135"/>
      <c r="Q819" s="135"/>
      <c r="R819" s="135"/>
      <c r="S819" s="135"/>
      <c r="T819" s="135"/>
      <c r="U819" s="135"/>
      <c r="V819" s="135"/>
      <c r="W819" s="135"/>
      <c r="X819" s="135"/>
      <c r="Y819" s="135"/>
      <c r="Z819" s="135"/>
    </row>
    <row r="820" spans="1:26" ht="21.6" customHeight="1">
      <c r="A820" s="135"/>
      <c r="B820" s="135"/>
      <c r="C820" s="135"/>
      <c r="D820" s="135"/>
      <c r="E820" s="135"/>
      <c r="F820" s="135"/>
      <c r="G820" s="135"/>
      <c r="H820" s="135"/>
      <c r="I820" s="135"/>
      <c r="J820" s="135"/>
      <c r="K820" s="135"/>
      <c r="L820" s="135"/>
      <c r="M820" s="135"/>
      <c r="N820" s="135"/>
      <c r="O820" s="135"/>
      <c r="P820" s="135"/>
      <c r="Q820" s="135"/>
      <c r="R820" s="135"/>
      <c r="S820" s="135"/>
      <c r="T820" s="135"/>
      <c r="U820" s="135"/>
      <c r="V820" s="135"/>
      <c r="W820" s="135"/>
      <c r="X820" s="135"/>
      <c r="Y820" s="135"/>
      <c r="Z820" s="135"/>
    </row>
    <row r="821" spans="1:26" ht="21.6" customHeight="1">
      <c r="A821" s="135"/>
      <c r="B821" s="135"/>
      <c r="C821" s="135"/>
      <c r="D821" s="135"/>
      <c r="E821" s="135"/>
      <c r="F821" s="135"/>
      <c r="G821" s="135"/>
      <c r="H821" s="135"/>
      <c r="I821" s="135"/>
      <c r="J821" s="135"/>
      <c r="K821" s="135"/>
      <c r="L821" s="135"/>
      <c r="M821" s="135"/>
      <c r="N821" s="135"/>
      <c r="O821" s="135"/>
      <c r="P821" s="135"/>
      <c r="Q821" s="135"/>
      <c r="R821" s="135"/>
      <c r="S821" s="135"/>
      <c r="T821" s="135"/>
      <c r="U821" s="135"/>
      <c r="V821" s="135"/>
      <c r="W821" s="135"/>
      <c r="X821" s="135"/>
      <c r="Y821" s="135"/>
      <c r="Z821" s="135"/>
    </row>
    <row r="822" spans="1:26" ht="21.6" customHeight="1">
      <c r="A822" s="135"/>
      <c r="B822" s="135"/>
      <c r="C822" s="135"/>
      <c r="D822" s="135"/>
      <c r="E822" s="135"/>
      <c r="F822" s="135"/>
      <c r="G822" s="135"/>
      <c r="H822" s="135"/>
      <c r="I822" s="135"/>
      <c r="J822" s="135"/>
      <c r="K822" s="135"/>
      <c r="L822" s="135"/>
      <c r="M822" s="135"/>
      <c r="N822" s="135"/>
      <c r="O822" s="135"/>
      <c r="P822" s="135"/>
      <c r="Q822" s="135"/>
      <c r="R822" s="135"/>
      <c r="S822" s="135"/>
      <c r="T822" s="135"/>
      <c r="U822" s="135"/>
      <c r="V822" s="135"/>
      <c r="W822" s="135"/>
      <c r="X822" s="135"/>
      <c r="Y822" s="135"/>
      <c r="Z822" s="135"/>
    </row>
    <row r="823" spans="1:26" ht="21.6" customHeight="1">
      <c r="A823" s="135"/>
      <c r="B823" s="135"/>
      <c r="C823" s="135"/>
      <c r="D823" s="135"/>
      <c r="E823" s="135"/>
      <c r="F823" s="135"/>
      <c r="G823" s="135"/>
      <c r="H823" s="135"/>
      <c r="I823" s="135"/>
      <c r="J823" s="135"/>
      <c r="K823" s="135"/>
      <c r="L823" s="135"/>
      <c r="M823" s="135"/>
      <c r="N823" s="135"/>
      <c r="O823" s="135"/>
      <c r="P823" s="135"/>
      <c r="Q823" s="135"/>
      <c r="R823" s="135"/>
      <c r="S823" s="135"/>
      <c r="T823" s="135"/>
      <c r="U823" s="135"/>
      <c r="V823" s="135"/>
      <c r="W823" s="135"/>
      <c r="X823" s="135"/>
      <c r="Y823" s="135"/>
      <c r="Z823" s="135"/>
    </row>
    <row r="824" spans="1:26" ht="21.6" customHeight="1">
      <c r="A824" s="135"/>
      <c r="B824" s="135"/>
      <c r="C824" s="135"/>
      <c r="D824" s="135"/>
      <c r="E824" s="135"/>
      <c r="F824" s="135"/>
      <c r="G824" s="135"/>
      <c r="H824" s="135"/>
      <c r="I824" s="135"/>
      <c r="J824" s="135"/>
      <c r="K824" s="135"/>
      <c r="L824" s="135"/>
      <c r="M824" s="135"/>
      <c r="N824" s="135"/>
      <c r="O824" s="135"/>
      <c r="P824" s="135"/>
      <c r="Q824" s="135"/>
      <c r="R824" s="135"/>
      <c r="S824" s="135"/>
      <c r="T824" s="135"/>
      <c r="U824" s="135"/>
      <c r="V824" s="135"/>
      <c r="W824" s="135"/>
      <c r="X824" s="135"/>
      <c r="Y824" s="135"/>
      <c r="Z824" s="135"/>
    </row>
    <row r="825" spans="1:26" ht="21.6" customHeight="1">
      <c r="A825" s="135"/>
      <c r="B825" s="135"/>
      <c r="C825" s="135"/>
      <c r="D825" s="135"/>
      <c r="E825" s="135"/>
      <c r="F825" s="135"/>
      <c r="G825" s="135"/>
      <c r="H825" s="135"/>
      <c r="I825" s="135"/>
      <c r="J825" s="135"/>
      <c r="K825" s="135"/>
      <c r="L825" s="135"/>
      <c r="M825" s="135"/>
      <c r="N825" s="135"/>
      <c r="O825" s="135"/>
      <c r="P825" s="135"/>
      <c r="Q825" s="135"/>
      <c r="R825" s="135"/>
      <c r="S825" s="135"/>
      <c r="T825" s="135"/>
      <c r="U825" s="135"/>
      <c r="V825" s="135"/>
      <c r="W825" s="135"/>
      <c r="X825" s="135"/>
      <c r="Y825" s="135"/>
      <c r="Z825" s="135"/>
    </row>
    <row r="826" spans="1:26" ht="21.6" customHeight="1">
      <c r="A826" s="135"/>
      <c r="B826" s="135"/>
      <c r="C826" s="135"/>
      <c r="D826" s="135"/>
      <c r="E826" s="135"/>
      <c r="F826" s="135"/>
      <c r="G826" s="135"/>
      <c r="H826" s="135"/>
      <c r="I826" s="135"/>
      <c r="J826" s="135"/>
      <c r="K826" s="135"/>
      <c r="L826" s="135"/>
      <c r="M826" s="135"/>
      <c r="N826" s="135"/>
      <c r="O826" s="135"/>
      <c r="P826" s="135"/>
      <c r="Q826" s="135"/>
      <c r="R826" s="135"/>
      <c r="S826" s="135"/>
      <c r="T826" s="135"/>
      <c r="U826" s="135"/>
      <c r="V826" s="135"/>
      <c r="W826" s="135"/>
      <c r="X826" s="135"/>
      <c r="Y826" s="135"/>
      <c r="Z826" s="135"/>
    </row>
    <row r="827" spans="1:26" ht="21.6" customHeight="1">
      <c r="A827" s="135"/>
      <c r="B827" s="135"/>
      <c r="C827" s="135"/>
      <c r="D827" s="135"/>
      <c r="E827" s="135"/>
      <c r="F827" s="135"/>
      <c r="G827" s="135"/>
      <c r="H827" s="135"/>
      <c r="I827" s="135"/>
      <c r="J827" s="135"/>
      <c r="K827" s="135"/>
      <c r="L827" s="135"/>
      <c r="M827" s="135"/>
      <c r="N827" s="135"/>
      <c r="O827" s="135"/>
      <c r="P827" s="135"/>
      <c r="Q827" s="135"/>
      <c r="R827" s="135"/>
      <c r="S827" s="135"/>
      <c r="T827" s="135"/>
      <c r="U827" s="135"/>
      <c r="V827" s="135"/>
      <c r="W827" s="135"/>
      <c r="X827" s="135"/>
      <c r="Y827" s="135"/>
      <c r="Z827" s="135"/>
    </row>
    <row r="828" spans="1:26" ht="21.6" customHeight="1">
      <c r="A828" s="135"/>
      <c r="B828" s="135"/>
      <c r="C828" s="135"/>
      <c r="D828" s="135"/>
      <c r="E828" s="135"/>
      <c r="F828" s="135"/>
      <c r="G828" s="135"/>
      <c r="H828" s="135"/>
      <c r="I828" s="135"/>
      <c r="J828" s="135"/>
      <c r="K828" s="135"/>
      <c r="L828" s="135"/>
      <c r="M828" s="135"/>
      <c r="N828" s="135"/>
      <c r="O828" s="135"/>
      <c r="P828" s="135"/>
      <c r="Q828" s="135"/>
      <c r="R828" s="135"/>
      <c r="S828" s="135"/>
      <c r="T828" s="135"/>
      <c r="U828" s="135"/>
      <c r="V828" s="135"/>
      <c r="W828" s="135"/>
      <c r="X828" s="135"/>
      <c r="Y828" s="135"/>
      <c r="Z828" s="135"/>
    </row>
    <row r="829" spans="1:26" ht="21.6" customHeight="1">
      <c r="A829" s="135"/>
      <c r="B829" s="135"/>
      <c r="C829" s="135"/>
      <c r="D829" s="135"/>
      <c r="E829" s="135"/>
      <c r="F829" s="135"/>
      <c r="G829" s="135"/>
      <c r="H829" s="135"/>
      <c r="I829" s="135"/>
      <c r="J829" s="135"/>
      <c r="K829" s="135"/>
      <c r="L829" s="135"/>
      <c r="M829" s="135"/>
      <c r="N829" s="135"/>
      <c r="O829" s="135"/>
      <c r="P829" s="135"/>
      <c r="Q829" s="135"/>
      <c r="R829" s="135"/>
      <c r="S829" s="135"/>
      <c r="T829" s="135"/>
      <c r="U829" s="135"/>
      <c r="V829" s="135"/>
      <c r="W829" s="135"/>
      <c r="X829" s="135"/>
      <c r="Y829" s="135"/>
      <c r="Z829" s="135"/>
    </row>
    <row r="830" spans="1:26" ht="21.6" customHeight="1">
      <c r="A830" s="135"/>
      <c r="B830" s="135"/>
      <c r="C830" s="135"/>
      <c r="D830" s="135"/>
      <c r="E830" s="135"/>
      <c r="F830" s="135"/>
      <c r="G830" s="135"/>
      <c r="H830" s="135"/>
      <c r="I830" s="135"/>
      <c r="J830" s="135"/>
      <c r="K830" s="135"/>
      <c r="L830" s="135"/>
      <c r="M830" s="135"/>
      <c r="N830" s="135"/>
      <c r="O830" s="135"/>
      <c r="P830" s="135"/>
      <c r="Q830" s="135"/>
      <c r="R830" s="135"/>
      <c r="S830" s="135"/>
      <c r="T830" s="135"/>
      <c r="U830" s="135"/>
      <c r="V830" s="135"/>
      <c r="W830" s="135"/>
      <c r="X830" s="135"/>
      <c r="Y830" s="135"/>
      <c r="Z830" s="135"/>
    </row>
    <row r="831" spans="1:26" ht="21.6" customHeight="1">
      <c r="A831" s="135"/>
      <c r="B831" s="135"/>
      <c r="C831" s="135"/>
      <c r="D831" s="135"/>
      <c r="E831" s="135"/>
      <c r="F831" s="135"/>
      <c r="G831" s="135"/>
      <c r="H831" s="135"/>
      <c r="I831" s="135"/>
      <c r="J831" s="135"/>
      <c r="K831" s="135"/>
      <c r="L831" s="135"/>
      <c r="M831" s="135"/>
      <c r="N831" s="135"/>
      <c r="O831" s="135"/>
      <c r="P831" s="135"/>
      <c r="Q831" s="135"/>
      <c r="R831" s="135"/>
      <c r="S831" s="135"/>
      <c r="T831" s="135"/>
      <c r="U831" s="135"/>
      <c r="V831" s="135"/>
      <c r="W831" s="135"/>
      <c r="X831" s="135"/>
      <c r="Y831" s="135"/>
      <c r="Z831" s="135"/>
    </row>
    <row r="832" spans="1:26" ht="21.6" customHeight="1">
      <c r="A832" s="135"/>
      <c r="B832" s="135"/>
      <c r="C832" s="135"/>
      <c r="D832" s="135"/>
      <c r="E832" s="135"/>
      <c r="F832" s="135"/>
      <c r="G832" s="135"/>
      <c r="H832" s="135"/>
      <c r="I832" s="135"/>
      <c r="J832" s="135"/>
      <c r="K832" s="135"/>
      <c r="L832" s="135"/>
      <c r="M832" s="135"/>
      <c r="N832" s="135"/>
      <c r="O832" s="135"/>
      <c r="P832" s="135"/>
      <c r="Q832" s="135"/>
      <c r="R832" s="135"/>
      <c r="S832" s="135"/>
      <c r="T832" s="135"/>
      <c r="U832" s="135"/>
      <c r="V832" s="135"/>
      <c r="W832" s="135"/>
      <c r="X832" s="135"/>
      <c r="Y832" s="135"/>
      <c r="Z832" s="135"/>
    </row>
    <row r="833" spans="1:26" ht="21.6" customHeight="1">
      <c r="A833" s="135"/>
      <c r="B833" s="135"/>
      <c r="C833" s="135"/>
      <c r="D833" s="135"/>
      <c r="E833" s="135"/>
      <c r="F833" s="135"/>
      <c r="G833" s="135"/>
      <c r="H833" s="135"/>
      <c r="I833" s="135"/>
      <c r="J833" s="135"/>
      <c r="K833" s="135"/>
      <c r="L833" s="135"/>
      <c r="M833" s="135"/>
      <c r="N833" s="135"/>
      <c r="O833" s="135"/>
      <c r="P833" s="135"/>
      <c r="Q833" s="135"/>
      <c r="R833" s="135"/>
      <c r="S833" s="135"/>
      <c r="T833" s="135"/>
      <c r="U833" s="135"/>
      <c r="V833" s="135"/>
      <c r="W833" s="135"/>
      <c r="X833" s="135"/>
      <c r="Y833" s="135"/>
      <c r="Z833" s="135"/>
    </row>
    <row r="834" spans="1:26" ht="21.6" customHeight="1">
      <c r="A834" s="135"/>
      <c r="B834" s="135"/>
      <c r="C834" s="135"/>
      <c r="D834" s="135"/>
      <c r="E834" s="135"/>
      <c r="F834" s="135"/>
      <c r="G834" s="135"/>
      <c r="H834" s="135"/>
      <c r="I834" s="135"/>
      <c r="J834" s="135"/>
      <c r="K834" s="135"/>
      <c r="L834" s="135"/>
      <c r="M834" s="135"/>
      <c r="N834" s="135"/>
      <c r="O834" s="135"/>
      <c r="P834" s="135"/>
      <c r="Q834" s="135"/>
      <c r="R834" s="135"/>
      <c r="S834" s="135"/>
      <c r="T834" s="135"/>
      <c r="U834" s="135"/>
      <c r="V834" s="135"/>
      <c r="W834" s="135"/>
      <c r="X834" s="135"/>
      <c r="Y834" s="135"/>
      <c r="Z834" s="135"/>
    </row>
    <row r="835" spans="1:26" ht="21.6" customHeight="1">
      <c r="A835" s="135"/>
      <c r="B835" s="135"/>
      <c r="C835" s="135"/>
      <c r="D835" s="135"/>
      <c r="E835" s="135"/>
      <c r="F835" s="135"/>
      <c r="G835" s="135"/>
      <c r="H835" s="135"/>
      <c r="I835" s="135"/>
      <c r="J835" s="135"/>
      <c r="K835" s="135"/>
      <c r="L835" s="135"/>
      <c r="M835" s="135"/>
      <c r="N835" s="135"/>
      <c r="O835" s="135"/>
      <c r="P835" s="135"/>
      <c r="Q835" s="135"/>
      <c r="R835" s="135"/>
      <c r="S835" s="135"/>
      <c r="T835" s="135"/>
      <c r="U835" s="135"/>
      <c r="V835" s="135"/>
      <c r="W835" s="135"/>
      <c r="X835" s="135"/>
      <c r="Y835" s="135"/>
      <c r="Z835" s="135"/>
    </row>
    <row r="836" spans="1:26" ht="21.6" customHeight="1">
      <c r="A836" s="135"/>
      <c r="B836" s="135"/>
      <c r="C836" s="135"/>
      <c r="D836" s="135"/>
      <c r="E836" s="135"/>
      <c r="F836" s="135"/>
      <c r="G836" s="135"/>
      <c r="H836" s="135"/>
      <c r="I836" s="135"/>
      <c r="J836" s="135"/>
      <c r="K836" s="135"/>
      <c r="L836" s="135"/>
      <c r="M836" s="135"/>
      <c r="N836" s="135"/>
      <c r="O836" s="135"/>
      <c r="P836" s="135"/>
      <c r="Q836" s="135"/>
      <c r="R836" s="135"/>
      <c r="S836" s="135"/>
      <c r="T836" s="135"/>
      <c r="U836" s="135"/>
      <c r="V836" s="135"/>
      <c r="W836" s="135"/>
      <c r="X836" s="135"/>
      <c r="Y836" s="135"/>
      <c r="Z836" s="135"/>
    </row>
    <row r="837" spans="1:26" ht="21.6" customHeight="1">
      <c r="A837" s="135"/>
      <c r="B837" s="135"/>
      <c r="C837" s="135"/>
      <c r="D837" s="135"/>
      <c r="E837" s="135"/>
      <c r="F837" s="135"/>
      <c r="G837" s="135"/>
      <c r="H837" s="135"/>
      <c r="I837" s="135"/>
      <c r="J837" s="135"/>
      <c r="K837" s="135"/>
      <c r="L837" s="135"/>
      <c r="M837" s="135"/>
      <c r="N837" s="135"/>
      <c r="O837" s="135"/>
      <c r="P837" s="135"/>
      <c r="Q837" s="135"/>
      <c r="R837" s="135"/>
      <c r="S837" s="135"/>
      <c r="T837" s="135"/>
      <c r="U837" s="135"/>
      <c r="V837" s="135"/>
      <c r="W837" s="135"/>
      <c r="X837" s="135"/>
      <c r="Y837" s="135"/>
      <c r="Z837" s="135"/>
    </row>
    <row r="838" spans="1:26" ht="21.6" customHeight="1">
      <c r="A838" s="135"/>
      <c r="B838" s="135"/>
      <c r="C838" s="135"/>
      <c r="D838" s="135"/>
      <c r="E838" s="135"/>
      <c r="F838" s="135"/>
      <c r="G838" s="135"/>
      <c r="H838" s="135"/>
      <c r="I838" s="135"/>
      <c r="J838" s="135"/>
      <c r="K838" s="135"/>
      <c r="L838" s="135"/>
      <c r="M838" s="135"/>
      <c r="N838" s="135"/>
      <c r="O838" s="135"/>
      <c r="P838" s="135"/>
      <c r="Q838" s="135"/>
      <c r="R838" s="135"/>
      <c r="S838" s="135"/>
      <c r="T838" s="135"/>
      <c r="U838" s="135"/>
      <c r="V838" s="135"/>
      <c r="W838" s="135"/>
      <c r="X838" s="135"/>
      <c r="Y838" s="135"/>
      <c r="Z838" s="135"/>
    </row>
    <row r="839" spans="1:26" ht="21.6" customHeight="1">
      <c r="A839" s="135"/>
      <c r="B839" s="135"/>
      <c r="C839" s="135"/>
      <c r="D839" s="135"/>
      <c r="E839" s="135"/>
      <c r="F839" s="135"/>
      <c r="G839" s="135"/>
      <c r="H839" s="135"/>
      <c r="I839" s="135"/>
      <c r="J839" s="135"/>
      <c r="K839" s="135"/>
      <c r="L839" s="135"/>
      <c r="M839" s="135"/>
      <c r="N839" s="135"/>
      <c r="O839" s="135"/>
      <c r="P839" s="135"/>
      <c r="Q839" s="135"/>
      <c r="R839" s="135"/>
      <c r="S839" s="135"/>
      <c r="T839" s="135"/>
      <c r="U839" s="135"/>
      <c r="V839" s="135"/>
      <c r="W839" s="135"/>
      <c r="X839" s="135"/>
      <c r="Y839" s="135"/>
      <c r="Z839" s="135"/>
    </row>
    <row r="840" spans="1:26" ht="21.6" customHeight="1">
      <c r="A840" s="135"/>
      <c r="B840" s="135"/>
      <c r="C840" s="135"/>
      <c r="D840" s="135"/>
      <c r="E840" s="135"/>
      <c r="F840" s="135"/>
      <c r="G840" s="135"/>
      <c r="H840" s="135"/>
      <c r="I840" s="135"/>
      <c r="J840" s="135"/>
      <c r="K840" s="135"/>
      <c r="L840" s="135"/>
      <c r="M840" s="135"/>
      <c r="N840" s="135"/>
      <c r="O840" s="135"/>
      <c r="P840" s="135"/>
      <c r="Q840" s="135"/>
      <c r="R840" s="135"/>
      <c r="S840" s="135"/>
      <c r="T840" s="135"/>
      <c r="U840" s="135"/>
      <c r="V840" s="135"/>
      <c r="W840" s="135"/>
      <c r="X840" s="135"/>
      <c r="Y840" s="135"/>
      <c r="Z840" s="135"/>
    </row>
    <row r="841" spans="1:26" ht="21.6" customHeight="1">
      <c r="A841" s="135"/>
      <c r="B841" s="135"/>
      <c r="C841" s="135"/>
      <c r="D841" s="135"/>
      <c r="E841" s="135"/>
      <c r="F841" s="135"/>
      <c r="G841" s="135"/>
      <c r="H841" s="135"/>
      <c r="I841" s="135"/>
      <c r="J841" s="135"/>
      <c r="K841" s="135"/>
      <c r="L841" s="135"/>
      <c r="M841" s="135"/>
      <c r="N841" s="135"/>
      <c r="O841" s="135"/>
      <c r="P841" s="135"/>
      <c r="Q841" s="135"/>
      <c r="R841" s="135"/>
      <c r="S841" s="135"/>
      <c r="T841" s="135"/>
      <c r="U841" s="135"/>
      <c r="V841" s="135"/>
      <c r="W841" s="135"/>
      <c r="X841" s="135"/>
      <c r="Y841" s="135"/>
      <c r="Z841" s="135"/>
    </row>
    <row r="842" spans="1:26" ht="21.6" customHeight="1">
      <c r="A842" s="135"/>
      <c r="B842" s="135"/>
      <c r="C842" s="135"/>
      <c r="D842" s="135"/>
      <c r="E842" s="135"/>
      <c r="F842" s="135"/>
      <c r="G842" s="135"/>
      <c r="H842" s="135"/>
      <c r="I842" s="135"/>
      <c r="J842" s="135"/>
      <c r="K842" s="135"/>
      <c r="L842" s="135"/>
      <c r="M842" s="135"/>
      <c r="N842" s="135"/>
      <c r="O842" s="135"/>
      <c r="P842" s="135"/>
      <c r="Q842" s="135"/>
      <c r="R842" s="135"/>
      <c r="S842" s="135"/>
      <c r="T842" s="135"/>
      <c r="U842" s="135"/>
      <c r="V842" s="135"/>
      <c r="W842" s="135"/>
      <c r="X842" s="135"/>
      <c r="Y842" s="135"/>
      <c r="Z842" s="135"/>
    </row>
    <row r="843" spans="1:26" ht="21.6" customHeight="1">
      <c r="A843" s="135"/>
      <c r="B843" s="135"/>
      <c r="C843" s="135"/>
      <c r="D843" s="135"/>
      <c r="E843" s="135"/>
      <c r="F843" s="135"/>
      <c r="G843" s="135"/>
      <c r="H843" s="135"/>
      <c r="I843" s="135"/>
      <c r="J843" s="135"/>
      <c r="K843" s="135"/>
      <c r="L843" s="135"/>
      <c r="M843" s="135"/>
      <c r="N843" s="135"/>
      <c r="O843" s="135"/>
      <c r="P843" s="135"/>
      <c r="Q843" s="135"/>
      <c r="R843" s="135"/>
      <c r="S843" s="135"/>
      <c r="T843" s="135"/>
      <c r="U843" s="135"/>
      <c r="V843" s="135"/>
      <c r="W843" s="135"/>
      <c r="X843" s="135"/>
      <c r="Y843" s="135"/>
      <c r="Z843" s="135"/>
    </row>
    <row r="844" spans="1:26" ht="21.6" customHeight="1">
      <c r="A844" s="135"/>
      <c r="B844" s="135"/>
      <c r="C844" s="135"/>
      <c r="D844" s="135"/>
      <c r="E844" s="135"/>
      <c r="F844" s="135"/>
      <c r="G844" s="135"/>
      <c r="H844" s="135"/>
      <c r="I844" s="135"/>
      <c r="J844" s="135"/>
      <c r="K844" s="135"/>
      <c r="L844" s="135"/>
      <c r="M844" s="135"/>
      <c r="N844" s="135"/>
      <c r="O844" s="135"/>
      <c r="P844" s="135"/>
      <c r="Q844" s="135"/>
      <c r="R844" s="135"/>
      <c r="S844" s="135"/>
      <c r="T844" s="135"/>
      <c r="U844" s="135"/>
      <c r="V844" s="135"/>
      <c r="W844" s="135"/>
      <c r="X844" s="135"/>
      <c r="Y844" s="135"/>
      <c r="Z844" s="135"/>
    </row>
    <row r="845" spans="1:26" ht="21.6" customHeight="1">
      <c r="A845" s="135"/>
      <c r="B845" s="135"/>
      <c r="C845" s="135"/>
      <c r="D845" s="135"/>
      <c r="E845" s="135"/>
      <c r="F845" s="135"/>
      <c r="G845" s="135"/>
      <c r="H845" s="135"/>
      <c r="I845" s="135"/>
      <c r="J845" s="135"/>
      <c r="K845" s="135"/>
      <c r="L845" s="135"/>
      <c r="M845" s="135"/>
      <c r="N845" s="135"/>
      <c r="O845" s="135"/>
      <c r="P845" s="135"/>
      <c r="Q845" s="135"/>
      <c r="R845" s="135"/>
      <c r="S845" s="135"/>
      <c r="T845" s="135"/>
      <c r="U845" s="135"/>
      <c r="V845" s="135"/>
      <c r="W845" s="135"/>
      <c r="X845" s="135"/>
      <c r="Y845" s="135"/>
      <c r="Z845" s="135"/>
    </row>
    <row r="846" spans="1:26" ht="21.6" customHeight="1">
      <c r="A846" s="135"/>
      <c r="B846" s="135"/>
      <c r="C846" s="135"/>
      <c r="D846" s="135"/>
      <c r="E846" s="135"/>
      <c r="F846" s="135"/>
      <c r="G846" s="135"/>
      <c r="H846" s="135"/>
      <c r="I846" s="135"/>
      <c r="J846" s="135"/>
      <c r="K846" s="135"/>
      <c r="L846" s="135"/>
      <c r="M846" s="135"/>
      <c r="N846" s="135"/>
      <c r="O846" s="135"/>
      <c r="P846" s="135"/>
      <c r="Q846" s="135"/>
      <c r="R846" s="135"/>
      <c r="S846" s="135"/>
      <c r="T846" s="135"/>
      <c r="U846" s="135"/>
      <c r="V846" s="135"/>
      <c r="W846" s="135"/>
      <c r="X846" s="135"/>
      <c r="Y846" s="135"/>
      <c r="Z846" s="135"/>
    </row>
    <row r="847" spans="1:26" ht="21.6" customHeight="1">
      <c r="A847" s="135"/>
      <c r="B847" s="135"/>
      <c r="C847" s="135"/>
      <c r="D847" s="135"/>
      <c r="E847" s="135"/>
      <c r="F847" s="135"/>
      <c r="G847" s="135"/>
      <c r="H847" s="135"/>
      <c r="I847" s="135"/>
      <c r="J847" s="135"/>
      <c r="K847" s="135"/>
      <c r="L847" s="135"/>
      <c r="M847" s="135"/>
      <c r="N847" s="135"/>
      <c r="O847" s="135"/>
      <c r="P847" s="135"/>
      <c r="Q847" s="135"/>
      <c r="R847" s="135"/>
      <c r="S847" s="135"/>
      <c r="T847" s="135"/>
      <c r="U847" s="135"/>
      <c r="V847" s="135"/>
      <c r="W847" s="135"/>
      <c r="X847" s="135"/>
      <c r="Y847" s="135"/>
      <c r="Z847" s="135"/>
    </row>
    <row r="848" spans="1:26" ht="21.6" customHeight="1">
      <c r="A848" s="135"/>
      <c r="B848" s="135"/>
      <c r="C848" s="135"/>
      <c r="D848" s="135"/>
      <c r="E848" s="135"/>
      <c r="F848" s="135"/>
      <c r="G848" s="135"/>
      <c r="H848" s="135"/>
      <c r="I848" s="135"/>
      <c r="J848" s="135"/>
      <c r="K848" s="135"/>
      <c r="L848" s="135"/>
      <c r="M848" s="135"/>
      <c r="N848" s="135"/>
      <c r="O848" s="135"/>
      <c r="P848" s="135"/>
      <c r="Q848" s="135"/>
      <c r="R848" s="135"/>
      <c r="S848" s="135"/>
      <c r="T848" s="135"/>
      <c r="U848" s="135"/>
      <c r="V848" s="135"/>
      <c r="W848" s="135"/>
      <c r="X848" s="135"/>
      <c r="Y848" s="135"/>
      <c r="Z848" s="135"/>
    </row>
    <row r="849" spans="1:26" ht="21.6" customHeight="1">
      <c r="A849" s="135"/>
      <c r="B849" s="135"/>
      <c r="C849" s="135"/>
      <c r="D849" s="135"/>
      <c r="E849" s="135"/>
      <c r="F849" s="135"/>
      <c r="G849" s="135"/>
      <c r="H849" s="135"/>
      <c r="I849" s="135"/>
      <c r="J849" s="135"/>
      <c r="K849" s="135"/>
      <c r="L849" s="135"/>
      <c r="M849" s="135"/>
      <c r="N849" s="135"/>
      <c r="O849" s="135"/>
      <c r="P849" s="135"/>
      <c r="Q849" s="135"/>
      <c r="R849" s="135"/>
      <c r="S849" s="135"/>
      <c r="T849" s="135"/>
      <c r="U849" s="135"/>
      <c r="V849" s="135"/>
      <c r="W849" s="135"/>
      <c r="X849" s="135"/>
      <c r="Y849" s="135"/>
      <c r="Z849" s="135"/>
    </row>
    <row r="850" spans="1:26" ht="21.6" customHeight="1">
      <c r="A850" s="135"/>
      <c r="B850" s="135"/>
      <c r="C850" s="135"/>
      <c r="D850" s="135"/>
      <c r="E850" s="135"/>
      <c r="F850" s="135"/>
      <c r="G850" s="135"/>
      <c r="H850" s="135"/>
      <c r="I850" s="135"/>
      <c r="J850" s="135"/>
      <c r="K850" s="135"/>
      <c r="L850" s="135"/>
      <c r="M850" s="135"/>
      <c r="N850" s="135"/>
      <c r="O850" s="135"/>
      <c r="P850" s="135"/>
      <c r="Q850" s="135"/>
      <c r="R850" s="135"/>
      <c r="S850" s="135"/>
      <c r="T850" s="135"/>
      <c r="U850" s="135"/>
      <c r="V850" s="135"/>
      <c r="W850" s="135"/>
      <c r="X850" s="135"/>
      <c r="Y850" s="135"/>
      <c r="Z850" s="135"/>
    </row>
    <row r="851" spans="1:26" ht="21.6" customHeight="1">
      <c r="A851" s="135"/>
      <c r="B851" s="135"/>
      <c r="C851" s="135"/>
      <c r="D851" s="135"/>
      <c r="E851" s="135"/>
      <c r="F851" s="135"/>
      <c r="G851" s="135"/>
      <c r="H851" s="135"/>
      <c r="I851" s="135"/>
      <c r="J851" s="135"/>
      <c r="K851" s="135"/>
      <c r="L851" s="135"/>
      <c r="M851" s="135"/>
      <c r="N851" s="135"/>
      <c r="O851" s="135"/>
      <c r="P851" s="135"/>
      <c r="Q851" s="135"/>
      <c r="R851" s="135"/>
      <c r="S851" s="135"/>
      <c r="T851" s="135"/>
      <c r="U851" s="135"/>
      <c r="V851" s="135"/>
      <c r="W851" s="135"/>
      <c r="X851" s="135"/>
      <c r="Y851" s="135"/>
      <c r="Z851" s="135"/>
    </row>
    <row r="852" spans="1:26" ht="21.6" customHeight="1">
      <c r="A852" s="135"/>
      <c r="B852" s="135"/>
      <c r="C852" s="135"/>
      <c r="D852" s="135"/>
      <c r="E852" s="135"/>
      <c r="F852" s="135"/>
      <c r="G852" s="135"/>
      <c r="H852" s="135"/>
      <c r="I852" s="135"/>
      <c r="J852" s="135"/>
      <c r="K852" s="135"/>
      <c r="L852" s="135"/>
      <c r="M852" s="135"/>
      <c r="N852" s="135"/>
      <c r="O852" s="135"/>
      <c r="P852" s="135"/>
      <c r="Q852" s="135"/>
      <c r="R852" s="135"/>
      <c r="S852" s="135"/>
      <c r="T852" s="135"/>
      <c r="U852" s="135"/>
      <c r="V852" s="135"/>
      <c r="W852" s="135"/>
      <c r="X852" s="135"/>
      <c r="Y852" s="135"/>
      <c r="Z852" s="135"/>
    </row>
    <row r="853" spans="1:26" ht="21.6" customHeight="1">
      <c r="A853" s="135"/>
      <c r="B853" s="135"/>
      <c r="C853" s="135"/>
      <c r="D853" s="135"/>
      <c r="E853" s="135"/>
      <c r="F853" s="135"/>
      <c r="G853" s="135"/>
      <c r="H853" s="135"/>
      <c r="I853" s="135"/>
      <c r="J853" s="135"/>
      <c r="K853" s="135"/>
      <c r="L853" s="135"/>
      <c r="M853" s="135"/>
      <c r="N853" s="135"/>
      <c r="O853" s="135"/>
      <c r="P853" s="135"/>
      <c r="Q853" s="135"/>
      <c r="R853" s="135"/>
      <c r="S853" s="135"/>
      <c r="T853" s="135"/>
      <c r="U853" s="135"/>
      <c r="V853" s="135"/>
      <c r="W853" s="135"/>
      <c r="X853" s="135"/>
      <c r="Y853" s="135"/>
      <c r="Z853" s="135"/>
    </row>
    <row r="854" spans="1:26" ht="21.6" customHeight="1">
      <c r="A854" s="135"/>
      <c r="B854" s="135"/>
      <c r="C854" s="135"/>
      <c r="D854" s="135"/>
      <c r="E854" s="135"/>
      <c r="F854" s="135"/>
      <c r="G854" s="135"/>
      <c r="H854" s="135"/>
      <c r="I854" s="135"/>
      <c r="J854" s="135"/>
      <c r="K854" s="135"/>
      <c r="L854" s="135"/>
      <c r="M854" s="135"/>
      <c r="N854" s="135"/>
      <c r="O854" s="135"/>
      <c r="P854" s="135"/>
      <c r="Q854" s="135"/>
      <c r="R854" s="135"/>
      <c r="S854" s="135"/>
      <c r="T854" s="135"/>
      <c r="U854" s="135"/>
      <c r="V854" s="135"/>
      <c r="W854" s="135"/>
      <c r="X854" s="135"/>
      <c r="Y854" s="135"/>
      <c r="Z854" s="135"/>
    </row>
    <row r="855" spans="1:26" ht="21.6" customHeight="1">
      <c r="A855" s="135"/>
      <c r="B855" s="135"/>
      <c r="C855" s="135"/>
      <c r="D855" s="135"/>
      <c r="E855" s="135"/>
      <c r="F855" s="135"/>
      <c r="G855" s="135"/>
      <c r="H855" s="135"/>
      <c r="I855" s="135"/>
      <c r="J855" s="135"/>
      <c r="K855" s="135"/>
      <c r="L855" s="135"/>
      <c r="M855" s="135"/>
      <c r="N855" s="135"/>
      <c r="O855" s="135"/>
      <c r="P855" s="135"/>
      <c r="Q855" s="135"/>
      <c r="R855" s="135"/>
      <c r="S855" s="135"/>
      <c r="T855" s="135"/>
      <c r="U855" s="135"/>
      <c r="V855" s="135"/>
      <c r="W855" s="135"/>
      <c r="X855" s="135"/>
      <c r="Y855" s="135"/>
      <c r="Z855" s="135"/>
    </row>
    <row r="856" spans="1:26" ht="21.6" customHeight="1">
      <c r="A856" s="135"/>
      <c r="B856" s="135"/>
      <c r="C856" s="135"/>
      <c r="D856" s="135"/>
      <c r="E856" s="135"/>
      <c r="F856" s="135"/>
      <c r="G856" s="135"/>
      <c r="H856" s="135"/>
      <c r="I856" s="135"/>
      <c r="J856" s="135"/>
      <c r="K856" s="135"/>
      <c r="L856" s="135"/>
      <c r="M856" s="135"/>
      <c r="N856" s="135"/>
      <c r="O856" s="135"/>
      <c r="P856" s="135"/>
      <c r="Q856" s="135"/>
      <c r="R856" s="135"/>
      <c r="S856" s="135"/>
      <c r="T856" s="135"/>
      <c r="U856" s="135"/>
      <c r="V856" s="135"/>
      <c r="W856" s="135"/>
      <c r="X856" s="135"/>
      <c r="Y856" s="135"/>
      <c r="Z856" s="135"/>
    </row>
    <row r="857" spans="1:26" ht="21.6" customHeight="1">
      <c r="A857" s="135"/>
      <c r="B857" s="135"/>
      <c r="C857" s="135"/>
      <c r="D857" s="135"/>
      <c r="E857" s="135"/>
      <c r="F857" s="135"/>
      <c r="G857" s="135"/>
      <c r="H857" s="135"/>
      <c r="I857" s="135"/>
      <c r="J857" s="135"/>
      <c r="K857" s="135"/>
      <c r="L857" s="135"/>
      <c r="M857" s="135"/>
      <c r="N857" s="135"/>
      <c r="O857" s="135"/>
      <c r="P857" s="135"/>
      <c r="Q857" s="135"/>
      <c r="R857" s="135"/>
      <c r="S857" s="135"/>
      <c r="T857" s="135"/>
      <c r="U857" s="135"/>
      <c r="V857" s="135"/>
      <c r="W857" s="135"/>
      <c r="X857" s="135"/>
      <c r="Y857" s="135"/>
      <c r="Z857" s="135"/>
    </row>
    <row r="858" spans="1:26" ht="21.6" customHeight="1">
      <c r="A858" s="135"/>
      <c r="B858" s="135"/>
      <c r="C858" s="135"/>
      <c r="D858" s="135"/>
      <c r="E858" s="135"/>
      <c r="F858" s="135"/>
      <c r="G858" s="135"/>
      <c r="H858" s="135"/>
      <c r="I858" s="135"/>
      <c r="J858" s="135"/>
      <c r="K858" s="135"/>
      <c r="L858" s="135"/>
      <c r="M858" s="135"/>
      <c r="N858" s="135"/>
      <c r="O858" s="135"/>
      <c r="P858" s="135"/>
      <c r="Q858" s="135"/>
      <c r="R858" s="135"/>
      <c r="S858" s="135"/>
      <c r="T858" s="135"/>
      <c r="U858" s="135"/>
      <c r="V858" s="135"/>
      <c r="W858" s="135"/>
      <c r="X858" s="135"/>
      <c r="Y858" s="135"/>
      <c r="Z858" s="135"/>
    </row>
    <row r="859" spans="1:26" ht="21.6" customHeight="1">
      <c r="A859" s="135"/>
      <c r="B859" s="135"/>
      <c r="C859" s="135"/>
      <c r="D859" s="135"/>
      <c r="E859" s="135"/>
      <c r="F859" s="135"/>
      <c r="G859" s="135"/>
      <c r="H859" s="135"/>
      <c r="I859" s="135"/>
      <c r="J859" s="135"/>
      <c r="K859" s="135"/>
      <c r="L859" s="135"/>
      <c r="M859" s="135"/>
      <c r="N859" s="135"/>
      <c r="O859" s="135"/>
      <c r="P859" s="135"/>
      <c r="Q859" s="135"/>
      <c r="R859" s="135"/>
      <c r="S859" s="135"/>
      <c r="T859" s="135"/>
      <c r="U859" s="135"/>
      <c r="V859" s="135"/>
      <c r="W859" s="135"/>
      <c r="X859" s="135"/>
      <c r="Y859" s="135"/>
      <c r="Z859" s="135"/>
    </row>
    <row r="860" spans="1:26" ht="21.6" customHeight="1">
      <c r="A860" s="135"/>
      <c r="B860" s="135"/>
      <c r="C860" s="135"/>
      <c r="D860" s="135"/>
      <c r="E860" s="135"/>
      <c r="F860" s="135"/>
      <c r="G860" s="135"/>
      <c r="H860" s="135"/>
      <c r="I860" s="135"/>
      <c r="J860" s="135"/>
      <c r="K860" s="135"/>
      <c r="L860" s="135"/>
      <c r="M860" s="135"/>
      <c r="N860" s="135"/>
      <c r="O860" s="135"/>
      <c r="P860" s="135"/>
      <c r="Q860" s="135"/>
      <c r="R860" s="135"/>
      <c r="S860" s="135"/>
      <c r="T860" s="135"/>
      <c r="U860" s="135"/>
      <c r="V860" s="135"/>
      <c r="W860" s="135"/>
      <c r="X860" s="135"/>
      <c r="Y860" s="135"/>
      <c r="Z860" s="135"/>
    </row>
    <row r="861" spans="1:26" ht="21.6" customHeight="1">
      <c r="A861" s="135"/>
      <c r="B861" s="135"/>
      <c r="C861" s="135"/>
      <c r="D861" s="135"/>
      <c r="E861" s="135"/>
      <c r="F861" s="135"/>
      <c r="G861" s="135"/>
      <c r="H861" s="135"/>
      <c r="I861" s="135"/>
      <c r="J861" s="135"/>
      <c r="K861" s="135"/>
      <c r="L861" s="135"/>
      <c r="M861" s="135"/>
      <c r="N861" s="135"/>
      <c r="O861" s="135"/>
      <c r="P861" s="135"/>
      <c r="Q861" s="135"/>
      <c r="R861" s="135"/>
      <c r="S861" s="135"/>
      <c r="T861" s="135"/>
      <c r="U861" s="135"/>
      <c r="V861" s="135"/>
      <c r="W861" s="135"/>
      <c r="X861" s="135"/>
      <c r="Y861" s="135"/>
      <c r="Z861" s="135"/>
    </row>
    <row r="862" spans="1:26" ht="21.6" customHeight="1">
      <c r="A862" s="135"/>
      <c r="B862" s="135"/>
      <c r="C862" s="135"/>
      <c r="D862" s="135"/>
      <c r="E862" s="135"/>
      <c r="F862" s="135"/>
      <c r="G862" s="135"/>
      <c r="H862" s="135"/>
      <c r="I862" s="135"/>
      <c r="J862" s="135"/>
      <c r="K862" s="135"/>
      <c r="L862" s="135"/>
      <c r="M862" s="135"/>
      <c r="N862" s="135"/>
      <c r="O862" s="135"/>
      <c r="P862" s="135"/>
      <c r="Q862" s="135"/>
      <c r="R862" s="135"/>
      <c r="S862" s="135"/>
      <c r="T862" s="135"/>
      <c r="U862" s="135"/>
      <c r="V862" s="135"/>
      <c r="W862" s="135"/>
      <c r="X862" s="135"/>
      <c r="Y862" s="135"/>
      <c r="Z862" s="135"/>
    </row>
    <row r="863" spans="1:26" ht="21.6" customHeight="1">
      <c r="A863" s="135"/>
      <c r="B863" s="135"/>
      <c r="C863" s="135"/>
      <c r="D863" s="135"/>
      <c r="E863" s="135"/>
      <c r="F863" s="135"/>
      <c r="G863" s="135"/>
      <c r="H863" s="135"/>
      <c r="I863" s="135"/>
      <c r="J863" s="135"/>
      <c r="K863" s="135"/>
      <c r="L863" s="135"/>
      <c r="M863" s="135"/>
      <c r="N863" s="135"/>
      <c r="O863" s="135"/>
      <c r="P863" s="135"/>
      <c r="Q863" s="135"/>
      <c r="R863" s="135"/>
      <c r="S863" s="135"/>
      <c r="T863" s="135"/>
      <c r="U863" s="135"/>
      <c r="V863" s="135"/>
      <c r="W863" s="135"/>
      <c r="X863" s="135"/>
      <c r="Y863" s="135"/>
      <c r="Z863" s="135"/>
    </row>
    <row r="864" spans="1:26" ht="21.6" customHeight="1">
      <c r="A864" s="135"/>
      <c r="B864" s="135"/>
      <c r="C864" s="135"/>
      <c r="D864" s="135"/>
      <c r="E864" s="135"/>
      <c r="F864" s="135"/>
      <c r="G864" s="135"/>
      <c r="H864" s="135"/>
      <c r="I864" s="135"/>
      <c r="J864" s="135"/>
      <c r="K864" s="135"/>
      <c r="L864" s="135"/>
      <c r="M864" s="135"/>
      <c r="N864" s="135"/>
      <c r="O864" s="135"/>
      <c r="P864" s="135"/>
      <c r="Q864" s="135"/>
      <c r="R864" s="135"/>
      <c r="S864" s="135"/>
      <c r="T864" s="135"/>
      <c r="U864" s="135"/>
      <c r="V864" s="135"/>
      <c r="W864" s="135"/>
      <c r="X864" s="135"/>
      <c r="Y864" s="135"/>
      <c r="Z864" s="135"/>
    </row>
    <row r="865" spans="1:26" ht="21.6" customHeight="1">
      <c r="A865" s="135"/>
      <c r="B865" s="135"/>
      <c r="C865" s="135"/>
      <c r="D865" s="135"/>
      <c r="E865" s="135"/>
      <c r="F865" s="135"/>
      <c r="G865" s="135"/>
      <c r="H865" s="135"/>
      <c r="I865" s="135"/>
      <c r="J865" s="135"/>
      <c r="K865" s="135"/>
      <c r="L865" s="135"/>
      <c r="M865" s="135"/>
      <c r="N865" s="135"/>
      <c r="O865" s="135"/>
      <c r="P865" s="135"/>
      <c r="Q865" s="135"/>
      <c r="R865" s="135"/>
      <c r="S865" s="135"/>
      <c r="T865" s="135"/>
      <c r="U865" s="135"/>
      <c r="V865" s="135"/>
      <c r="W865" s="135"/>
      <c r="X865" s="135"/>
      <c r="Y865" s="135"/>
      <c r="Z865" s="135"/>
    </row>
    <row r="866" spans="1:26" ht="21.6" customHeight="1">
      <c r="A866" s="135"/>
      <c r="B866" s="135"/>
      <c r="C866" s="135"/>
      <c r="D866" s="135"/>
      <c r="E866" s="135"/>
      <c r="F866" s="135"/>
      <c r="G866" s="135"/>
      <c r="H866" s="135"/>
      <c r="I866" s="135"/>
      <c r="J866" s="135"/>
      <c r="K866" s="135"/>
      <c r="L866" s="135"/>
      <c r="M866" s="135"/>
      <c r="N866" s="135"/>
      <c r="O866" s="135"/>
      <c r="P866" s="135"/>
      <c r="Q866" s="135"/>
      <c r="R866" s="135"/>
      <c r="S866" s="135"/>
      <c r="T866" s="135"/>
      <c r="U866" s="135"/>
      <c r="V866" s="135"/>
      <c r="W866" s="135"/>
      <c r="X866" s="135"/>
      <c r="Y866" s="135"/>
      <c r="Z866" s="135"/>
    </row>
    <row r="867" spans="1:26" ht="21.6" customHeight="1">
      <c r="A867" s="135"/>
      <c r="B867" s="135"/>
      <c r="C867" s="135"/>
      <c r="D867" s="135"/>
      <c r="E867" s="135"/>
      <c r="F867" s="135"/>
      <c r="G867" s="135"/>
      <c r="H867" s="135"/>
      <c r="I867" s="135"/>
      <c r="J867" s="135"/>
      <c r="K867" s="135"/>
      <c r="L867" s="135"/>
      <c r="M867" s="135"/>
      <c r="N867" s="135"/>
      <c r="O867" s="135"/>
      <c r="P867" s="135"/>
      <c r="Q867" s="135"/>
      <c r="R867" s="135"/>
      <c r="S867" s="135"/>
      <c r="T867" s="135"/>
      <c r="U867" s="135"/>
      <c r="V867" s="135"/>
      <c r="W867" s="135"/>
      <c r="X867" s="135"/>
      <c r="Y867" s="135"/>
      <c r="Z867" s="135"/>
    </row>
    <row r="868" spans="1:26" ht="21.6" customHeight="1">
      <c r="A868" s="135"/>
      <c r="B868" s="135"/>
      <c r="C868" s="135"/>
      <c r="D868" s="135"/>
      <c r="E868" s="135"/>
      <c r="F868" s="135"/>
      <c r="G868" s="135"/>
      <c r="H868" s="135"/>
      <c r="I868" s="135"/>
      <c r="J868" s="135"/>
      <c r="K868" s="135"/>
      <c r="L868" s="135"/>
      <c r="M868" s="135"/>
      <c r="N868" s="135"/>
      <c r="O868" s="135"/>
      <c r="P868" s="135"/>
      <c r="Q868" s="135"/>
      <c r="R868" s="135"/>
      <c r="S868" s="135"/>
      <c r="T868" s="135"/>
      <c r="U868" s="135"/>
      <c r="V868" s="135"/>
      <c r="W868" s="135"/>
      <c r="X868" s="135"/>
      <c r="Y868" s="135"/>
      <c r="Z868" s="135"/>
    </row>
    <row r="869" spans="1:26" ht="21.6" customHeight="1">
      <c r="A869" s="135"/>
      <c r="B869" s="135"/>
      <c r="C869" s="135"/>
      <c r="D869" s="135"/>
      <c r="E869" s="135"/>
      <c r="F869" s="135"/>
      <c r="G869" s="135"/>
      <c r="H869" s="135"/>
      <c r="I869" s="135"/>
      <c r="J869" s="135"/>
      <c r="K869" s="135"/>
      <c r="L869" s="135"/>
      <c r="M869" s="135"/>
      <c r="N869" s="135"/>
      <c r="O869" s="135"/>
      <c r="P869" s="135"/>
      <c r="Q869" s="135"/>
      <c r="R869" s="135"/>
      <c r="S869" s="135"/>
      <c r="T869" s="135"/>
      <c r="U869" s="135"/>
      <c r="V869" s="135"/>
      <c r="W869" s="135"/>
      <c r="X869" s="135"/>
      <c r="Y869" s="135"/>
      <c r="Z869" s="135"/>
    </row>
    <row r="870" spans="1:26" ht="21.6" customHeight="1">
      <c r="A870" s="135"/>
      <c r="B870" s="135"/>
      <c r="C870" s="135"/>
      <c r="D870" s="135"/>
      <c r="E870" s="135"/>
      <c r="F870" s="135"/>
      <c r="G870" s="135"/>
      <c r="H870" s="135"/>
      <c r="I870" s="135"/>
      <c r="J870" s="135"/>
      <c r="K870" s="135"/>
      <c r="L870" s="135"/>
      <c r="M870" s="135"/>
      <c r="N870" s="135"/>
      <c r="O870" s="135"/>
      <c r="P870" s="135"/>
      <c r="Q870" s="135"/>
      <c r="R870" s="135"/>
      <c r="S870" s="135"/>
      <c r="T870" s="135"/>
      <c r="U870" s="135"/>
      <c r="V870" s="135"/>
      <c r="W870" s="135"/>
      <c r="X870" s="135"/>
      <c r="Y870" s="135"/>
      <c r="Z870" s="135"/>
    </row>
    <row r="871" spans="1:26" ht="21.6" customHeight="1">
      <c r="A871" s="135"/>
      <c r="B871" s="135"/>
      <c r="C871" s="135"/>
      <c r="D871" s="135"/>
      <c r="E871" s="135"/>
      <c r="F871" s="135"/>
      <c r="G871" s="135"/>
      <c r="H871" s="135"/>
      <c r="I871" s="135"/>
      <c r="J871" s="135"/>
      <c r="K871" s="135"/>
      <c r="L871" s="135"/>
      <c r="M871" s="135"/>
      <c r="N871" s="135"/>
      <c r="O871" s="135"/>
      <c r="P871" s="135"/>
      <c r="Q871" s="135"/>
      <c r="R871" s="135"/>
      <c r="S871" s="135"/>
      <c r="T871" s="135"/>
      <c r="U871" s="135"/>
      <c r="V871" s="135"/>
      <c r="W871" s="135"/>
      <c r="X871" s="135"/>
      <c r="Y871" s="135"/>
      <c r="Z871" s="135"/>
    </row>
    <row r="872" spans="1:26" ht="21.6" customHeight="1">
      <c r="A872" s="135"/>
      <c r="B872" s="135"/>
      <c r="C872" s="135"/>
      <c r="D872" s="135"/>
      <c r="E872" s="135"/>
      <c r="F872" s="135"/>
      <c r="G872" s="135"/>
      <c r="H872" s="135"/>
      <c r="I872" s="135"/>
      <c r="J872" s="135"/>
      <c r="K872" s="135"/>
      <c r="L872" s="135"/>
      <c r="M872" s="135"/>
      <c r="N872" s="135"/>
      <c r="O872" s="135"/>
      <c r="P872" s="135"/>
      <c r="Q872" s="135"/>
      <c r="R872" s="135"/>
      <c r="S872" s="135"/>
      <c r="T872" s="135"/>
      <c r="U872" s="135"/>
      <c r="V872" s="135"/>
      <c r="W872" s="135"/>
      <c r="X872" s="135"/>
      <c r="Y872" s="135"/>
      <c r="Z872" s="135"/>
    </row>
    <row r="873" spans="1:26" ht="21.6" customHeight="1">
      <c r="A873" s="135"/>
      <c r="B873" s="135"/>
      <c r="C873" s="135"/>
      <c r="D873" s="135"/>
      <c r="E873" s="135"/>
      <c r="F873" s="135"/>
      <c r="G873" s="135"/>
      <c r="H873" s="135"/>
      <c r="I873" s="135"/>
      <c r="J873" s="135"/>
      <c r="K873" s="135"/>
      <c r="L873" s="135"/>
      <c r="M873" s="135"/>
      <c r="N873" s="135"/>
      <c r="O873" s="135"/>
      <c r="P873" s="135"/>
      <c r="Q873" s="135"/>
      <c r="R873" s="135"/>
      <c r="S873" s="135"/>
      <c r="T873" s="135"/>
      <c r="U873" s="135"/>
      <c r="V873" s="135"/>
      <c r="W873" s="135"/>
      <c r="X873" s="135"/>
      <c r="Y873" s="135"/>
      <c r="Z873" s="135"/>
    </row>
    <row r="874" spans="1:26" ht="21.6" customHeight="1">
      <c r="A874" s="135"/>
      <c r="B874" s="135"/>
      <c r="C874" s="135"/>
      <c r="D874" s="135"/>
      <c r="E874" s="135"/>
      <c r="F874" s="135"/>
      <c r="G874" s="135"/>
      <c r="H874" s="135"/>
      <c r="I874" s="135"/>
      <c r="J874" s="135"/>
      <c r="K874" s="135"/>
      <c r="L874" s="135"/>
      <c r="M874" s="135"/>
      <c r="N874" s="135"/>
      <c r="O874" s="135"/>
      <c r="P874" s="135"/>
      <c r="Q874" s="135"/>
      <c r="R874" s="135"/>
      <c r="S874" s="135"/>
      <c r="T874" s="135"/>
      <c r="U874" s="135"/>
      <c r="V874" s="135"/>
      <c r="W874" s="135"/>
      <c r="X874" s="135"/>
      <c r="Y874" s="135"/>
      <c r="Z874" s="135"/>
    </row>
    <row r="875" spans="1:26" ht="21.6" customHeight="1">
      <c r="A875" s="135"/>
      <c r="B875" s="135"/>
      <c r="C875" s="135"/>
      <c r="D875" s="135"/>
      <c r="E875" s="135"/>
      <c r="F875" s="135"/>
      <c r="G875" s="135"/>
      <c r="H875" s="135"/>
      <c r="I875" s="135"/>
      <c r="J875" s="135"/>
      <c r="K875" s="135"/>
      <c r="L875" s="135"/>
      <c r="M875" s="135"/>
      <c r="N875" s="135"/>
      <c r="O875" s="135"/>
      <c r="P875" s="135"/>
      <c r="Q875" s="135"/>
      <c r="R875" s="135"/>
      <c r="S875" s="135"/>
      <c r="T875" s="135"/>
      <c r="U875" s="135"/>
      <c r="V875" s="135"/>
      <c r="W875" s="135"/>
      <c r="X875" s="135"/>
      <c r="Y875" s="135"/>
      <c r="Z875" s="135"/>
    </row>
    <row r="876" spans="1:26" ht="21.6" customHeight="1">
      <c r="A876" s="135"/>
      <c r="B876" s="135"/>
      <c r="C876" s="135"/>
      <c r="D876" s="135"/>
      <c r="E876" s="135"/>
      <c r="F876" s="135"/>
      <c r="G876" s="135"/>
      <c r="H876" s="135"/>
      <c r="I876" s="135"/>
      <c r="J876" s="135"/>
      <c r="K876" s="135"/>
      <c r="L876" s="135"/>
      <c r="M876" s="135"/>
      <c r="N876" s="135"/>
      <c r="O876" s="135"/>
      <c r="P876" s="135"/>
      <c r="Q876" s="135"/>
      <c r="R876" s="135"/>
      <c r="S876" s="135"/>
      <c r="T876" s="135"/>
      <c r="U876" s="135"/>
      <c r="V876" s="135"/>
      <c r="W876" s="135"/>
      <c r="X876" s="135"/>
      <c r="Y876" s="135"/>
      <c r="Z876" s="135"/>
    </row>
    <row r="877" spans="1:26" ht="21.6" customHeight="1">
      <c r="A877" s="135"/>
      <c r="B877" s="135"/>
      <c r="C877" s="135"/>
      <c r="D877" s="135"/>
      <c r="E877" s="135"/>
      <c r="F877" s="135"/>
      <c r="G877" s="135"/>
      <c r="H877" s="135"/>
      <c r="I877" s="135"/>
      <c r="J877" s="135"/>
      <c r="K877" s="135"/>
      <c r="L877" s="135"/>
      <c r="M877" s="135"/>
      <c r="N877" s="135"/>
      <c r="O877" s="135"/>
      <c r="P877" s="135"/>
      <c r="Q877" s="135"/>
      <c r="R877" s="135"/>
      <c r="S877" s="135"/>
      <c r="T877" s="135"/>
      <c r="U877" s="135"/>
      <c r="V877" s="135"/>
      <c r="W877" s="135"/>
      <c r="X877" s="135"/>
      <c r="Y877" s="135"/>
      <c r="Z877" s="135"/>
    </row>
    <row r="878" spans="1:26" ht="21.6" customHeight="1">
      <c r="A878" s="135"/>
      <c r="B878" s="135"/>
      <c r="C878" s="135"/>
      <c r="D878" s="135"/>
      <c r="E878" s="135"/>
      <c r="F878" s="135"/>
      <c r="G878" s="135"/>
      <c r="H878" s="135"/>
      <c r="I878" s="135"/>
      <c r="J878" s="135"/>
      <c r="K878" s="135"/>
      <c r="L878" s="135"/>
      <c r="M878" s="135"/>
      <c r="N878" s="135"/>
      <c r="O878" s="135"/>
      <c r="P878" s="135"/>
      <c r="Q878" s="135"/>
      <c r="R878" s="135"/>
      <c r="S878" s="135"/>
      <c r="T878" s="135"/>
      <c r="U878" s="135"/>
      <c r="V878" s="135"/>
      <c r="W878" s="135"/>
      <c r="X878" s="135"/>
      <c r="Y878" s="135"/>
      <c r="Z878" s="135"/>
    </row>
    <row r="879" spans="1:26" ht="21.6" customHeight="1">
      <c r="A879" s="135"/>
      <c r="B879" s="135"/>
      <c r="C879" s="135"/>
      <c r="D879" s="135"/>
      <c r="E879" s="135"/>
      <c r="F879" s="135"/>
      <c r="G879" s="135"/>
      <c r="H879" s="135"/>
      <c r="I879" s="135"/>
      <c r="J879" s="135"/>
      <c r="K879" s="135"/>
      <c r="L879" s="135"/>
      <c r="M879" s="135"/>
      <c r="N879" s="135"/>
      <c r="O879" s="135"/>
      <c r="P879" s="135"/>
      <c r="Q879" s="135"/>
      <c r="R879" s="135"/>
      <c r="S879" s="135"/>
      <c r="T879" s="135"/>
      <c r="U879" s="135"/>
      <c r="V879" s="135"/>
      <c r="W879" s="135"/>
      <c r="X879" s="135"/>
      <c r="Y879" s="135"/>
      <c r="Z879" s="135"/>
    </row>
    <row r="880" spans="1:26" ht="21.6" customHeight="1">
      <c r="A880" s="135"/>
      <c r="B880" s="135"/>
      <c r="C880" s="135"/>
      <c r="D880" s="135"/>
      <c r="E880" s="135"/>
      <c r="F880" s="135"/>
      <c r="G880" s="135"/>
      <c r="H880" s="135"/>
      <c r="I880" s="135"/>
      <c r="J880" s="135"/>
      <c r="K880" s="135"/>
      <c r="L880" s="135"/>
      <c r="M880" s="135"/>
      <c r="N880" s="135"/>
      <c r="O880" s="135"/>
      <c r="P880" s="135"/>
      <c r="Q880" s="135"/>
      <c r="R880" s="135"/>
      <c r="S880" s="135"/>
      <c r="T880" s="135"/>
      <c r="U880" s="135"/>
      <c r="V880" s="135"/>
      <c r="W880" s="135"/>
      <c r="X880" s="135"/>
      <c r="Y880" s="135"/>
      <c r="Z880" s="135"/>
    </row>
    <row r="881" spans="1:26" ht="21.6" customHeight="1">
      <c r="A881" s="135"/>
      <c r="B881" s="135"/>
      <c r="C881" s="135"/>
      <c r="D881" s="135"/>
      <c r="E881" s="135"/>
      <c r="F881" s="135"/>
      <c r="G881" s="135"/>
      <c r="H881" s="135"/>
      <c r="I881" s="135"/>
      <c r="J881" s="135"/>
      <c r="K881" s="135"/>
      <c r="L881" s="135"/>
      <c r="M881" s="135"/>
      <c r="N881" s="135"/>
      <c r="O881" s="135"/>
      <c r="P881" s="135"/>
      <c r="Q881" s="135"/>
      <c r="R881" s="135"/>
      <c r="S881" s="135"/>
      <c r="T881" s="135"/>
      <c r="U881" s="135"/>
      <c r="V881" s="135"/>
      <c r="W881" s="135"/>
      <c r="X881" s="135"/>
      <c r="Y881" s="135"/>
      <c r="Z881" s="135"/>
    </row>
    <row r="882" spans="1:26" ht="21.6" customHeight="1">
      <c r="A882" s="135"/>
      <c r="B882" s="135"/>
      <c r="C882" s="135"/>
      <c r="D882" s="135"/>
      <c r="E882" s="135"/>
      <c r="F882" s="135"/>
      <c r="G882" s="135"/>
      <c r="H882" s="135"/>
      <c r="I882" s="135"/>
      <c r="J882" s="135"/>
      <c r="K882" s="135"/>
      <c r="L882" s="135"/>
      <c r="M882" s="135"/>
      <c r="N882" s="135"/>
      <c r="O882" s="135"/>
      <c r="P882" s="135"/>
      <c r="Q882" s="135"/>
      <c r="R882" s="135"/>
      <c r="S882" s="135"/>
      <c r="T882" s="135"/>
      <c r="U882" s="135"/>
      <c r="V882" s="135"/>
      <c r="W882" s="135"/>
      <c r="X882" s="135"/>
      <c r="Y882" s="135"/>
      <c r="Z882" s="135"/>
    </row>
    <row r="883" spans="1:26" ht="21.6" customHeight="1">
      <c r="A883" s="135"/>
      <c r="B883" s="135"/>
      <c r="C883" s="135"/>
      <c r="D883" s="135"/>
      <c r="E883" s="135"/>
      <c r="F883" s="135"/>
      <c r="G883" s="135"/>
      <c r="H883" s="135"/>
      <c r="I883" s="135"/>
      <c r="J883" s="135"/>
      <c r="K883" s="135"/>
      <c r="L883" s="135"/>
      <c r="M883" s="135"/>
      <c r="N883" s="135"/>
      <c r="O883" s="135"/>
      <c r="P883" s="135"/>
      <c r="Q883" s="135"/>
      <c r="R883" s="135"/>
      <c r="S883" s="135"/>
      <c r="T883" s="135"/>
      <c r="U883" s="135"/>
      <c r="V883" s="135"/>
      <c r="W883" s="135"/>
      <c r="X883" s="135"/>
      <c r="Y883" s="135"/>
      <c r="Z883" s="135"/>
    </row>
    <row r="884" spans="1:26" ht="21.6" customHeight="1">
      <c r="A884" s="135"/>
      <c r="B884" s="135"/>
      <c r="C884" s="135"/>
      <c r="D884" s="135"/>
      <c r="E884" s="135"/>
      <c r="F884" s="135"/>
      <c r="G884" s="135"/>
      <c r="H884" s="135"/>
      <c r="I884" s="135"/>
      <c r="J884" s="135"/>
      <c r="K884" s="135"/>
      <c r="L884" s="135"/>
      <c r="M884" s="135"/>
      <c r="N884" s="135"/>
      <c r="O884" s="135"/>
      <c r="P884" s="135"/>
      <c r="Q884" s="135"/>
      <c r="R884" s="135"/>
      <c r="S884" s="135"/>
      <c r="T884" s="135"/>
      <c r="U884" s="135"/>
      <c r="V884" s="135"/>
      <c r="W884" s="135"/>
      <c r="X884" s="135"/>
      <c r="Y884" s="135"/>
      <c r="Z884" s="135"/>
    </row>
    <row r="885" spans="1:26" ht="21.6" customHeight="1">
      <c r="A885" s="135"/>
      <c r="B885" s="135"/>
      <c r="C885" s="135"/>
      <c r="D885" s="135"/>
      <c r="E885" s="135"/>
      <c r="F885" s="135"/>
      <c r="G885" s="135"/>
      <c r="H885" s="135"/>
      <c r="I885" s="135"/>
      <c r="J885" s="135"/>
      <c r="K885" s="135"/>
      <c r="L885" s="135"/>
      <c r="M885" s="135"/>
      <c r="N885" s="135"/>
      <c r="O885" s="135"/>
      <c r="P885" s="135"/>
      <c r="Q885" s="135"/>
      <c r="R885" s="135"/>
      <c r="S885" s="135"/>
      <c r="T885" s="135"/>
      <c r="U885" s="135"/>
      <c r="V885" s="135"/>
      <c r="W885" s="135"/>
      <c r="X885" s="135"/>
      <c r="Y885" s="135"/>
      <c r="Z885" s="135"/>
    </row>
    <row r="886" spans="1:26" ht="21.6" customHeight="1">
      <c r="A886" s="135"/>
      <c r="B886" s="135"/>
      <c r="C886" s="135"/>
      <c r="D886" s="135"/>
      <c r="E886" s="135"/>
      <c r="F886" s="135"/>
      <c r="G886" s="135"/>
      <c r="H886" s="135"/>
      <c r="I886" s="135"/>
      <c r="J886" s="135"/>
      <c r="K886" s="135"/>
      <c r="L886" s="135"/>
      <c r="M886" s="135"/>
      <c r="N886" s="135"/>
      <c r="O886" s="135"/>
      <c r="P886" s="135"/>
      <c r="Q886" s="135"/>
      <c r="R886" s="135"/>
      <c r="S886" s="135"/>
      <c r="T886" s="135"/>
      <c r="U886" s="135"/>
      <c r="V886" s="135"/>
      <c r="W886" s="135"/>
      <c r="X886" s="135"/>
      <c r="Y886" s="135"/>
      <c r="Z886" s="135"/>
    </row>
    <row r="887" spans="1:26" ht="21.6" customHeight="1">
      <c r="A887" s="135"/>
      <c r="B887" s="135"/>
      <c r="C887" s="135"/>
      <c r="D887" s="135"/>
      <c r="E887" s="135"/>
      <c r="F887" s="135"/>
      <c r="G887" s="135"/>
      <c r="H887" s="135"/>
      <c r="I887" s="135"/>
      <c r="J887" s="135"/>
      <c r="K887" s="135"/>
      <c r="L887" s="135"/>
      <c r="M887" s="135"/>
      <c r="N887" s="135"/>
      <c r="O887" s="135"/>
      <c r="P887" s="135"/>
      <c r="Q887" s="135"/>
      <c r="R887" s="135"/>
      <c r="S887" s="135"/>
      <c r="T887" s="135"/>
      <c r="U887" s="135"/>
      <c r="V887" s="135"/>
      <c r="W887" s="135"/>
      <c r="X887" s="135"/>
      <c r="Y887" s="135"/>
      <c r="Z887" s="135"/>
    </row>
    <row r="888" spans="1:26" ht="21.6" customHeight="1">
      <c r="A888" s="135"/>
      <c r="B888" s="135"/>
      <c r="C888" s="135"/>
      <c r="D888" s="135"/>
      <c r="E888" s="135"/>
      <c r="F888" s="135"/>
      <c r="G888" s="135"/>
      <c r="H888" s="135"/>
      <c r="I888" s="135"/>
      <c r="J888" s="135"/>
      <c r="K888" s="135"/>
      <c r="L888" s="135"/>
      <c r="M888" s="135"/>
      <c r="N888" s="135"/>
      <c r="O888" s="135"/>
      <c r="P888" s="135"/>
      <c r="Q888" s="135"/>
      <c r="R888" s="135"/>
      <c r="S888" s="135"/>
      <c r="T888" s="135"/>
      <c r="U888" s="135"/>
      <c r="V888" s="135"/>
      <c r="W888" s="135"/>
      <c r="X888" s="135"/>
      <c r="Y888" s="135"/>
      <c r="Z888" s="135"/>
    </row>
    <row r="889" spans="1:26" ht="21.6" customHeight="1">
      <c r="A889" s="135"/>
      <c r="B889" s="135"/>
      <c r="C889" s="135"/>
      <c r="D889" s="135"/>
      <c r="E889" s="135"/>
      <c r="F889" s="135"/>
      <c r="G889" s="135"/>
      <c r="H889" s="135"/>
      <c r="I889" s="135"/>
      <c r="J889" s="135"/>
      <c r="K889" s="135"/>
      <c r="L889" s="135"/>
      <c r="M889" s="135"/>
      <c r="N889" s="135"/>
      <c r="O889" s="135"/>
      <c r="P889" s="135"/>
      <c r="Q889" s="135"/>
      <c r="R889" s="135"/>
      <c r="S889" s="135"/>
      <c r="T889" s="135"/>
      <c r="U889" s="135"/>
      <c r="V889" s="135"/>
      <c r="W889" s="135"/>
      <c r="X889" s="135"/>
      <c r="Y889" s="135"/>
      <c r="Z889" s="135"/>
    </row>
    <row r="890" spans="1:26" ht="21.6" customHeight="1">
      <c r="A890" s="135"/>
      <c r="B890" s="135"/>
      <c r="C890" s="135"/>
      <c r="D890" s="135"/>
      <c r="E890" s="135"/>
      <c r="F890" s="135"/>
      <c r="G890" s="135"/>
      <c r="H890" s="135"/>
      <c r="I890" s="135"/>
      <c r="J890" s="135"/>
      <c r="K890" s="135"/>
      <c r="L890" s="135"/>
      <c r="M890" s="135"/>
      <c r="N890" s="135"/>
      <c r="O890" s="135"/>
      <c r="P890" s="135"/>
      <c r="Q890" s="135"/>
      <c r="R890" s="135"/>
      <c r="S890" s="135"/>
      <c r="T890" s="135"/>
      <c r="U890" s="135"/>
      <c r="V890" s="135"/>
      <c r="W890" s="135"/>
      <c r="X890" s="135"/>
      <c r="Y890" s="135"/>
      <c r="Z890" s="135"/>
    </row>
    <row r="891" spans="1:26" ht="21.6" customHeight="1">
      <c r="A891" s="135"/>
      <c r="B891" s="135"/>
      <c r="C891" s="135"/>
      <c r="D891" s="135"/>
      <c r="E891" s="135"/>
      <c r="F891" s="135"/>
      <c r="G891" s="135"/>
      <c r="H891" s="135"/>
      <c r="I891" s="135"/>
      <c r="J891" s="135"/>
      <c r="K891" s="135"/>
      <c r="L891" s="135"/>
      <c r="M891" s="135"/>
      <c r="N891" s="135"/>
      <c r="O891" s="135"/>
      <c r="P891" s="135"/>
      <c r="Q891" s="135"/>
      <c r="R891" s="135"/>
      <c r="S891" s="135"/>
      <c r="T891" s="135"/>
      <c r="U891" s="135"/>
      <c r="V891" s="135"/>
      <c r="W891" s="135"/>
      <c r="X891" s="135"/>
      <c r="Y891" s="135"/>
      <c r="Z891" s="135"/>
    </row>
    <row r="892" spans="1:26" ht="21.6" customHeight="1">
      <c r="A892" s="135"/>
      <c r="B892" s="135"/>
      <c r="C892" s="135"/>
      <c r="D892" s="135"/>
      <c r="E892" s="135"/>
      <c r="F892" s="135"/>
      <c r="G892" s="135"/>
      <c r="H892" s="135"/>
      <c r="I892" s="135"/>
      <c r="J892" s="135"/>
      <c r="K892" s="135"/>
      <c r="L892" s="135"/>
      <c r="M892" s="135"/>
      <c r="N892" s="135"/>
      <c r="O892" s="135"/>
      <c r="P892" s="135"/>
      <c r="Q892" s="135"/>
      <c r="R892" s="135"/>
      <c r="S892" s="135"/>
      <c r="T892" s="135"/>
      <c r="U892" s="135"/>
      <c r="V892" s="135"/>
      <c r="W892" s="135"/>
      <c r="X892" s="135"/>
      <c r="Y892" s="135"/>
      <c r="Z892" s="135"/>
    </row>
    <row r="893" spans="1:26" ht="21.6" customHeight="1">
      <c r="A893" s="135"/>
      <c r="B893" s="135"/>
      <c r="C893" s="135"/>
      <c r="D893" s="135"/>
      <c r="E893" s="135"/>
      <c r="F893" s="135"/>
      <c r="G893" s="135"/>
      <c r="H893" s="135"/>
      <c r="I893" s="135"/>
      <c r="J893" s="135"/>
      <c r="K893" s="135"/>
      <c r="L893" s="135"/>
      <c r="M893" s="135"/>
      <c r="N893" s="135"/>
      <c r="O893" s="135"/>
      <c r="P893" s="135"/>
      <c r="Q893" s="135"/>
      <c r="R893" s="135"/>
      <c r="S893" s="135"/>
      <c r="T893" s="135"/>
      <c r="U893" s="135"/>
      <c r="V893" s="135"/>
      <c r="W893" s="135"/>
      <c r="X893" s="135"/>
      <c r="Y893" s="135"/>
      <c r="Z893" s="135"/>
    </row>
    <row r="894" spans="1:26" ht="21.6" customHeight="1">
      <c r="A894" s="135"/>
      <c r="B894" s="135"/>
      <c r="C894" s="135"/>
      <c r="D894" s="135"/>
      <c r="E894" s="135"/>
      <c r="F894" s="135"/>
      <c r="G894" s="135"/>
      <c r="H894" s="135"/>
      <c r="I894" s="135"/>
      <c r="J894" s="135"/>
      <c r="K894" s="135"/>
      <c r="L894" s="135"/>
      <c r="M894" s="135"/>
      <c r="N894" s="135"/>
      <c r="O894" s="135"/>
      <c r="P894" s="135"/>
      <c r="Q894" s="135"/>
      <c r="R894" s="135"/>
      <c r="S894" s="135"/>
      <c r="T894" s="135"/>
      <c r="U894" s="135"/>
      <c r="V894" s="135"/>
      <c r="W894" s="135"/>
      <c r="X894" s="135"/>
      <c r="Y894" s="135"/>
      <c r="Z894" s="135"/>
    </row>
    <row r="895" spans="1:26" ht="21.6" customHeight="1">
      <c r="A895" s="135"/>
      <c r="B895" s="135"/>
      <c r="C895" s="135"/>
      <c r="D895" s="135"/>
      <c r="E895" s="135"/>
      <c r="F895" s="135"/>
      <c r="G895" s="135"/>
      <c r="H895" s="135"/>
      <c r="I895" s="135"/>
      <c r="J895" s="135"/>
      <c r="K895" s="135"/>
      <c r="L895" s="135"/>
      <c r="M895" s="135"/>
      <c r="N895" s="135"/>
      <c r="O895" s="135"/>
      <c r="P895" s="135"/>
      <c r="Q895" s="135"/>
      <c r="R895" s="135"/>
      <c r="S895" s="135"/>
      <c r="T895" s="135"/>
      <c r="U895" s="135"/>
      <c r="V895" s="135"/>
      <c r="W895" s="135"/>
      <c r="X895" s="135"/>
      <c r="Y895" s="135"/>
      <c r="Z895" s="135"/>
    </row>
    <row r="896" spans="1:26" ht="21.6" customHeight="1">
      <c r="A896" s="135"/>
      <c r="B896" s="135"/>
      <c r="C896" s="135"/>
      <c r="D896" s="135"/>
      <c r="E896" s="135"/>
      <c r="F896" s="135"/>
      <c r="G896" s="135"/>
      <c r="H896" s="135"/>
      <c r="I896" s="135"/>
      <c r="J896" s="135"/>
      <c r="K896" s="135"/>
      <c r="L896" s="135"/>
      <c r="M896" s="135"/>
      <c r="N896" s="135"/>
      <c r="O896" s="135"/>
      <c r="P896" s="135"/>
      <c r="Q896" s="135"/>
      <c r="R896" s="135"/>
      <c r="S896" s="135"/>
      <c r="T896" s="135"/>
      <c r="U896" s="135"/>
      <c r="V896" s="135"/>
      <c r="W896" s="135"/>
      <c r="X896" s="135"/>
      <c r="Y896" s="135"/>
      <c r="Z896" s="135"/>
    </row>
    <row r="897" spans="1:26" ht="21.6" customHeight="1">
      <c r="A897" s="135"/>
      <c r="B897" s="135"/>
      <c r="C897" s="135"/>
      <c r="D897" s="135"/>
      <c r="E897" s="135"/>
      <c r="F897" s="135"/>
      <c r="G897" s="135"/>
      <c r="H897" s="135"/>
      <c r="I897" s="135"/>
      <c r="J897" s="135"/>
      <c r="K897" s="135"/>
      <c r="L897" s="135"/>
      <c r="M897" s="135"/>
      <c r="N897" s="135"/>
      <c r="O897" s="135"/>
      <c r="P897" s="135"/>
      <c r="Q897" s="135"/>
      <c r="R897" s="135"/>
      <c r="S897" s="135"/>
      <c r="T897" s="135"/>
      <c r="U897" s="135"/>
      <c r="V897" s="135"/>
      <c r="W897" s="135"/>
      <c r="X897" s="135"/>
      <c r="Y897" s="135"/>
      <c r="Z897" s="135"/>
    </row>
    <row r="898" spans="1:26" ht="21.6" customHeight="1">
      <c r="A898" s="135"/>
      <c r="B898" s="135"/>
      <c r="C898" s="135"/>
      <c r="D898" s="135"/>
      <c r="E898" s="135"/>
      <c r="F898" s="135"/>
      <c r="G898" s="135"/>
      <c r="H898" s="135"/>
      <c r="I898" s="135"/>
      <c r="J898" s="135"/>
      <c r="K898" s="135"/>
      <c r="L898" s="135"/>
      <c r="M898" s="135"/>
      <c r="N898" s="135"/>
      <c r="O898" s="135"/>
      <c r="P898" s="135"/>
      <c r="Q898" s="135"/>
      <c r="R898" s="135"/>
      <c r="S898" s="135"/>
      <c r="T898" s="135"/>
      <c r="U898" s="135"/>
      <c r="V898" s="135"/>
      <c r="W898" s="135"/>
      <c r="X898" s="135"/>
      <c r="Y898" s="135"/>
      <c r="Z898" s="135"/>
    </row>
    <row r="899" spans="1:26" ht="21.6" customHeight="1">
      <c r="A899" s="135"/>
      <c r="B899" s="135"/>
      <c r="C899" s="135"/>
      <c r="D899" s="135"/>
      <c r="E899" s="135"/>
      <c r="F899" s="135"/>
      <c r="G899" s="135"/>
      <c r="H899" s="135"/>
      <c r="I899" s="135"/>
      <c r="J899" s="135"/>
      <c r="K899" s="135"/>
      <c r="L899" s="135"/>
      <c r="M899" s="135"/>
      <c r="N899" s="135"/>
      <c r="O899" s="135"/>
      <c r="P899" s="135"/>
      <c r="Q899" s="135"/>
      <c r="R899" s="135"/>
      <c r="S899" s="135"/>
      <c r="T899" s="135"/>
      <c r="U899" s="135"/>
      <c r="V899" s="135"/>
      <c r="W899" s="135"/>
      <c r="X899" s="135"/>
      <c r="Y899" s="135"/>
      <c r="Z899" s="135"/>
    </row>
    <row r="900" spans="1:26" ht="21.6" customHeight="1">
      <c r="A900" s="135"/>
      <c r="B900" s="135"/>
      <c r="C900" s="135"/>
      <c r="D900" s="135"/>
      <c r="E900" s="135"/>
      <c r="F900" s="135"/>
      <c r="G900" s="135"/>
      <c r="H900" s="135"/>
      <c r="I900" s="135"/>
      <c r="J900" s="135"/>
      <c r="K900" s="135"/>
      <c r="L900" s="135"/>
      <c r="M900" s="135"/>
      <c r="N900" s="135"/>
      <c r="O900" s="135"/>
      <c r="P900" s="135"/>
      <c r="Q900" s="135"/>
      <c r="R900" s="135"/>
      <c r="S900" s="135"/>
      <c r="T900" s="135"/>
      <c r="U900" s="135"/>
      <c r="V900" s="135"/>
      <c r="W900" s="135"/>
      <c r="X900" s="135"/>
      <c r="Y900" s="135"/>
      <c r="Z900" s="135"/>
    </row>
    <row r="901" spans="1:26" ht="21.6" customHeight="1">
      <c r="A901" s="135"/>
      <c r="B901" s="135"/>
      <c r="C901" s="135"/>
      <c r="D901" s="135"/>
      <c r="E901" s="135"/>
      <c r="F901" s="135"/>
      <c r="G901" s="135"/>
      <c r="H901" s="135"/>
      <c r="I901" s="135"/>
      <c r="J901" s="135"/>
      <c r="K901" s="135"/>
      <c r="L901" s="135"/>
      <c r="M901" s="135"/>
      <c r="N901" s="135"/>
      <c r="O901" s="135"/>
      <c r="P901" s="135"/>
      <c r="Q901" s="135"/>
      <c r="R901" s="135"/>
      <c r="S901" s="135"/>
      <c r="T901" s="135"/>
      <c r="U901" s="135"/>
      <c r="V901" s="135"/>
      <c r="W901" s="135"/>
      <c r="X901" s="135"/>
      <c r="Y901" s="135"/>
      <c r="Z901" s="135"/>
    </row>
    <row r="902" spans="1:26" ht="21.6" customHeight="1">
      <c r="A902" s="135"/>
      <c r="B902" s="135"/>
      <c r="C902" s="135"/>
      <c r="D902" s="135"/>
      <c r="E902" s="135"/>
      <c r="F902" s="135"/>
      <c r="G902" s="135"/>
      <c r="H902" s="135"/>
      <c r="I902" s="135"/>
      <c r="J902" s="135"/>
      <c r="K902" s="135"/>
      <c r="L902" s="135"/>
      <c r="M902" s="135"/>
      <c r="N902" s="135"/>
      <c r="O902" s="135"/>
      <c r="P902" s="135"/>
      <c r="Q902" s="135"/>
      <c r="R902" s="135"/>
      <c r="S902" s="135"/>
      <c r="T902" s="135"/>
      <c r="U902" s="135"/>
      <c r="V902" s="135"/>
      <c r="W902" s="135"/>
      <c r="X902" s="135"/>
      <c r="Y902" s="135"/>
      <c r="Z902" s="135"/>
    </row>
    <row r="903" spans="1:26" ht="21.6" customHeight="1">
      <c r="A903" s="135"/>
      <c r="B903" s="135"/>
      <c r="C903" s="135"/>
      <c r="D903" s="135"/>
      <c r="E903" s="135"/>
      <c r="F903" s="135"/>
      <c r="G903" s="135"/>
      <c r="H903" s="135"/>
      <c r="I903" s="135"/>
      <c r="J903" s="135"/>
      <c r="K903" s="135"/>
      <c r="L903" s="135"/>
      <c r="M903" s="135"/>
      <c r="N903" s="135"/>
      <c r="O903" s="135"/>
      <c r="P903" s="135"/>
      <c r="Q903" s="135"/>
      <c r="R903" s="135"/>
      <c r="S903" s="135"/>
      <c r="T903" s="135"/>
      <c r="U903" s="135"/>
      <c r="V903" s="135"/>
      <c r="W903" s="135"/>
      <c r="X903" s="135"/>
      <c r="Y903" s="135"/>
      <c r="Z903" s="135"/>
    </row>
    <row r="904" spans="1:26" ht="21.6" customHeight="1">
      <c r="A904" s="135"/>
      <c r="B904" s="135"/>
      <c r="C904" s="135"/>
      <c r="D904" s="135"/>
      <c r="E904" s="135"/>
      <c r="F904" s="135"/>
      <c r="G904" s="135"/>
      <c r="H904" s="135"/>
      <c r="I904" s="135"/>
      <c r="J904" s="135"/>
      <c r="K904" s="135"/>
      <c r="L904" s="135"/>
      <c r="M904" s="135"/>
      <c r="N904" s="135"/>
      <c r="O904" s="135"/>
      <c r="P904" s="135"/>
      <c r="Q904" s="135"/>
      <c r="R904" s="135"/>
      <c r="S904" s="135"/>
      <c r="T904" s="135"/>
      <c r="U904" s="135"/>
      <c r="V904" s="135"/>
      <c r="W904" s="135"/>
      <c r="X904" s="135"/>
      <c r="Y904" s="135"/>
      <c r="Z904" s="135"/>
    </row>
    <row r="905" spans="1:26" ht="21.6" customHeight="1">
      <c r="A905" s="135"/>
      <c r="B905" s="135"/>
      <c r="C905" s="135"/>
      <c r="D905" s="135"/>
      <c r="E905" s="135"/>
      <c r="F905" s="135"/>
      <c r="G905" s="135"/>
      <c r="H905" s="135"/>
      <c r="I905" s="135"/>
      <c r="J905" s="135"/>
      <c r="K905" s="135"/>
      <c r="L905" s="135"/>
      <c r="M905" s="135"/>
      <c r="N905" s="135"/>
      <c r="O905" s="135"/>
      <c r="P905" s="135"/>
      <c r="Q905" s="135"/>
      <c r="R905" s="135"/>
      <c r="S905" s="135"/>
      <c r="T905" s="135"/>
      <c r="U905" s="135"/>
      <c r="V905" s="135"/>
      <c r="W905" s="135"/>
      <c r="X905" s="135"/>
      <c r="Y905" s="135"/>
      <c r="Z905" s="135"/>
    </row>
    <row r="906" spans="1:26" ht="21.6" customHeight="1">
      <c r="A906" s="135"/>
      <c r="B906" s="135"/>
      <c r="C906" s="135"/>
      <c r="D906" s="135"/>
      <c r="E906" s="135"/>
      <c r="F906" s="135"/>
      <c r="G906" s="135"/>
      <c r="H906" s="135"/>
      <c r="I906" s="135"/>
      <c r="J906" s="135"/>
      <c r="K906" s="135"/>
      <c r="L906" s="135"/>
      <c r="M906" s="135"/>
      <c r="N906" s="135"/>
      <c r="O906" s="135"/>
      <c r="P906" s="135"/>
      <c r="Q906" s="135"/>
      <c r="R906" s="135"/>
      <c r="S906" s="135"/>
      <c r="T906" s="135"/>
      <c r="U906" s="135"/>
      <c r="V906" s="135"/>
      <c r="W906" s="135"/>
      <c r="X906" s="135"/>
      <c r="Y906" s="135"/>
      <c r="Z906" s="135"/>
    </row>
    <row r="907" spans="1:26" ht="21.6" customHeight="1">
      <c r="A907" s="135"/>
      <c r="B907" s="135"/>
      <c r="C907" s="135"/>
      <c r="D907" s="135"/>
      <c r="E907" s="135"/>
      <c r="F907" s="135"/>
      <c r="G907" s="135"/>
      <c r="H907" s="135"/>
      <c r="I907" s="135"/>
      <c r="J907" s="135"/>
      <c r="K907" s="135"/>
      <c r="L907" s="135"/>
      <c r="M907" s="135"/>
      <c r="N907" s="135"/>
      <c r="O907" s="135"/>
      <c r="P907" s="135"/>
      <c r="Q907" s="135"/>
      <c r="R907" s="135"/>
      <c r="S907" s="135"/>
      <c r="T907" s="135"/>
      <c r="U907" s="135"/>
      <c r="V907" s="135"/>
      <c r="W907" s="135"/>
      <c r="X907" s="135"/>
      <c r="Y907" s="135"/>
      <c r="Z907" s="135"/>
    </row>
    <row r="908" spans="1:26" ht="21.6" customHeight="1">
      <c r="A908" s="135"/>
      <c r="B908" s="135"/>
      <c r="C908" s="135"/>
      <c r="D908" s="135"/>
      <c r="E908" s="135"/>
      <c r="F908" s="135"/>
      <c r="G908" s="135"/>
      <c r="H908" s="135"/>
      <c r="I908" s="135"/>
      <c r="J908" s="135"/>
      <c r="K908" s="135"/>
      <c r="L908" s="135"/>
      <c r="M908" s="135"/>
      <c r="N908" s="135"/>
      <c r="O908" s="135"/>
      <c r="P908" s="135"/>
      <c r="Q908" s="135"/>
      <c r="R908" s="135"/>
      <c r="S908" s="135"/>
      <c r="T908" s="135"/>
      <c r="U908" s="135"/>
      <c r="V908" s="135"/>
      <c r="W908" s="135"/>
      <c r="X908" s="135"/>
      <c r="Y908" s="135"/>
      <c r="Z908" s="135"/>
    </row>
    <row r="909" spans="1:26" ht="21.6" customHeight="1">
      <c r="A909" s="135"/>
      <c r="B909" s="135"/>
      <c r="C909" s="135"/>
      <c r="D909" s="135"/>
      <c r="E909" s="135"/>
      <c r="F909" s="135"/>
      <c r="G909" s="135"/>
      <c r="H909" s="135"/>
      <c r="I909" s="135"/>
      <c r="J909" s="135"/>
      <c r="K909" s="135"/>
      <c r="L909" s="135"/>
      <c r="M909" s="135"/>
      <c r="N909" s="135"/>
      <c r="O909" s="135"/>
      <c r="P909" s="135"/>
      <c r="Q909" s="135"/>
      <c r="R909" s="135"/>
      <c r="S909" s="135"/>
      <c r="T909" s="135"/>
      <c r="U909" s="135"/>
      <c r="V909" s="135"/>
      <c r="W909" s="135"/>
      <c r="X909" s="135"/>
      <c r="Y909" s="135"/>
      <c r="Z909" s="135"/>
    </row>
    <row r="910" spans="1:26" ht="21.6" customHeight="1">
      <c r="A910" s="135"/>
      <c r="B910" s="135"/>
      <c r="C910" s="135"/>
      <c r="D910" s="135"/>
      <c r="E910" s="135"/>
      <c r="F910" s="135"/>
      <c r="G910" s="135"/>
      <c r="H910" s="135"/>
      <c r="I910" s="135"/>
      <c r="J910" s="135"/>
      <c r="K910" s="135"/>
      <c r="L910" s="135"/>
      <c r="M910" s="135"/>
      <c r="N910" s="135"/>
      <c r="O910" s="135"/>
      <c r="P910" s="135"/>
      <c r="Q910" s="135"/>
      <c r="R910" s="135"/>
      <c r="S910" s="135"/>
      <c r="T910" s="135"/>
      <c r="U910" s="135"/>
      <c r="V910" s="135"/>
      <c r="W910" s="135"/>
      <c r="X910" s="135"/>
      <c r="Y910" s="135"/>
      <c r="Z910" s="135"/>
    </row>
    <row r="911" spans="1:26" ht="21.6" customHeight="1">
      <c r="A911" s="135"/>
      <c r="B911" s="135"/>
      <c r="C911" s="135"/>
      <c r="D911" s="135"/>
      <c r="E911" s="135"/>
      <c r="F911" s="135"/>
      <c r="G911" s="135"/>
      <c r="H911" s="135"/>
      <c r="I911" s="135"/>
      <c r="J911" s="135"/>
      <c r="K911" s="135"/>
      <c r="L911" s="135"/>
      <c r="M911" s="135"/>
      <c r="N911" s="135"/>
      <c r="O911" s="135"/>
      <c r="P911" s="135"/>
      <c r="Q911" s="135"/>
      <c r="R911" s="135"/>
      <c r="S911" s="135"/>
      <c r="T911" s="135"/>
      <c r="U911" s="135"/>
      <c r="V911" s="135"/>
      <c r="W911" s="135"/>
      <c r="X911" s="135"/>
      <c r="Y911" s="135"/>
      <c r="Z911" s="135"/>
    </row>
    <row r="912" spans="1:26" ht="21.6" customHeight="1">
      <c r="A912" s="135"/>
      <c r="B912" s="135"/>
      <c r="C912" s="135"/>
      <c r="D912" s="135"/>
      <c r="E912" s="135"/>
      <c r="F912" s="135"/>
      <c r="G912" s="135"/>
      <c r="H912" s="135"/>
      <c r="I912" s="135"/>
      <c r="J912" s="135"/>
      <c r="K912" s="135"/>
      <c r="L912" s="135"/>
      <c r="M912" s="135"/>
      <c r="N912" s="135"/>
      <c r="O912" s="135"/>
      <c r="P912" s="135"/>
      <c r="Q912" s="135"/>
      <c r="R912" s="135"/>
      <c r="S912" s="135"/>
      <c r="T912" s="135"/>
      <c r="U912" s="135"/>
      <c r="V912" s="135"/>
      <c r="W912" s="135"/>
      <c r="X912" s="135"/>
      <c r="Y912" s="135"/>
      <c r="Z912" s="135"/>
    </row>
    <row r="913" spans="1:26" ht="21.6" customHeight="1">
      <c r="A913" s="135"/>
      <c r="B913" s="135"/>
      <c r="C913" s="135"/>
      <c r="D913" s="135"/>
      <c r="E913" s="135"/>
      <c r="F913" s="135"/>
      <c r="G913" s="135"/>
      <c r="H913" s="135"/>
      <c r="I913" s="135"/>
      <c r="J913" s="135"/>
      <c r="K913" s="135"/>
      <c r="L913" s="135"/>
      <c r="M913" s="135"/>
      <c r="N913" s="135"/>
      <c r="O913" s="135"/>
      <c r="P913" s="135"/>
      <c r="Q913" s="135"/>
      <c r="R913" s="135"/>
      <c r="S913" s="135"/>
      <c r="T913" s="135"/>
      <c r="U913" s="135"/>
      <c r="V913" s="135"/>
      <c r="W913" s="135"/>
      <c r="X913" s="135"/>
      <c r="Y913" s="135"/>
      <c r="Z913" s="135"/>
    </row>
    <row r="914" spans="1:26" ht="21.6" customHeight="1">
      <c r="A914" s="135"/>
      <c r="B914" s="135"/>
      <c r="C914" s="135"/>
      <c r="D914" s="135"/>
      <c r="E914" s="135"/>
      <c r="F914" s="135"/>
      <c r="G914" s="135"/>
      <c r="H914" s="135"/>
      <c r="I914" s="135"/>
      <c r="J914" s="135"/>
      <c r="K914" s="135"/>
      <c r="L914" s="135"/>
      <c r="M914" s="135"/>
      <c r="N914" s="135"/>
      <c r="O914" s="135"/>
      <c r="P914" s="135"/>
      <c r="Q914" s="135"/>
      <c r="R914" s="135"/>
      <c r="S914" s="135"/>
      <c r="T914" s="135"/>
      <c r="U914" s="135"/>
      <c r="V914" s="135"/>
      <c r="W914" s="135"/>
      <c r="X914" s="135"/>
      <c r="Y914" s="135"/>
      <c r="Z914" s="135"/>
    </row>
    <row r="915" spans="1:26" ht="21.6" customHeight="1">
      <c r="A915" s="135"/>
      <c r="B915" s="135"/>
      <c r="C915" s="135"/>
      <c r="D915" s="135"/>
      <c r="E915" s="135"/>
      <c r="F915" s="135"/>
      <c r="G915" s="135"/>
      <c r="H915" s="135"/>
      <c r="I915" s="135"/>
      <c r="J915" s="135"/>
      <c r="K915" s="135"/>
      <c r="L915" s="135"/>
      <c r="M915" s="135"/>
      <c r="N915" s="135"/>
      <c r="O915" s="135"/>
      <c r="P915" s="135"/>
      <c r="Q915" s="135"/>
      <c r="R915" s="135"/>
      <c r="S915" s="135"/>
      <c r="T915" s="135"/>
      <c r="U915" s="135"/>
      <c r="V915" s="135"/>
      <c r="W915" s="135"/>
      <c r="X915" s="135"/>
      <c r="Y915" s="135"/>
      <c r="Z915" s="135"/>
    </row>
    <row r="916" spans="1:26" ht="21.6" customHeight="1">
      <c r="A916" s="135"/>
      <c r="B916" s="135"/>
      <c r="C916" s="135"/>
      <c r="D916" s="135"/>
      <c r="E916" s="135"/>
      <c r="F916" s="135"/>
      <c r="G916" s="135"/>
      <c r="H916" s="135"/>
      <c r="I916" s="135"/>
      <c r="J916" s="135"/>
      <c r="K916" s="135"/>
      <c r="L916" s="135"/>
      <c r="M916" s="135"/>
      <c r="N916" s="135"/>
      <c r="O916" s="135"/>
      <c r="P916" s="135"/>
      <c r="Q916" s="135"/>
      <c r="R916" s="135"/>
      <c r="S916" s="135"/>
      <c r="T916" s="135"/>
      <c r="U916" s="135"/>
      <c r="V916" s="135"/>
      <c r="W916" s="135"/>
      <c r="X916" s="135"/>
      <c r="Y916" s="135"/>
      <c r="Z916" s="135"/>
    </row>
    <row r="917" spans="1:26" ht="21.6" customHeight="1">
      <c r="A917" s="135"/>
      <c r="B917" s="135"/>
      <c r="C917" s="135"/>
      <c r="D917" s="135"/>
      <c r="E917" s="135"/>
      <c r="F917" s="135"/>
      <c r="G917" s="135"/>
      <c r="H917" s="135"/>
      <c r="I917" s="135"/>
      <c r="J917" s="135"/>
      <c r="K917" s="135"/>
      <c r="L917" s="135"/>
      <c r="M917" s="135"/>
      <c r="N917" s="135"/>
      <c r="O917" s="135"/>
      <c r="P917" s="135"/>
      <c r="Q917" s="135"/>
      <c r="R917" s="135"/>
      <c r="S917" s="135"/>
      <c r="T917" s="135"/>
      <c r="U917" s="135"/>
      <c r="V917" s="135"/>
      <c r="W917" s="135"/>
      <c r="X917" s="135"/>
      <c r="Y917" s="135"/>
      <c r="Z917" s="135"/>
    </row>
    <row r="918" spans="1:26" ht="21.6" customHeight="1">
      <c r="A918" s="135"/>
      <c r="B918" s="135"/>
      <c r="C918" s="135"/>
      <c r="D918" s="135"/>
      <c r="E918" s="135"/>
      <c r="F918" s="135"/>
      <c r="G918" s="135"/>
      <c r="H918" s="135"/>
      <c r="I918" s="135"/>
      <c r="J918" s="135"/>
      <c r="K918" s="135"/>
      <c r="L918" s="135"/>
      <c r="M918" s="135"/>
      <c r="N918" s="135"/>
      <c r="O918" s="135"/>
      <c r="P918" s="135"/>
      <c r="Q918" s="135"/>
      <c r="R918" s="135"/>
      <c r="S918" s="135"/>
      <c r="T918" s="135"/>
      <c r="U918" s="135"/>
      <c r="V918" s="135"/>
      <c r="W918" s="135"/>
      <c r="X918" s="135"/>
      <c r="Y918" s="135"/>
      <c r="Z918" s="135"/>
    </row>
    <row r="919" spans="1:26" ht="21.6" customHeight="1">
      <c r="A919" s="135"/>
      <c r="B919" s="135"/>
      <c r="C919" s="135"/>
      <c r="D919" s="135"/>
      <c r="E919" s="135"/>
      <c r="F919" s="135"/>
      <c r="G919" s="135"/>
      <c r="H919" s="135"/>
      <c r="I919" s="135"/>
      <c r="J919" s="135"/>
      <c r="K919" s="135"/>
      <c r="L919" s="135"/>
      <c r="M919" s="135"/>
      <c r="N919" s="135"/>
      <c r="O919" s="135"/>
      <c r="P919" s="135"/>
      <c r="Q919" s="135"/>
      <c r="R919" s="135"/>
      <c r="S919" s="135"/>
      <c r="T919" s="135"/>
      <c r="U919" s="135"/>
      <c r="V919" s="135"/>
      <c r="W919" s="135"/>
      <c r="X919" s="135"/>
      <c r="Y919" s="135"/>
      <c r="Z919" s="135"/>
    </row>
    <row r="920" spans="1:26" ht="21.6" customHeight="1">
      <c r="A920" s="135"/>
      <c r="B920" s="135"/>
      <c r="C920" s="135"/>
      <c r="D920" s="135"/>
      <c r="E920" s="135"/>
      <c r="F920" s="135"/>
      <c r="G920" s="135"/>
      <c r="H920" s="135"/>
      <c r="I920" s="135"/>
      <c r="J920" s="135"/>
      <c r="K920" s="135"/>
      <c r="L920" s="135"/>
      <c r="M920" s="135"/>
      <c r="N920" s="135"/>
      <c r="O920" s="135"/>
      <c r="P920" s="135"/>
      <c r="Q920" s="135"/>
      <c r="R920" s="135"/>
      <c r="S920" s="135"/>
      <c r="T920" s="135"/>
      <c r="U920" s="135"/>
      <c r="V920" s="135"/>
      <c r="W920" s="135"/>
      <c r="X920" s="135"/>
      <c r="Y920" s="135"/>
      <c r="Z920" s="135"/>
    </row>
    <row r="921" spans="1:26" ht="21.6" customHeight="1">
      <c r="A921" s="135"/>
      <c r="B921" s="135"/>
      <c r="C921" s="135"/>
      <c r="D921" s="135"/>
      <c r="E921" s="135"/>
      <c r="F921" s="135"/>
      <c r="G921" s="135"/>
      <c r="H921" s="135"/>
      <c r="I921" s="135"/>
      <c r="J921" s="135"/>
      <c r="K921" s="135"/>
      <c r="L921" s="135"/>
      <c r="M921" s="135"/>
      <c r="N921" s="135"/>
      <c r="O921" s="135"/>
      <c r="P921" s="135"/>
      <c r="Q921" s="135"/>
      <c r="R921" s="135"/>
      <c r="S921" s="135"/>
      <c r="T921" s="135"/>
      <c r="U921" s="135"/>
      <c r="V921" s="135"/>
      <c r="W921" s="135"/>
      <c r="X921" s="135"/>
      <c r="Y921" s="135"/>
      <c r="Z921" s="135"/>
    </row>
    <row r="922" spans="1:26" ht="21.6" customHeight="1">
      <c r="A922" s="135"/>
      <c r="B922" s="135"/>
      <c r="C922" s="135"/>
      <c r="D922" s="135"/>
      <c r="E922" s="135"/>
      <c r="F922" s="135"/>
      <c r="G922" s="135"/>
      <c r="H922" s="135"/>
      <c r="I922" s="135"/>
      <c r="J922" s="135"/>
      <c r="K922" s="135"/>
      <c r="L922" s="135"/>
      <c r="M922" s="135"/>
      <c r="N922" s="135"/>
      <c r="O922" s="135"/>
      <c r="P922" s="135"/>
      <c r="Q922" s="135"/>
      <c r="R922" s="135"/>
      <c r="S922" s="135"/>
      <c r="T922" s="135"/>
      <c r="U922" s="135"/>
      <c r="V922" s="135"/>
      <c r="W922" s="135"/>
      <c r="X922" s="135"/>
      <c r="Y922" s="135"/>
      <c r="Z922" s="135"/>
    </row>
    <row r="923" spans="1:26" ht="21.6" customHeight="1">
      <c r="A923" s="135"/>
      <c r="B923" s="135"/>
      <c r="C923" s="135"/>
      <c r="D923" s="135"/>
      <c r="E923" s="135"/>
      <c r="F923" s="135"/>
      <c r="G923" s="135"/>
      <c r="H923" s="135"/>
      <c r="I923" s="135"/>
      <c r="J923" s="135"/>
      <c r="K923" s="135"/>
      <c r="L923" s="135"/>
      <c r="M923" s="135"/>
      <c r="N923" s="135"/>
      <c r="O923" s="135"/>
      <c r="P923" s="135"/>
      <c r="Q923" s="135"/>
      <c r="R923" s="135"/>
      <c r="S923" s="135"/>
      <c r="T923" s="135"/>
      <c r="U923" s="135"/>
      <c r="V923" s="135"/>
      <c r="W923" s="135"/>
      <c r="X923" s="135"/>
      <c r="Y923" s="135"/>
      <c r="Z923" s="135"/>
    </row>
    <row r="924" spans="1:26" ht="21.6" customHeight="1">
      <c r="A924" s="135"/>
      <c r="B924" s="135"/>
      <c r="C924" s="135"/>
      <c r="D924" s="135"/>
      <c r="E924" s="135"/>
      <c r="F924" s="135"/>
      <c r="G924" s="135"/>
      <c r="H924" s="135"/>
      <c r="I924" s="135"/>
      <c r="J924" s="135"/>
      <c r="K924" s="135"/>
      <c r="L924" s="135"/>
      <c r="M924" s="135"/>
      <c r="N924" s="135"/>
      <c r="O924" s="135"/>
      <c r="P924" s="135"/>
      <c r="Q924" s="135"/>
      <c r="R924" s="135"/>
      <c r="S924" s="135"/>
      <c r="T924" s="135"/>
      <c r="U924" s="135"/>
      <c r="V924" s="135"/>
      <c r="W924" s="135"/>
      <c r="X924" s="135"/>
      <c r="Y924" s="135"/>
      <c r="Z924" s="135"/>
    </row>
    <row r="925" spans="1:26" ht="21.6" customHeight="1">
      <c r="A925" s="135"/>
      <c r="B925" s="135"/>
      <c r="C925" s="135"/>
      <c r="D925" s="135"/>
      <c r="E925" s="135"/>
      <c r="F925" s="135"/>
      <c r="G925" s="135"/>
      <c r="H925" s="135"/>
      <c r="I925" s="135"/>
      <c r="J925" s="135"/>
      <c r="K925" s="135"/>
      <c r="L925" s="135"/>
      <c r="M925" s="135"/>
      <c r="N925" s="135"/>
      <c r="O925" s="135"/>
      <c r="P925" s="135"/>
      <c r="Q925" s="135"/>
      <c r="R925" s="135"/>
      <c r="S925" s="135"/>
      <c r="T925" s="135"/>
      <c r="U925" s="135"/>
      <c r="V925" s="135"/>
      <c r="W925" s="135"/>
      <c r="X925" s="135"/>
      <c r="Y925" s="135"/>
      <c r="Z925" s="135"/>
    </row>
    <row r="926" spans="1:26" ht="21.6" customHeight="1">
      <c r="A926" s="135"/>
      <c r="B926" s="135"/>
      <c r="C926" s="135"/>
      <c r="D926" s="135"/>
      <c r="E926" s="135"/>
      <c r="F926" s="135"/>
      <c r="G926" s="135"/>
      <c r="H926" s="135"/>
      <c r="I926" s="135"/>
      <c r="J926" s="135"/>
      <c r="K926" s="135"/>
      <c r="L926" s="135"/>
      <c r="M926" s="135"/>
      <c r="N926" s="135"/>
      <c r="O926" s="135"/>
      <c r="P926" s="135"/>
      <c r="Q926" s="135"/>
      <c r="R926" s="135"/>
      <c r="S926" s="135"/>
      <c r="T926" s="135"/>
      <c r="U926" s="135"/>
      <c r="V926" s="135"/>
      <c r="W926" s="135"/>
      <c r="X926" s="135"/>
      <c r="Y926" s="135"/>
      <c r="Z926" s="135"/>
    </row>
    <row r="927" spans="1:26" ht="21.6" customHeight="1">
      <c r="A927" s="135"/>
      <c r="B927" s="135"/>
      <c r="C927" s="135"/>
      <c r="D927" s="135"/>
      <c r="E927" s="135"/>
      <c r="F927" s="135"/>
      <c r="G927" s="135"/>
      <c r="H927" s="135"/>
      <c r="I927" s="135"/>
      <c r="J927" s="135"/>
      <c r="K927" s="135"/>
      <c r="L927" s="135"/>
      <c r="M927" s="135"/>
      <c r="N927" s="135"/>
      <c r="O927" s="135"/>
      <c r="P927" s="135"/>
      <c r="Q927" s="135"/>
      <c r="R927" s="135"/>
      <c r="S927" s="135"/>
      <c r="T927" s="135"/>
      <c r="U927" s="135"/>
      <c r="V927" s="135"/>
      <c r="W927" s="135"/>
      <c r="X927" s="135"/>
      <c r="Y927" s="135"/>
      <c r="Z927" s="135"/>
    </row>
    <row r="928" spans="1:26" ht="21.6" customHeight="1">
      <c r="A928" s="135"/>
      <c r="B928" s="135"/>
      <c r="C928" s="135"/>
      <c r="D928" s="135"/>
      <c r="E928" s="135"/>
      <c r="F928" s="135"/>
      <c r="G928" s="135"/>
      <c r="H928" s="135"/>
      <c r="I928" s="135"/>
      <c r="J928" s="135"/>
      <c r="K928" s="135"/>
      <c r="L928" s="135"/>
      <c r="M928" s="135"/>
      <c r="N928" s="135"/>
      <c r="O928" s="135"/>
      <c r="P928" s="135"/>
      <c r="Q928" s="135"/>
      <c r="R928" s="135"/>
      <c r="S928" s="135"/>
      <c r="T928" s="135"/>
      <c r="U928" s="135"/>
      <c r="V928" s="135"/>
      <c r="W928" s="135"/>
      <c r="X928" s="135"/>
      <c r="Y928" s="135"/>
      <c r="Z928" s="135"/>
    </row>
    <row r="929" spans="1:26" ht="21.6" customHeight="1">
      <c r="A929" s="135"/>
      <c r="B929" s="135"/>
      <c r="C929" s="135"/>
      <c r="D929" s="135"/>
      <c r="E929" s="135"/>
      <c r="F929" s="135"/>
      <c r="G929" s="135"/>
      <c r="H929" s="135"/>
      <c r="I929" s="135"/>
      <c r="J929" s="135"/>
      <c r="K929" s="135"/>
      <c r="L929" s="135"/>
      <c r="M929" s="135"/>
      <c r="N929" s="135"/>
      <c r="O929" s="135"/>
      <c r="P929" s="135"/>
      <c r="Q929" s="135"/>
      <c r="R929" s="135"/>
      <c r="S929" s="135"/>
      <c r="T929" s="135"/>
      <c r="U929" s="135"/>
      <c r="V929" s="135"/>
      <c r="W929" s="135"/>
      <c r="X929" s="135"/>
      <c r="Y929" s="135"/>
      <c r="Z929" s="135"/>
    </row>
    <row r="930" spans="1:26" ht="21.6" customHeight="1">
      <c r="A930" s="135"/>
      <c r="B930" s="135"/>
      <c r="C930" s="135"/>
      <c r="D930" s="135"/>
      <c r="E930" s="135"/>
      <c r="F930" s="135"/>
      <c r="G930" s="135"/>
      <c r="H930" s="135"/>
      <c r="I930" s="135"/>
      <c r="J930" s="135"/>
      <c r="K930" s="135"/>
      <c r="L930" s="135"/>
      <c r="M930" s="135"/>
      <c r="N930" s="135"/>
      <c r="O930" s="135"/>
      <c r="P930" s="135"/>
      <c r="Q930" s="135"/>
      <c r="R930" s="135"/>
      <c r="S930" s="135"/>
      <c r="T930" s="135"/>
      <c r="U930" s="135"/>
      <c r="V930" s="135"/>
      <c r="W930" s="135"/>
      <c r="X930" s="135"/>
      <c r="Y930" s="135"/>
      <c r="Z930" s="135"/>
    </row>
    <row r="931" spans="1:26" ht="21.6" customHeight="1">
      <c r="A931" s="135"/>
      <c r="B931" s="135"/>
      <c r="C931" s="135"/>
      <c r="D931" s="135"/>
      <c r="E931" s="135"/>
      <c r="F931" s="135"/>
      <c r="G931" s="135"/>
      <c r="H931" s="135"/>
      <c r="I931" s="135"/>
      <c r="J931" s="135"/>
      <c r="K931" s="135"/>
      <c r="L931" s="135"/>
      <c r="M931" s="135"/>
      <c r="N931" s="135"/>
      <c r="O931" s="135"/>
      <c r="P931" s="135"/>
      <c r="Q931" s="135"/>
      <c r="R931" s="135"/>
      <c r="S931" s="135"/>
      <c r="T931" s="135"/>
      <c r="U931" s="135"/>
      <c r="V931" s="135"/>
      <c r="W931" s="135"/>
      <c r="X931" s="135"/>
      <c r="Y931" s="135"/>
      <c r="Z931" s="135"/>
    </row>
    <row r="932" spans="1:26" ht="21.6" customHeight="1">
      <c r="A932" s="135"/>
      <c r="B932" s="135"/>
      <c r="C932" s="135"/>
      <c r="D932" s="135"/>
      <c r="E932" s="135"/>
      <c r="F932" s="135"/>
      <c r="G932" s="135"/>
      <c r="H932" s="135"/>
      <c r="I932" s="135"/>
      <c r="J932" s="135"/>
      <c r="K932" s="135"/>
      <c r="L932" s="135"/>
      <c r="M932" s="135"/>
      <c r="N932" s="135"/>
      <c r="O932" s="135"/>
      <c r="P932" s="135"/>
      <c r="Q932" s="135"/>
      <c r="R932" s="135"/>
      <c r="S932" s="135"/>
      <c r="T932" s="135"/>
      <c r="U932" s="135"/>
      <c r="V932" s="135"/>
      <c r="W932" s="135"/>
      <c r="X932" s="135"/>
      <c r="Y932" s="135"/>
      <c r="Z932" s="135"/>
    </row>
    <row r="933" spans="1:26" ht="21.6" customHeight="1">
      <c r="A933" s="135"/>
      <c r="B933" s="135"/>
      <c r="C933" s="135"/>
      <c r="D933" s="135"/>
      <c r="E933" s="135"/>
      <c r="F933" s="135"/>
      <c r="G933" s="135"/>
      <c r="H933" s="135"/>
      <c r="I933" s="135"/>
      <c r="J933" s="135"/>
      <c r="K933" s="135"/>
      <c r="L933" s="135"/>
      <c r="M933" s="135"/>
      <c r="N933" s="135"/>
      <c r="O933" s="135"/>
      <c r="P933" s="135"/>
      <c r="Q933" s="135"/>
      <c r="R933" s="135"/>
      <c r="S933" s="135"/>
      <c r="T933" s="135"/>
      <c r="U933" s="135"/>
      <c r="V933" s="135"/>
      <c r="W933" s="135"/>
      <c r="X933" s="135"/>
      <c r="Y933" s="135"/>
      <c r="Z933" s="135"/>
    </row>
    <row r="934" spans="1:26" ht="21.6" customHeight="1">
      <c r="A934" s="135"/>
      <c r="B934" s="135"/>
      <c r="C934" s="135"/>
      <c r="D934" s="135"/>
      <c r="E934" s="135"/>
      <c r="F934" s="135"/>
      <c r="G934" s="135"/>
      <c r="H934" s="135"/>
      <c r="I934" s="135"/>
      <c r="J934" s="135"/>
      <c r="K934" s="135"/>
      <c r="L934" s="135"/>
      <c r="M934" s="135"/>
      <c r="N934" s="135"/>
      <c r="O934" s="135"/>
      <c r="P934" s="135"/>
      <c r="Q934" s="135"/>
      <c r="R934" s="135"/>
      <c r="S934" s="135"/>
      <c r="T934" s="135"/>
      <c r="U934" s="135"/>
      <c r="V934" s="135"/>
      <c r="W934" s="135"/>
      <c r="X934" s="135"/>
      <c r="Y934" s="135"/>
      <c r="Z934" s="135"/>
    </row>
    <row r="935" spans="1:26" ht="21.6" customHeight="1">
      <c r="A935" s="135"/>
      <c r="B935" s="135"/>
      <c r="C935" s="135"/>
      <c r="D935" s="135"/>
      <c r="E935" s="135"/>
      <c r="F935" s="135"/>
      <c r="G935" s="135"/>
      <c r="H935" s="135"/>
      <c r="I935" s="135"/>
      <c r="J935" s="135"/>
      <c r="K935" s="135"/>
      <c r="L935" s="135"/>
      <c r="M935" s="135"/>
      <c r="N935" s="135"/>
      <c r="O935" s="135"/>
      <c r="P935" s="135"/>
      <c r="Q935" s="135"/>
      <c r="R935" s="135"/>
      <c r="S935" s="135"/>
      <c r="T935" s="135"/>
      <c r="U935" s="135"/>
      <c r="V935" s="135"/>
      <c r="W935" s="135"/>
      <c r="X935" s="135"/>
      <c r="Y935" s="135"/>
      <c r="Z935" s="135"/>
    </row>
    <row r="936" spans="1:26" ht="21.6" customHeight="1">
      <c r="A936" s="135"/>
      <c r="B936" s="135"/>
      <c r="C936" s="135"/>
      <c r="D936" s="135"/>
      <c r="E936" s="135"/>
      <c r="F936" s="135"/>
      <c r="G936" s="135"/>
      <c r="H936" s="135"/>
      <c r="I936" s="135"/>
      <c r="J936" s="135"/>
      <c r="K936" s="135"/>
      <c r="L936" s="135"/>
      <c r="M936" s="135"/>
      <c r="N936" s="135"/>
      <c r="O936" s="135"/>
      <c r="P936" s="135"/>
      <c r="Q936" s="135"/>
      <c r="R936" s="135"/>
      <c r="S936" s="135"/>
      <c r="T936" s="135"/>
      <c r="U936" s="135"/>
      <c r="V936" s="135"/>
      <c r="W936" s="135"/>
      <c r="X936" s="135"/>
      <c r="Y936" s="135"/>
      <c r="Z936" s="135"/>
    </row>
    <row r="937" spans="1:26" ht="21.6" customHeight="1">
      <c r="A937" s="135"/>
      <c r="B937" s="135"/>
      <c r="C937" s="135"/>
      <c r="D937" s="135"/>
      <c r="E937" s="135"/>
      <c r="F937" s="135"/>
      <c r="G937" s="135"/>
      <c r="H937" s="135"/>
      <c r="I937" s="135"/>
      <c r="J937" s="135"/>
      <c r="K937" s="135"/>
      <c r="L937" s="135"/>
      <c r="M937" s="135"/>
      <c r="N937" s="135"/>
      <c r="O937" s="135"/>
      <c r="P937" s="135"/>
      <c r="Q937" s="135"/>
      <c r="R937" s="135"/>
      <c r="S937" s="135"/>
      <c r="T937" s="135"/>
      <c r="U937" s="135"/>
      <c r="V937" s="135"/>
      <c r="W937" s="135"/>
      <c r="X937" s="135"/>
      <c r="Y937" s="135"/>
      <c r="Z937" s="135"/>
    </row>
    <row r="938" spans="1:26" ht="21.6" customHeight="1">
      <c r="A938" s="135"/>
      <c r="B938" s="135"/>
      <c r="C938" s="135"/>
      <c r="D938" s="135"/>
      <c r="E938" s="135"/>
      <c r="F938" s="135"/>
      <c r="G938" s="135"/>
      <c r="H938" s="135"/>
      <c r="I938" s="135"/>
      <c r="J938" s="135"/>
      <c r="K938" s="135"/>
      <c r="L938" s="135"/>
      <c r="M938" s="135"/>
      <c r="N938" s="135"/>
      <c r="O938" s="135"/>
      <c r="P938" s="135"/>
      <c r="Q938" s="135"/>
      <c r="R938" s="135"/>
      <c r="S938" s="135"/>
      <c r="T938" s="135"/>
      <c r="U938" s="135"/>
      <c r="V938" s="135"/>
      <c r="W938" s="135"/>
      <c r="X938" s="135"/>
      <c r="Y938" s="135"/>
      <c r="Z938" s="135"/>
    </row>
    <row r="939" spans="1:26" ht="21.6" customHeight="1">
      <c r="A939" s="135"/>
      <c r="B939" s="135"/>
      <c r="C939" s="135"/>
      <c r="D939" s="135"/>
      <c r="E939" s="135"/>
      <c r="F939" s="135"/>
      <c r="G939" s="135"/>
      <c r="H939" s="135"/>
      <c r="I939" s="135"/>
      <c r="J939" s="135"/>
      <c r="K939" s="135"/>
      <c r="L939" s="135"/>
      <c r="M939" s="135"/>
      <c r="N939" s="135"/>
      <c r="O939" s="135"/>
      <c r="P939" s="135"/>
      <c r="Q939" s="135"/>
      <c r="R939" s="135"/>
      <c r="S939" s="135"/>
      <c r="T939" s="135"/>
      <c r="U939" s="135"/>
      <c r="V939" s="135"/>
      <c r="W939" s="135"/>
      <c r="X939" s="135"/>
      <c r="Y939" s="135"/>
      <c r="Z939" s="135"/>
    </row>
    <row r="940" spans="1:26" ht="21.6" customHeight="1">
      <c r="A940" s="135"/>
      <c r="B940" s="135"/>
      <c r="C940" s="135"/>
      <c r="D940" s="135"/>
      <c r="E940" s="135"/>
      <c r="F940" s="135"/>
      <c r="G940" s="135"/>
      <c r="H940" s="135"/>
      <c r="I940" s="135"/>
      <c r="J940" s="135"/>
      <c r="K940" s="135"/>
      <c r="L940" s="135"/>
      <c r="M940" s="135"/>
      <c r="N940" s="135"/>
      <c r="O940" s="135"/>
      <c r="P940" s="135"/>
      <c r="Q940" s="135"/>
      <c r="R940" s="135"/>
      <c r="S940" s="135"/>
      <c r="T940" s="135"/>
      <c r="U940" s="135"/>
      <c r="V940" s="135"/>
      <c r="W940" s="135"/>
      <c r="X940" s="135"/>
      <c r="Y940" s="135"/>
      <c r="Z940" s="135"/>
    </row>
    <row r="941" spans="1:26" ht="21.6" customHeight="1">
      <c r="A941" s="135"/>
      <c r="B941" s="135"/>
      <c r="C941" s="135"/>
      <c r="D941" s="135"/>
      <c r="E941" s="135"/>
      <c r="F941" s="135"/>
      <c r="G941" s="135"/>
      <c r="H941" s="135"/>
      <c r="I941" s="135"/>
      <c r="J941" s="135"/>
      <c r="K941" s="135"/>
      <c r="L941" s="135"/>
      <c r="M941" s="135"/>
      <c r="N941" s="135"/>
      <c r="O941" s="135"/>
      <c r="P941" s="135"/>
      <c r="Q941" s="135"/>
      <c r="R941" s="135"/>
      <c r="S941" s="135"/>
      <c r="T941" s="135"/>
      <c r="U941" s="135"/>
      <c r="V941" s="135"/>
      <c r="W941" s="135"/>
      <c r="X941" s="135"/>
      <c r="Y941" s="135"/>
      <c r="Z941" s="135"/>
    </row>
    <row r="942" spans="1:26" ht="21.6" customHeight="1">
      <c r="A942" s="135"/>
      <c r="B942" s="135"/>
      <c r="C942" s="135"/>
      <c r="D942" s="135"/>
      <c r="E942" s="135"/>
      <c r="F942" s="135"/>
      <c r="G942" s="135"/>
      <c r="H942" s="135"/>
      <c r="I942" s="135"/>
      <c r="J942" s="135"/>
      <c r="K942" s="135"/>
      <c r="L942" s="135"/>
      <c r="M942" s="135"/>
      <c r="N942" s="135"/>
      <c r="O942" s="135"/>
      <c r="P942" s="135"/>
      <c r="Q942" s="135"/>
      <c r="R942" s="135"/>
      <c r="S942" s="135"/>
      <c r="T942" s="135"/>
      <c r="U942" s="135"/>
      <c r="V942" s="135"/>
      <c r="W942" s="135"/>
      <c r="X942" s="135"/>
      <c r="Y942" s="135"/>
      <c r="Z942" s="135"/>
    </row>
    <row r="943" spans="1:26" ht="21.6" customHeight="1">
      <c r="A943" s="135"/>
      <c r="B943" s="135"/>
      <c r="C943" s="135"/>
      <c r="D943" s="135"/>
      <c r="E943" s="135"/>
      <c r="F943" s="135"/>
      <c r="G943" s="135"/>
      <c r="H943" s="135"/>
      <c r="I943" s="135"/>
      <c r="J943" s="135"/>
      <c r="K943" s="135"/>
      <c r="L943" s="135"/>
      <c r="M943" s="135"/>
      <c r="N943" s="135"/>
      <c r="O943" s="135"/>
      <c r="P943" s="135"/>
      <c r="Q943" s="135"/>
      <c r="R943" s="135"/>
      <c r="S943" s="135"/>
      <c r="T943" s="135"/>
      <c r="U943" s="135"/>
      <c r="V943" s="135"/>
      <c r="W943" s="135"/>
      <c r="X943" s="135"/>
      <c r="Y943" s="135"/>
      <c r="Z943" s="135"/>
    </row>
    <row r="944" spans="1:26" ht="21.6" customHeight="1">
      <c r="A944" s="135"/>
      <c r="B944" s="135"/>
      <c r="C944" s="135"/>
      <c r="D944" s="135"/>
      <c r="E944" s="135"/>
      <c r="F944" s="135"/>
      <c r="G944" s="135"/>
      <c r="H944" s="135"/>
      <c r="I944" s="135"/>
      <c r="J944" s="135"/>
      <c r="K944" s="135"/>
      <c r="L944" s="135"/>
      <c r="M944" s="135"/>
      <c r="N944" s="135"/>
      <c r="O944" s="135"/>
      <c r="P944" s="135"/>
      <c r="Q944" s="135"/>
      <c r="R944" s="135"/>
      <c r="S944" s="135"/>
      <c r="T944" s="135"/>
      <c r="U944" s="135"/>
      <c r="V944" s="135"/>
      <c r="W944" s="135"/>
      <c r="X944" s="135"/>
      <c r="Y944" s="135"/>
      <c r="Z944" s="135"/>
    </row>
    <row r="945" spans="1:26" ht="21.6" customHeight="1">
      <c r="A945" s="135"/>
      <c r="B945" s="135"/>
      <c r="C945" s="135"/>
      <c r="D945" s="135"/>
      <c r="E945" s="135"/>
      <c r="F945" s="135"/>
      <c r="G945" s="135"/>
      <c r="H945" s="135"/>
      <c r="I945" s="135"/>
      <c r="J945" s="135"/>
      <c r="K945" s="135"/>
      <c r="L945" s="135"/>
      <c r="M945" s="135"/>
      <c r="N945" s="135"/>
      <c r="O945" s="135"/>
      <c r="P945" s="135"/>
      <c r="Q945" s="135"/>
      <c r="R945" s="135"/>
      <c r="S945" s="135"/>
      <c r="T945" s="135"/>
      <c r="U945" s="135"/>
      <c r="V945" s="135"/>
      <c r="W945" s="135"/>
      <c r="X945" s="135"/>
      <c r="Y945" s="135"/>
      <c r="Z945" s="135"/>
    </row>
    <row r="946" spans="1:26" ht="21.6" customHeight="1">
      <c r="A946" s="135"/>
      <c r="B946" s="135"/>
      <c r="C946" s="135"/>
      <c r="D946" s="135"/>
      <c r="E946" s="135"/>
      <c r="F946" s="135"/>
      <c r="G946" s="135"/>
      <c r="H946" s="135"/>
      <c r="I946" s="135"/>
      <c r="J946" s="135"/>
      <c r="K946" s="135"/>
      <c r="L946" s="135"/>
      <c r="M946" s="135"/>
      <c r="N946" s="135"/>
      <c r="O946" s="135"/>
      <c r="P946" s="135"/>
      <c r="Q946" s="135"/>
      <c r="R946" s="135"/>
      <c r="S946" s="135"/>
      <c r="T946" s="135"/>
      <c r="U946" s="135"/>
      <c r="V946" s="135"/>
      <c r="W946" s="135"/>
      <c r="X946" s="135"/>
      <c r="Y946" s="135"/>
      <c r="Z946" s="135"/>
    </row>
    <row r="947" spans="1:26" ht="21.6" customHeight="1">
      <c r="A947" s="135"/>
      <c r="B947" s="135"/>
      <c r="C947" s="135"/>
      <c r="D947" s="135"/>
      <c r="E947" s="135"/>
      <c r="F947" s="135"/>
      <c r="G947" s="135"/>
      <c r="H947" s="135"/>
      <c r="I947" s="135"/>
      <c r="J947" s="135"/>
      <c r="K947" s="135"/>
      <c r="L947" s="135"/>
      <c r="M947" s="135"/>
      <c r="N947" s="135"/>
      <c r="O947" s="135"/>
      <c r="P947" s="135"/>
      <c r="Q947" s="135"/>
      <c r="R947" s="135"/>
      <c r="S947" s="135"/>
      <c r="T947" s="135"/>
      <c r="U947" s="135"/>
      <c r="V947" s="135"/>
      <c r="W947" s="135"/>
      <c r="X947" s="135"/>
      <c r="Y947" s="135"/>
      <c r="Z947" s="135"/>
    </row>
    <row r="948" spans="1:26" ht="21.6" customHeight="1">
      <c r="A948" s="135"/>
      <c r="B948" s="135"/>
      <c r="C948" s="135"/>
      <c r="D948" s="135"/>
      <c r="E948" s="135"/>
      <c r="F948" s="135"/>
      <c r="G948" s="135"/>
      <c r="H948" s="135"/>
      <c r="I948" s="135"/>
      <c r="J948" s="135"/>
      <c r="K948" s="135"/>
      <c r="L948" s="135"/>
      <c r="M948" s="135"/>
      <c r="N948" s="135"/>
      <c r="O948" s="135"/>
      <c r="P948" s="135"/>
      <c r="Q948" s="135"/>
      <c r="R948" s="135"/>
      <c r="S948" s="135"/>
      <c r="T948" s="135"/>
      <c r="U948" s="135"/>
      <c r="V948" s="135"/>
      <c r="W948" s="135"/>
      <c r="X948" s="135"/>
      <c r="Y948" s="135"/>
      <c r="Z948" s="135"/>
    </row>
    <row r="949" spans="1:26" ht="21.6" customHeight="1">
      <c r="A949" s="135"/>
      <c r="B949" s="135"/>
      <c r="C949" s="135"/>
      <c r="D949" s="135"/>
      <c r="E949" s="135"/>
      <c r="F949" s="135"/>
      <c r="G949" s="135"/>
      <c r="H949" s="135"/>
      <c r="I949" s="135"/>
      <c r="J949" s="135"/>
      <c r="K949" s="135"/>
      <c r="L949" s="135"/>
      <c r="M949" s="135"/>
      <c r="N949" s="135"/>
      <c r="O949" s="135"/>
      <c r="P949" s="135"/>
      <c r="Q949" s="135"/>
      <c r="R949" s="135"/>
      <c r="S949" s="135"/>
      <c r="T949" s="135"/>
      <c r="U949" s="135"/>
      <c r="V949" s="135"/>
      <c r="W949" s="135"/>
      <c r="X949" s="135"/>
      <c r="Y949" s="135"/>
      <c r="Z949" s="135"/>
    </row>
    <row r="950" spans="1:26" ht="21.6" customHeight="1">
      <c r="A950" s="135"/>
      <c r="B950" s="135"/>
      <c r="C950" s="135"/>
      <c r="D950" s="135"/>
      <c r="E950" s="135"/>
      <c r="F950" s="135"/>
      <c r="G950" s="135"/>
      <c r="H950" s="135"/>
      <c r="I950" s="135"/>
      <c r="J950" s="135"/>
      <c r="K950" s="135"/>
      <c r="L950" s="135"/>
      <c r="M950" s="135"/>
      <c r="N950" s="135"/>
      <c r="O950" s="135"/>
      <c r="P950" s="135"/>
      <c r="Q950" s="135"/>
      <c r="R950" s="135"/>
      <c r="S950" s="135"/>
      <c r="T950" s="135"/>
      <c r="U950" s="135"/>
      <c r="V950" s="135"/>
      <c r="W950" s="135"/>
      <c r="X950" s="135"/>
      <c r="Y950" s="135"/>
      <c r="Z950" s="135"/>
    </row>
    <row r="951" spans="1:26" ht="21.6" customHeight="1">
      <c r="A951" s="135"/>
      <c r="B951" s="135"/>
      <c r="C951" s="135"/>
      <c r="D951" s="135"/>
      <c r="E951" s="135"/>
      <c r="F951" s="135"/>
      <c r="G951" s="135"/>
      <c r="H951" s="135"/>
      <c r="I951" s="135"/>
      <c r="J951" s="135"/>
      <c r="K951" s="135"/>
      <c r="L951" s="135"/>
      <c r="M951" s="135"/>
      <c r="N951" s="135"/>
      <c r="O951" s="135"/>
      <c r="P951" s="135"/>
      <c r="Q951" s="135"/>
      <c r="R951" s="135"/>
      <c r="S951" s="135"/>
      <c r="T951" s="135"/>
      <c r="U951" s="135"/>
      <c r="V951" s="135"/>
      <c r="W951" s="135"/>
      <c r="X951" s="135"/>
      <c r="Y951" s="135"/>
      <c r="Z951" s="135"/>
    </row>
    <row r="952" spans="1:26" ht="21.6" customHeight="1">
      <c r="A952" s="135"/>
      <c r="B952" s="135"/>
      <c r="C952" s="135"/>
      <c r="D952" s="135"/>
      <c r="E952" s="135"/>
      <c r="F952" s="135"/>
      <c r="G952" s="135"/>
      <c r="H952" s="135"/>
      <c r="I952" s="135"/>
      <c r="J952" s="135"/>
      <c r="K952" s="135"/>
      <c r="L952" s="135"/>
      <c r="M952" s="135"/>
      <c r="N952" s="135"/>
      <c r="O952" s="135"/>
      <c r="P952" s="135"/>
      <c r="Q952" s="135"/>
      <c r="R952" s="135"/>
      <c r="S952" s="135"/>
      <c r="T952" s="135"/>
      <c r="U952" s="135"/>
      <c r="V952" s="135"/>
      <c r="W952" s="135"/>
      <c r="X952" s="135"/>
      <c r="Y952" s="135"/>
      <c r="Z952" s="135"/>
    </row>
    <row r="953" spans="1:26" ht="21.6" customHeight="1">
      <c r="A953" s="135"/>
      <c r="B953" s="135"/>
      <c r="C953" s="135"/>
      <c r="D953" s="135"/>
      <c r="E953" s="135"/>
      <c r="F953" s="135"/>
      <c r="G953" s="135"/>
      <c r="H953" s="135"/>
      <c r="I953" s="135"/>
      <c r="J953" s="135"/>
      <c r="K953" s="135"/>
      <c r="L953" s="135"/>
      <c r="M953" s="135"/>
      <c r="N953" s="135"/>
      <c r="O953" s="135"/>
      <c r="P953" s="135"/>
      <c r="Q953" s="135"/>
      <c r="R953" s="135"/>
      <c r="S953" s="135"/>
      <c r="T953" s="135"/>
      <c r="U953" s="135"/>
      <c r="V953" s="135"/>
      <c r="W953" s="135"/>
      <c r="X953" s="135"/>
      <c r="Y953" s="135"/>
      <c r="Z953" s="135"/>
    </row>
    <row r="954" spans="1:26" ht="21.6" customHeight="1">
      <c r="A954" s="135"/>
      <c r="B954" s="135"/>
      <c r="C954" s="135"/>
      <c r="D954" s="135"/>
      <c r="E954" s="135"/>
      <c r="F954" s="135"/>
      <c r="G954" s="135"/>
      <c r="H954" s="135"/>
      <c r="I954" s="135"/>
      <c r="J954" s="135"/>
      <c r="K954" s="135"/>
      <c r="L954" s="135"/>
      <c r="M954" s="135"/>
      <c r="N954" s="135"/>
      <c r="O954" s="135"/>
      <c r="P954" s="135"/>
      <c r="Q954" s="135"/>
      <c r="R954" s="135"/>
      <c r="S954" s="135"/>
      <c r="T954" s="135"/>
      <c r="U954" s="135"/>
      <c r="V954" s="135"/>
      <c r="W954" s="135"/>
      <c r="X954" s="135"/>
      <c r="Y954" s="135"/>
      <c r="Z954" s="135"/>
    </row>
    <row r="955" spans="1:26" ht="21.6" customHeight="1">
      <c r="A955" s="135"/>
      <c r="B955" s="135"/>
      <c r="C955" s="135"/>
      <c r="D955" s="135"/>
      <c r="E955" s="135"/>
      <c r="F955" s="135"/>
      <c r="G955" s="135"/>
      <c r="H955" s="135"/>
      <c r="I955" s="135"/>
      <c r="J955" s="135"/>
      <c r="K955" s="135"/>
      <c r="L955" s="135"/>
      <c r="M955" s="135"/>
      <c r="N955" s="135"/>
      <c r="O955" s="135"/>
      <c r="P955" s="135"/>
      <c r="Q955" s="135"/>
      <c r="R955" s="135"/>
      <c r="S955" s="135"/>
      <c r="T955" s="135"/>
      <c r="U955" s="135"/>
      <c r="V955" s="135"/>
      <c r="W955" s="135"/>
      <c r="X955" s="135"/>
      <c r="Y955" s="135"/>
      <c r="Z955" s="135"/>
    </row>
    <row r="956" spans="1:26" ht="21.6" customHeight="1">
      <c r="A956" s="135"/>
      <c r="B956" s="135"/>
      <c r="C956" s="135"/>
      <c r="D956" s="135"/>
      <c r="E956" s="135"/>
      <c r="F956" s="135"/>
      <c r="G956" s="135"/>
      <c r="H956" s="135"/>
      <c r="I956" s="135"/>
      <c r="J956" s="135"/>
      <c r="K956" s="135"/>
      <c r="L956" s="135"/>
      <c r="M956" s="135"/>
      <c r="N956" s="135"/>
      <c r="O956" s="135"/>
      <c r="P956" s="135"/>
      <c r="Q956" s="135"/>
      <c r="R956" s="135"/>
      <c r="S956" s="135"/>
      <c r="T956" s="135"/>
      <c r="U956" s="135"/>
      <c r="V956" s="135"/>
      <c r="W956" s="135"/>
      <c r="X956" s="135"/>
      <c r="Y956" s="135"/>
      <c r="Z956" s="135"/>
    </row>
    <row r="957" spans="1:26" ht="21.6" customHeight="1">
      <c r="A957" s="135"/>
      <c r="B957" s="135"/>
      <c r="C957" s="135"/>
      <c r="D957" s="135"/>
      <c r="E957" s="135"/>
      <c r="F957" s="135"/>
      <c r="G957" s="135"/>
      <c r="H957" s="135"/>
      <c r="I957" s="135"/>
      <c r="J957" s="135"/>
      <c r="K957" s="135"/>
      <c r="L957" s="135"/>
      <c r="M957" s="135"/>
      <c r="N957" s="135"/>
      <c r="O957" s="135"/>
      <c r="P957" s="135"/>
      <c r="Q957" s="135"/>
      <c r="R957" s="135"/>
      <c r="S957" s="135"/>
      <c r="T957" s="135"/>
      <c r="U957" s="135"/>
      <c r="V957" s="135"/>
      <c r="W957" s="135"/>
      <c r="X957" s="135"/>
      <c r="Y957" s="135"/>
      <c r="Z957" s="135"/>
    </row>
    <row r="958" spans="1:26" ht="21.6" customHeight="1">
      <c r="A958" s="135"/>
      <c r="B958" s="135"/>
      <c r="C958" s="135"/>
      <c r="D958" s="135"/>
      <c r="E958" s="135"/>
      <c r="F958" s="135"/>
      <c r="G958" s="135"/>
      <c r="H958" s="135"/>
      <c r="I958" s="135"/>
      <c r="J958" s="135"/>
      <c r="K958" s="135"/>
      <c r="L958" s="135"/>
      <c r="M958" s="135"/>
      <c r="N958" s="135"/>
      <c r="O958" s="135"/>
      <c r="P958" s="135"/>
      <c r="Q958" s="135"/>
      <c r="R958" s="135"/>
      <c r="S958" s="135"/>
      <c r="T958" s="135"/>
      <c r="U958" s="135"/>
      <c r="V958" s="135"/>
      <c r="W958" s="135"/>
      <c r="X958" s="135"/>
      <c r="Y958" s="135"/>
      <c r="Z958" s="135"/>
    </row>
    <row r="959" spans="1:26" ht="21.6" customHeight="1">
      <c r="A959" s="135"/>
      <c r="B959" s="135"/>
      <c r="C959" s="135"/>
      <c r="D959" s="135"/>
      <c r="E959" s="135"/>
      <c r="F959" s="135"/>
      <c r="G959" s="135"/>
      <c r="H959" s="135"/>
      <c r="I959" s="135"/>
      <c r="J959" s="135"/>
      <c r="K959" s="135"/>
      <c r="L959" s="135"/>
      <c r="M959" s="135"/>
      <c r="N959" s="135"/>
      <c r="O959" s="135"/>
      <c r="P959" s="135"/>
      <c r="Q959" s="135"/>
      <c r="R959" s="135"/>
      <c r="S959" s="135"/>
      <c r="T959" s="135"/>
      <c r="U959" s="135"/>
      <c r="V959" s="135"/>
      <c r="W959" s="135"/>
      <c r="X959" s="135"/>
      <c r="Y959" s="135"/>
      <c r="Z959" s="135"/>
    </row>
    <row r="960" spans="1:26" ht="21.6" customHeight="1">
      <c r="A960" s="135"/>
      <c r="B960" s="135"/>
      <c r="C960" s="135"/>
      <c r="D960" s="135"/>
      <c r="E960" s="135"/>
      <c r="F960" s="135"/>
      <c r="G960" s="135"/>
      <c r="H960" s="135"/>
      <c r="I960" s="135"/>
      <c r="J960" s="135"/>
      <c r="K960" s="135"/>
      <c r="L960" s="135"/>
      <c r="M960" s="135"/>
      <c r="N960" s="135"/>
      <c r="O960" s="135"/>
      <c r="P960" s="135"/>
      <c r="Q960" s="135"/>
      <c r="R960" s="135"/>
      <c r="S960" s="135"/>
      <c r="T960" s="135"/>
      <c r="U960" s="135"/>
      <c r="V960" s="135"/>
      <c r="W960" s="135"/>
      <c r="X960" s="135"/>
      <c r="Y960" s="135"/>
      <c r="Z960" s="135"/>
    </row>
    <row r="961" spans="1:26" ht="21.6" customHeight="1">
      <c r="A961" s="135"/>
      <c r="B961" s="135"/>
      <c r="C961" s="135"/>
      <c r="D961" s="135"/>
      <c r="E961" s="135"/>
      <c r="F961" s="135"/>
      <c r="G961" s="135"/>
      <c r="H961" s="135"/>
      <c r="I961" s="135"/>
      <c r="J961" s="135"/>
      <c r="K961" s="135"/>
      <c r="L961" s="135"/>
      <c r="M961" s="135"/>
      <c r="N961" s="135"/>
      <c r="O961" s="135"/>
      <c r="P961" s="135"/>
      <c r="Q961" s="135"/>
      <c r="R961" s="135"/>
      <c r="S961" s="135"/>
      <c r="T961" s="135"/>
      <c r="U961" s="135"/>
      <c r="V961" s="135"/>
      <c r="W961" s="135"/>
      <c r="X961" s="135"/>
      <c r="Y961" s="135"/>
      <c r="Z961" s="135"/>
    </row>
    <row r="962" spans="1:26" ht="21.6" customHeight="1">
      <c r="A962" s="135"/>
      <c r="B962" s="135"/>
      <c r="C962" s="135"/>
      <c r="D962" s="135"/>
      <c r="E962" s="135"/>
      <c r="F962" s="135"/>
      <c r="G962" s="135"/>
      <c r="H962" s="135"/>
      <c r="I962" s="135"/>
      <c r="J962" s="135"/>
      <c r="K962" s="135"/>
      <c r="L962" s="135"/>
      <c r="M962" s="135"/>
      <c r="N962" s="135"/>
      <c r="O962" s="135"/>
      <c r="P962" s="135"/>
      <c r="Q962" s="135"/>
      <c r="R962" s="135"/>
      <c r="S962" s="135"/>
      <c r="T962" s="135"/>
      <c r="U962" s="135"/>
      <c r="V962" s="135"/>
      <c r="W962" s="135"/>
      <c r="X962" s="135"/>
      <c r="Y962" s="135"/>
      <c r="Z962" s="135"/>
    </row>
    <row r="963" spans="1:26" ht="21.6" customHeight="1">
      <c r="A963" s="135"/>
      <c r="B963" s="135"/>
      <c r="C963" s="135"/>
      <c r="D963" s="135"/>
      <c r="E963" s="135"/>
      <c r="F963" s="135"/>
      <c r="G963" s="135"/>
      <c r="H963" s="135"/>
      <c r="I963" s="135"/>
      <c r="J963" s="135"/>
      <c r="K963" s="135"/>
      <c r="L963" s="135"/>
      <c r="M963" s="135"/>
      <c r="N963" s="135"/>
      <c r="O963" s="135"/>
      <c r="P963" s="135"/>
      <c r="Q963" s="135"/>
      <c r="R963" s="135"/>
      <c r="S963" s="135"/>
      <c r="T963" s="135"/>
      <c r="U963" s="135"/>
      <c r="V963" s="135"/>
      <c r="W963" s="135"/>
      <c r="X963" s="135"/>
      <c r="Y963" s="135"/>
      <c r="Z963" s="135"/>
    </row>
    <row r="964" spans="1:26" ht="21.6" customHeight="1">
      <c r="A964" s="135"/>
      <c r="B964" s="135"/>
      <c r="C964" s="135"/>
      <c r="D964" s="135"/>
      <c r="E964" s="135"/>
      <c r="F964" s="135"/>
      <c r="G964" s="135"/>
      <c r="H964" s="135"/>
      <c r="I964" s="135"/>
      <c r="J964" s="135"/>
      <c r="K964" s="135"/>
      <c r="L964" s="135"/>
      <c r="M964" s="135"/>
      <c r="N964" s="135"/>
      <c r="O964" s="135"/>
      <c r="P964" s="135"/>
      <c r="Q964" s="135"/>
      <c r="R964" s="135"/>
      <c r="S964" s="135"/>
      <c r="T964" s="135"/>
      <c r="U964" s="135"/>
      <c r="V964" s="135"/>
      <c r="W964" s="135"/>
      <c r="X964" s="135"/>
      <c r="Y964" s="135"/>
      <c r="Z964" s="135"/>
    </row>
    <row r="965" spans="1:26" ht="21.6" customHeight="1">
      <c r="A965" s="135"/>
      <c r="B965" s="135"/>
      <c r="C965" s="135"/>
      <c r="D965" s="135"/>
      <c r="E965" s="135"/>
      <c r="F965" s="135"/>
      <c r="G965" s="135"/>
      <c r="H965" s="135"/>
      <c r="I965" s="135"/>
      <c r="J965" s="135"/>
      <c r="K965" s="135"/>
      <c r="L965" s="135"/>
      <c r="M965" s="135"/>
      <c r="N965" s="135"/>
      <c r="O965" s="135"/>
      <c r="P965" s="135"/>
      <c r="Q965" s="135"/>
      <c r="R965" s="135"/>
      <c r="S965" s="135"/>
      <c r="T965" s="135"/>
      <c r="U965" s="135"/>
      <c r="V965" s="135"/>
      <c r="W965" s="135"/>
      <c r="X965" s="135"/>
      <c r="Y965" s="135"/>
      <c r="Z965" s="135"/>
    </row>
    <row r="966" spans="1:26" ht="21.6" customHeight="1">
      <c r="A966" s="135"/>
      <c r="B966" s="135"/>
      <c r="C966" s="135"/>
      <c r="D966" s="135"/>
      <c r="E966" s="135"/>
      <c r="F966" s="135"/>
      <c r="G966" s="135"/>
      <c r="H966" s="135"/>
      <c r="I966" s="135"/>
      <c r="J966" s="135"/>
      <c r="K966" s="135"/>
      <c r="L966" s="135"/>
      <c r="M966" s="135"/>
      <c r="N966" s="135"/>
      <c r="O966" s="135"/>
      <c r="P966" s="135"/>
      <c r="Q966" s="135"/>
      <c r="R966" s="135"/>
      <c r="S966" s="135"/>
      <c r="T966" s="135"/>
      <c r="U966" s="135"/>
      <c r="V966" s="135"/>
      <c r="W966" s="135"/>
      <c r="X966" s="135"/>
      <c r="Y966" s="135"/>
      <c r="Z966" s="135"/>
    </row>
    <row r="967" spans="1:26" ht="21.6" customHeight="1">
      <c r="A967" s="135"/>
      <c r="B967" s="135"/>
      <c r="C967" s="135"/>
      <c r="D967" s="135"/>
      <c r="E967" s="135"/>
      <c r="F967" s="135"/>
      <c r="G967" s="135"/>
      <c r="H967" s="135"/>
      <c r="I967" s="135"/>
      <c r="J967" s="135"/>
      <c r="K967" s="135"/>
      <c r="L967" s="135"/>
      <c r="M967" s="135"/>
      <c r="N967" s="135"/>
      <c r="O967" s="135"/>
      <c r="P967" s="135"/>
      <c r="Q967" s="135"/>
      <c r="R967" s="135"/>
      <c r="S967" s="135"/>
      <c r="T967" s="135"/>
      <c r="U967" s="135"/>
      <c r="V967" s="135"/>
      <c r="W967" s="135"/>
      <c r="X967" s="135"/>
      <c r="Y967" s="135"/>
      <c r="Z967" s="135"/>
    </row>
    <row r="968" spans="1:26" ht="21.6" customHeight="1">
      <c r="A968" s="135"/>
      <c r="B968" s="135"/>
      <c r="C968" s="135"/>
      <c r="D968" s="135"/>
      <c r="E968" s="135"/>
      <c r="F968" s="135"/>
      <c r="G968" s="135"/>
      <c r="H968" s="135"/>
      <c r="I968" s="135"/>
      <c r="J968" s="135"/>
      <c r="K968" s="135"/>
      <c r="L968" s="135"/>
      <c r="M968" s="135"/>
      <c r="N968" s="135"/>
      <c r="O968" s="135"/>
      <c r="P968" s="135"/>
      <c r="Q968" s="135"/>
      <c r="R968" s="135"/>
      <c r="S968" s="135"/>
      <c r="T968" s="135"/>
      <c r="U968" s="135"/>
      <c r="V968" s="135"/>
      <c r="W968" s="135"/>
      <c r="X968" s="135"/>
      <c r="Y968" s="135"/>
      <c r="Z968" s="135"/>
    </row>
    <row r="969" spans="1:26" ht="21.6" customHeight="1">
      <c r="A969" s="135"/>
      <c r="B969" s="135"/>
      <c r="C969" s="135"/>
      <c r="D969" s="135"/>
      <c r="E969" s="135"/>
      <c r="F969" s="135"/>
      <c r="G969" s="135"/>
      <c r="H969" s="135"/>
      <c r="I969" s="135"/>
      <c r="J969" s="135"/>
      <c r="K969" s="135"/>
      <c r="L969" s="135"/>
      <c r="M969" s="135"/>
      <c r="N969" s="135"/>
      <c r="O969" s="135"/>
      <c r="P969" s="135"/>
      <c r="Q969" s="135"/>
      <c r="R969" s="135"/>
      <c r="S969" s="135"/>
      <c r="T969" s="135"/>
      <c r="U969" s="135"/>
      <c r="V969" s="135"/>
      <c r="W969" s="135"/>
      <c r="X969" s="135"/>
      <c r="Y969" s="135"/>
      <c r="Z969" s="135"/>
    </row>
    <row r="970" spans="1:26" ht="21.6" customHeight="1">
      <c r="A970" s="135"/>
      <c r="B970" s="135"/>
      <c r="C970" s="135"/>
      <c r="D970" s="135"/>
      <c r="E970" s="135"/>
      <c r="F970" s="135"/>
      <c r="G970" s="135"/>
      <c r="H970" s="135"/>
      <c r="I970" s="135"/>
      <c r="J970" s="135"/>
      <c r="K970" s="135"/>
      <c r="L970" s="135"/>
      <c r="M970" s="135"/>
      <c r="N970" s="135"/>
      <c r="O970" s="135"/>
      <c r="P970" s="135"/>
      <c r="Q970" s="135"/>
      <c r="R970" s="135"/>
      <c r="S970" s="135"/>
      <c r="T970" s="135"/>
      <c r="U970" s="135"/>
      <c r="V970" s="135"/>
      <c r="W970" s="135"/>
      <c r="X970" s="135"/>
      <c r="Y970" s="135"/>
      <c r="Z970" s="135"/>
    </row>
    <row r="971" spans="1:26" ht="21.6" customHeight="1">
      <c r="A971" s="135"/>
      <c r="B971" s="135"/>
      <c r="C971" s="135"/>
      <c r="D971" s="135"/>
      <c r="E971" s="135"/>
      <c r="F971" s="135"/>
      <c r="G971" s="135"/>
      <c r="H971" s="135"/>
      <c r="I971" s="135"/>
      <c r="J971" s="135"/>
      <c r="K971" s="135"/>
      <c r="L971" s="135"/>
      <c r="M971" s="135"/>
      <c r="N971" s="135"/>
      <c r="O971" s="135"/>
      <c r="P971" s="135"/>
      <c r="Q971" s="135"/>
      <c r="R971" s="135"/>
      <c r="S971" s="135"/>
      <c r="T971" s="135"/>
      <c r="U971" s="135"/>
      <c r="V971" s="135"/>
      <c r="W971" s="135"/>
      <c r="X971" s="135"/>
      <c r="Y971" s="135"/>
      <c r="Z971" s="135"/>
    </row>
    <row r="972" spans="1:26" ht="21.6" customHeight="1">
      <c r="A972" s="135"/>
      <c r="B972" s="135"/>
      <c r="C972" s="135"/>
      <c r="D972" s="135"/>
      <c r="E972" s="135"/>
      <c r="F972" s="135"/>
      <c r="G972" s="135"/>
      <c r="H972" s="135"/>
      <c r="I972" s="135"/>
      <c r="J972" s="135"/>
      <c r="K972" s="135"/>
      <c r="L972" s="135"/>
      <c r="M972" s="135"/>
      <c r="N972" s="135"/>
      <c r="O972" s="135"/>
      <c r="P972" s="135"/>
      <c r="Q972" s="135"/>
      <c r="R972" s="135"/>
      <c r="S972" s="135"/>
      <c r="T972" s="135"/>
      <c r="U972" s="135"/>
      <c r="V972" s="135"/>
      <c r="W972" s="135"/>
      <c r="X972" s="135"/>
      <c r="Y972" s="135"/>
      <c r="Z972" s="135"/>
    </row>
    <row r="973" spans="1:26" ht="21.6" customHeight="1">
      <c r="A973" s="135"/>
      <c r="B973" s="135"/>
      <c r="C973" s="135"/>
      <c r="D973" s="135"/>
      <c r="E973" s="135"/>
      <c r="F973" s="135"/>
      <c r="G973" s="135"/>
      <c r="H973" s="135"/>
      <c r="I973" s="135"/>
      <c r="J973" s="135"/>
      <c r="K973" s="135"/>
      <c r="L973" s="135"/>
      <c r="M973" s="135"/>
      <c r="N973" s="135"/>
      <c r="O973" s="135"/>
      <c r="P973" s="135"/>
      <c r="Q973" s="135"/>
      <c r="R973" s="135"/>
      <c r="S973" s="135"/>
      <c r="T973" s="135"/>
      <c r="U973" s="135"/>
      <c r="V973" s="135"/>
      <c r="W973" s="135"/>
      <c r="X973" s="135"/>
      <c r="Y973" s="135"/>
      <c r="Z973" s="135"/>
    </row>
    <row r="974" spans="1:26" ht="21.6" customHeight="1">
      <c r="A974" s="135"/>
      <c r="B974" s="135"/>
      <c r="C974" s="135"/>
      <c r="D974" s="135"/>
      <c r="E974" s="135"/>
      <c r="F974" s="135"/>
      <c r="G974" s="135"/>
      <c r="H974" s="135"/>
      <c r="I974" s="135"/>
      <c r="J974" s="135"/>
      <c r="K974" s="135"/>
      <c r="L974" s="135"/>
      <c r="M974" s="135"/>
      <c r="N974" s="135"/>
      <c r="O974" s="135"/>
      <c r="P974" s="135"/>
      <c r="Q974" s="135"/>
      <c r="R974" s="135"/>
      <c r="S974" s="135"/>
      <c r="T974" s="135"/>
      <c r="U974" s="135"/>
      <c r="V974" s="135"/>
      <c r="W974" s="135"/>
      <c r="X974" s="135"/>
      <c r="Y974" s="135"/>
      <c r="Z974" s="135"/>
    </row>
    <row r="975" spans="1:26" ht="21.6" customHeight="1">
      <c r="A975" s="135"/>
      <c r="B975" s="135"/>
      <c r="C975" s="135"/>
      <c r="D975" s="135"/>
      <c r="E975" s="135"/>
      <c r="F975" s="135"/>
      <c r="G975" s="135"/>
      <c r="H975" s="135"/>
      <c r="I975" s="135"/>
      <c r="J975" s="135"/>
      <c r="K975" s="135"/>
      <c r="L975" s="135"/>
      <c r="M975" s="135"/>
      <c r="N975" s="135"/>
      <c r="O975" s="135"/>
      <c r="P975" s="135"/>
      <c r="Q975" s="135"/>
      <c r="R975" s="135"/>
      <c r="S975" s="135"/>
      <c r="T975" s="135"/>
      <c r="U975" s="135"/>
      <c r="V975" s="135"/>
      <c r="W975" s="135"/>
      <c r="X975" s="135"/>
      <c r="Y975" s="135"/>
      <c r="Z975" s="135"/>
    </row>
    <row r="976" spans="1:26" ht="21.6" customHeight="1">
      <c r="A976" s="135"/>
      <c r="B976" s="135"/>
      <c r="C976" s="135"/>
      <c r="D976" s="135"/>
      <c r="E976" s="135"/>
      <c r="F976" s="135"/>
      <c r="G976" s="135"/>
      <c r="H976" s="135"/>
      <c r="I976" s="135"/>
      <c r="J976" s="135"/>
      <c r="K976" s="135"/>
      <c r="L976" s="135"/>
      <c r="M976" s="135"/>
      <c r="N976" s="135"/>
      <c r="O976" s="135"/>
      <c r="P976" s="135"/>
      <c r="Q976" s="135"/>
      <c r="R976" s="135"/>
      <c r="S976" s="135"/>
      <c r="T976" s="135"/>
      <c r="U976" s="135"/>
      <c r="V976" s="135"/>
      <c r="W976" s="135"/>
      <c r="X976" s="135"/>
      <c r="Y976" s="135"/>
      <c r="Z976" s="135"/>
    </row>
    <row r="977" spans="1:26" ht="21.6" customHeight="1">
      <c r="A977" s="135"/>
      <c r="B977" s="135"/>
      <c r="C977" s="135"/>
      <c r="D977" s="135"/>
      <c r="E977" s="135"/>
      <c r="F977" s="135"/>
      <c r="G977" s="135"/>
      <c r="H977" s="135"/>
      <c r="I977" s="135"/>
      <c r="J977" s="135"/>
      <c r="K977" s="135"/>
      <c r="L977" s="135"/>
      <c r="M977" s="135"/>
      <c r="N977" s="135"/>
      <c r="O977" s="135"/>
      <c r="P977" s="135"/>
      <c r="Q977" s="135"/>
      <c r="R977" s="135"/>
      <c r="S977" s="135"/>
      <c r="T977" s="135"/>
      <c r="U977" s="135"/>
      <c r="V977" s="135"/>
      <c r="W977" s="135"/>
      <c r="X977" s="135"/>
      <c r="Y977" s="135"/>
      <c r="Z977" s="135"/>
    </row>
    <row r="978" spans="1:26" ht="21.6" customHeight="1">
      <c r="A978" s="135"/>
      <c r="B978" s="135"/>
      <c r="C978" s="135"/>
      <c r="D978" s="135"/>
      <c r="E978" s="135"/>
      <c r="F978" s="135"/>
      <c r="G978" s="135"/>
      <c r="H978" s="135"/>
      <c r="I978" s="135"/>
      <c r="J978" s="135"/>
      <c r="K978" s="135"/>
      <c r="L978" s="135"/>
      <c r="M978" s="135"/>
      <c r="N978" s="135"/>
      <c r="O978" s="135"/>
      <c r="P978" s="135"/>
      <c r="Q978" s="135"/>
      <c r="R978" s="135"/>
      <c r="S978" s="135"/>
      <c r="T978" s="135"/>
      <c r="U978" s="135"/>
      <c r="V978" s="135"/>
      <c r="W978" s="135"/>
      <c r="X978" s="135"/>
      <c r="Y978" s="135"/>
      <c r="Z978" s="135"/>
    </row>
    <row r="979" spans="1:26" ht="21.6" customHeight="1">
      <c r="A979" s="135"/>
      <c r="B979" s="135"/>
      <c r="C979" s="135"/>
      <c r="D979" s="135"/>
      <c r="E979" s="135"/>
      <c r="F979" s="135"/>
      <c r="G979" s="135"/>
      <c r="H979" s="135"/>
      <c r="I979" s="135"/>
      <c r="J979" s="135"/>
      <c r="K979" s="135"/>
      <c r="L979" s="135"/>
      <c r="M979" s="135"/>
      <c r="N979" s="135"/>
      <c r="O979" s="135"/>
      <c r="P979" s="135"/>
      <c r="Q979" s="135"/>
      <c r="R979" s="135"/>
      <c r="S979" s="135"/>
      <c r="T979" s="135"/>
      <c r="U979" s="135"/>
      <c r="V979" s="135"/>
      <c r="W979" s="135"/>
      <c r="X979" s="135"/>
      <c r="Y979" s="135"/>
      <c r="Z979" s="135"/>
    </row>
    <row r="980" spans="1:26" ht="21.6" customHeight="1">
      <c r="A980" s="135"/>
      <c r="B980" s="135"/>
      <c r="C980" s="135"/>
      <c r="D980" s="135"/>
      <c r="E980" s="135"/>
      <c r="F980" s="135"/>
      <c r="G980" s="135"/>
      <c r="H980" s="135"/>
      <c r="I980" s="135"/>
      <c r="J980" s="135"/>
      <c r="K980" s="135"/>
      <c r="L980" s="135"/>
      <c r="M980" s="135"/>
      <c r="N980" s="135"/>
      <c r="O980" s="135"/>
      <c r="P980" s="135"/>
      <c r="Q980" s="135"/>
      <c r="R980" s="135"/>
      <c r="S980" s="135"/>
      <c r="T980" s="135"/>
      <c r="U980" s="135"/>
      <c r="V980" s="135"/>
      <c r="W980" s="135"/>
      <c r="X980" s="135"/>
      <c r="Y980" s="135"/>
      <c r="Z980" s="135"/>
    </row>
    <row r="981" spans="1:26" ht="21.6" customHeight="1">
      <c r="A981" s="135"/>
      <c r="B981" s="135"/>
      <c r="C981" s="135"/>
      <c r="D981" s="135"/>
      <c r="E981" s="135"/>
      <c r="F981" s="135"/>
      <c r="G981" s="135"/>
      <c r="H981" s="135"/>
      <c r="I981" s="135"/>
      <c r="J981" s="135"/>
      <c r="K981" s="135"/>
      <c r="L981" s="135"/>
      <c r="M981" s="135"/>
      <c r="N981" s="135"/>
      <c r="O981" s="135"/>
      <c r="P981" s="135"/>
      <c r="Q981" s="135"/>
      <c r="R981" s="135"/>
      <c r="S981" s="135"/>
      <c r="T981" s="135"/>
      <c r="U981" s="135"/>
      <c r="V981" s="135"/>
      <c r="W981" s="135"/>
      <c r="X981" s="135"/>
      <c r="Y981" s="135"/>
      <c r="Z981" s="135"/>
    </row>
    <row r="982" spans="1:26" ht="21.6" customHeight="1">
      <c r="A982" s="135"/>
      <c r="B982" s="135"/>
      <c r="C982" s="135"/>
      <c r="D982" s="135"/>
      <c r="E982" s="135"/>
      <c r="F982" s="135"/>
      <c r="G982" s="135"/>
      <c r="H982" s="135"/>
      <c r="I982" s="135"/>
      <c r="J982" s="135"/>
      <c r="K982" s="135"/>
      <c r="L982" s="135"/>
      <c r="M982" s="135"/>
      <c r="N982" s="135"/>
      <c r="O982" s="135"/>
      <c r="P982" s="135"/>
      <c r="Q982" s="135"/>
      <c r="R982" s="135"/>
      <c r="S982" s="135"/>
      <c r="T982" s="135"/>
      <c r="U982" s="135"/>
      <c r="V982" s="135"/>
      <c r="W982" s="135"/>
      <c r="X982" s="135"/>
      <c r="Y982" s="135"/>
      <c r="Z982" s="135"/>
    </row>
    <row r="983" spans="1:26" ht="21.6" customHeight="1">
      <c r="A983" s="135"/>
      <c r="B983" s="135"/>
      <c r="C983" s="135"/>
      <c r="D983" s="135"/>
      <c r="E983" s="135"/>
      <c r="F983" s="135"/>
      <c r="G983" s="135"/>
      <c r="H983" s="135"/>
      <c r="I983" s="135"/>
      <c r="J983" s="135"/>
      <c r="K983" s="135"/>
      <c r="L983" s="135"/>
      <c r="M983" s="135"/>
      <c r="N983" s="135"/>
      <c r="O983" s="135"/>
      <c r="P983" s="135"/>
      <c r="Q983" s="135"/>
      <c r="R983" s="135"/>
      <c r="S983" s="135"/>
      <c r="T983" s="135"/>
      <c r="U983" s="135"/>
      <c r="V983" s="135"/>
      <c r="W983" s="135"/>
      <c r="X983" s="135"/>
      <c r="Y983" s="135"/>
      <c r="Z983" s="135"/>
    </row>
    <row r="984" spans="1:26" ht="21.6" customHeight="1">
      <c r="A984" s="135"/>
      <c r="B984" s="135"/>
      <c r="C984" s="135"/>
      <c r="D984" s="135"/>
      <c r="E984" s="135"/>
      <c r="F984" s="135"/>
      <c r="G984" s="135"/>
      <c r="H984" s="135"/>
      <c r="I984" s="135"/>
      <c r="J984" s="135"/>
      <c r="K984" s="135"/>
      <c r="L984" s="135"/>
      <c r="M984" s="135"/>
      <c r="N984" s="135"/>
      <c r="O984" s="135"/>
      <c r="P984" s="135"/>
      <c r="Q984" s="135"/>
      <c r="R984" s="135"/>
      <c r="S984" s="135"/>
      <c r="T984" s="135"/>
      <c r="U984" s="135"/>
      <c r="V984" s="135"/>
      <c r="W984" s="135"/>
      <c r="X984" s="135"/>
      <c r="Y984" s="135"/>
      <c r="Z984" s="135"/>
    </row>
    <row r="985" spans="1:26" ht="21.6" customHeight="1">
      <c r="A985" s="135"/>
      <c r="B985" s="135"/>
      <c r="C985" s="135"/>
      <c r="D985" s="135"/>
      <c r="E985" s="135"/>
      <c r="F985" s="135"/>
      <c r="G985" s="135"/>
      <c r="H985" s="135"/>
      <c r="I985" s="135"/>
      <c r="J985" s="135"/>
      <c r="K985" s="135"/>
      <c r="L985" s="135"/>
      <c r="M985" s="135"/>
      <c r="N985" s="135"/>
      <c r="O985" s="135"/>
      <c r="P985" s="135"/>
      <c r="Q985" s="135"/>
      <c r="R985" s="135"/>
      <c r="S985" s="135"/>
      <c r="T985" s="135"/>
      <c r="U985" s="135"/>
      <c r="V985" s="135"/>
      <c r="W985" s="135"/>
      <c r="X985" s="135"/>
      <c r="Y985" s="135"/>
      <c r="Z985" s="135"/>
    </row>
    <row r="986" spans="1:26" ht="21.6" customHeight="1">
      <c r="A986" s="135"/>
      <c r="B986" s="135"/>
      <c r="C986" s="135"/>
      <c r="D986" s="135"/>
      <c r="E986" s="135"/>
      <c r="F986" s="135"/>
      <c r="G986" s="135"/>
      <c r="H986" s="135"/>
      <c r="I986" s="135"/>
      <c r="J986" s="135"/>
      <c r="K986" s="135"/>
      <c r="L986" s="135"/>
      <c r="M986" s="135"/>
      <c r="N986" s="135"/>
      <c r="O986" s="135"/>
      <c r="P986" s="135"/>
      <c r="Q986" s="135"/>
      <c r="R986" s="135"/>
      <c r="S986" s="135"/>
      <c r="T986" s="135"/>
      <c r="U986" s="135"/>
      <c r="V986" s="135"/>
      <c r="W986" s="135"/>
      <c r="X986" s="135"/>
      <c r="Y986" s="135"/>
      <c r="Z986" s="135"/>
    </row>
    <row r="987" spans="1:26" ht="21.6" customHeight="1">
      <c r="A987" s="135"/>
      <c r="B987" s="135"/>
      <c r="C987" s="135"/>
      <c r="D987" s="135"/>
      <c r="E987" s="135"/>
      <c r="F987" s="135"/>
      <c r="G987" s="135"/>
      <c r="H987" s="135"/>
      <c r="I987" s="135"/>
      <c r="J987" s="135"/>
      <c r="K987" s="135"/>
      <c r="L987" s="135"/>
      <c r="M987" s="135"/>
      <c r="N987" s="135"/>
      <c r="O987" s="135"/>
      <c r="P987" s="135"/>
      <c r="Q987" s="135"/>
      <c r="R987" s="135"/>
      <c r="S987" s="135"/>
      <c r="T987" s="135"/>
      <c r="U987" s="135"/>
      <c r="V987" s="135"/>
      <c r="W987" s="135"/>
      <c r="X987" s="135"/>
      <c r="Y987" s="135"/>
      <c r="Z987" s="135"/>
    </row>
    <row r="988" spans="1:26" ht="21.6" customHeight="1">
      <c r="A988" s="135"/>
      <c r="B988" s="135"/>
      <c r="C988" s="135"/>
      <c r="D988" s="135"/>
      <c r="E988" s="135"/>
      <c r="F988" s="135"/>
      <c r="G988" s="135"/>
      <c r="H988" s="135"/>
      <c r="I988" s="135"/>
      <c r="J988" s="135"/>
      <c r="K988" s="135"/>
      <c r="L988" s="135"/>
      <c r="M988" s="135"/>
      <c r="N988" s="135"/>
      <c r="O988" s="135"/>
      <c r="P988" s="135"/>
      <c r="Q988" s="135"/>
      <c r="R988" s="135"/>
      <c r="S988" s="135"/>
      <c r="T988" s="135"/>
      <c r="U988" s="135"/>
      <c r="V988" s="135"/>
      <c r="W988" s="135"/>
      <c r="X988" s="135"/>
      <c r="Y988" s="135"/>
      <c r="Z988" s="135"/>
    </row>
    <row r="989" spans="1:26" ht="21.6" customHeight="1">
      <c r="A989" s="135"/>
      <c r="B989" s="135"/>
      <c r="C989" s="135"/>
      <c r="D989" s="135"/>
      <c r="E989" s="135"/>
      <c r="F989" s="135"/>
      <c r="G989" s="135"/>
      <c r="H989" s="135"/>
      <c r="I989" s="135"/>
      <c r="J989" s="135"/>
      <c r="K989" s="135"/>
      <c r="L989" s="135"/>
      <c r="M989" s="135"/>
      <c r="N989" s="135"/>
      <c r="O989" s="135"/>
      <c r="P989" s="135"/>
      <c r="Q989" s="135"/>
      <c r="R989" s="135"/>
      <c r="S989" s="135"/>
      <c r="T989" s="135"/>
      <c r="U989" s="135"/>
      <c r="V989" s="135"/>
      <c r="W989" s="135"/>
      <c r="X989" s="135"/>
      <c r="Y989" s="135"/>
      <c r="Z989" s="135"/>
    </row>
    <row r="990" spans="1:26" ht="21.6" customHeight="1">
      <c r="A990" s="135"/>
      <c r="B990" s="135"/>
      <c r="C990" s="135"/>
      <c r="D990" s="135"/>
      <c r="E990" s="135"/>
      <c r="F990" s="135"/>
      <c r="G990" s="135"/>
      <c r="H990" s="135"/>
      <c r="I990" s="135"/>
      <c r="J990" s="135"/>
      <c r="K990" s="135"/>
      <c r="L990" s="135"/>
      <c r="M990" s="135"/>
      <c r="N990" s="135"/>
      <c r="O990" s="135"/>
      <c r="P990" s="135"/>
      <c r="Q990" s="135"/>
      <c r="R990" s="135"/>
      <c r="S990" s="135"/>
      <c r="T990" s="135"/>
      <c r="U990" s="135"/>
      <c r="V990" s="135"/>
      <c r="W990" s="135"/>
      <c r="X990" s="135"/>
      <c r="Y990" s="135"/>
      <c r="Z990" s="135"/>
    </row>
    <row r="991" spans="1:26" ht="21.6" customHeight="1">
      <c r="A991" s="135"/>
      <c r="B991" s="135"/>
      <c r="C991" s="135"/>
      <c r="D991" s="135"/>
      <c r="E991" s="135"/>
      <c r="F991" s="135"/>
      <c r="G991" s="135"/>
      <c r="H991" s="135"/>
      <c r="I991" s="135"/>
      <c r="J991" s="135"/>
      <c r="K991" s="135"/>
      <c r="L991" s="135"/>
      <c r="M991" s="135"/>
      <c r="N991" s="135"/>
      <c r="O991" s="135"/>
      <c r="P991" s="135"/>
      <c r="Q991" s="135"/>
      <c r="R991" s="135"/>
      <c r="S991" s="135"/>
      <c r="T991" s="135"/>
      <c r="U991" s="135"/>
      <c r="V991" s="135"/>
      <c r="W991" s="135"/>
      <c r="X991" s="135"/>
      <c r="Y991" s="135"/>
      <c r="Z991" s="135"/>
    </row>
    <row r="992" spans="1:26" ht="21.6" customHeight="1">
      <c r="A992" s="135"/>
      <c r="B992" s="135"/>
      <c r="C992" s="135"/>
      <c r="D992" s="135"/>
      <c r="E992" s="135"/>
      <c r="F992" s="135"/>
      <c r="G992" s="135"/>
      <c r="H992" s="135"/>
      <c r="I992" s="135"/>
      <c r="J992" s="135"/>
      <c r="K992" s="135"/>
      <c r="L992" s="135"/>
      <c r="M992" s="135"/>
      <c r="N992" s="135"/>
      <c r="O992" s="135"/>
      <c r="P992" s="135"/>
      <c r="Q992" s="135"/>
      <c r="R992" s="135"/>
      <c r="S992" s="135"/>
      <c r="T992" s="135"/>
      <c r="U992" s="135"/>
      <c r="V992" s="135"/>
      <c r="W992" s="135"/>
      <c r="X992" s="135"/>
      <c r="Y992" s="135"/>
      <c r="Z992" s="135"/>
    </row>
    <row r="993" spans="1:26" ht="21.6" customHeight="1">
      <c r="A993" s="135"/>
      <c r="B993" s="135"/>
      <c r="C993" s="135"/>
      <c r="D993" s="135"/>
      <c r="E993" s="135"/>
      <c r="F993" s="135"/>
      <c r="G993" s="135"/>
      <c r="H993" s="135"/>
      <c r="I993" s="135"/>
      <c r="J993" s="135"/>
      <c r="K993" s="135"/>
      <c r="L993" s="135"/>
      <c r="M993" s="135"/>
      <c r="N993" s="135"/>
      <c r="O993" s="135"/>
      <c r="P993" s="135"/>
      <c r="Q993" s="135"/>
      <c r="R993" s="135"/>
      <c r="S993" s="135"/>
      <c r="T993" s="135"/>
      <c r="U993" s="135"/>
      <c r="V993" s="135"/>
      <c r="W993" s="135"/>
      <c r="X993" s="135"/>
      <c r="Y993" s="135"/>
      <c r="Z993" s="135"/>
    </row>
    <row r="994" spans="1:26" ht="21.6" customHeight="1">
      <c r="A994" s="135"/>
      <c r="B994" s="135"/>
      <c r="C994" s="135"/>
      <c r="D994" s="135"/>
      <c r="E994" s="135"/>
      <c r="F994" s="135"/>
      <c r="G994" s="135"/>
      <c r="H994" s="135"/>
      <c r="I994" s="135"/>
      <c r="J994" s="135"/>
      <c r="K994" s="135"/>
      <c r="L994" s="135"/>
      <c r="M994" s="135"/>
      <c r="N994" s="135"/>
      <c r="O994" s="135"/>
      <c r="P994" s="135"/>
      <c r="Q994" s="135"/>
      <c r="R994" s="135"/>
      <c r="S994" s="135"/>
      <c r="T994" s="135"/>
      <c r="U994" s="135"/>
      <c r="V994" s="135"/>
      <c r="W994" s="135"/>
      <c r="X994" s="135"/>
      <c r="Y994" s="135"/>
      <c r="Z994" s="135"/>
    </row>
    <row r="995" spans="1:26" ht="21.6" customHeight="1">
      <c r="A995" s="135"/>
      <c r="B995" s="135"/>
      <c r="C995" s="135"/>
      <c r="D995" s="135"/>
      <c r="E995" s="135"/>
      <c r="F995" s="135"/>
      <c r="G995" s="135"/>
      <c r="H995" s="135"/>
      <c r="I995" s="135"/>
      <c r="J995" s="135"/>
      <c r="K995" s="135"/>
      <c r="L995" s="135"/>
      <c r="M995" s="135"/>
      <c r="N995" s="135"/>
      <c r="O995" s="135"/>
      <c r="P995" s="135"/>
      <c r="Q995" s="135"/>
      <c r="R995" s="135"/>
      <c r="S995" s="135"/>
      <c r="T995" s="135"/>
      <c r="U995" s="135"/>
      <c r="V995" s="135"/>
      <c r="W995" s="135"/>
      <c r="X995" s="135"/>
      <c r="Y995" s="135"/>
      <c r="Z995" s="135"/>
    </row>
    <row r="996" spans="1:26" ht="21.6" customHeight="1">
      <c r="A996" s="135"/>
      <c r="B996" s="135"/>
      <c r="C996" s="135"/>
      <c r="D996" s="135"/>
      <c r="E996" s="135"/>
      <c r="F996" s="135"/>
      <c r="G996" s="135"/>
      <c r="H996" s="135"/>
      <c r="I996" s="135"/>
      <c r="J996" s="135"/>
      <c r="K996" s="135"/>
      <c r="L996" s="135"/>
      <c r="M996" s="135"/>
      <c r="N996" s="135"/>
      <c r="O996" s="135"/>
      <c r="P996" s="135"/>
      <c r="Q996" s="135"/>
      <c r="R996" s="135"/>
      <c r="S996" s="135"/>
      <c r="T996" s="135"/>
      <c r="U996" s="135"/>
      <c r="V996" s="135"/>
      <c r="W996" s="135"/>
      <c r="X996" s="135"/>
      <c r="Y996" s="135"/>
      <c r="Z996" s="135"/>
    </row>
    <row r="997" spans="1:26" ht="21.6" customHeight="1">
      <c r="A997" s="135"/>
      <c r="B997" s="135"/>
      <c r="C997" s="135"/>
      <c r="D997" s="135"/>
      <c r="E997" s="135"/>
      <c r="F997" s="135"/>
      <c r="G997" s="135"/>
      <c r="H997" s="135"/>
      <c r="I997" s="135"/>
      <c r="J997" s="135"/>
      <c r="K997" s="135"/>
      <c r="L997" s="135"/>
      <c r="M997" s="135"/>
      <c r="N997" s="135"/>
      <c r="O997" s="135"/>
      <c r="P997" s="135"/>
      <c r="Q997" s="135"/>
      <c r="R997" s="135"/>
      <c r="S997" s="135"/>
      <c r="T997" s="135"/>
      <c r="U997" s="135"/>
      <c r="V997" s="135"/>
      <c r="W997" s="135"/>
      <c r="X997" s="135"/>
      <c r="Y997" s="135"/>
      <c r="Z997" s="135"/>
    </row>
    <row r="998" spans="1:26" ht="21.6" customHeight="1">
      <c r="A998" s="135"/>
      <c r="B998" s="135"/>
      <c r="C998" s="135"/>
      <c r="D998" s="135"/>
      <c r="E998" s="135"/>
      <c r="F998" s="135"/>
      <c r="G998" s="135"/>
      <c r="H998" s="135"/>
      <c r="I998" s="135"/>
      <c r="J998" s="135"/>
      <c r="K998" s="135"/>
      <c r="L998" s="135"/>
      <c r="M998" s="135"/>
      <c r="N998" s="135"/>
      <c r="O998" s="135"/>
      <c r="P998" s="135"/>
      <c r="Q998" s="135"/>
      <c r="R998" s="135"/>
      <c r="S998" s="135"/>
      <c r="T998" s="135"/>
      <c r="U998" s="135"/>
      <c r="V998" s="135"/>
      <c r="W998" s="135"/>
      <c r="X998" s="135"/>
      <c r="Y998" s="135"/>
      <c r="Z998" s="135"/>
    </row>
    <row r="999" spans="1:26" ht="21.6" customHeight="1">
      <c r="A999" s="135"/>
      <c r="B999" s="135"/>
      <c r="C999" s="135"/>
      <c r="D999" s="135"/>
      <c r="E999" s="135"/>
      <c r="F999" s="135"/>
      <c r="G999" s="135"/>
      <c r="H999" s="135"/>
      <c r="I999" s="135"/>
      <c r="J999" s="135"/>
      <c r="K999" s="135"/>
      <c r="L999" s="135"/>
      <c r="M999" s="135"/>
      <c r="N999" s="135"/>
      <c r="O999" s="135"/>
      <c r="P999" s="135"/>
      <c r="Q999" s="135"/>
      <c r="R999" s="135"/>
      <c r="S999" s="135"/>
      <c r="T999" s="135"/>
      <c r="U999" s="135"/>
      <c r="V999" s="135"/>
      <c r="W999" s="135"/>
      <c r="X999" s="135"/>
      <c r="Y999" s="135"/>
      <c r="Z999" s="135"/>
    </row>
    <row r="1000" spans="1:26" ht="21.6" customHeight="1">
      <c r="A1000" s="135"/>
      <c r="B1000" s="135"/>
      <c r="C1000" s="135"/>
      <c r="D1000" s="135"/>
      <c r="E1000" s="135"/>
      <c r="F1000" s="135"/>
      <c r="G1000" s="135"/>
      <c r="H1000" s="135"/>
      <c r="I1000" s="135"/>
      <c r="J1000" s="135"/>
      <c r="K1000" s="135"/>
      <c r="L1000" s="135"/>
      <c r="M1000" s="135"/>
      <c r="N1000" s="135"/>
      <c r="O1000" s="135"/>
      <c r="P1000" s="135"/>
      <c r="Q1000" s="135"/>
      <c r="R1000" s="135"/>
      <c r="S1000" s="135"/>
      <c r="T1000" s="135"/>
      <c r="U1000" s="135"/>
      <c r="V1000" s="135"/>
      <c r="W1000" s="135"/>
      <c r="X1000" s="135"/>
      <c r="Y1000" s="135"/>
      <c r="Z1000" s="135"/>
    </row>
  </sheetData>
  <mergeCells count="5">
    <mergeCell ref="G2:J3"/>
    <mergeCell ref="C12:D12"/>
    <mergeCell ref="C13:D13"/>
    <mergeCell ref="C14:D14"/>
    <mergeCell ref="C15:D15"/>
  </mergeCells>
  <hyperlinks>
    <hyperlink ref="I5" location="Sheet1!A1" display="Sheet1!A1" xr:uid="{1E6F66F7-1E0C-4BAA-B9D0-4C6857E623AF}"/>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14D705-E0E7-4348-87EA-C57181F06BDE}">
  <sheetPr codeName="Sheet39">
    <tabColor rgb="FF0070C0"/>
  </sheetPr>
  <dimension ref="A1:Z1000"/>
  <sheetViews>
    <sheetView workbookViewId="0">
      <selection activeCell="G2" sqref="G2:J3"/>
    </sheetView>
  </sheetViews>
  <sheetFormatPr defaultColWidth="22.77734375" defaultRowHeight="14.4"/>
  <cols>
    <col min="3" max="3" width="13.77734375" customWidth="1"/>
    <col min="4" max="4" width="17.109375" customWidth="1"/>
    <col min="6" max="6" width="17.44140625" customWidth="1"/>
    <col min="7" max="7" width="12.6640625" customWidth="1"/>
    <col min="8" max="8" width="12.77734375" customWidth="1"/>
    <col min="10" max="10" width="10.21875" customWidth="1"/>
  </cols>
  <sheetData>
    <row r="1" spans="1:26" ht="21.6" customHeight="1" thickBot="1">
      <c r="A1" s="148" t="s">
        <v>186</v>
      </c>
      <c r="B1" s="149" t="s">
        <v>51</v>
      </c>
      <c r="C1" s="149" t="s">
        <v>123</v>
      </c>
      <c r="D1" s="149" t="s">
        <v>187</v>
      </c>
      <c r="E1" s="150" t="s">
        <v>121</v>
      </c>
      <c r="F1" s="135"/>
      <c r="G1" s="135"/>
      <c r="H1" s="135"/>
      <c r="I1" s="135"/>
      <c r="J1" s="135"/>
      <c r="K1" s="135"/>
      <c r="L1" s="135"/>
      <c r="M1" s="135"/>
      <c r="N1" s="135"/>
      <c r="O1" s="135"/>
      <c r="P1" s="135"/>
      <c r="Q1" s="135"/>
      <c r="R1" s="135"/>
      <c r="S1" s="135"/>
      <c r="T1" s="135"/>
      <c r="U1" s="135"/>
      <c r="V1" s="135"/>
      <c r="W1" s="135"/>
      <c r="X1" s="135"/>
      <c r="Y1" s="135"/>
      <c r="Z1" s="135"/>
    </row>
    <row r="2" spans="1:26" ht="21.6" customHeight="1">
      <c r="A2" s="147" t="s">
        <v>188</v>
      </c>
      <c r="B2" s="147" t="s">
        <v>149</v>
      </c>
      <c r="C2" s="147">
        <v>57417</v>
      </c>
      <c r="D2" s="147" t="s">
        <v>42</v>
      </c>
      <c r="E2" s="147" t="s">
        <v>189</v>
      </c>
      <c r="F2" s="135"/>
      <c r="G2" s="488" t="s">
        <v>260</v>
      </c>
      <c r="H2" s="489"/>
      <c r="I2" s="489"/>
      <c r="J2" s="490"/>
      <c r="K2" s="135"/>
      <c r="L2" s="135"/>
      <c r="M2" s="135"/>
      <c r="N2" s="135"/>
      <c r="O2" s="135"/>
      <c r="P2" s="135"/>
      <c r="Q2" s="135"/>
      <c r="R2" s="135"/>
      <c r="S2" s="135"/>
      <c r="T2" s="135"/>
      <c r="U2" s="135"/>
      <c r="V2" s="135"/>
      <c r="W2" s="135"/>
      <c r="X2" s="135"/>
      <c r="Y2" s="135"/>
      <c r="Z2" s="135"/>
    </row>
    <row r="3" spans="1:26" ht="21.6" customHeight="1" thickBot="1">
      <c r="A3" s="145" t="s">
        <v>190</v>
      </c>
      <c r="B3" s="145" t="s">
        <v>150</v>
      </c>
      <c r="C3" s="145">
        <v>69796</v>
      </c>
      <c r="D3" s="145" t="s">
        <v>191</v>
      </c>
      <c r="E3" s="145" t="s">
        <v>258</v>
      </c>
      <c r="F3" s="135"/>
      <c r="G3" s="491"/>
      <c r="H3" s="492"/>
      <c r="I3" s="492"/>
      <c r="J3" s="493"/>
      <c r="K3" s="135"/>
      <c r="L3" s="135"/>
      <c r="M3" s="135"/>
      <c r="N3" s="135"/>
      <c r="O3" s="135"/>
      <c r="P3" s="135"/>
      <c r="Q3" s="135"/>
      <c r="R3" s="135"/>
      <c r="S3" s="135"/>
      <c r="T3" s="135"/>
      <c r="U3" s="135"/>
      <c r="V3" s="135"/>
      <c r="W3" s="135"/>
      <c r="X3" s="135"/>
      <c r="Y3" s="135"/>
      <c r="Z3" s="135"/>
    </row>
    <row r="4" spans="1:26" ht="21.6" customHeight="1" thickBot="1">
      <c r="A4" s="145" t="s">
        <v>192</v>
      </c>
      <c r="B4" s="145" t="s">
        <v>151</v>
      </c>
      <c r="C4" s="145">
        <v>56742</v>
      </c>
      <c r="D4" s="145" t="s">
        <v>193</v>
      </c>
      <c r="E4" s="145" t="s">
        <v>130</v>
      </c>
      <c r="F4" s="135"/>
      <c r="G4" s="135"/>
      <c r="H4" s="135"/>
      <c r="I4" s="135"/>
      <c r="J4" s="135"/>
      <c r="K4" s="135"/>
      <c r="L4" s="135"/>
      <c r="M4" s="135"/>
      <c r="N4" s="135"/>
      <c r="O4" s="135"/>
      <c r="P4" s="135"/>
      <c r="Q4" s="135"/>
      <c r="R4" s="135"/>
      <c r="S4" s="135"/>
      <c r="T4" s="135"/>
      <c r="U4" s="135"/>
      <c r="V4" s="135"/>
      <c r="W4" s="135"/>
      <c r="X4" s="135"/>
      <c r="Y4" s="135"/>
      <c r="Z4" s="135"/>
    </row>
    <row r="5" spans="1:26" ht="21.6" customHeight="1" thickBot="1">
      <c r="A5" s="145" t="s">
        <v>194</v>
      </c>
      <c r="B5" s="145" t="s">
        <v>55</v>
      </c>
      <c r="C5" s="145">
        <v>61801</v>
      </c>
      <c r="D5" s="145" t="s">
        <v>195</v>
      </c>
      <c r="E5" s="145" t="s">
        <v>132</v>
      </c>
      <c r="F5" s="135"/>
      <c r="G5" s="135"/>
      <c r="H5" s="135"/>
      <c r="I5" s="45" t="s">
        <v>111</v>
      </c>
      <c r="J5" s="135"/>
      <c r="K5" s="135"/>
      <c r="L5" s="135"/>
      <c r="M5" s="135"/>
      <c r="N5" s="135"/>
      <c r="O5" s="135"/>
      <c r="P5" s="135"/>
      <c r="Q5" s="135"/>
      <c r="R5" s="135"/>
      <c r="S5" s="135"/>
      <c r="T5" s="135"/>
      <c r="U5" s="135"/>
      <c r="V5" s="135"/>
      <c r="W5" s="135"/>
      <c r="X5" s="135"/>
      <c r="Y5" s="135"/>
      <c r="Z5" s="135"/>
    </row>
    <row r="6" spans="1:26" ht="21.6" customHeight="1">
      <c r="A6" s="145" t="s">
        <v>196</v>
      </c>
      <c r="B6" s="145" t="s">
        <v>56</v>
      </c>
      <c r="C6" s="145">
        <v>53063</v>
      </c>
      <c r="D6" s="145" t="s">
        <v>104</v>
      </c>
      <c r="E6" s="145" t="s">
        <v>133</v>
      </c>
      <c r="F6" s="135"/>
      <c r="G6" s="135"/>
      <c r="H6" s="135"/>
      <c r="I6" s="135"/>
      <c r="J6" s="135"/>
      <c r="K6" s="135"/>
      <c r="L6" s="135"/>
      <c r="M6" s="135"/>
      <c r="N6" s="135"/>
      <c r="O6" s="135"/>
      <c r="P6" s="135"/>
      <c r="Q6" s="135"/>
      <c r="R6" s="135"/>
      <c r="S6" s="135"/>
      <c r="T6" s="135"/>
      <c r="U6" s="135"/>
      <c r="V6" s="135"/>
      <c r="W6" s="135"/>
      <c r="X6" s="135"/>
      <c r="Y6" s="135"/>
      <c r="Z6" s="135"/>
    </row>
    <row r="7" spans="1:26" ht="21.6" customHeight="1">
      <c r="A7" s="145" t="s">
        <v>197</v>
      </c>
      <c r="B7" s="145" t="s">
        <v>125</v>
      </c>
      <c r="C7" s="145">
        <v>59543</v>
      </c>
      <c r="D7" s="145" t="s">
        <v>198</v>
      </c>
      <c r="E7" s="145" t="s">
        <v>134</v>
      </c>
      <c r="F7" s="135"/>
      <c r="G7" s="135"/>
      <c r="H7" s="135"/>
      <c r="I7" s="135"/>
      <c r="J7" s="135"/>
      <c r="K7" s="135"/>
      <c r="L7" s="135"/>
      <c r="M7" s="135"/>
      <c r="N7" s="135"/>
      <c r="O7" s="135"/>
      <c r="P7" s="135"/>
      <c r="Q7" s="135"/>
      <c r="R7" s="135"/>
      <c r="S7" s="135"/>
      <c r="T7" s="135"/>
      <c r="U7" s="135"/>
      <c r="V7" s="135"/>
      <c r="W7" s="135"/>
      <c r="X7" s="135"/>
      <c r="Y7" s="135"/>
      <c r="Z7" s="135"/>
    </row>
    <row r="8" spans="1:26" ht="21.6" customHeight="1">
      <c r="A8" s="145" t="s">
        <v>199</v>
      </c>
      <c r="B8" s="145" t="s">
        <v>135</v>
      </c>
      <c r="C8" s="145">
        <v>70819</v>
      </c>
      <c r="D8" s="145" t="s">
        <v>42</v>
      </c>
      <c r="E8" s="145" t="s">
        <v>128</v>
      </c>
      <c r="F8" s="135"/>
      <c r="G8" s="135"/>
      <c r="H8" s="135"/>
      <c r="I8" s="135"/>
      <c r="J8" s="135"/>
      <c r="K8" s="135"/>
      <c r="L8" s="135"/>
      <c r="M8" s="135"/>
      <c r="N8" s="135"/>
      <c r="O8" s="135"/>
      <c r="P8" s="135"/>
      <c r="Q8" s="135"/>
      <c r="R8" s="135"/>
      <c r="S8" s="135"/>
      <c r="T8" s="135"/>
      <c r="U8" s="135"/>
      <c r="V8" s="135"/>
      <c r="W8" s="135"/>
      <c r="X8" s="135"/>
      <c r="Y8" s="135"/>
      <c r="Z8" s="135"/>
    </row>
    <row r="9" spans="1:26" ht="21.6" customHeight="1">
      <c r="A9" s="145" t="s">
        <v>201</v>
      </c>
      <c r="B9" s="145" t="s">
        <v>136</v>
      </c>
      <c r="C9" s="145">
        <v>74185</v>
      </c>
      <c r="D9" s="145" t="s">
        <v>191</v>
      </c>
      <c r="E9" s="145" t="s">
        <v>189</v>
      </c>
      <c r="F9" s="135"/>
      <c r="G9" s="135"/>
      <c r="H9" s="135"/>
      <c r="I9" s="135"/>
      <c r="J9" s="135"/>
      <c r="K9" s="135"/>
      <c r="L9" s="135"/>
      <c r="M9" s="135"/>
      <c r="N9" s="135"/>
      <c r="O9" s="135"/>
      <c r="P9" s="135"/>
      <c r="Q9" s="135"/>
      <c r="R9" s="135"/>
      <c r="S9" s="135"/>
      <c r="T9" s="135"/>
      <c r="U9" s="135"/>
      <c r="V9" s="135"/>
      <c r="W9" s="135"/>
      <c r="X9" s="135"/>
      <c r="Y9" s="135"/>
      <c r="Z9" s="135"/>
    </row>
    <row r="10" spans="1:26" ht="21.6" customHeight="1">
      <c r="A10" s="135"/>
      <c r="B10" s="135"/>
      <c r="C10" s="135"/>
      <c r="D10" s="135"/>
      <c r="E10" s="135"/>
      <c r="J10" s="135"/>
      <c r="K10" s="135"/>
      <c r="L10" s="135"/>
      <c r="M10" s="135"/>
      <c r="N10" s="135"/>
      <c r="O10" s="135"/>
      <c r="P10" s="135"/>
      <c r="Q10" s="135"/>
      <c r="R10" s="135"/>
      <c r="S10" s="135"/>
      <c r="T10" s="135"/>
      <c r="U10" s="135"/>
      <c r="V10" s="135"/>
      <c r="W10" s="135"/>
      <c r="X10" s="135"/>
      <c r="Y10" s="135"/>
      <c r="Z10" s="135"/>
    </row>
    <row r="11" spans="1:26" ht="21.6" customHeight="1" thickBot="1">
      <c r="A11" s="135"/>
      <c r="B11" s="135"/>
      <c r="C11" s="135"/>
      <c r="D11" s="135"/>
      <c r="E11" s="135"/>
      <c r="F11" s="135"/>
      <c r="G11" s="135"/>
      <c r="H11" s="135"/>
      <c r="I11" s="135"/>
      <c r="J11" s="135"/>
      <c r="K11" s="135"/>
      <c r="L11" s="135"/>
      <c r="M11" s="135"/>
      <c r="N11" s="135"/>
      <c r="O11" s="135"/>
      <c r="P11" s="135"/>
      <c r="Q11" s="135"/>
      <c r="R11" s="135"/>
      <c r="S11" s="135"/>
      <c r="T11" s="135"/>
      <c r="U11" s="135"/>
      <c r="V11" s="135"/>
      <c r="W11" s="135"/>
      <c r="X11" s="135"/>
      <c r="Y11" s="135"/>
      <c r="Z11" s="135"/>
    </row>
    <row r="12" spans="1:26" ht="21.6" customHeight="1" thickBot="1">
      <c r="A12" s="135"/>
      <c r="B12" s="135"/>
      <c r="C12" s="494" t="s">
        <v>220</v>
      </c>
      <c r="D12" s="495"/>
      <c r="E12" s="135"/>
      <c r="F12" s="135"/>
      <c r="G12" s="135"/>
      <c r="H12" s="135"/>
      <c r="I12" s="135"/>
      <c r="J12" s="135"/>
      <c r="K12" s="135"/>
      <c r="L12" s="135"/>
      <c r="M12" s="135"/>
      <c r="N12" s="135"/>
      <c r="O12" s="135"/>
      <c r="P12" s="135"/>
      <c r="Q12" s="135"/>
      <c r="R12" s="135"/>
      <c r="S12" s="135"/>
      <c r="T12" s="135"/>
      <c r="U12" s="135"/>
      <c r="V12" s="135"/>
      <c r="W12" s="135"/>
      <c r="X12" s="135"/>
      <c r="Y12" s="135"/>
      <c r="Z12" s="135"/>
    </row>
    <row r="13" spans="1:26" ht="21.6" customHeight="1" thickBot="1">
      <c r="A13" s="135"/>
      <c r="B13" s="135"/>
      <c r="C13" s="496">
        <v>74185</v>
      </c>
      <c r="D13" s="497"/>
      <c r="E13" s="135"/>
      <c r="F13" s="135"/>
      <c r="G13" s="135"/>
      <c r="H13" s="135"/>
      <c r="I13" s="135"/>
      <c r="J13" s="135"/>
      <c r="K13" s="135"/>
      <c r="L13" s="135"/>
      <c r="M13" s="135"/>
      <c r="N13" s="135"/>
      <c r="O13" s="135"/>
      <c r="P13" s="135"/>
      <c r="Q13" s="135"/>
      <c r="R13" s="135"/>
      <c r="S13" s="135"/>
      <c r="T13" s="135"/>
      <c r="U13" s="135"/>
      <c r="V13" s="135"/>
      <c r="W13" s="135"/>
      <c r="X13" s="135"/>
      <c r="Y13" s="135"/>
      <c r="Z13" s="135"/>
    </row>
    <row r="14" spans="1:26" ht="21.6" customHeight="1" thickBot="1">
      <c r="A14" s="135"/>
      <c r="B14" s="135"/>
      <c r="C14" s="498">
        <v>70819</v>
      </c>
      <c r="D14" s="499"/>
      <c r="E14" s="135"/>
      <c r="F14" s="135"/>
      <c r="G14" s="135"/>
      <c r="H14" s="135"/>
      <c r="I14" s="135"/>
      <c r="J14" s="135"/>
      <c r="K14" s="135"/>
      <c r="L14" s="135"/>
      <c r="M14" s="135"/>
      <c r="N14" s="135"/>
      <c r="O14" s="135"/>
      <c r="P14" s="135"/>
      <c r="Q14" s="135"/>
      <c r="R14" s="135"/>
      <c r="S14" s="135"/>
      <c r="T14" s="135"/>
      <c r="U14" s="135"/>
      <c r="V14" s="135"/>
      <c r="W14" s="135"/>
      <c r="X14" s="135"/>
      <c r="Y14" s="135"/>
      <c r="Z14" s="135"/>
    </row>
    <row r="15" spans="1:26" ht="21.6" customHeight="1" thickBot="1">
      <c r="A15" s="135"/>
      <c r="B15" s="135"/>
      <c r="C15" s="500">
        <v>69796</v>
      </c>
      <c r="D15" s="501"/>
      <c r="E15" s="135"/>
      <c r="F15" s="135"/>
      <c r="G15" s="135"/>
      <c r="H15" s="135"/>
      <c r="I15" s="135"/>
      <c r="J15" s="135"/>
      <c r="K15" s="135"/>
      <c r="L15" s="135"/>
      <c r="M15" s="135"/>
      <c r="N15" s="135"/>
      <c r="O15" s="135"/>
      <c r="P15" s="135"/>
      <c r="Q15" s="135"/>
      <c r="R15" s="135"/>
      <c r="S15" s="135"/>
      <c r="T15" s="135"/>
      <c r="U15" s="135"/>
      <c r="V15" s="135"/>
      <c r="W15" s="135"/>
      <c r="X15" s="135"/>
      <c r="Y15" s="135"/>
      <c r="Z15" s="135"/>
    </row>
    <row r="16" spans="1:26" ht="21.6" customHeight="1">
      <c r="A16" s="135"/>
      <c r="B16" s="135"/>
      <c r="C16" s="135"/>
      <c r="E16" s="135"/>
      <c r="F16" s="135"/>
      <c r="G16" s="135"/>
      <c r="H16" s="135"/>
      <c r="I16" s="135"/>
      <c r="J16" s="135"/>
      <c r="K16" s="135"/>
      <c r="L16" s="135"/>
      <c r="M16" s="135"/>
      <c r="N16" s="135"/>
      <c r="O16" s="135"/>
      <c r="P16" s="135"/>
      <c r="Q16" s="135"/>
      <c r="R16" s="135"/>
      <c r="S16" s="135"/>
      <c r="T16" s="135"/>
      <c r="U16" s="135"/>
      <c r="V16" s="135"/>
      <c r="W16" s="135"/>
      <c r="X16" s="135"/>
      <c r="Y16" s="135"/>
      <c r="Z16" s="135"/>
    </row>
    <row r="17" spans="1:26" ht="21.6" customHeight="1">
      <c r="A17" s="135"/>
      <c r="B17" s="135"/>
      <c r="C17" s="135"/>
      <c r="E17" s="135"/>
      <c r="F17" s="135"/>
      <c r="G17" s="135"/>
      <c r="H17" s="135"/>
      <c r="I17" s="135"/>
      <c r="J17" s="135"/>
      <c r="K17" s="135"/>
      <c r="L17" s="135"/>
      <c r="M17" s="135"/>
      <c r="N17" s="135"/>
      <c r="O17" s="135"/>
      <c r="P17" s="135"/>
      <c r="Q17" s="135"/>
      <c r="R17" s="135"/>
      <c r="S17" s="135"/>
      <c r="T17" s="135"/>
      <c r="U17" s="135"/>
      <c r="V17" s="135"/>
      <c r="W17" s="135"/>
      <c r="X17" s="135"/>
      <c r="Y17" s="135"/>
      <c r="Z17" s="135"/>
    </row>
    <row r="18" spans="1:26" ht="21.6" customHeight="1">
      <c r="A18" s="135"/>
      <c r="B18" s="135"/>
      <c r="C18" s="135"/>
      <c r="E18" s="135"/>
      <c r="F18" s="135"/>
      <c r="G18" s="135"/>
      <c r="H18" s="135"/>
      <c r="I18" s="135"/>
      <c r="J18" s="135"/>
      <c r="K18" s="135"/>
      <c r="L18" s="135"/>
      <c r="M18" s="135"/>
      <c r="N18" s="135"/>
      <c r="O18" s="135"/>
      <c r="P18" s="135"/>
      <c r="Q18" s="135"/>
      <c r="R18" s="135"/>
      <c r="S18" s="135"/>
      <c r="T18" s="135"/>
      <c r="U18" s="135"/>
      <c r="V18" s="135"/>
      <c r="W18" s="135"/>
      <c r="X18" s="135"/>
      <c r="Y18" s="135"/>
      <c r="Z18" s="135"/>
    </row>
    <row r="19" spans="1:26" ht="21.6" customHeight="1">
      <c r="A19" s="135"/>
      <c r="B19" s="135"/>
      <c r="C19" s="135"/>
      <c r="D19" s="135"/>
      <c r="E19" s="135"/>
      <c r="F19" s="135"/>
      <c r="G19" s="135"/>
      <c r="H19" s="135"/>
      <c r="I19" s="135"/>
      <c r="J19" s="135"/>
      <c r="K19" s="135"/>
      <c r="L19" s="135"/>
      <c r="M19" s="135"/>
      <c r="N19" s="135"/>
      <c r="O19" s="135"/>
      <c r="P19" s="135"/>
      <c r="Q19" s="135"/>
      <c r="R19" s="135"/>
      <c r="S19" s="135"/>
      <c r="T19" s="135"/>
      <c r="U19" s="135"/>
      <c r="V19" s="135"/>
      <c r="W19" s="135"/>
      <c r="X19" s="135"/>
      <c r="Y19" s="135"/>
      <c r="Z19" s="135"/>
    </row>
    <row r="20" spans="1:26" ht="21.6" customHeight="1">
      <c r="A20" s="135"/>
      <c r="B20" s="135"/>
      <c r="C20" s="135"/>
      <c r="D20" s="135"/>
      <c r="E20" s="135"/>
      <c r="F20" s="135"/>
      <c r="G20" s="135"/>
      <c r="H20" s="135"/>
      <c r="I20" s="135"/>
      <c r="J20" s="135"/>
      <c r="K20" s="135"/>
      <c r="L20" s="135"/>
      <c r="M20" s="135"/>
      <c r="N20" s="135"/>
      <c r="O20" s="135"/>
      <c r="P20" s="135"/>
      <c r="Q20" s="135"/>
      <c r="R20" s="135"/>
      <c r="S20" s="135"/>
      <c r="T20" s="135"/>
      <c r="U20" s="135"/>
      <c r="V20" s="135"/>
      <c r="W20" s="135"/>
      <c r="X20" s="135"/>
      <c r="Y20" s="135"/>
      <c r="Z20" s="135"/>
    </row>
    <row r="21" spans="1:26" ht="21.6" customHeight="1">
      <c r="A21" s="135"/>
      <c r="B21" s="135"/>
      <c r="C21" s="135"/>
      <c r="D21" s="135"/>
      <c r="E21" s="135"/>
      <c r="F21" s="135"/>
      <c r="G21" s="135"/>
      <c r="H21" s="135"/>
      <c r="I21" s="135"/>
      <c r="J21" s="135"/>
      <c r="K21" s="135"/>
      <c r="L21" s="135"/>
      <c r="M21" s="135"/>
      <c r="N21" s="135"/>
      <c r="O21" s="135"/>
      <c r="P21" s="135"/>
      <c r="Q21" s="135"/>
      <c r="R21" s="135"/>
      <c r="S21" s="135"/>
      <c r="T21" s="135"/>
      <c r="U21" s="135"/>
      <c r="V21" s="135"/>
      <c r="W21" s="135"/>
      <c r="X21" s="135"/>
      <c r="Y21" s="135"/>
      <c r="Z21" s="135"/>
    </row>
    <row r="22" spans="1:26" ht="21.6" customHeight="1">
      <c r="A22" s="135"/>
      <c r="B22" s="135"/>
      <c r="C22" s="135"/>
      <c r="D22" s="135"/>
      <c r="E22" s="135"/>
      <c r="F22" s="135"/>
      <c r="G22" s="135"/>
      <c r="H22" s="135"/>
      <c r="I22" s="135"/>
      <c r="J22" s="135"/>
      <c r="K22" s="135"/>
      <c r="L22" s="135"/>
      <c r="M22" s="135"/>
      <c r="N22" s="135"/>
      <c r="O22" s="135"/>
      <c r="P22" s="135"/>
      <c r="Q22" s="135"/>
      <c r="R22" s="135"/>
      <c r="S22" s="135"/>
      <c r="T22" s="135"/>
      <c r="U22" s="135"/>
      <c r="V22" s="135"/>
      <c r="W22" s="135"/>
      <c r="X22" s="135"/>
      <c r="Y22" s="135"/>
      <c r="Z22" s="135"/>
    </row>
    <row r="23" spans="1:26" ht="21.6" customHeight="1">
      <c r="A23" s="135"/>
      <c r="B23" s="135"/>
      <c r="C23" s="135"/>
      <c r="D23" s="135"/>
      <c r="E23" s="135"/>
      <c r="F23" s="135"/>
      <c r="G23" s="135"/>
      <c r="H23" s="135"/>
      <c r="I23" s="135"/>
      <c r="J23" s="135"/>
      <c r="K23" s="135"/>
      <c r="L23" s="135"/>
      <c r="M23" s="135"/>
      <c r="N23" s="135"/>
      <c r="O23" s="135"/>
      <c r="P23" s="135"/>
      <c r="Q23" s="135"/>
      <c r="R23" s="135"/>
      <c r="S23" s="135"/>
      <c r="T23" s="135"/>
      <c r="U23" s="135"/>
      <c r="V23" s="135"/>
      <c r="W23" s="135"/>
      <c r="X23" s="135"/>
      <c r="Y23" s="135"/>
      <c r="Z23" s="135"/>
    </row>
    <row r="24" spans="1:26" ht="21.6" customHeight="1">
      <c r="A24" s="135"/>
      <c r="B24" s="135"/>
      <c r="C24" s="135"/>
      <c r="D24" s="135"/>
      <c r="E24" s="135"/>
      <c r="F24" s="135"/>
      <c r="G24" s="135"/>
      <c r="H24" s="135"/>
      <c r="I24" s="135"/>
      <c r="J24" s="135"/>
      <c r="K24" s="135"/>
      <c r="L24" s="135"/>
      <c r="M24" s="135"/>
      <c r="N24" s="135"/>
      <c r="O24" s="135"/>
      <c r="P24" s="135"/>
      <c r="Q24" s="135"/>
      <c r="R24" s="135"/>
      <c r="S24" s="135"/>
      <c r="T24" s="135"/>
      <c r="U24" s="135"/>
      <c r="V24" s="135"/>
      <c r="W24" s="135"/>
      <c r="X24" s="135"/>
      <c r="Y24" s="135"/>
      <c r="Z24" s="135"/>
    </row>
    <row r="25" spans="1:26" ht="21.6" customHeight="1">
      <c r="A25" s="135"/>
      <c r="B25" s="135"/>
      <c r="C25" s="135"/>
      <c r="D25" s="135"/>
      <c r="E25" s="135"/>
      <c r="F25" s="135"/>
      <c r="G25" s="135"/>
      <c r="H25" s="135"/>
      <c r="I25" s="135"/>
      <c r="J25" s="135"/>
      <c r="K25" s="135"/>
      <c r="L25" s="135"/>
      <c r="M25" s="135"/>
      <c r="N25" s="135"/>
      <c r="O25" s="135"/>
      <c r="P25" s="135"/>
      <c r="Q25" s="135"/>
      <c r="R25" s="135"/>
      <c r="S25" s="135"/>
      <c r="T25" s="135"/>
      <c r="U25" s="135"/>
      <c r="V25" s="135"/>
      <c r="W25" s="135"/>
      <c r="X25" s="135"/>
      <c r="Y25" s="135"/>
      <c r="Z25" s="135"/>
    </row>
    <row r="26" spans="1:26" ht="21.6" customHeight="1">
      <c r="A26" s="135"/>
      <c r="B26" s="135"/>
      <c r="C26" s="135"/>
      <c r="D26" s="135"/>
      <c r="E26" s="135"/>
      <c r="F26" s="135"/>
      <c r="G26" s="135"/>
      <c r="H26" s="135"/>
      <c r="I26" s="135"/>
      <c r="J26" s="135"/>
      <c r="K26" s="135"/>
      <c r="L26" s="135"/>
      <c r="M26" s="135"/>
      <c r="N26" s="135"/>
      <c r="O26" s="135"/>
      <c r="P26" s="135"/>
      <c r="Q26" s="135"/>
      <c r="R26" s="135"/>
      <c r="S26" s="135"/>
      <c r="T26" s="135"/>
      <c r="U26" s="135"/>
      <c r="V26" s="135"/>
      <c r="W26" s="135"/>
      <c r="X26" s="135"/>
      <c r="Y26" s="135"/>
      <c r="Z26" s="135"/>
    </row>
    <row r="27" spans="1:26" ht="21.6" customHeight="1">
      <c r="A27" s="135"/>
      <c r="B27" s="135"/>
      <c r="C27" s="135"/>
      <c r="D27" s="135"/>
      <c r="E27" s="135"/>
      <c r="F27" s="135"/>
      <c r="G27" s="135"/>
      <c r="H27" s="135"/>
      <c r="I27" s="135"/>
      <c r="J27" s="135"/>
      <c r="K27" s="135"/>
      <c r="L27" s="135"/>
      <c r="M27" s="135"/>
      <c r="N27" s="135"/>
      <c r="O27" s="135"/>
      <c r="P27" s="135"/>
      <c r="Q27" s="135"/>
      <c r="R27" s="135"/>
      <c r="S27" s="135"/>
      <c r="T27" s="135"/>
      <c r="U27" s="135"/>
      <c r="V27" s="135"/>
      <c r="W27" s="135"/>
      <c r="X27" s="135"/>
      <c r="Y27" s="135"/>
      <c r="Z27" s="135"/>
    </row>
    <row r="28" spans="1:26" ht="21.6" customHeight="1">
      <c r="A28" s="135"/>
      <c r="B28" s="135"/>
      <c r="C28" s="135"/>
      <c r="D28" s="135"/>
      <c r="E28" s="135"/>
      <c r="F28" s="135"/>
      <c r="G28" s="135"/>
      <c r="H28" s="135"/>
      <c r="I28" s="135"/>
      <c r="J28" s="135"/>
      <c r="K28" s="135"/>
      <c r="L28" s="135"/>
      <c r="M28" s="135"/>
      <c r="N28" s="135"/>
      <c r="O28" s="135"/>
      <c r="P28" s="135"/>
      <c r="Q28" s="135"/>
      <c r="R28" s="135"/>
      <c r="S28" s="135"/>
      <c r="T28" s="135"/>
      <c r="U28" s="135"/>
      <c r="V28" s="135"/>
      <c r="W28" s="135"/>
      <c r="X28" s="135"/>
      <c r="Y28" s="135"/>
      <c r="Z28" s="135"/>
    </row>
    <row r="29" spans="1:26" ht="21.6" customHeight="1">
      <c r="A29" s="135"/>
      <c r="B29" s="135"/>
      <c r="C29" s="135"/>
      <c r="D29" s="135"/>
      <c r="E29" s="135"/>
      <c r="F29" s="135"/>
      <c r="G29" s="135"/>
      <c r="H29" s="135"/>
      <c r="I29" s="135"/>
      <c r="J29" s="135"/>
      <c r="K29" s="135"/>
      <c r="L29" s="135"/>
      <c r="M29" s="135"/>
      <c r="N29" s="135"/>
      <c r="O29" s="135"/>
      <c r="P29" s="135"/>
      <c r="Q29" s="135"/>
      <c r="R29" s="135"/>
      <c r="S29" s="135"/>
      <c r="T29" s="135"/>
      <c r="U29" s="135"/>
      <c r="V29" s="135"/>
      <c r="W29" s="135"/>
      <c r="X29" s="135"/>
      <c r="Y29" s="135"/>
      <c r="Z29" s="135"/>
    </row>
    <row r="30" spans="1:26" ht="21.6" customHeight="1">
      <c r="A30" s="135"/>
      <c r="B30" s="135"/>
      <c r="C30" s="135"/>
      <c r="D30" s="135"/>
      <c r="E30" s="135"/>
      <c r="F30" s="135"/>
      <c r="G30" s="135"/>
      <c r="H30" s="135"/>
      <c r="I30" s="135"/>
      <c r="J30" s="135"/>
      <c r="K30" s="135"/>
      <c r="L30" s="135"/>
      <c r="M30" s="135"/>
      <c r="N30" s="135"/>
      <c r="O30" s="135"/>
      <c r="P30" s="135"/>
      <c r="Q30" s="135"/>
      <c r="R30" s="135"/>
      <c r="S30" s="135"/>
      <c r="T30" s="135"/>
      <c r="U30" s="135"/>
      <c r="V30" s="135"/>
      <c r="W30" s="135"/>
      <c r="X30" s="135"/>
      <c r="Y30" s="135"/>
      <c r="Z30" s="135"/>
    </row>
    <row r="31" spans="1:26" ht="21.6" customHeight="1">
      <c r="A31" s="135"/>
      <c r="B31" s="135"/>
      <c r="C31" s="135"/>
      <c r="D31" s="135"/>
      <c r="E31" s="135"/>
      <c r="F31" s="135"/>
      <c r="G31" s="135"/>
      <c r="H31" s="135"/>
      <c r="I31" s="135"/>
      <c r="J31" s="135"/>
      <c r="K31" s="135"/>
      <c r="L31" s="135"/>
      <c r="M31" s="135"/>
      <c r="N31" s="135"/>
      <c r="O31" s="135"/>
      <c r="P31" s="135"/>
      <c r="Q31" s="135"/>
      <c r="R31" s="135"/>
      <c r="S31" s="135"/>
      <c r="T31" s="135"/>
      <c r="U31" s="135"/>
      <c r="V31" s="135"/>
      <c r="W31" s="135"/>
      <c r="X31" s="135"/>
      <c r="Y31" s="135"/>
      <c r="Z31" s="135"/>
    </row>
    <row r="32" spans="1:26" ht="21.6" customHeight="1">
      <c r="A32" s="135"/>
      <c r="B32" s="135"/>
      <c r="C32" s="135"/>
      <c r="D32" s="135"/>
      <c r="E32" s="135"/>
      <c r="F32" s="135"/>
      <c r="G32" s="135"/>
      <c r="H32" s="135"/>
      <c r="I32" s="135"/>
      <c r="J32" s="135"/>
      <c r="K32" s="135"/>
      <c r="L32" s="135"/>
      <c r="M32" s="135"/>
      <c r="N32" s="135"/>
      <c r="O32" s="135"/>
      <c r="P32" s="135"/>
      <c r="Q32" s="135"/>
      <c r="R32" s="135"/>
      <c r="S32" s="135"/>
      <c r="T32" s="135"/>
      <c r="U32" s="135"/>
      <c r="V32" s="135"/>
      <c r="W32" s="135"/>
      <c r="X32" s="135"/>
      <c r="Y32" s="135"/>
      <c r="Z32" s="135"/>
    </row>
    <row r="33" spans="1:26" ht="21.6" customHeight="1">
      <c r="A33" s="135"/>
      <c r="B33" s="135"/>
      <c r="C33" s="135"/>
      <c r="D33" s="135"/>
      <c r="E33" s="135"/>
      <c r="F33" s="135"/>
      <c r="G33" s="135"/>
      <c r="H33" s="135"/>
      <c r="I33" s="135"/>
      <c r="J33" s="135"/>
      <c r="K33" s="135"/>
      <c r="L33" s="135"/>
      <c r="M33" s="135"/>
      <c r="N33" s="135"/>
      <c r="O33" s="135"/>
      <c r="P33" s="135"/>
      <c r="Q33" s="135"/>
      <c r="R33" s="135"/>
      <c r="S33" s="135"/>
      <c r="T33" s="135"/>
      <c r="U33" s="135"/>
      <c r="V33" s="135"/>
      <c r="W33" s="135"/>
      <c r="X33" s="135"/>
      <c r="Y33" s="135"/>
      <c r="Z33" s="135"/>
    </row>
    <row r="34" spans="1:26" ht="21.6" customHeight="1">
      <c r="A34" s="135"/>
      <c r="B34" s="135"/>
      <c r="C34" s="135"/>
      <c r="D34" s="135"/>
      <c r="E34" s="135"/>
      <c r="F34" s="135"/>
      <c r="G34" s="135"/>
      <c r="H34" s="135"/>
      <c r="I34" s="135"/>
      <c r="J34" s="135"/>
      <c r="K34" s="135"/>
      <c r="L34" s="135"/>
      <c r="M34" s="135"/>
      <c r="N34" s="135"/>
      <c r="O34" s="135"/>
      <c r="P34" s="135"/>
      <c r="Q34" s="135"/>
      <c r="R34" s="135"/>
      <c r="S34" s="135"/>
      <c r="T34" s="135"/>
      <c r="U34" s="135"/>
      <c r="V34" s="135"/>
      <c r="W34" s="135"/>
      <c r="X34" s="135"/>
      <c r="Y34" s="135"/>
      <c r="Z34" s="135"/>
    </row>
    <row r="35" spans="1:26" ht="21.6" customHeight="1">
      <c r="A35" s="135"/>
      <c r="B35" s="135"/>
      <c r="C35" s="135"/>
      <c r="D35" s="135"/>
      <c r="E35" s="135"/>
      <c r="F35" s="135"/>
      <c r="G35" s="135"/>
      <c r="H35" s="135"/>
      <c r="I35" s="135"/>
      <c r="J35" s="135"/>
      <c r="K35" s="135"/>
      <c r="L35" s="135"/>
      <c r="M35" s="135"/>
      <c r="N35" s="135"/>
      <c r="O35" s="135"/>
      <c r="P35" s="135"/>
      <c r="Q35" s="135"/>
      <c r="R35" s="135"/>
      <c r="S35" s="135"/>
      <c r="T35" s="135"/>
      <c r="U35" s="135"/>
      <c r="V35" s="135"/>
      <c r="W35" s="135"/>
      <c r="X35" s="135"/>
      <c r="Y35" s="135"/>
      <c r="Z35" s="135"/>
    </row>
    <row r="36" spans="1:26" ht="21.6" customHeight="1">
      <c r="A36" s="135"/>
      <c r="B36" s="135"/>
      <c r="C36" s="135"/>
      <c r="D36" s="135"/>
      <c r="E36" s="135"/>
      <c r="F36" s="135"/>
      <c r="G36" s="135"/>
      <c r="H36" s="135"/>
      <c r="I36" s="135"/>
      <c r="J36" s="135"/>
      <c r="K36" s="135"/>
      <c r="L36" s="135"/>
      <c r="M36" s="135"/>
      <c r="N36" s="135"/>
      <c r="O36" s="135"/>
      <c r="P36" s="135"/>
      <c r="Q36" s="135"/>
      <c r="R36" s="135"/>
      <c r="S36" s="135"/>
      <c r="T36" s="135"/>
      <c r="U36" s="135"/>
      <c r="V36" s="135"/>
      <c r="W36" s="135"/>
      <c r="X36" s="135"/>
      <c r="Y36" s="135"/>
      <c r="Z36" s="135"/>
    </row>
    <row r="37" spans="1:26" ht="21.6" customHeight="1">
      <c r="A37" s="135"/>
      <c r="B37" s="135"/>
      <c r="C37" s="135"/>
      <c r="D37" s="135"/>
      <c r="E37" s="135"/>
      <c r="F37" s="135"/>
      <c r="G37" s="135"/>
      <c r="H37" s="135"/>
      <c r="I37" s="135"/>
      <c r="J37" s="135"/>
      <c r="K37" s="135"/>
      <c r="L37" s="135"/>
      <c r="M37" s="135"/>
      <c r="N37" s="135"/>
      <c r="O37" s="135"/>
      <c r="P37" s="135"/>
      <c r="Q37" s="135"/>
      <c r="R37" s="135"/>
      <c r="S37" s="135"/>
      <c r="T37" s="135"/>
      <c r="U37" s="135"/>
      <c r="V37" s="135"/>
      <c r="W37" s="135"/>
      <c r="X37" s="135"/>
      <c r="Y37" s="135"/>
      <c r="Z37" s="135"/>
    </row>
    <row r="38" spans="1:26" ht="21.6" customHeight="1">
      <c r="A38" s="135"/>
      <c r="B38" s="135"/>
      <c r="C38" s="135"/>
      <c r="D38" s="135"/>
      <c r="E38" s="135"/>
      <c r="F38" s="135"/>
      <c r="G38" s="135"/>
      <c r="H38" s="135"/>
      <c r="I38" s="135"/>
      <c r="J38" s="135"/>
      <c r="K38" s="135"/>
      <c r="L38" s="135"/>
      <c r="M38" s="135"/>
      <c r="N38" s="135"/>
      <c r="O38" s="135"/>
      <c r="P38" s="135"/>
      <c r="Q38" s="135"/>
      <c r="R38" s="135"/>
      <c r="S38" s="135"/>
      <c r="T38" s="135"/>
      <c r="U38" s="135"/>
      <c r="V38" s="135"/>
      <c r="W38" s="135"/>
      <c r="X38" s="135"/>
      <c r="Y38" s="135"/>
      <c r="Z38" s="135"/>
    </row>
    <row r="39" spans="1:26" ht="21.6" customHeight="1">
      <c r="A39" s="135"/>
      <c r="B39" s="135"/>
      <c r="C39" s="135"/>
      <c r="D39" s="135"/>
      <c r="E39" s="135"/>
      <c r="F39" s="135"/>
      <c r="G39" s="135"/>
      <c r="H39" s="135"/>
      <c r="I39" s="135"/>
      <c r="J39" s="135"/>
      <c r="K39" s="135"/>
      <c r="L39" s="135"/>
      <c r="M39" s="135"/>
      <c r="N39" s="135"/>
      <c r="O39" s="135"/>
      <c r="P39" s="135"/>
      <c r="Q39" s="135"/>
      <c r="R39" s="135"/>
      <c r="S39" s="135"/>
      <c r="T39" s="135"/>
      <c r="U39" s="135"/>
      <c r="V39" s="135"/>
      <c r="W39" s="135"/>
      <c r="X39" s="135"/>
      <c r="Y39" s="135"/>
      <c r="Z39" s="135"/>
    </row>
    <row r="40" spans="1:26" ht="21.6" customHeight="1">
      <c r="A40" s="135"/>
      <c r="B40" s="135"/>
      <c r="C40" s="135"/>
      <c r="D40" s="135"/>
      <c r="E40" s="135"/>
      <c r="F40" s="135"/>
      <c r="G40" s="135"/>
      <c r="H40" s="135"/>
      <c r="I40" s="135"/>
      <c r="J40" s="135"/>
      <c r="K40" s="135"/>
      <c r="L40" s="135"/>
      <c r="M40" s="135"/>
      <c r="N40" s="135"/>
      <c r="O40" s="135"/>
      <c r="P40" s="135"/>
      <c r="Q40" s="135"/>
      <c r="R40" s="135"/>
      <c r="S40" s="135"/>
      <c r="T40" s="135"/>
      <c r="U40" s="135"/>
      <c r="V40" s="135"/>
      <c r="W40" s="135"/>
      <c r="X40" s="135"/>
      <c r="Y40" s="135"/>
      <c r="Z40" s="135"/>
    </row>
    <row r="41" spans="1:26" ht="21.6" customHeight="1">
      <c r="A41" s="135"/>
      <c r="B41" s="135"/>
      <c r="C41" s="135"/>
      <c r="D41" s="135"/>
      <c r="E41" s="135"/>
      <c r="F41" s="135"/>
      <c r="G41" s="135"/>
      <c r="H41" s="135"/>
      <c r="I41" s="135"/>
      <c r="J41" s="135"/>
      <c r="K41" s="135"/>
      <c r="L41" s="135"/>
      <c r="M41" s="135"/>
      <c r="N41" s="135"/>
      <c r="O41" s="135"/>
      <c r="P41" s="135"/>
      <c r="Q41" s="135"/>
      <c r="R41" s="135"/>
      <c r="S41" s="135"/>
      <c r="T41" s="135"/>
      <c r="U41" s="135"/>
      <c r="V41" s="135"/>
      <c r="W41" s="135"/>
      <c r="X41" s="135"/>
      <c r="Y41" s="135"/>
      <c r="Z41" s="135"/>
    </row>
    <row r="42" spans="1:26" ht="21.6" customHeight="1">
      <c r="A42" s="135"/>
      <c r="B42" s="135"/>
      <c r="C42" s="135"/>
      <c r="D42" s="135"/>
      <c r="E42" s="135"/>
      <c r="F42" s="135"/>
      <c r="G42" s="135"/>
      <c r="H42" s="135"/>
      <c r="I42" s="135"/>
      <c r="J42" s="135"/>
      <c r="K42" s="135"/>
      <c r="L42" s="135"/>
      <c r="M42" s="135"/>
      <c r="N42" s="135"/>
      <c r="O42" s="135"/>
      <c r="P42" s="135"/>
      <c r="Q42" s="135"/>
      <c r="R42" s="135"/>
      <c r="S42" s="135"/>
      <c r="T42" s="135"/>
      <c r="U42" s="135"/>
      <c r="V42" s="135"/>
      <c r="W42" s="135"/>
      <c r="X42" s="135"/>
      <c r="Y42" s="135"/>
      <c r="Z42" s="135"/>
    </row>
    <row r="43" spans="1:26" ht="21.6" customHeight="1">
      <c r="A43" s="135"/>
      <c r="B43" s="135"/>
      <c r="C43" s="135"/>
      <c r="D43" s="135"/>
      <c r="E43" s="135"/>
      <c r="F43" s="135"/>
      <c r="G43" s="135"/>
      <c r="H43" s="135"/>
      <c r="I43" s="135"/>
      <c r="J43" s="135"/>
      <c r="K43" s="135"/>
      <c r="L43" s="135"/>
      <c r="M43" s="135"/>
      <c r="N43" s="135"/>
      <c r="O43" s="135"/>
      <c r="P43" s="135"/>
      <c r="Q43" s="135"/>
      <c r="R43" s="135"/>
      <c r="S43" s="135"/>
      <c r="T43" s="135"/>
      <c r="U43" s="135"/>
      <c r="V43" s="135"/>
      <c r="W43" s="135"/>
      <c r="X43" s="135"/>
      <c r="Y43" s="135"/>
      <c r="Z43" s="135"/>
    </row>
    <row r="44" spans="1:26" ht="21.6" customHeight="1">
      <c r="A44" s="135"/>
      <c r="B44" s="135"/>
      <c r="C44" s="135"/>
      <c r="D44" s="135"/>
      <c r="E44" s="135"/>
      <c r="F44" s="135"/>
      <c r="G44" s="135"/>
      <c r="H44" s="135"/>
      <c r="I44" s="135"/>
      <c r="J44" s="135"/>
      <c r="K44" s="135"/>
      <c r="L44" s="135"/>
      <c r="M44" s="135"/>
      <c r="N44" s="135"/>
      <c r="O44" s="135"/>
      <c r="P44" s="135"/>
      <c r="Q44" s="135"/>
      <c r="R44" s="135"/>
      <c r="S44" s="135"/>
      <c r="T44" s="135"/>
      <c r="U44" s="135"/>
      <c r="V44" s="135"/>
      <c r="W44" s="135"/>
      <c r="X44" s="135"/>
      <c r="Y44" s="135"/>
      <c r="Z44" s="135"/>
    </row>
    <row r="45" spans="1:26" ht="21.6" customHeight="1">
      <c r="A45" s="135"/>
      <c r="B45" s="135"/>
      <c r="C45" s="135"/>
      <c r="D45" s="135"/>
      <c r="E45" s="135"/>
      <c r="F45" s="135"/>
      <c r="G45" s="135"/>
      <c r="H45" s="135"/>
      <c r="I45" s="135"/>
      <c r="J45" s="135"/>
      <c r="K45" s="135"/>
      <c r="L45" s="135"/>
      <c r="M45" s="135"/>
      <c r="N45" s="135"/>
      <c r="O45" s="135"/>
      <c r="P45" s="135"/>
      <c r="Q45" s="135"/>
      <c r="R45" s="135"/>
      <c r="S45" s="135"/>
      <c r="T45" s="135"/>
      <c r="U45" s="135"/>
      <c r="V45" s="135"/>
      <c r="W45" s="135"/>
      <c r="X45" s="135"/>
      <c r="Y45" s="135"/>
      <c r="Z45" s="135"/>
    </row>
    <row r="46" spans="1:26" ht="21.6" customHeight="1">
      <c r="A46" s="135"/>
      <c r="B46" s="135"/>
      <c r="C46" s="135"/>
      <c r="D46" s="135"/>
      <c r="E46" s="135"/>
      <c r="F46" s="135"/>
      <c r="G46" s="135"/>
      <c r="H46" s="135"/>
      <c r="I46" s="135"/>
      <c r="J46" s="135"/>
      <c r="K46" s="135"/>
      <c r="L46" s="135"/>
      <c r="M46" s="135"/>
      <c r="N46" s="135"/>
      <c r="O46" s="135"/>
      <c r="P46" s="135"/>
      <c r="Q46" s="135"/>
      <c r="R46" s="135"/>
      <c r="S46" s="135"/>
      <c r="T46" s="135"/>
      <c r="U46" s="135"/>
      <c r="V46" s="135"/>
      <c r="W46" s="135"/>
      <c r="X46" s="135"/>
      <c r="Y46" s="135"/>
      <c r="Z46" s="135"/>
    </row>
    <row r="47" spans="1:26" ht="21.6" customHeight="1">
      <c r="A47" s="135"/>
      <c r="B47" s="135"/>
      <c r="C47" s="135"/>
      <c r="D47" s="135"/>
      <c r="E47" s="135"/>
      <c r="F47" s="135"/>
      <c r="G47" s="135"/>
      <c r="H47" s="135"/>
      <c r="I47" s="135"/>
      <c r="J47" s="135"/>
      <c r="K47" s="135"/>
      <c r="L47" s="135"/>
      <c r="M47" s="135"/>
      <c r="N47" s="135"/>
      <c r="O47" s="135"/>
      <c r="P47" s="135"/>
      <c r="Q47" s="135"/>
      <c r="R47" s="135"/>
      <c r="S47" s="135"/>
      <c r="T47" s="135"/>
      <c r="U47" s="135"/>
      <c r="V47" s="135"/>
      <c r="W47" s="135"/>
      <c r="X47" s="135"/>
      <c r="Y47" s="135"/>
      <c r="Z47" s="135"/>
    </row>
    <row r="48" spans="1:26" ht="21.6" customHeight="1">
      <c r="A48" s="135"/>
      <c r="B48" s="135"/>
      <c r="C48" s="135"/>
      <c r="D48" s="135"/>
      <c r="E48" s="135"/>
      <c r="F48" s="135"/>
      <c r="G48" s="135"/>
      <c r="H48" s="135"/>
      <c r="I48" s="135"/>
      <c r="J48" s="135"/>
      <c r="K48" s="135"/>
      <c r="L48" s="135"/>
      <c r="M48" s="135"/>
      <c r="N48" s="135"/>
      <c r="O48" s="135"/>
      <c r="P48" s="135"/>
      <c r="Q48" s="135"/>
      <c r="R48" s="135"/>
      <c r="S48" s="135"/>
      <c r="T48" s="135"/>
      <c r="U48" s="135"/>
      <c r="V48" s="135"/>
      <c r="W48" s="135"/>
      <c r="X48" s="135"/>
      <c r="Y48" s="135"/>
      <c r="Z48" s="135"/>
    </row>
    <row r="49" spans="1:26" ht="21.6" customHeight="1">
      <c r="A49" s="135"/>
      <c r="B49" s="135"/>
      <c r="C49" s="135"/>
      <c r="D49" s="135"/>
      <c r="E49" s="135"/>
      <c r="F49" s="135"/>
      <c r="G49" s="135"/>
      <c r="H49" s="135"/>
      <c r="I49" s="135"/>
      <c r="J49" s="135"/>
      <c r="K49" s="135"/>
      <c r="L49" s="135"/>
      <c r="M49" s="135"/>
      <c r="N49" s="135"/>
      <c r="O49" s="135"/>
      <c r="P49" s="135"/>
      <c r="Q49" s="135"/>
      <c r="R49" s="135"/>
      <c r="S49" s="135"/>
      <c r="T49" s="135"/>
      <c r="U49" s="135"/>
      <c r="V49" s="135"/>
      <c r="W49" s="135"/>
      <c r="X49" s="135"/>
      <c r="Y49" s="135"/>
      <c r="Z49" s="135"/>
    </row>
    <row r="50" spans="1:26" ht="21.6" customHeight="1">
      <c r="A50" s="135"/>
      <c r="B50" s="135"/>
      <c r="C50" s="135"/>
      <c r="D50" s="135"/>
      <c r="E50" s="135"/>
      <c r="F50" s="135"/>
      <c r="G50" s="135"/>
      <c r="H50" s="135"/>
      <c r="I50" s="135"/>
      <c r="J50" s="135"/>
      <c r="K50" s="135"/>
      <c r="L50" s="135"/>
      <c r="M50" s="135"/>
      <c r="N50" s="135"/>
      <c r="O50" s="135"/>
      <c r="P50" s="135"/>
      <c r="Q50" s="135"/>
      <c r="R50" s="135"/>
      <c r="S50" s="135"/>
      <c r="T50" s="135"/>
      <c r="U50" s="135"/>
      <c r="V50" s="135"/>
      <c r="W50" s="135"/>
      <c r="X50" s="135"/>
      <c r="Y50" s="135"/>
      <c r="Z50" s="135"/>
    </row>
    <row r="51" spans="1:26" ht="21.6" customHeight="1">
      <c r="A51" s="135"/>
      <c r="B51" s="135"/>
      <c r="C51" s="135"/>
      <c r="D51" s="135"/>
      <c r="E51" s="135"/>
      <c r="F51" s="135"/>
      <c r="G51" s="135"/>
      <c r="H51" s="135"/>
      <c r="I51" s="135"/>
      <c r="J51" s="135"/>
      <c r="K51" s="135"/>
      <c r="L51" s="135"/>
      <c r="M51" s="135"/>
      <c r="N51" s="135"/>
      <c r="O51" s="135"/>
      <c r="P51" s="135"/>
      <c r="Q51" s="135"/>
      <c r="R51" s="135"/>
      <c r="S51" s="135"/>
      <c r="T51" s="135"/>
      <c r="U51" s="135"/>
      <c r="V51" s="135"/>
      <c r="W51" s="135"/>
      <c r="X51" s="135"/>
      <c r="Y51" s="135"/>
      <c r="Z51" s="135"/>
    </row>
    <row r="52" spans="1:26" ht="21.6" customHeight="1">
      <c r="A52" s="135"/>
      <c r="B52" s="135"/>
      <c r="C52" s="135"/>
      <c r="D52" s="135"/>
      <c r="E52" s="135"/>
      <c r="F52" s="135"/>
      <c r="G52" s="135"/>
      <c r="H52" s="135"/>
      <c r="I52" s="135"/>
      <c r="J52" s="135"/>
      <c r="K52" s="135"/>
      <c r="L52" s="135"/>
      <c r="M52" s="135"/>
      <c r="N52" s="135"/>
      <c r="O52" s="135"/>
      <c r="P52" s="135"/>
      <c r="Q52" s="135"/>
      <c r="R52" s="135"/>
      <c r="S52" s="135"/>
      <c r="T52" s="135"/>
      <c r="U52" s="135"/>
      <c r="V52" s="135"/>
      <c r="W52" s="135"/>
      <c r="X52" s="135"/>
      <c r="Y52" s="135"/>
      <c r="Z52" s="135"/>
    </row>
    <row r="53" spans="1:26" ht="21.6" customHeight="1">
      <c r="A53" s="135"/>
      <c r="B53" s="135"/>
      <c r="C53" s="135"/>
      <c r="D53" s="135"/>
      <c r="E53" s="135"/>
      <c r="F53" s="135"/>
      <c r="G53" s="135"/>
      <c r="H53" s="135"/>
      <c r="I53" s="135"/>
      <c r="J53" s="135"/>
      <c r="K53" s="135"/>
      <c r="L53" s="135"/>
      <c r="M53" s="135"/>
      <c r="N53" s="135"/>
      <c r="O53" s="135"/>
      <c r="P53" s="135"/>
      <c r="Q53" s="135"/>
      <c r="R53" s="135"/>
      <c r="S53" s="135"/>
      <c r="T53" s="135"/>
      <c r="U53" s="135"/>
      <c r="V53" s="135"/>
      <c r="W53" s="135"/>
      <c r="X53" s="135"/>
      <c r="Y53" s="135"/>
      <c r="Z53" s="135"/>
    </row>
    <row r="54" spans="1:26" ht="21.6" customHeight="1">
      <c r="A54" s="135"/>
      <c r="B54" s="135"/>
      <c r="C54" s="135"/>
      <c r="D54" s="135"/>
      <c r="E54" s="135"/>
      <c r="F54" s="135"/>
      <c r="G54" s="135"/>
      <c r="H54" s="135"/>
      <c r="I54" s="135"/>
      <c r="J54" s="135"/>
      <c r="K54" s="135"/>
      <c r="L54" s="135"/>
      <c r="M54" s="135"/>
      <c r="N54" s="135"/>
      <c r="O54" s="135"/>
      <c r="P54" s="135"/>
      <c r="Q54" s="135"/>
      <c r="R54" s="135"/>
      <c r="S54" s="135"/>
      <c r="T54" s="135"/>
      <c r="U54" s="135"/>
      <c r="V54" s="135"/>
      <c r="W54" s="135"/>
      <c r="X54" s="135"/>
      <c r="Y54" s="135"/>
      <c r="Z54" s="135"/>
    </row>
    <row r="55" spans="1:26" ht="21.6" customHeight="1">
      <c r="A55" s="135"/>
      <c r="B55" s="135"/>
      <c r="C55" s="135"/>
      <c r="D55" s="135"/>
      <c r="E55" s="135"/>
      <c r="F55" s="135"/>
      <c r="G55" s="135"/>
      <c r="H55" s="135"/>
      <c r="I55" s="135"/>
      <c r="J55" s="135"/>
      <c r="K55" s="135"/>
      <c r="L55" s="135"/>
      <c r="M55" s="135"/>
      <c r="N55" s="135"/>
      <c r="O55" s="135"/>
      <c r="P55" s="135"/>
      <c r="Q55" s="135"/>
      <c r="R55" s="135"/>
      <c r="S55" s="135"/>
      <c r="T55" s="135"/>
      <c r="U55" s="135"/>
      <c r="V55" s="135"/>
      <c r="W55" s="135"/>
      <c r="X55" s="135"/>
      <c r="Y55" s="135"/>
      <c r="Z55" s="135"/>
    </row>
    <row r="56" spans="1:26" ht="21.6" customHeight="1">
      <c r="A56" s="135"/>
      <c r="B56" s="135"/>
      <c r="C56" s="135"/>
      <c r="D56" s="135"/>
      <c r="E56" s="135"/>
      <c r="F56" s="135"/>
      <c r="G56" s="135"/>
      <c r="H56" s="135"/>
      <c r="I56" s="135"/>
      <c r="J56" s="135"/>
      <c r="K56" s="135"/>
      <c r="L56" s="135"/>
      <c r="M56" s="135"/>
      <c r="N56" s="135"/>
      <c r="O56" s="135"/>
      <c r="P56" s="135"/>
      <c r="Q56" s="135"/>
      <c r="R56" s="135"/>
      <c r="S56" s="135"/>
      <c r="T56" s="135"/>
      <c r="U56" s="135"/>
      <c r="V56" s="135"/>
      <c r="W56" s="135"/>
      <c r="X56" s="135"/>
      <c r="Y56" s="135"/>
      <c r="Z56" s="135"/>
    </row>
    <row r="57" spans="1:26" ht="21.6" customHeight="1">
      <c r="A57" s="135"/>
      <c r="B57" s="135"/>
      <c r="C57" s="135"/>
      <c r="D57" s="135"/>
      <c r="E57" s="135"/>
      <c r="F57" s="135"/>
      <c r="G57" s="135"/>
      <c r="H57" s="135"/>
      <c r="I57" s="135"/>
      <c r="J57" s="135"/>
      <c r="K57" s="135"/>
      <c r="L57" s="135"/>
      <c r="M57" s="135"/>
      <c r="N57" s="135"/>
      <c r="O57" s="135"/>
      <c r="P57" s="135"/>
      <c r="Q57" s="135"/>
      <c r="R57" s="135"/>
      <c r="S57" s="135"/>
      <c r="T57" s="135"/>
      <c r="U57" s="135"/>
      <c r="V57" s="135"/>
      <c r="W57" s="135"/>
      <c r="X57" s="135"/>
      <c r="Y57" s="135"/>
      <c r="Z57" s="135"/>
    </row>
    <row r="58" spans="1:26" ht="21.6" customHeight="1">
      <c r="A58" s="135"/>
      <c r="B58" s="135"/>
      <c r="C58" s="135"/>
      <c r="D58" s="135"/>
      <c r="E58" s="135"/>
      <c r="F58" s="135"/>
      <c r="G58" s="135"/>
      <c r="H58" s="135"/>
      <c r="I58" s="135"/>
      <c r="J58" s="135"/>
      <c r="K58" s="135"/>
      <c r="L58" s="135"/>
      <c r="M58" s="135"/>
      <c r="N58" s="135"/>
      <c r="O58" s="135"/>
      <c r="P58" s="135"/>
      <c r="Q58" s="135"/>
      <c r="R58" s="135"/>
      <c r="S58" s="135"/>
      <c r="T58" s="135"/>
      <c r="U58" s="135"/>
      <c r="V58" s="135"/>
      <c r="W58" s="135"/>
      <c r="X58" s="135"/>
      <c r="Y58" s="135"/>
      <c r="Z58" s="135"/>
    </row>
    <row r="59" spans="1:26" ht="21.6" customHeight="1">
      <c r="A59" s="135"/>
      <c r="B59" s="135"/>
      <c r="C59" s="135"/>
      <c r="D59" s="135"/>
      <c r="E59" s="135"/>
      <c r="F59" s="135"/>
      <c r="G59" s="135"/>
      <c r="H59" s="135"/>
      <c r="I59" s="135"/>
      <c r="J59" s="135"/>
      <c r="K59" s="135"/>
      <c r="L59" s="135"/>
      <c r="M59" s="135"/>
      <c r="N59" s="135"/>
      <c r="O59" s="135"/>
      <c r="P59" s="135"/>
      <c r="Q59" s="135"/>
      <c r="R59" s="135"/>
      <c r="S59" s="135"/>
      <c r="T59" s="135"/>
      <c r="U59" s="135"/>
      <c r="V59" s="135"/>
      <c r="W59" s="135"/>
      <c r="X59" s="135"/>
      <c r="Y59" s="135"/>
      <c r="Z59" s="135"/>
    </row>
    <row r="60" spans="1:26" ht="21.6" customHeight="1">
      <c r="A60" s="135"/>
      <c r="B60" s="135"/>
      <c r="C60" s="135"/>
      <c r="D60" s="135"/>
      <c r="E60" s="135"/>
      <c r="F60" s="135"/>
      <c r="G60" s="135"/>
      <c r="H60" s="135"/>
      <c r="I60" s="135"/>
      <c r="J60" s="135"/>
      <c r="K60" s="135"/>
      <c r="L60" s="135"/>
      <c r="M60" s="135"/>
      <c r="N60" s="135"/>
      <c r="O60" s="135"/>
      <c r="P60" s="135"/>
      <c r="Q60" s="135"/>
      <c r="R60" s="135"/>
      <c r="S60" s="135"/>
      <c r="T60" s="135"/>
      <c r="U60" s="135"/>
      <c r="V60" s="135"/>
      <c r="W60" s="135"/>
      <c r="X60" s="135"/>
      <c r="Y60" s="135"/>
      <c r="Z60" s="135"/>
    </row>
    <row r="61" spans="1:26" ht="21.6" customHeight="1">
      <c r="A61" s="135"/>
      <c r="B61" s="135"/>
      <c r="C61" s="135"/>
      <c r="D61" s="135"/>
      <c r="E61" s="135"/>
      <c r="F61" s="135"/>
      <c r="G61" s="135"/>
      <c r="H61" s="135"/>
      <c r="I61" s="135"/>
      <c r="J61" s="135"/>
      <c r="K61" s="135"/>
      <c r="L61" s="135"/>
      <c r="M61" s="135"/>
      <c r="N61" s="135"/>
      <c r="O61" s="135"/>
      <c r="P61" s="135"/>
      <c r="Q61" s="135"/>
      <c r="R61" s="135"/>
      <c r="S61" s="135"/>
      <c r="T61" s="135"/>
      <c r="U61" s="135"/>
      <c r="V61" s="135"/>
      <c r="W61" s="135"/>
      <c r="X61" s="135"/>
      <c r="Y61" s="135"/>
      <c r="Z61" s="135"/>
    </row>
    <row r="62" spans="1:26" ht="21.6" customHeight="1">
      <c r="A62" s="135"/>
      <c r="B62" s="135"/>
      <c r="C62" s="135"/>
      <c r="D62" s="135"/>
      <c r="E62" s="135"/>
      <c r="F62" s="135"/>
      <c r="G62" s="135"/>
      <c r="H62" s="135"/>
      <c r="I62" s="135"/>
      <c r="J62" s="135"/>
      <c r="K62" s="135"/>
      <c r="L62" s="135"/>
      <c r="M62" s="135"/>
      <c r="N62" s="135"/>
      <c r="O62" s="135"/>
      <c r="P62" s="135"/>
      <c r="Q62" s="135"/>
      <c r="R62" s="135"/>
      <c r="S62" s="135"/>
      <c r="T62" s="135"/>
      <c r="U62" s="135"/>
      <c r="V62" s="135"/>
      <c r="W62" s="135"/>
      <c r="X62" s="135"/>
      <c r="Y62" s="135"/>
      <c r="Z62" s="135"/>
    </row>
    <row r="63" spans="1:26" ht="21.6" customHeight="1">
      <c r="A63" s="135"/>
      <c r="B63" s="135"/>
      <c r="C63" s="135"/>
      <c r="D63" s="135"/>
      <c r="E63" s="135"/>
      <c r="F63" s="135"/>
      <c r="G63" s="135"/>
      <c r="H63" s="135"/>
      <c r="I63" s="135"/>
      <c r="J63" s="135"/>
      <c r="K63" s="135"/>
      <c r="L63" s="135"/>
      <c r="M63" s="135"/>
      <c r="N63" s="135"/>
      <c r="O63" s="135"/>
      <c r="P63" s="135"/>
      <c r="Q63" s="135"/>
      <c r="R63" s="135"/>
      <c r="S63" s="135"/>
      <c r="T63" s="135"/>
      <c r="U63" s="135"/>
      <c r="V63" s="135"/>
      <c r="W63" s="135"/>
      <c r="X63" s="135"/>
      <c r="Y63" s="135"/>
      <c r="Z63" s="135"/>
    </row>
    <row r="64" spans="1:26" ht="21.6" customHeight="1">
      <c r="A64" s="135"/>
      <c r="B64" s="135"/>
      <c r="C64" s="135"/>
      <c r="D64" s="135"/>
      <c r="E64" s="135"/>
      <c r="F64" s="135"/>
      <c r="G64" s="135"/>
      <c r="H64" s="135"/>
      <c r="I64" s="135"/>
      <c r="J64" s="135"/>
      <c r="K64" s="135"/>
      <c r="L64" s="135"/>
      <c r="M64" s="135"/>
      <c r="N64" s="135"/>
      <c r="O64" s="135"/>
      <c r="P64" s="135"/>
      <c r="Q64" s="135"/>
      <c r="R64" s="135"/>
      <c r="S64" s="135"/>
      <c r="T64" s="135"/>
      <c r="U64" s="135"/>
      <c r="V64" s="135"/>
      <c r="W64" s="135"/>
      <c r="X64" s="135"/>
      <c r="Y64" s="135"/>
      <c r="Z64" s="135"/>
    </row>
    <row r="65" spans="1:26" ht="21.6" customHeight="1">
      <c r="A65" s="135"/>
      <c r="B65" s="135"/>
      <c r="C65" s="135"/>
      <c r="D65" s="135"/>
      <c r="E65" s="135"/>
      <c r="F65" s="135"/>
      <c r="G65" s="135"/>
      <c r="H65" s="135"/>
      <c r="I65" s="135"/>
      <c r="J65" s="135"/>
      <c r="K65" s="135"/>
      <c r="L65" s="135"/>
      <c r="M65" s="135"/>
      <c r="N65" s="135"/>
      <c r="O65" s="135"/>
      <c r="P65" s="135"/>
      <c r="Q65" s="135"/>
      <c r="R65" s="135"/>
      <c r="S65" s="135"/>
      <c r="T65" s="135"/>
      <c r="U65" s="135"/>
      <c r="V65" s="135"/>
      <c r="W65" s="135"/>
      <c r="X65" s="135"/>
      <c r="Y65" s="135"/>
      <c r="Z65" s="135"/>
    </row>
    <row r="66" spans="1:26" ht="21.6" customHeight="1">
      <c r="A66" s="135"/>
      <c r="B66" s="135"/>
      <c r="C66" s="135"/>
      <c r="D66" s="135"/>
      <c r="E66" s="135"/>
      <c r="F66" s="135"/>
      <c r="G66" s="135"/>
      <c r="H66" s="135"/>
      <c r="I66" s="135"/>
      <c r="J66" s="135"/>
      <c r="K66" s="135"/>
      <c r="L66" s="135"/>
      <c r="M66" s="135"/>
      <c r="N66" s="135"/>
      <c r="O66" s="135"/>
      <c r="P66" s="135"/>
      <c r="Q66" s="135"/>
      <c r="R66" s="135"/>
      <c r="S66" s="135"/>
      <c r="T66" s="135"/>
      <c r="U66" s="135"/>
      <c r="V66" s="135"/>
      <c r="W66" s="135"/>
      <c r="X66" s="135"/>
      <c r="Y66" s="135"/>
      <c r="Z66" s="135"/>
    </row>
    <row r="67" spans="1:26" ht="21.6" customHeight="1">
      <c r="A67" s="135"/>
      <c r="B67" s="135"/>
      <c r="C67" s="135"/>
      <c r="D67" s="135"/>
      <c r="E67" s="135"/>
      <c r="F67" s="135"/>
      <c r="G67" s="135"/>
      <c r="H67" s="135"/>
      <c r="I67" s="135"/>
      <c r="J67" s="135"/>
      <c r="K67" s="135"/>
      <c r="L67" s="135"/>
      <c r="M67" s="135"/>
      <c r="N67" s="135"/>
      <c r="O67" s="135"/>
      <c r="P67" s="135"/>
      <c r="Q67" s="135"/>
      <c r="R67" s="135"/>
      <c r="S67" s="135"/>
      <c r="T67" s="135"/>
      <c r="U67" s="135"/>
      <c r="V67" s="135"/>
      <c r="W67" s="135"/>
      <c r="X67" s="135"/>
      <c r="Y67" s="135"/>
      <c r="Z67" s="135"/>
    </row>
    <row r="68" spans="1:26" ht="21.6" customHeight="1">
      <c r="A68" s="135"/>
      <c r="B68" s="135"/>
      <c r="C68" s="135"/>
      <c r="D68" s="135"/>
      <c r="E68" s="135"/>
      <c r="F68" s="135"/>
      <c r="G68" s="135"/>
      <c r="H68" s="135"/>
      <c r="I68" s="135"/>
      <c r="J68" s="135"/>
      <c r="K68" s="135"/>
      <c r="L68" s="135"/>
      <c r="M68" s="135"/>
      <c r="N68" s="135"/>
      <c r="O68" s="135"/>
      <c r="P68" s="135"/>
      <c r="Q68" s="135"/>
      <c r="R68" s="135"/>
      <c r="S68" s="135"/>
      <c r="T68" s="135"/>
      <c r="U68" s="135"/>
      <c r="V68" s="135"/>
      <c r="W68" s="135"/>
      <c r="X68" s="135"/>
      <c r="Y68" s="135"/>
      <c r="Z68" s="135"/>
    </row>
    <row r="69" spans="1:26" ht="21.6" customHeight="1">
      <c r="A69" s="135"/>
      <c r="B69" s="135"/>
      <c r="C69" s="135"/>
      <c r="D69" s="135"/>
      <c r="E69" s="135"/>
      <c r="F69" s="135"/>
      <c r="G69" s="135"/>
      <c r="H69" s="135"/>
      <c r="I69" s="135"/>
      <c r="J69" s="135"/>
      <c r="K69" s="135"/>
      <c r="L69" s="135"/>
      <c r="M69" s="135"/>
      <c r="N69" s="135"/>
      <c r="O69" s="135"/>
      <c r="P69" s="135"/>
      <c r="Q69" s="135"/>
      <c r="R69" s="135"/>
      <c r="S69" s="135"/>
      <c r="T69" s="135"/>
      <c r="U69" s="135"/>
      <c r="V69" s="135"/>
      <c r="W69" s="135"/>
      <c r="X69" s="135"/>
      <c r="Y69" s="135"/>
      <c r="Z69" s="135"/>
    </row>
    <row r="70" spans="1:26" ht="21.6" customHeight="1">
      <c r="A70" s="135"/>
      <c r="B70" s="135"/>
      <c r="C70" s="135"/>
      <c r="D70" s="135"/>
      <c r="E70" s="135"/>
      <c r="F70" s="135"/>
      <c r="G70" s="135"/>
      <c r="H70" s="135"/>
      <c r="I70" s="135"/>
      <c r="J70" s="135"/>
      <c r="K70" s="135"/>
      <c r="L70" s="135"/>
      <c r="M70" s="135"/>
      <c r="N70" s="135"/>
      <c r="O70" s="135"/>
      <c r="P70" s="135"/>
      <c r="Q70" s="135"/>
      <c r="R70" s="135"/>
      <c r="S70" s="135"/>
      <c r="T70" s="135"/>
      <c r="U70" s="135"/>
      <c r="V70" s="135"/>
      <c r="W70" s="135"/>
      <c r="X70" s="135"/>
      <c r="Y70" s="135"/>
      <c r="Z70" s="135"/>
    </row>
    <row r="71" spans="1:26" ht="21.6" customHeight="1">
      <c r="A71" s="135"/>
      <c r="B71" s="135"/>
      <c r="C71" s="135"/>
      <c r="D71" s="135"/>
      <c r="E71" s="135"/>
      <c r="F71" s="135"/>
      <c r="G71" s="135"/>
      <c r="H71" s="135"/>
      <c r="I71" s="135"/>
      <c r="J71" s="135"/>
      <c r="K71" s="135"/>
      <c r="L71" s="135"/>
      <c r="M71" s="135"/>
      <c r="N71" s="135"/>
      <c r="O71" s="135"/>
      <c r="P71" s="135"/>
      <c r="Q71" s="135"/>
      <c r="R71" s="135"/>
      <c r="S71" s="135"/>
      <c r="T71" s="135"/>
      <c r="U71" s="135"/>
      <c r="V71" s="135"/>
      <c r="W71" s="135"/>
      <c r="X71" s="135"/>
      <c r="Y71" s="135"/>
      <c r="Z71" s="135"/>
    </row>
    <row r="72" spans="1:26" ht="21.6" customHeight="1">
      <c r="A72" s="135"/>
      <c r="B72" s="135"/>
      <c r="C72" s="135"/>
      <c r="D72" s="135"/>
      <c r="E72" s="135"/>
      <c r="F72" s="135"/>
      <c r="G72" s="135"/>
      <c r="H72" s="135"/>
      <c r="I72" s="135"/>
      <c r="J72" s="135"/>
      <c r="K72" s="135"/>
      <c r="L72" s="135"/>
      <c r="M72" s="135"/>
      <c r="N72" s="135"/>
      <c r="O72" s="135"/>
      <c r="P72" s="135"/>
      <c r="Q72" s="135"/>
      <c r="R72" s="135"/>
      <c r="S72" s="135"/>
      <c r="T72" s="135"/>
      <c r="U72" s="135"/>
      <c r="V72" s="135"/>
      <c r="W72" s="135"/>
      <c r="X72" s="135"/>
      <c r="Y72" s="135"/>
      <c r="Z72" s="135"/>
    </row>
    <row r="73" spans="1:26" ht="21.6" customHeight="1">
      <c r="A73" s="135"/>
      <c r="B73" s="135"/>
      <c r="C73" s="135"/>
      <c r="D73" s="135"/>
      <c r="E73" s="135"/>
      <c r="F73" s="135"/>
      <c r="G73" s="135"/>
      <c r="H73" s="135"/>
      <c r="I73" s="135"/>
      <c r="J73" s="135"/>
      <c r="K73" s="135"/>
      <c r="L73" s="135"/>
      <c r="M73" s="135"/>
      <c r="N73" s="135"/>
      <c r="O73" s="135"/>
      <c r="P73" s="135"/>
      <c r="Q73" s="135"/>
      <c r="R73" s="135"/>
      <c r="S73" s="135"/>
      <c r="T73" s="135"/>
      <c r="U73" s="135"/>
      <c r="V73" s="135"/>
      <c r="W73" s="135"/>
      <c r="X73" s="135"/>
      <c r="Y73" s="135"/>
      <c r="Z73" s="135"/>
    </row>
    <row r="74" spans="1:26" ht="21.6" customHeight="1">
      <c r="A74" s="135"/>
      <c r="B74" s="135"/>
      <c r="C74" s="135"/>
      <c r="D74" s="135"/>
      <c r="E74" s="135"/>
      <c r="F74" s="135"/>
      <c r="G74" s="135"/>
      <c r="H74" s="135"/>
      <c r="I74" s="135"/>
      <c r="J74" s="135"/>
      <c r="K74" s="135"/>
      <c r="L74" s="135"/>
      <c r="M74" s="135"/>
      <c r="N74" s="135"/>
      <c r="O74" s="135"/>
      <c r="P74" s="135"/>
      <c r="Q74" s="135"/>
      <c r="R74" s="135"/>
      <c r="S74" s="135"/>
      <c r="T74" s="135"/>
      <c r="U74" s="135"/>
      <c r="V74" s="135"/>
      <c r="W74" s="135"/>
      <c r="X74" s="135"/>
      <c r="Y74" s="135"/>
      <c r="Z74" s="135"/>
    </row>
    <row r="75" spans="1:26" ht="21.6" customHeight="1">
      <c r="A75" s="135"/>
      <c r="B75" s="135"/>
      <c r="C75" s="135"/>
      <c r="D75" s="135"/>
      <c r="E75" s="135"/>
      <c r="F75" s="135"/>
      <c r="G75" s="135"/>
      <c r="H75" s="135"/>
      <c r="I75" s="135"/>
      <c r="J75" s="135"/>
      <c r="K75" s="135"/>
      <c r="L75" s="135"/>
      <c r="M75" s="135"/>
      <c r="N75" s="135"/>
      <c r="O75" s="135"/>
      <c r="P75" s="135"/>
      <c r="Q75" s="135"/>
      <c r="R75" s="135"/>
      <c r="S75" s="135"/>
      <c r="T75" s="135"/>
      <c r="U75" s="135"/>
      <c r="V75" s="135"/>
      <c r="W75" s="135"/>
      <c r="X75" s="135"/>
      <c r="Y75" s="135"/>
      <c r="Z75" s="135"/>
    </row>
    <row r="76" spans="1:26" ht="21.6" customHeight="1">
      <c r="A76" s="135"/>
      <c r="B76" s="135"/>
      <c r="C76" s="135"/>
      <c r="D76" s="135"/>
      <c r="E76" s="135"/>
      <c r="F76" s="135"/>
      <c r="G76" s="135"/>
      <c r="H76" s="135"/>
      <c r="I76" s="135"/>
      <c r="J76" s="135"/>
      <c r="K76" s="135"/>
      <c r="L76" s="135"/>
      <c r="M76" s="135"/>
      <c r="N76" s="135"/>
      <c r="O76" s="135"/>
      <c r="P76" s="135"/>
      <c r="Q76" s="135"/>
      <c r="R76" s="135"/>
      <c r="S76" s="135"/>
      <c r="T76" s="135"/>
      <c r="U76" s="135"/>
      <c r="V76" s="135"/>
      <c r="W76" s="135"/>
      <c r="X76" s="135"/>
      <c r="Y76" s="135"/>
      <c r="Z76" s="135"/>
    </row>
    <row r="77" spans="1:26" ht="21.6" customHeight="1">
      <c r="A77" s="135"/>
      <c r="B77" s="135"/>
      <c r="C77" s="135"/>
      <c r="D77" s="135"/>
      <c r="E77" s="135"/>
      <c r="F77" s="135"/>
      <c r="G77" s="135"/>
      <c r="H77" s="135"/>
      <c r="I77" s="135"/>
      <c r="J77" s="135"/>
      <c r="K77" s="135"/>
      <c r="L77" s="135"/>
      <c r="M77" s="135"/>
      <c r="N77" s="135"/>
      <c r="O77" s="135"/>
      <c r="P77" s="135"/>
      <c r="Q77" s="135"/>
      <c r="R77" s="135"/>
      <c r="S77" s="135"/>
      <c r="T77" s="135"/>
      <c r="U77" s="135"/>
      <c r="V77" s="135"/>
      <c r="W77" s="135"/>
      <c r="X77" s="135"/>
      <c r="Y77" s="135"/>
      <c r="Z77" s="135"/>
    </row>
    <row r="78" spans="1:26" ht="21.6" customHeight="1">
      <c r="A78" s="135"/>
      <c r="B78" s="135"/>
      <c r="C78" s="135"/>
      <c r="D78" s="135"/>
      <c r="E78" s="135"/>
      <c r="F78" s="135"/>
      <c r="G78" s="135"/>
      <c r="H78" s="135"/>
      <c r="I78" s="135"/>
      <c r="J78" s="135"/>
      <c r="K78" s="135"/>
      <c r="L78" s="135"/>
      <c r="M78" s="135"/>
      <c r="N78" s="135"/>
      <c r="O78" s="135"/>
      <c r="P78" s="135"/>
      <c r="Q78" s="135"/>
      <c r="R78" s="135"/>
      <c r="S78" s="135"/>
      <c r="T78" s="135"/>
      <c r="U78" s="135"/>
      <c r="V78" s="135"/>
      <c r="W78" s="135"/>
      <c r="X78" s="135"/>
      <c r="Y78" s="135"/>
      <c r="Z78" s="135"/>
    </row>
    <row r="79" spans="1:26" ht="21.6" customHeight="1">
      <c r="A79" s="135"/>
      <c r="B79" s="135"/>
      <c r="C79" s="135"/>
      <c r="D79" s="135"/>
      <c r="E79" s="135"/>
      <c r="F79" s="135"/>
      <c r="G79" s="135"/>
      <c r="H79" s="135"/>
      <c r="I79" s="135"/>
      <c r="J79" s="135"/>
      <c r="K79" s="135"/>
      <c r="L79" s="135"/>
      <c r="M79" s="135"/>
      <c r="N79" s="135"/>
      <c r="O79" s="135"/>
      <c r="P79" s="135"/>
      <c r="Q79" s="135"/>
      <c r="R79" s="135"/>
      <c r="S79" s="135"/>
      <c r="T79" s="135"/>
      <c r="U79" s="135"/>
      <c r="V79" s="135"/>
      <c r="W79" s="135"/>
      <c r="X79" s="135"/>
      <c r="Y79" s="135"/>
      <c r="Z79" s="135"/>
    </row>
    <row r="80" spans="1:26" ht="21.6" customHeight="1">
      <c r="A80" s="135"/>
      <c r="B80" s="135"/>
      <c r="C80" s="135"/>
      <c r="D80" s="135"/>
      <c r="E80" s="135"/>
      <c r="F80" s="135"/>
      <c r="G80" s="135"/>
      <c r="H80" s="135"/>
      <c r="I80" s="135"/>
      <c r="J80" s="135"/>
      <c r="K80" s="135"/>
      <c r="L80" s="135"/>
      <c r="M80" s="135"/>
      <c r="N80" s="135"/>
      <c r="O80" s="135"/>
      <c r="P80" s="135"/>
      <c r="Q80" s="135"/>
      <c r="R80" s="135"/>
      <c r="S80" s="135"/>
      <c r="T80" s="135"/>
      <c r="U80" s="135"/>
      <c r="V80" s="135"/>
      <c r="W80" s="135"/>
      <c r="X80" s="135"/>
      <c r="Y80" s="135"/>
      <c r="Z80" s="135"/>
    </row>
    <row r="81" spans="1:26" ht="21.6" customHeight="1">
      <c r="A81" s="135"/>
      <c r="B81" s="135"/>
      <c r="C81" s="135"/>
      <c r="D81" s="135"/>
      <c r="E81" s="135"/>
      <c r="F81" s="135"/>
      <c r="G81" s="135"/>
      <c r="H81" s="135"/>
      <c r="I81" s="135"/>
      <c r="J81" s="135"/>
      <c r="K81" s="135"/>
      <c r="L81" s="135"/>
      <c r="M81" s="135"/>
      <c r="N81" s="135"/>
      <c r="O81" s="135"/>
      <c r="P81" s="135"/>
      <c r="Q81" s="135"/>
      <c r="R81" s="135"/>
      <c r="S81" s="135"/>
      <c r="T81" s="135"/>
      <c r="U81" s="135"/>
      <c r="V81" s="135"/>
      <c r="W81" s="135"/>
      <c r="X81" s="135"/>
      <c r="Y81" s="135"/>
      <c r="Z81" s="135"/>
    </row>
    <row r="82" spans="1:26" ht="21.6" customHeight="1">
      <c r="A82" s="135"/>
      <c r="B82" s="135"/>
      <c r="C82" s="135"/>
      <c r="D82" s="135"/>
      <c r="E82" s="135"/>
      <c r="F82" s="135"/>
      <c r="G82" s="135"/>
      <c r="H82" s="135"/>
      <c r="I82" s="135"/>
      <c r="J82" s="135"/>
      <c r="K82" s="135"/>
      <c r="L82" s="135"/>
      <c r="M82" s="135"/>
      <c r="N82" s="135"/>
      <c r="O82" s="135"/>
      <c r="P82" s="135"/>
      <c r="Q82" s="135"/>
      <c r="R82" s="135"/>
      <c r="S82" s="135"/>
      <c r="T82" s="135"/>
      <c r="U82" s="135"/>
      <c r="V82" s="135"/>
      <c r="W82" s="135"/>
      <c r="X82" s="135"/>
      <c r="Y82" s="135"/>
      <c r="Z82" s="135"/>
    </row>
    <row r="83" spans="1:26" ht="21.6" customHeight="1">
      <c r="A83" s="135"/>
      <c r="B83" s="135"/>
      <c r="C83" s="135"/>
      <c r="D83" s="135"/>
      <c r="E83" s="135"/>
      <c r="F83" s="135"/>
      <c r="G83" s="135"/>
      <c r="H83" s="135"/>
      <c r="I83" s="135"/>
      <c r="J83" s="135"/>
      <c r="K83" s="135"/>
      <c r="L83" s="135"/>
      <c r="M83" s="135"/>
      <c r="N83" s="135"/>
      <c r="O83" s="135"/>
      <c r="P83" s="135"/>
      <c r="Q83" s="135"/>
      <c r="R83" s="135"/>
      <c r="S83" s="135"/>
      <c r="T83" s="135"/>
      <c r="U83" s="135"/>
      <c r="V83" s="135"/>
      <c r="W83" s="135"/>
      <c r="X83" s="135"/>
      <c r="Y83" s="135"/>
      <c r="Z83" s="135"/>
    </row>
    <row r="84" spans="1:26" ht="21.6" customHeight="1">
      <c r="A84" s="135"/>
      <c r="B84" s="135"/>
      <c r="C84" s="135"/>
      <c r="D84" s="135"/>
      <c r="E84" s="135"/>
      <c r="F84" s="135"/>
      <c r="G84" s="135"/>
      <c r="H84" s="135"/>
      <c r="I84" s="135"/>
      <c r="J84" s="135"/>
      <c r="K84" s="135"/>
      <c r="L84" s="135"/>
      <c r="M84" s="135"/>
      <c r="N84" s="135"/>
      <c r="O84" s="135"/>
      <c r="P84" s="135"/>
      <c r="Q84" s="135"/>
      <c r="R84" s="135"/>
      <c r="S84" s="135"/>
      <c r="T84" s="135"/>
      <c r="U84" s="135"/>
      <c r="V84" s="135"/>
      <c r="W84" s="135"/>
      <c r="X84" s="135"/>
      <c r="Y84" s="135"/>
      <c r="Z84" s="135"/>
    </row>
    <row r="85" spans="1:26" ht="21.6" customHeight="1">
      <c r="A85" s="135"/>
      <c r="B85" s="135"/>
      <c r="C85" s="135"/>
      <c r="D85" s="135"/>
      <c r="E85" s="135"/>
      <c r="F85" s="135"/>
      <c r="G85" s="135"/>
      <c r="H85" s="135"/>
      <c r="I85" s="135"/>
      <c r="J85" s="135"/>
      <c r="K85" s="135"/>
      <c r="L85" s="135"/>
      <c r="M85" s="135"/>
      <c r="N85" s="135"/>
      <c r="O85" s="135"/>
      <c r="P85" s="135"/>
      <c r="Q85" s="135"/>
      <c r="R85" s="135"/>
      <c r="S85" s="135"/>
      <c r="T85" s="135"/>
      <c r="U85" s="135"/>
      <c r="V85" s="135"/>
      <c r="W85" s="135"/>
      <c r="X85" s="135"/>
      <c r="Y85" s="135"/>
      <c r="Z85" s="135"/>
    </row>
    <row r="86" spans="1:26" ht="21.6" customHeight="1">
      <c r="A86" s="135"/>
      <c r="B86" s="135"/>
      <c r="C86" s="135"/>
      <c r="D86" s="135"/>
      <c r="E86" s="135"/>
      <c r="F86" s="135"/>
      <c r="G86" s="135"/>
      <c r="H86" s="135"/>
      <c r="I86" s="135"/>
      <c r="J86" s="135"/>
      <c r="K86" s="135"/>
      <c r="L86" s="135"/>
      <c r="M86" s="135"/>
      <c r="N86" s="135"/>
      <c r="O86" s="135"/>
      <c r="P86" s="135"/>
      <c r="Q86" s="135"/>
      <c r="R86" s="135"/>
      <c r="S86" s="135"/>
      <c r="T86" s="135"/>
      <c r="U86" s="135"/>
      <c r="V86" s="135"/>
      <c r="W86" s="135"/>
      <c r="X86" s="135"/>
      <c r="Y86" s="135"/>
      <c r="Z86" s="135"/>
    </row>
    <row r="87" spans="1:26" ht="21.6" customHeight="1">
      <c r="A87" s="135"/>
      <c r="B87" s="135"/>
      <c r="C87" s="135"/>
      <c r="D87" s="135"/>
      <c r="E87" s="135"/>
      <c r="F87" s="135"/>
      <c r="G87" s="135"/>
      <c r="H87" s="135"/>
      <c r="I87" s="135"/>
      <c r="J87" s="135"/>
      <c r="K87" s="135"/>
      <c r="L87" s="135"/>
      <c r="M87" s="135"/>
      <c r="N87" s="135"/>
      <c r="O87" s="135"/>
      <c r="P87" s="135"/>
      <c r="Q87" s="135"/>
      <c r="R87" s="135"/>
      <c r="S87" s="135"/>
      <c r="T87" s="135"/>
      <c r="U87" s="135"/>
      <c r="V87" s="135"/>
      <c r="W87" s="135"/>
      <c r="X87" s="135"/>
      <c r="Y87" s="135"/>
      <c r="Z87" s="135"/>
    </row>
    <row r="88" spans="1:26" ht="21.6" customHeight="1">
      <c r="A88" s="135"/>
      <c r="B88" s="135"/>
      <c r="C88" s="135"/>
      <c r="D88" s="135"/>
      <c r="E88" s="135"/>
      <c r="F88" s="135"/>
      <c r="G88" s="135"/>
      <c r="H88" s="135"/>
      <c r="I88" s="135"/>
      <c r="J88" s="135"/>
      <c r="K88" s="135"/>
      <c r="L88" s="135"/>
      <c r="M88" s="135"/>
      <c r="N88" s="135"/>
      <c r="O88" s="135"/>
      <c r="P88" s="135"/>
      <c r="Q88" s="135"/>
      <c r="R88" s="135"/>
      <c r="S88" s="135"/>
      <c r="T88" s="135"/>
      <c r="U88" s="135"/>
      <c r="V88" s="135"/>
      <c r="W88" s="135"/>
      <c r="X88" s="135"/>
      <c r="Y88" s="135"/>
      <c r="Z88" s="135"/>
    </row>
    <row r="89" spans="1:26" ht="21.6" customHeight="1">
      <c r="A89" s="135"/>
      <c r="B89" s="135"/>
      <c r="C89" s="135"/>
      <c r="D89" s="135"/>
      <c r="E89" s="135"/>
      <c r="F89" s="135"/>
      <c r="G89" s="135"/>
      <c r="H89" s="135"/>
      <c r="I89" s="135"/>
      <c r="J89" s="135"/>
      <c r="K89" s="135"/>
      <c r="L89" s="135"/>
      <c r="M89" s="135"/>
      <c r="N89" s="135"/>
      <c r="O89" s="135"/>
      <c r="P89" s="135"/>
      <c r="Q89" s="135"/>
      <c r="R89" s="135"/>
      <c r="S89" s="135"/>
      <c r="T89" s="135"/>
      <c r="U89" s="135"/>
      <c r="V89" s="135"/>
      <c r="W89" s="135"/>
      <c r="X89" s="135"/>
      <c r="Y89" s="135"/>
      <c r="Z89" s="135"/>
    </row>
    <row r="90" spans="1:26" ht="21.6" customHeight="1">
      <c r="A90" s="135"/>
      <c r="B90" s="135"/>
      <c r="C90" s="135"/>
      <c r="D90" s="135"/>
      <c r="E90" s="135"/>
      <c r="F90" s="135"/>
      <c r="G90" s="135"/>
      <c r="H90" s="135"/>
      <c r="I90" s="135"/>
      <c r="J90" s="135"/>
      <c r="K90" s="135"/>
      <c r="L90" s="135"/>
      <c r="M90" s="135"/>
      <c r="N90" s="135"/>
      <c r="O90" s="135"/>
      <c r="P90" s="135"/>
      <c r="Q90" s="135"/>
      <c r="R90" s="135"/>
      <c r="S90" s="135"/>
      <c r="T90" s="135"/>
      <c r="U90" s="135"/>
      <c r="V90" s="135"/>
      <c r="W90" s="135"/>
      <c r="X90" s="135"/>
      <c r="Y90" s="135"/>
      <c r="Z90" s="135"/>
    </row>
    <row r="91" spans="1:26" ht="21.6" customHeight="1">
      <c r="A91" s="135"/>
      <c r="B91" s="135"/>
      <c r="C91" s="135"/>
      <c r="D91" s="135"/>
      <c r="E91" s="135"/>
      <c r="F91" s="135"/>
      <c r="G91" s="135"/>
      <c r="H91" s="135"/>
      <c r="I91" s="135"/>
      <c r="J91" s="135"/>
      <c r="K91" s="135"/>
      <c r="L91" s="135"/>
      <c r="M91" s="135"/>
      <c r="N91" s="135"/>
      <c r="O91" s="135"/>
      <c r="P91" s="135"/>
      <c r="Q91" s="135"/>
      <c r="R91" s="135"/>
      <c r="S91" s="135"/>
      <c r="T91" s="135"/>
      <c r="U91" s="135"/>
      <c r="V91" s="135"/>
      <c r="W91" s="135"/>
      <c r="X91" s="135"/>
      <c r="Y91" s="135"/>
      <c r="Z91" s="135"/>
    </row>
    <row r="92" spans="1:26" ht="21.6" customHeight="1">
      <c r="A92" s="135"/>
      <c r="B92" s="135"/>
      <c r="C92" s="135"/>
      <c r="D92" s="135"/>
      <c r="E92" s="135"/>
      <c r="F92" s="135"/>
      <c r="G92" s="135"/>
      <c r="H92" s="135"/>
      <c r="I92" s="135"/>
      <c r="J92" s="135"/>
      <c r="K92" s="135"/>
      <c r="L92" s="135"/>
      <c r="M92" s="135"/>
      <c r="N92" s="135"/>
      <c r="O92" s="135"/>
      <c r="P92" s="135"/>
      <c r="Q92" s="135"/>
      <c r="R92" s="135"/>
      <c r="S92" s="135"/>
      <c r="T92" s="135"/>
      <c r="U92" s="135"/>
      <c r="V92" s="135"/>
      <c r="W92" s="135"/>
      <c r="X92" s="135"/>
      <c r="Y92" s="135"/>
      <c r="Z92" s="135"/>
    </row>
    <row r="93" spans="1:26" ht="21.6" customHeight="1">
      <c r="A93" s="135"/>
      <c r="B93" s="135"/>
      <c r="C93" s="135"/>
      <c r="D93" s="135"/>
      <c r="E93" s="135"/>
      <c r="F93" s="135"/>
      <c r="G93" s="135"/>
      <c r="H93" s="135"/>
      <c r="I93" s="135"/>
      <c r="J93" s="135"/>
      <c r="K93" s="135"/>
      <c r="L93" s="135"/>
      <c r="M93" s="135"/>
      <c r="N93" s="135"/>
      <c r="O93" s="135"/>
      <c r="P93" s="135"/>
      <c r="Q93" s="135"/>
      <c r="R93" s="135"/>
      <c r="S93" s="135"/>
      <c r="T93" s="135"/>
      <c r="U93" s="135"/>
      <c r="V93" s="135"/>
      <c r="W93" s="135"/>
      <c r="X93" s="135"/>
      <c r="Y93" s="135"/>
      <c r="Z93" s="135"/>
    </row>
    <row r="94" spans="1:26" ht="21.6" customHeight="1">
      <c r="A94" s="135"/>
      <c r="B94" s="135"/>
      <c r="C94" s="135"/>
      <c r="D94" s="135"/>
      <c r="E94" s="135"/>
      <c r="F94" s="135"/>
      <c r="G94" s="135"/>
      <c r="H94" s="135"/>
      <c r="I94" s="135"/>
      <c r="J94" s="135"/>
      <c r="K94" s="135"/>
      <c r="L94" s="135"/>
      <c r="M94" s="135"/>
      <c r="N94" s="135"/>
      <c r="O94" s="135"/>
      <c r="P94" s="135"/>
      <c r="Q94" s="135"/>
      <c r="R94" s="135"/>
      <c r="S94" s="135"/>
      <c r="T94" s="135"/>
      <c r="U94" s="135"/>
      <c r="V94" s="135"/>
      <c r="W94" s="135"/>
      <c r="X94" s="135"/>
      <c r="Y94" s="135"/>
      <c r="Z94" s="135"/>
    </row>
    <row r="95" spans="1:26" ht="21.6" customHeight="1">
      <c r="A95" s="135"/>
      <c r="B95" s="135"/>
      <c r="C95" s="135"/>
      <c r="D95" s="135"/>
      <c r="E95" s="135"/>
      <c r="F95" s="135"/>
      <c r="G95" s="135"/>
      <c r="H95" s="135"/>
      <c r="I95" s="135"/>
      <c r="J95" s="135"/>
      <c r="K95" s="135"/>
      <c r="L95" s="135"/>
      <c r="M95" s="135"/>
      <c r="N95" s="135"/>
      <c r="O95" s="135"/>
      <c r="P95" s="135"/>
      <c r="Q95" s="135"/>
      <c r="R95" s="135"/>
      <c r="S95" s="135"/>
      <c r="T95" s="135"/>
      <c r="U95" s="135"/>
      <c r="V95" s="135"/>
      <c r="W95" s="135"/>
      <c r="X95" s="135"/>
      <c r="Y95" s="135"/>
      <c r="Z95" s="135"/>
    </row>
    <row r="96" spans="1:26" ht="21.6" customHeight="1">
      <c r="A96" s="135"/>
      <c r="B96" s="135"/>
      <c r="C96" s="135"/>
      <c r="D96" s="135"/>
      <c r="E96" s="135"/>
      <c r="F96" s="135"/>
      <c r="G96" s="135"/>
      <c r="H96" s="135"/>
      <c r="I96" s="135"/>
      <c r="J96" s="135"/>
      <c r="K96" s="135"/>
      <c r="L96" s="135"/>
      <c r="M96" s="135"/>
      <c r="N96" s="135"/>
      <c r="O96" s="135"/>
      <c r="P96" s="135"/>
      <c r="Q96" s="135"/>
      <c r="R96" s="135"/>
      <c r="S96" s="135"/>
      <c r="T96" s="135"/>
      <c r="U96" s="135"/>
      <c r="V96" s="135"/>
      <c r="W96" s="135"/>
      <c r="X96" s="135"/>
      <c r="Y96" s="135"/>
      <c r="Z96" s="135"/>
    </row>
    <row r="97" spans="1:26" ht="21.6" customHeight="1">
      <c r="A97" s="135"/>
      <c r="B97" s="135"/>
      <c r="C97" s="135"/>
      <c r="D97" s="135"/>
      <c r="E97" s="135"/>
      <c r="F97" s="135"/>
      <c r="G97" s="135"/>
      <c r="H97" s="135"/>
      <c r="I97" s="135"/>
      <c r="J97" s="135"/>
      <c r="K97" s="135"/>
      <c r="L97" s="135"/>
      <c r="M97" s="135"/>
      <c r="N97" s="135"/>
      <c r="O97" s="135"/>
      <c r="P97" s="135"/>
      <c r="Q97" s="135"/>
      <c r="R97" s="135"/>
      <c r="S97" s="135"/>
      <c r="T97" s="135"/>
      <c r="U97" s="135"/>
      <c r="V97" s="135"/>
      <c r="W97" s="135"/>
      <c r="X97" s="135"/>
      <c r="Y97" s="135"/>
      <c r="Z97" s="135"/>
    </row>
    <row r="98" spans="1:26" ht="21.6" customHeight="1">
      <c r="A98" s="135"/>
      <c r="B98" s="135"/>
      <c r="C98" s="135"/>
      <c r="D98" s="135"/>
      <c r="E98" s="135"/>
      <c r="F98" s="135"/>
      <c r="G98" s="135"/>
      <c r="H98" s="135"/>
      <c r="I98" s="135"/>
      <c r="J98" s="135"/>
      <c r="K98" s="135"/>
      <c r="L98" s="135"/>
      <c r="M98" s="135"/>
      <c r="N98" s="135"/>
      <c r="O98" s="135"/>
      <c r="P98" s="135"/>
      <c r="Q98" s="135"/>
      <c r="R98" s="135"/>
      <c r="S98" s="135"/>
      <c r="T98" s="135"/>
      <c r="U98" s="135"/>
      <c r="V98" s="135"/>
      <c r="W98" s="135"/>
      <c r="X98" s="135"/>
      <c r="Y98" s="135"/>
      <c r="Z98" s="135"/>
    </row>
    <row r="99" spans="1:26" ht="21.6" customHeight="1">
      <c r="A99" s="135"/>
      <c r="B99" s="135"/>
      <c r="C99" s="135"/>
      <c r="D99" s="135"/>
      <c r="E99" s="135"/>
      <c r="F99" s="135"/>
      <c r="G99" s="135"/>
      <c r="H99" s="135"/>
      <c r="I99" s="135"/>
      <c r="J99" s="135"/>
      <c r="K99" s="135"/>
      <c r="L99" s="135"/>
      <c r="M99" s="135"/>
      <c r="N99" s="135"/>
      <c r="O99" s="135"/>
      <c r="P99" s="135"/>
      <c r="Q99" s="135"/>
      <c r="R99" s="135"/>
      <c r="S99" s="135"/>
      <c r="T99" s="135"/>
      <c r="U99" s="135"/>
      <c r="V99" s="135"/>
      <c r="W99" s="135"/>
      <c r="X99" s="135"/>
      <c r="Y99" s="135"/>
      <c r="Z99" s="135"/>
    </row>
    <row r="100" spans="1:26" ht="21.6" customHeight="1">
      <c r="A100" s="135"/>
      <c r="B100" s="135"/>
      <c r="C100" s="135"/>
      <c r="D100" s="135"/>
      <c r="E100" s="135"/>
      <c r="F100" s="135"/>
      <c r="G100" s="135"/>
      <c r="H100" s="135"/>
      <c r="I100" s="135"/>
      <c r="J100" s="135"/>
      <c r="K100" s="135"/>
      <c r="L100" s="135"/>
      <c r="M100" s="135"/>
      <c r="N100" s="135"/>
      <c r="O100" s="135"/>
      <c r="P100" s="135"/>
      <c r="Q100" s="135"/>
      <c r="R100" s="135"/>
      <c r="S100" s="135"/>
      <c r="T100" s="135"/>
      <c r="U100" s="135"/>
      <c r="V100" s="135"/>
      <c r="W100" s="135"/>
      <c r="X100" s="135"/>
      <c r="Y100" s="135"/>
      <c r="Z100" s="135"/>
    </row>
    <row r="101" spans="1:26" ht="21.6" customHeight="1">
      <c r="A101" s="135"/>
      <c r="B101" s="135"/>
      <c r="C101" s="135"/>
      <c r="D101" s="135"/>
      <c r="E101" s="135"/>
      <c r="F101" s="135"/>
      <c r="G101" s="135"/>
      <c r="H101" s="135"/>
      <c r="I101" s="135"/>
      <c r="J101" s="135"/>
      <c r="K101" s="135"/>
      <c r="L101" s="135"/>
      <c r="M101" s="135"/>
      <c r="N101" s="135"/>
      <c r="O101" s="135"/>
      <c r="P101" s="135"/>
      <c r="Q101" s="135"/>
      <c r="R101" s="135"/>
      <c r="S101" s="135"/>
      <c r="T101" s="135"/>
      <c r="U101" s="135"/>
      <c r="V101" s="135"/>
      <c r="W101" s="135"/>
      <c r="X101" s="135"/>
      <c r="Y101" s="135"/>
      <c r="Z101" s="135"/>
    </row>
    <row r="102" spans="1:26" ht="21.6" customHeight="1">
      <c r="A102" s="135"/>
      <c r="B102" s="135"/>
      <c r="C102" s="135"/>
      <c r="D102" s="135"/>
      <c r="E102" s="135"/>
      <c r="F102" s="135"/>
      <c r="G102" s="135"/>
      <c r="H102" s="135"/>
      <c r="I102" s="135"/>
      <c r="J102" s="135"/>
      <c r="K102" s="135"/>
      <c r="L102" s="135"/>
      <c r="M102" s="135"/>
      <c r="N102" s="135"/>
      <c r="O102" s="135"/>
      <c r="P102" s="135"/>
      <c r="Q102" s="135"/>
      <c r="R102" s="135"/>
      <c r="S102" s="135"/>
      <c r="T102" s="135"/>
      <c r="U102" s="135"/>
      <c r="V102" s="135"/>
      <c r="W102" s="135"/>
      <c r="X102" s="135"/>
      <c r="Y102" s="135"/>
      <c r="Z102" s="135"/>
    </row>
    <row r="103" spans="1:26" ht="21.6" customHeight="1">
      <c r="A103" s="135"/>
      <c r="B103" s="135"/>
      <c r="C103" s="135"/>
      <c r="D103" s="135"/>
      <c r="E103" s="135"/>
      <c r="F103" s="135"/>
      <c r="G103" s="135"/>
      <c r="H103" s="135"/>
      <c r="I103" s="135"/>
      <c r="J103" s="135"/>
      <c r="K103" s="135"/>
      <c r="L103" s="135"/>
      <c r="M103" s="135"/>
      <c r="N103" s="135"/>
      <c r="O103" s="135"/>
      <c r="P103" s="135"/>
      <c r="Q103" s="135"/>
      <c r="R103" s="135"/>
      <c r="S103" s="135"/>
      <c r="T103" s="135"/>
      <c r="U103" s="135"/>
      <c r="V103" s="135"/>
      <c r="W103" s="135"/>
      <c r="X103" s="135"/>
      <c r="Y103" s="135"/>
      <c r="Z103" s="135"/>
    </row>
    <row r="104" spans="1:26" ht="21.6" customHeight="1">
      <c r="A104" s="135"/>
      <c r="B104" s="135"/>
      <c r="C104" s="135"/>
      <c r="D104" s="135"/>
      <c r="E104" s="135"/>
      <c r="F104" s="135"/>
      <c r="G104" s="135"/>
      <c r="H104" s="135"/>
      <c r="I104" s="135"/>
      <c r="J104" s="135"/>
      <c r="K104" s="135"/>
      <c r="L104" s="135"/>
      <c r="M104" s="135"/>
      <c r="N104" s="135"/>
      <c r="O104" s="135"/>
      <c r="P104" s="135"/>
      <c r="Q104" s="135"/>
      <c r="R104" s="135"/>
      <c r="S104" s="135"/>
      <c r="T104" s="135"/>
      <c r="U104" s="135"/>
      <c r="V104" s="135"/>
      <c r="W104" s="135"/>
      <c r="X104" s="135"/>
      <c r="Y104" s="135"/>
      <c r="Z104" s="135"/>
    </row>
    <row r="105" spans="1:26" ht="21.6" customHeight="1">
      <c r="A105" s="135"/>
      <c r="B105" s="135"/>
      <c r="C105" s="135"/>
      <c r="D105" s="135"/>
      <c r="E105" s="135"/>
      <c r="F105" s="135"/>
      <c r="G105" s="135"/>
      <c r="H105" s="135"/>
      <c r="I105" s="135"/>
      <c r="J105" s="135"/>
      <c r="K105" s="135"/>
      <c r="L105" s="135"/>
      <c r="M105" s="135"/>
      <c r="N105" s="135"/>
      <c r="O105" s="135"/>
      <c r="P105" s="135"/>
      <c r="Q105" s="135"/>
      <c r="R105" s="135"/>
      <c r="S105" s="135"/>
      <c r="T105" s="135"/>
      <c r="U105" s="135"/>
      <c r="V105" s="135"/>
      <c r="W105" s="135"/>
      <c r="X105" s="135"/>
      <c r="Y105" s="135"/>
      <c r="Z105" s="135"/>
    </row>
    <row r="106" spans="1:26" ht="21.6" customHeight="1">
      <c r="A106" s="135"/>
      <c r="B106" s="135"/>
      <c r="C106" s="135"/>
      <c r="D106" s="135"/>
      <c r="E106" s="135"/>
      <c r="F106" s="135"/>
      <c r="G106" s="135"/>
      <c r="H106" s="135"/>
      <c r="I106" s="135"/>
      <c r="J106" s="135"/>
      <c r="K106" s="135"/>
      <c r="L106" s="135"/>
      <c r="M106" s="135"/>
      <c r="N106" s="135"/>
      <c r="O106" s="135"/>
      <c r="P106" s="135"/>
      <c r="Q106" s="135"/>
      <c r="R106" s="135"/>
      <c r="S106" s="135"/>
      <c r="T106" s="135"/>
      <c r="U106" s="135"/>
      <c r="V106" s="135"/>
      <c r="W106" s="135"/>
      <c r="X106" s="135"/>
      <c r="Y106" s="135"/>
      <c r="Z106" s="135"/>
    </row>
    <row r="107" spans="1:26" ht="21.6" customHeight="1">
      <c r="A107" s="135"/>
      <c r="B107" s="135"/>
      <c r="C107" s="135"/>
      <c r="D107" s="135"/>
      <c r="E107" s="135"/>
      <c r="F107" s="135"/>
      <c r="G107" s="135"/>
      <c r="H107" s="135"/>
      <c r="I107" s="135"/>
      <c r="J107" s="135"/>
      <c r="K107" s="135"/>
      <c r="L107" s="135"/>
      <c r="M107" s="135"/>
      <c r="N107" s="135"/>
      <c r="O107" s="135"/>
      <c r="P107" s="135"/>
      <c r="Q107" s="135"/>
      <c r="R107" s="135"/>
      <c r="S107" s="135"/>
      <c r="T107" s="135"/>
      <c r="U107" s="135"/>
      <c r="V107" s="135"/>
      <c r="W107" s="135"/>
      <c r="X107" s="135"/>
      <c r="Y107" s="135"/>
      <c r="Z107" s="135"/>
    </row>
    <row r="108" spans="1:26" ht="21.6" customHeight="1">
      <c r="A108" s="135"/>
      <c r="B108" s="135"/>
      <c r="C108" s="135"/>
      <c r="D108" s="135"/>
      <c r="E108" s="135"/>
      <c r="F108" s="135"/>
      <c r="G108" s="135"/>
      <c r="H108" s="135"/>
      <c r="I108" s="135"/>
      <c r="J108" s="135"/>
      <c r="K108" s="135"/>
      <c r="L108" s="135"/>
      <c r="M108" s="135"/>
      <c r="N108" s="135"/>
      <c r="O108" s="135"/>
      <c r="P108" s="135"/>
      <c r="Q108" s="135"/>
      <c r="R108" s="135"/>
      <c r="S108" s="135"/>
      <c r="T108" s="135"/>
      <c r="U108" s="135"/>
      <c r="V108" s="135"/>
      <c r="W108" s="135"/>
      <c r="X108" s="135"/>
      <c r="Y108" s="135"/>
      <c r="Z108" s="135"/>
    </row>
    <row r="109" spans="1:26" ht="21.6" customHeight="1">
      <c r="A109" s="135"/>
      <c r="B109" s="135"/>
      <c r="C109" s="135"/>
      <c r="D109" s="135"/>
      <c r="E109" s="135"/>
      <c r="F109" s="135"/>
      <c r="G109" s="135"/>
      <c r="H109" s="135"/>
      <c r="I109" s="135"/>
      <c r="J109" s="135"/>
      <c r="K109" s="135"/>
      <c r="L109" s="135"/>
      <c r="M109" s="135"/>
      <c r="N109" s="135"/>
      <c r="O109" s="135"/>
      <c r="P109" s="135"/>
      <c r="Q109" s="135"/>
      <c r="R109" s="135"/>
      <c r="S109" s="135"/>
      <c r="T109" s="135"/>
      <c r="U109" s="135"/>
      <c r="V109" s="135"/>
      <c r="W109" s="135"/>
      <c r="X109" s="135"/>
      <c r="Y109" s="135"/>
      <c r="Z109" s="135"/>
    </row>
    <row r="110" spans="1:26" ht="21.6" customHeight="1">
      <c r="A110" s="135"/>
      <c r="B110" s="135"/>
      <c r="C110" s="135"/>
      <c r="D110" s="135"/>
      <c r="E110" s="135"/>
      <c r="F110" s="135"/>
      <c r="G110" s="135"/>
      <c r="H110" s="135"/>
      <c r="I110" s="135"/>
      <c r="J110" s="135"/>
      <c r="K110" s="135"/>
      <c r="L110" s="135"/>
      <c r="M110" s="135"/>
      <c r="N110" s="135"/>
      <c r="O110" s="135"/>
      <c r="P110" s="135"/>
      <c r="Q110" s="135"/>
      <c r="R110" s="135"/>
      <c r="S110" s="135"/>
      <c r="T110" s="135"/>
      <c r="U110" s="135"/>
      <c r="V110" s="135"/>
      <c r="W110" s="135"/>
      <c r="X110" s="135"/>
      <c r="Y110" s="135"/>
      <c r="Z110" s="135"/>
    </row>
    <row r="111" spans="1:26" ht="21.6" customHeight="1">
      <c r="A111" s="135"/>
      <c r="B111" s="135"/>
      <c r="C111" s="135"/>
      <c r="D111" s="135"/>
      <c r="E111" s="135"/>
      <c r="F111" s="135"/>
      <c r="G111" s="135"/>
      <c r="H111" s="135"/>
      <c r="I111" s="135"/>
      <c r="J111" s="135"/>
      <c r="K111" s="135"/>
      <c r="L111" s="135"/>
      <c r="M111" s="135"/>
      <c r="N111" s="135"/>
      <c r="O111" s="135"/>
      <c r="P111" s="135"/>
      <c r="Q111" s="135"/>
      <c r="R111" s="135"/>
      <c r="S111" s="135"/>
      <c r="T111" s="135"/>
      <c r="U111" s="135"/>
      <c r="V111" s="135"/>
      <c r="W111" s="135"/>
      <c r="X111" s="135"/>
      <c r="Y111" s="135"/>
      <c r="Z111" s="135"/>
    </row>
    <row r="112" spans="1:26" ht="21.6" customHeight="1">
      <c r="A112" s="135"/>
      <c r="B112" s="135"/>
      <c r="C112" s="135"/>
      <c r="D112" s="135"/>
      <c r="E112" s="135"/>
      <c r="F112" s="135"/>
      <c r="G112" s="135"/>
      <c r="H112" s="135"/>
      <c r="I112" s="135"/>
      <c r="J112" s="135"/>
      <c r="K112" s="135"/>
      <c r="L112" s="135"/>
      <c r="M112" s="135"/>
      <c r="N112" s="135"/>
      <c r="O112" s="135"/>
      <c r="P112" s="135"/>
      <c r="Q112" s="135"/>
      <c r="R112" s="135"/>
      <c r="S112" s="135"/>
      <c r="T112" s="135"/>
      <c r="U112" s="135"/>
      <c r="V112" s="135"/>
      <c r="W112" s="135"/>
      <c r="X112" s="135"/>
      <c r="Y112" s="135"/>
      <c r="Z112" s="135"/>
    </row>
    <row r="113" spans="1:26" ht="21.6" customHeight="1">
      <c r="A113" s="135"/>
      <c r="B113" s="135"/>
      <c r="C113" s="135"/>
      <c r="D113" s="135"/>
      <c r="E113" s="135"/>
      <c r="F113" s="135"/>
      <c r="G113" s="135"/>
      <c r="H113" s="135"/>
      <c r="I113" s="135"/>
      <c r="J113" s="135"/>
      <c r="K113" s="135"/>
      <c r="L113" s="135"/>
      <c r="M113" s="135"/>
      <c r="N113" s="135"/>
      <c r="O113" s="135"/>
      <c r="P113" s="135"/>
      <c r="Q113" s="135"/>
      <c r="R113" s="135"/>
      <c r="S113" s="135"/>
      <c r="T113" s="135"/>
      <c r="U113" s="135"/>
      <c r="V113" s="135"/>
      <c r="W113" s="135"/>
      <c r="X113" s="135"/>
      <c r="Y113" s="135"/>
      <c r="Z113" s="135"/>
    </row>
    <row r="114" spans="1:26" ht="21.6" customHeight="1">
      <c r="A114" s="135"/>
      <c r="B114" s="135"/>
      <c r="C114" s="135"/>
      <c r="D114" s="135"/>
      <c r="E114" s="135"/>
      <c r="F114" s="135"/>
      <c r="G114" s="135"/>
      <c r="H114" s="135"/>
      <c r="I114" s="135"/>
      <c r="J114" s="135"/>
      <c r="K114" s="135"/>
      <c r="L114" s="135"/>
      <c r="M114" s="135"/>
      <c r="N114" s="135"/>
      <c r="O114" s="135"/>
      <c r="P114" s="135"/>
      <c r="Q114" s="135"/>
      <c r="R114" s="135"/>
      <c r="S114" s="135"/>
      <c r="T114" s="135"/>
      <c r="U114" s="135"/>
      <c r="V114" s="135"/>
      <c r="W114" s="135"/>
      <c r="X114" s="135"/>
      <c r="Y114" s="135"/>
      <c r="Z114" s="135"/>
    </row>
    <row r="115" spans="1:26" ht="21.6" customHeight="1">
      <c r="A115" s="135"/>
      <c r="B115" s="135"/>
      <c r="C115" s="135"/>
      <c r="D115" s="135"/>
      <c r="E115" s="135"/>
      <c r="F115" s="135"/>
      <c r="G115" s="135"/>
      <c r="H115" s="135"/>
      <c r="I115" s="135"/>
      <c r="J115" s="135"/>
      <c r="K115" s="135"/>
      <c r="L115" s="135"/>
      <c r="M115" s="135"/>
      <c r="N115" s="135"/>
      <c r="O115" s="135"/>
      <c r="P115" s="135"/>
      <c r="Q115" s="135"/>
      <c r="R115" s="135"/>
      <c r="S115" s="135"/>
      <c r="T115" s="135"/>
      <c r="U115" s="135"/>
      <c r="V115" s="135"/>
      <c r="W115" s="135"/>
      <c r="X115" s="135"/>
      <c r="Y115" s="135"/>
      <c r="Z115" s="135"/>
    </row>
    <row r="116" spans="1:26" ht="21.6" customHeight="1">
      <c r="A116" s="135"/>
      <c r="B116" s="135"/>
      <c r="C116" s="135"/>
      <c r="D116" s="135"/>
      <c r="E116" s="135"/>
      <c r="F116" s="135"/>
      <c r="G116" s="135"/>
      <c r="H116" s="135"/>
      <c r="I116" s="135"/>
      <c r="J116" s="135"/>
      <c r="K116" s="135"/>
      <c r="L116" s="135"/>
      <c r="M116" s="135"/>
      <c r="N116" s="135"/>
      <c r="O116" s="135"/>
      <c r="P116" s="135"/>
      <c r="Q116" s="135"/>
      <c r="R116" s="135"/>
      <c r="S116" s="135"/>
      <c r="T116" s="135"/>
      <c r="U116" s="135"/>
      <c r="V116" s="135"/>
      <c r="W116" s="135"/>
      <c r="X116" s="135"/>
      <c r="Y116" s="135"/>
      <c r="Z116" s="135"/>
    </row>
    <row r="117" spans="1:26" ht="21.6" customHeight="1">
      <c r="A117" s="135"/>
      <c r="B117" s="135"/>
      <c r="C117" s="135"/>
      <c r="D117" s="135"/>
      <c r="E117" s="135"/>
      <c r="F117" s="135"/>
      <c r="G117" s="135"/>
      <c r="H117" s="135"/>
      <c r="I117" s="135"/>
      <c r="J117" s="135"/>
      <c r="K117" s="135"/>
      <c r="L117" s="135"/>
      <c r="M117" s="135"/>
      <c r="N117" s="135"/>
      <c r="O117" s="135"/>
      <c r="P117" s="135"/>
      <c r="Q117" s="135"/>
      <c r="R117" s="135"/>
      <c r="S117" s="135"/>
      <c r="T117" s="135"/>
      <c r="U117" s="135"/>
      <c r="V117" s="135"/>
      <c r="W117" s="135"/>
      <c r="X117" s="135"/>
      <c r="Y117" s="135"/>
      <c r="Z117" s="135"/>
    </row>
    <row r="118" spans="1:26" ht="21.6" customHeight="1">
      <c r="A118" s="135"/>
      <c r="B118" s="135"/>
      <c r="C118" s="135"/>
      <c r="D118" s="135"/>
      <c r="E118" s="135"/>
      <c r="F118" s="135"/>
      <c r="G118" s="135"/>
      <c r="H118" s="135"/>
      <c r="I118" s="135"/>
      <c r="J118" s="135"/>
      <c r="K118" s="135"/>
      <c r="L118" s="135"/>
      <c r="M118" s="135"/>
      <c r="N118" s="135"/>
      <c r="O118" s="135"/>
      <c r="P118" s="135"/>
      <c r="Q118" s="135"/>
      <c r="R118" s="135"/>
      <c r="S118" s="135"/>
      <c r="T118" s="135"/>
      <c r="U118" s="135"/>
      <c r="V118" s="135"/>
      <c r="W118" s="135"/>
      <c r="X118" s="135"/>
      <c r="Y118" s="135"/>
      <c r="Z118" s="135"/>
    </row>
    <row r="119" spans="1:26" ht="21.6" customHeight="1">
      <c r="A119" s="135"/>
      <c r="B119" s="135"/>
      <c r="C119" s="135"/>
      <c r="D119" s="135"/>
      <c r="E119" s="135"/>
      <c r="F119" s="135"/>
      <c r="G119" s="135"/>
      <c r="H119" s="135"/>
      <c r="I119" s="135"/>
      <c r="J119" s="135"/>
      <c r="K119" s="135"/>
      <c r="L119" s="135"/>
      <c r="M119" s="135"/>
      <c r="N119" s="135"/>
      <c r="O119" s="135"/>
      <c r="P119" s="135"/>
      <c r="Q119" s="135"/>
      <c r="R119" s="135"/>
      <c r="S119" s="135"/>
      <c r="T119" s="135"/>
      <c r="U119" s="135"/>
      <c r="V119" s="135"/>
      <c r="W119" s="135"/>
      <c r="X119" s="135"/>
      <c r="Y119" s="135"/>
      <c r="Z119" s="135"/>
    </row>
    <row r="120" spans="1:26" ht="21.6" customHeight="1">
      <c r="A120" s="135"/>
      <c r="B120" s="135"/>
      <c r="C120" s="135"/>
      <c r="D120" s="135"/>
      <c r="E120" s="135"/>
      <c r="F120" s="135"/>
      <c r="G120" s="135"/>
      <c r="H120" s="135"/>
      <c r="I120" s="135"/>
      <c r="J120" s="135"/>
      <c r="K120" s="135"/>
      <c r="L120" s="135"/>
      <c r="M120" s="135"/>
      <c r="N120" s="135"/>
      <c r="O120" s="135"/>
      <c r="P120" s="135"/>
      <c r="Q120" s="135"/>
      <c r="R120" s="135"/>
      <c r="S120" s="135"/>
      <c r="T120" s="135"/>
      <c r="U120" s="135"/>
      <c r="V120" s="135"/>
      <c r="W120" s="135"/>
      <c r="X120" s="135"/>
      <c r="Y120" s="135"/>
      <c r="Z120" s="135"/>
    </row>
    <row r="121" spans="1:26" ht="21.6" customHeight="1">
      <c r="A121" s="135"/>
      <c r="B121" s="135"/>
      <c r="C121" s="135"/>
      <c r="D121" s="135"/>
      <c r="E121" s="135"/>
      <c r="F121" s="135"/>
      <c r="G121" s="135"/>
      <c r="H121" s="135"/>
      <c r="I121" s="135"/>
      <c r="J121" s="135"/>
      <c r="K121" s="135"/>
      <c r="L121" s="135"/>
      <c r="M121" s="135"/>
      <c r="N121" s="135"/>
      <c r="O121" s="135"/>
      <c r="P121" s="135"/>
      <c r="Q121" s="135"/>
      <c r="R121" s="135"/>
      <c r="S121" s="135"/>
      <c r="T121" s="135"/>
      <c r="U121" s="135"/>
      <c r="V121" s="135"/>
      <c r="W121" s="135"/>
      <c r="X121" s="135"/>
      <c r="Y121" s="135"/>
      <c r="Z121" s="135"/>
    </row>
    <row r="122" spans="1:26" ht="21.6" customHeight="1">
      <c r="A122" s="135"/>
      <c r="B122" s="135"/>
      <c r="C122" s="135"/>
      <c r="D122" s="135"/>
      <c r="E122" s="135"/>
      <c r="F122" s="135"/>
      <c r="G122" s="135"/>
      <c r="H122" s="135"/>
      <c r="I122" s="135"/>
      <c r="J122" s="135"/>
      <c r="K122" s="135"/>
      <c r="L122" s="135"/>
      <c r="M122" s="135"/>
      <c r="N122" s="135"/>
      <c r="O122" s="135"/>
      <c r="P122" s="135"/>
      <c r="Q122" s="135"/>
      <c r="R122" s="135"/>
      <c r="S122" s="135"/>
      <c r="T122" s="135"/>
      <c r="U122" s="135"/>
      <c r="V122" s="135"/>
      <c r="W122" s="135"/>
      <c r="X122" s="135"/>
      <c r="Y122" s="135"/>
      <c r="Z122" s="135"/>
    </row>
    <row r="123" spans="1:26" ht="21.6" customHeight="1">
      <c r="A123" s="135"/>
      <c r="B123" s="135"/>
      <c r="C123" s="135"/>
      <c r="D123" s="135"/>
      <c r="E123" s="135"/>
      <c r="F123" s="135"/>
      <c r="G123" s="135"/>
      <c r="H123" s="135"/>
      <c r="I123" s="135"/>
      <c r="J123" s="135"/>
      <c r="K123" s="135"/>
      <c r="L123" s="135"/>
      <c r="M123" s="135"/>
      <c r="N123" s="135"/>
      <c r="O123" s="135"/>
      <c r="P123" s="135"/>
      <c r="Q123" s="135"/>
      <c r="R123" s="135"/>
      <c r="S123" s="135"/>
      <c r="T123" s="135"/>
      <c r="U123" s="135"/>
      <c r="V123" s="135"/>
      <c r="W123" s="135"/>
      <c r="X123" s="135"/>
      <c r="Y123" s="135"/>
      <c r="Z123" s="135"/>
    </row>
    <row r="124" spans="1:26" ht="21.6" customHeight="1">
      <c r="A124" s="135"/>
      <c r="B124" s="135"/>
      <c r="C124" s="135"/>
      <c r="D124" s="135"/>
      <c r="E124" s="135"/>
      <c r="F124" s="135"/>
      <c r="G124" s="135"/>
      <c r="H124" s="135"/>
      <c r="I124" s="135"/>
      <c r="J124" s="135"/>
      <c r="K124" s="135"/>
      <c r="L124" s="135"/>
      <c r="M124" s="135"/>
      <c r="N124" s="135"/>
      <c r="O124" s="135"/>
      <c r="P124" s="135"/>
      <c r="Q124" s="135"/>
      <c r="R124" s="135"/>
      <c r="S124" s="135"/>
      <c r="T124" s="135"/>
      <c r="U124" s="135"/>
      <c r="V124" s="135"/>
      <c r="W124" s="135"/>
      <c r="X124" s="135"/>
      <c r="Y124" s="135"/>
      <c r="Z124" s="135"/>
    </row>
    <row r="125" spans="1:26" ht="21.6" customHeight="1">
      <c r="A125" s="135"/>
      <c r="B125" s="135"/>
      <c r="C125" s="135"/>
      <c r="D125" s="135"/>
      <c r="E125" s="135"/>
      <c r="F125" s="135"/>
      <c r="G125" s="135"/>
      <c r="H125" s="135"/>
      <c r="I125" s="135"/>
      <c r="J125" s="135"/>
      <c r="K125" s="135"/>
      <c r="L125" s="135"/>
      <c r="M125" s="135"/>
      <c r="N125" s="135"/>
      <c r="O125" s="135"/>
      <c r="P125" s="135"/>
      <c r="Q125" s="135"/>
      <c r="R125" s="135"/>
      <c r="S125" s="135"/>
      <c r="T125" s="135"/>
      <c r="U125" s="135"/>
      <c r="V125" s="135"/>
      <c r="W125" s="135"/>
      <c r="X125" s="135"/>
      <c r="Y125" s="135"/>
      <c r="Z125" s="135"/>
    </row>
    <row r="126" spans="1:26" ht="21.6" customHeight="1">
      <c r="A126" s="135"/>
      <c r="B126" s="135"/>
      <c r="C126" s="135"/>
      <c r="D126" s="135"/>
      <c r="E126" s="135"/>
      <c r="F126" s="135"/>
      <c r="G126" s="135"/>
      <c r="H126" s="135"/>
      <c r="I126" s="135"/>
      <c r="J126" s="135"/>
      <c r="K126" s="135"/>
      <c r="L126" s="135"/>
      <c r="M126" s="135"/>
      <c r="N126" s="135"/>
      <c r="O126" s="135"/>
      <c r="P126" s="135"/>
      <c r="Q126" s="135"/>
      <c r="R126" s="135"/>
      <c r="S126" s="135"/>
      <c r="T126" s="135"/>
      <c r="U126" s="135"/>
      <c r="V126" s="135"/>
      <c r="W126" s="135"/>
      <c r="X126" s="135"/>
      <c r="Y126" s="135"/>
      <c r="Z126" s="135"/>
    </row>
    <row r="127" spans="1:26" ht="21.6" customHeight="1">
      <c r="A127" s="135"/>
      <c r="B127" s="135"/>
      <c r="C127" s="135"/>
      <c r="D127" s="135"/>
      <c r="E127" s="135"/>
      <c r="F127" s="135"/>
      <c r="G127" s="135"/>
      <c r="H127" s="135"/>
      <c r="I127" s="135"/>
      <c r="J127" s="135"/>
      <c r="K127" s="135"/>
      <c r="L127" s="135"/>
      <c r="M127" s="135"/>
      <c r="N127" s="135"/>
      <c r="O127" s="135"/>
      <c r="P127" s="135"/>
      <c r="Q127" s="135"/>
      <c r="R127" s="135"/>
      <c r="S127" s="135"/>
      <c r="T127" s="135"/>
      <c r="U127" s="135"/>
      <c r="V127" s="135"/>
      <c r="W127" s="135"/>
      <c r="X127" s="135"/>
      <c r="Y127" s="135"/>
      <c r="Z127" s="135"/>
    </row>
    <row r="128" spans="1:26" ht="21.6" customHeight="1">
      <c r="A128" s="135"/>
      <c r="B128" s="135"/>
      <c r="C128" s="135"/>
      <c r="D128" s="135"/>
      <c r="E128" s="135"/>
      <c r="F128" s="135"/>
      <c r="G128" s="135"/>
      <c r="H128" s="135"/>
      <c r="I128" s="135"/>
      <c r="J128" s="135"/>
      <c r="K128" s="135"/>
      <c r="L128" s="135"/>
      <c r="M128" s="135"/>
      <c r="N128" s="135"/>
      <c r="O128" s="135"/>
      <c r="P128" s="135"/>
      <c r="Q128" s="135"/>
      <c r="R128" s="135"/>
      <c r="S128" s="135"/>
      <c r="T128" s="135"/>
      <c r="U128" s="135"/>
      <c r="V128" s="135"/>
      <c r="W128" s="135"/>
      <c r="X128" s="135"/>
      <c r="Y128" s="135"/>
      <c r="Z128" s="135"/>
    </row>
    <row r="129" spans="1:26" ht="21.6" customHeight="1">
      <c r="A129" s="135"/>
      <c r="B129" s="135"/>
      <c r="C129" s="135"/>
      <c r="D129" s="135"/>
      <c r="E129" s="135"/>
      <c r="F129" s="135"/>
      <c r="G129" s="135"/>
      <c r="H129" s="135"/>
      <c r="I129" s="135"/>
      <c r="J129" s="135"/>
      <c r="K129" s="135"/>
      <c r="L129" s="135"/>
      <c r="M129" s="135"/>
      <c r="N129" s="135"/>
      <c r="O129" s="135"/>
      <c r="P129" s="135"/>
      <c r="Q129" s="135"/>
      <c r="R129" s="135"/>
      <c r="S129" s="135"/>
      <c r="T129" s="135"/>
      <c r="U129" s="135"/>
      <c r="V129" s="135"/>
      <c r="W129" s="135"/>
      <c r="X129" s="135"/>
      <c r="Y129" s="135"/>
      <c r="Z129" s="135"/>
    </row>
    <row r="130" spans="1:26" ht="21.6" customHeight="1">
      <c r="A130" s="135"/>
      <c r="B130" s="135"/>
      <c r="C130" s="135"/>
      <c r="D130" s="135"/>
      <c r="E130" s="135"/>
      <c r="F130" s="135"/>
      <c r="G130" s="135"/>
      <c r="H130" s="135"/>
      <c r="I130" s="135"/>
      <c r="J130" s="135"/>
      <c r="K130" s="135"/>
      <c r="L130" s="135"/>
      <c r="M130" s="135"/>
      <c r="N130" s="135"/>
      <c r="O130" s="135"/>
      <c r="P130" s="135"/>
      <c r="Q130" s="135"/>
      <c r="R130" s="135"/>
      <c r="S130" s="135"/>
      <c r="T130" s="135"/>
      <c r="U130" s="135"/>
      <c r="V130" s="135"/>
      <c r="W130" s="135"/>
      <c r="X130" s="135"/>
      <c r="Y130" s="135"/>
      <c r="Z130" s="135"/>
    </row>
    <row r="131" spans="1:26" ht="21.6" customHeight="1">
      <c r="A131" s="135"/>
      <c r="B131" s="135"/>
      <c r="C131" s="135"/>
      <c r="D131" s="135"/>
      <c r="E131" s="135"/>
      <c r="F131" s="135"/>
      <c r="G131" s="135"/>
      <c r="H131" s="135"/>
      <c r="I131" s="135"/>
      <c r="J131" s="135"/>
      <c r="K131" s="135"/>
      <c r="L131" s="135"/>
      <c r="M131" s="135"/>
      <c r="N131" s="135"/>
      <c r="O131" s="135"/>
      <c r="P131" s="135"/>
      <c r="Q131" s="135"/>
      <c r="R131" s="135"/>
      <c r="S131" s="135"/>
      <c r="T131" s="135"/>
      <c r="U131" s="135"/>
      <c r="V131" s="135"/>
      <c r="W131" s="135"/>
      <c r="X131" s="135"/>
      <c r="Y131" s="135"/>
      <c r="Z131" s="135"/>
    </row>
    <row r="132" spans="1:26" ht="21.6" customHeight="1">
      <c r="A132" s="135"/>
      <c r="B132" s="135"/>
      <c r="C132" s="135"/>
      <c r="D132" s="135"/>
      <c r="E132" s="135"/>
      <c r="F132" s="135"/>
      <c r="G132" s="135"/>
      <c r="H132" s="135"/>
      <c r="I132" s="135"/>
      <c r="J132" s="135"/>
      <c r="K132" s="135"/>
      <c r="L132" s="135"/>
      <c r="M132" s="135"/>
      <c r="N132" s="135"/>
      <c r="O132" s="135"/>
      <c r="P132" s="135"/>
      <c r="Q132" s="135"/>
      <c r="R132" s="135"/>
      <c r="S132" s="135"/>
      <c r="T132" s="135"/>
      <c r="U132" s="135"/>
      <c r="V132" s="135"/>
      <c r="W132" s="135"/>
      <c r="X132" s="135"/>
      <c r="Y132" s="135"/>
      <c r="Z132" s="135"/>
    </row>
    <row r="133" spans="1:26" ht="21.6" customHeight="1">
      <c r="A133" s="135"/>
      <c r="B133" s="135"/>
      <c r="C133" s="135"/>
      <c r="D133" s="135"/>
      <c r="E133" s="135"/>
      <c r="F133" s="135"/>
      <c r="G133" s="135"/>
      <c r="H133" s="135"/>
      <c r="I133" s="135"/>
      <c r="J133" s="135"/>
      <c r="K133" s="135"/>
      <c r="L133" s="135"/>
      <c r="M133" s="135"/>
      <c r="N133" s="135"/>
      <c r="O133" s="135"/>
      <c r="P133" s="135"/>
      <c r="Q133" s="135"/>
      <c r="R133" s="135"/>
      <c r="S133" s="135"/>
      <c r="T133" s="135"/>
      <c r="U133" s="135"/>
      <c r="V133" s="135"/>
      <c r="W133" s="135"/>
      <c r="X133" s="135"/>
      <c r="Y133" s="135"/>
      <c r="Z133" s="135"/>
    </row>
    <row r="134" spans="1:26" ht="21.6" customHeight="1">
      <c r="A134" s="135"/>
      <c r="B134" s="135"/>
      <c r="C134" s="135"/>
      <c r="D134" s="135"/>
      <c r="E134" s="135"/>
      <c r="F134" s="135"/>
      <c r="G134" s="135"/>
      <c r="H134" s="135"/>
      <c r="I134" s="135"/>
      <c r="J134" s="135"/>
      <c r="K134" s="135"/>
      <c r="L134" s="135"/>
      <c r="M134" s="135"/>
      <c r="N134" s="135"/>
      <c r="O134" s="135"/>
      <c r="P134" s="135"/>
      <c r="Q134" s="135"/>
      <c r="R134" s="135"/>
      <c r="S134" s="135"/>
      <c r="T134" s="135"/>
      <c r="U134" s="135"/>
      <c r="V134" s="135"/>
      <c r="W134" s="135"/>
      <c r="X134" s="135"/>
      <c r="Y134" s="135"/>
      <c r="Z134" s="135"/>
    </row>
    <row r="135" spans="1:26" ht="21.6" customHeight="1">
      <c r="A135" s="135"/>
      <c r="B135" s="135"/>
      <c r="C135" s="135"/>
      <c r="D135" s="135"/>
      <c r="E135" s="135"/>
      <c r="F135" s="135"/>
      <c r="G135" s="135"/>
      <c r="H135" s="135"/>
      <c r="I135" s="135"/>
      <c r="J135" s="135"/>
      <c r="K135" s="135"/>
      <c r="L135" s="135"/>
      <c r="M135" s="135"/>
      <c r="N135" s="135"/>
      <c r="O135" s="135"/>
      <c r="P135" s="135"/>
      <c r="Q135" s="135"/>
      <c r="R135" s="135"/>
      <c r="S135" s="135"/>
      <c r="T135" s="135"/>
      <c r="U135" s="135"/>
      <c r="V135" s="135"/>
      <c r="W135" s="135"/>
      <c r="X135" s="135"/>
      <c r="Y135" s="135"/>
      <c r="Z135" s="135"/>
    </row>
    <row r="136" spans="1:26" ht="21.6" customHeight="1">
      <c r="A136" s="135"/>
      <c r="B136" s="135"/>
      <c r="C136" s="135"/>
      <c r="D136" s="135"/>
      <c r="E136" s="135"/>
      <c r="F136" s="135"/>
      <c r="G136" s="135"/>
      <c r="H136" s="135"/>
      <c r="I136" s="135"/>
      <c r="J136" s="135"/>
      <c r="K136" s="135"/>
      <c r="L136" s="135"/>
      <c r="M136" s="135"/>
      <c r="N136" s="135"/>
      <c r="O136" s="135"/>
      <c r="P136" s="135"/>
      <c r="Q136" s="135"/>
      <c r="R136" s="135"/>
      <c r="S136" s="135"/>
      <c r="T136" s="135"/>
      <c r="U136" s="135"/>
      <c r="V136" s="135"/>
      <c r="W136" s="135"/>
      <c r="X136" s="135"/>
      <c r="Y136" s="135"/>
      <c r="Z136" s="135"/>
    </row>
    <row r="137" spans="1:26" ht="21.6" customHeight="1">
      <c r="A137" s="135"/>
      <c r="B137" s="135"/>
      <c r="C137" s="135"/>
      <c r="D137" s="135"/>
      <c r="E137" s="135"/>
      <c r="F137" s="135"/>
      <c r="G137" s="135"/>
      <c r="H137" s="135"/>
      <c r="I137" s="135"/>
      <c r="J137" s="135"/>
      <c r="K137" s="135"/>
      <c r="L137" s="135"/>
      <c r="M137" s="135"/>
      <c r="N137" s="135"/>
      <c r="O137" s="135"/>
      <c r="P137" s="135"/>
      <c r="Q137" s="135"/>
      <c r="R137" s="135"/>
      <c r="S137" s="135"/>
      <c r="T137" s="135"/>
      <c r="U137" s="135"/>
      <c r="V137" s="135"/>
      <c r="W137" s="135"/>
      <c r="X137" s="135"/>
      <c r="Y137" s="135"/>
      <c r="Z137" s="135"/>
    </row>
    <row r="138" spans="1:26" ht="21.6" customHeight="1">
      <c r="A138" s="135"/>
      <c r="B138" s="135"/>
      <c r="C138" s="135"/>
      <c r="D138" s="135"/>
      <c r="E138" s="135"/>
      <c r="F138" s="135"/>
      <c r="G138" s="135"/>
      <c r="H138" s="135"/>
      <c r="I138" s="135"/>
      <c r="J138" s="135"/>
      <c r="K138" s="135"/>
      <c r="L138" s="135"/>
      <c r="M138" s="135"/>
      <c r="N138" s="135"/>
      <c r="O138" s="135"/>
      <c r="P138" s="135"/>
      <c r="Q138" s="135"/>
      <c r="R138" s="135"/>
      <c r="S138" s="135"/>
      <c r="T138" s="135"/>
      <c r="U138" s="135"/>
      <c r="V138" s="135"/>
      <c r="W138" s="135"/>
      <c r="X138" s="135"/>
      <c r="Y138" s="135"/>
      <c r="Z138" s="135"/>
    </row>
    <row r="139" spans="1:26" ht="21.6" customHeight="1">
      <c r="A139" s="135"/>
      <c r="B139" s="135"/>
      <c r="C139" s="135"/>
      <c r="D139" s="135"/>
      <c r="E139" s="135"/>
      <c r="F139" s="135"/>
      <c r="G139" s="135"/>
      <c r="H139" s="135"/>
      <c r="I139" s="135"/>
      <c r="J139" s="135"/>
      <c r="K139" s="135"/>
      <c r="L139" s="135"/>
      <c r="M139" s="135"/>
      <c r="N139" s="135"/>
      <c r="O139" s="135"/>
      <c r="P139" s="135"/>
      <c r="Q139" s="135"/>
      <c r="R139" s="135"/>
      <c r="S139" s="135"/>
      <c r="T139" s="135"/>
      <c r="U139" s="135"/>
      <c r="V139" s="135"/>
      <c r="W139" s="135"/>
      <c r="X139" s="135"/>
      <c r="Y139" s="135"/>
      <c r="Z139" s="135"/>
    </row>
    <row r="140" spans="1:26" ht="21.6" customHeight="1">
      <c r="A140" s="135"/>
      <c r="B140" s="135"/>
      <c r="C140" s="135"/>
      <c r="D140" s="135"/>
      <c r="E140" s="135"/>
      <c r="F140" s="135"/>
      <c r="G140" s="135"/>
      <c r="H140" s="135"/>
      <c r="I140" s="135"/>
      <c r="J140" s="135"/>
      <c r="K140" s="135"/>
      <c r="L140" s="135"/>
      <c r="M140" s="135"/>
      <c r="N140" s="135"/>
      <c r="O140" s="135"/>
      <c r="P140" s="135"/>
      <c r="Q140" s="135"/>
      <c r="R140" s="135"/>
      <c r="S140" s="135"/>
      <c r="T140" s="135"/>
      <c r="U140" s="135"/>
      <c r="V140" s="135"/>
      <c r="W140" s="135"/>
      <c r="X140" s="135"/>
      <c r="Y140" s="135"/>
      <c r="Z140" s="135"/>
    </row>
    <row r="141" spans="1:26" ht="21.6" customHeight="1">
      <c r="A141" s="135"/>
      <c r="B141" s="135"/>
      <c r="C141" s="135"/>
      <c r="D141" s="135"/>
      <c r="E141" s="135"/>
      <c r="F141" s="135"/>
      <c r="G141" s="135"/>
      <c r="H141" s="135"/>
      <c r="I141" s="135"/>
      <c r="J141" s="135"/>
      <c r="K141" s="135"/>
      <c r="L141" s="135"/>
      <c r="M141" s="135"/>
      <c r="N141" s="135"/>
      <c r="O141" s="135"/>
      <c r="P141" s="135"/>
      <c r="Q141" s="135"/>
      <c r="R141" s="135"/>
      <c r="S141" s="135"/>
      <c r="T141" s="135"/>
      <c r="U141" s="135"/>
      <c r="V141" s="135"/>
      <c r="W141" s="135"/>
      <c r="X141" s="135"/>
      <c r="Y141" s="135"/>
      <c r="Z141" s="135"/>
    </row>
    <row r="142" spans="1:26" ht="21.6" customHeight="1">
      <c r="A142" s="135"/>
      <c r="B142" s="135"/>
      <c r="C142" s="135"/>
      <c r="D142" s="135"/>
      <c r="E142" s="135"/>
      <c r="F142" s="135"/>
      <c r="G142" s="135"/>
      <c r="H142" s="135"/>
      <c r="I142" s="135"/>
      <c r="J142" s="135"/>
      <c r="K142" s="135"/>
      <c r="L142" s="135"/>
      <c r="M142" s="135"/>
      <c r="N142" s="135"/>
      <c r="O142" s="135"/>
      <c r="P142" s="135"/>
      <c r="Q142" s="135"/>
      <c r="R142" s="135"/>
      <c r="S142" s="135"/>
      <c r="T142" s="135"/>
      <c r="U142" s="135"/>
      <c r="V142" s="135"/>
      <c r="W142" s="135"/>
      <c r="X142" s="135"/>
      <c r="Y142" s="135"/>
      <c r="Z142" s="135"/>
    </row>
    <row r="143" spans="1:26" ht="21.6" customHeight="1">
      <c r="A143" s="135"/>
      <c r="B143" s="135"/>
      <c r="C143" s="135"/>
      <c r="D143" s="135"/>
      <c r="E143" s="135"/>
      <c r="F143" s="135"/>
      <c r="G143" s="135"/>
      <c r="H143" s="135"/>
      <c r="I143" s="135"/>
      <c r="J143" s="135"/>
      <c r="K143" s="135"/>
      <c r="L143" s="135"/>
      <c r="M143" s="135"/>
      <c r="N143" s="135"/>
      <c r="O143" s="135"/>
      <c r="P143" s="135"/>
      <c r="Q143" s="135"/>
      <c r="R143" s="135"/>
      <c r="S143" s="135"/>
      <c r="T143" s="135"/>
      <c r="U143" s="135"/>
      <c r="V143" s="135"/>
      <c r="W143" s="135"/>
      <c r="X143" s="135"/>
      <c r="Y143" s="135"/>
      <c r="Z143" s="135"/>
    </row>
    <row r="144" spans="1:26" ht="21.6" customHeight="1">
      <c r="A144" s="135"/>
      <c r="B144" s="135"/>
      <c r="C144" s="135"/>
      <c r="D144" s="135"/>
      <c r="E144" s="135"/>
      <c r="F144" s="135"/>
      <c r="G144" s="135"/>
      <c r="H144" s="135"/>
      <c r="I144" s="135"/>
      <c r="J144" s="135"/>
      <c r="K144" s="135"/>
      <c r="L144" s="135"/>
      <c r="M144" s="135"/>
      <c r="N144" s="135"/>
      <c r="O144" s="135"/>
      <c r="P144" s="135"/>
      <c r="Q144" s="135"/>
      <c r="R144" s="135"/>
      <c r="S144" s="135"/>
      <c r="T144" s="135"/>
      <c r="U144" s="135"/>
      <c r="V144" s="135"/>
      <c r="W144" s="135"/>
      <c r="X144" s="135"/>
      <c r="Y144" s="135"/>
      <c r="Z144" s="135"/>
    </row>
    <row r="145" spans="1:26" ht="21.6" customHeight="1">
      <c r="A145" s="135"/>
      <c r="B145" s="135"/>
      <c r="C145" s="135"/>
      <c r="D145" s="135"/>
      <c r="E145" s="135"/>
      <c r="F145" s="135"/>
      <c r="G145" s="135"/>
      <c r="H145" s="135"/>
      <c r="I145" s="135"/>
      <c r="J145" s="135"/>
      <c r="K145" s="135"/>
      <c r="L145" s="135"/>
      <c r="M145" s="135"/>
      <c r="N145" s="135"/>
      <c r="O145" s="135"/>
      <c r="P145" s="135"/>
      <c r="Q145" s="135"/>
      <c r="R145" s="135"/>
      <c r="S145" s="135"/>
      <c r="T145" s="135"/>
      <c r="U145" s="135"/>
      <c r="V145" s="135"/>
      <c r="W145" s="135"/>
      <c r="X145" s="135"/>
      <c r="Y145" s="135"/>
      <c r="Z145" s="135"/>
    </row>
    <row r="146" spans="1:26" ht="21.6" customHeight="1">
      <c r="A146" s="135"/>
      <c r="B146" s="135"/>
      <c r="C146" s="135"/>
      <c r="D146" s="135"/>
      <c r="E146" s="135"/>
      <c r="F146" s="135"/>
      <c r="G146" s="135"/>
      <c r="H146" s="135"/>
      <c r="I146" s="135"/>
      <c r="J146" s="135"/>
      <c r="K146" s="135"/>
      <c r="L146" s="135"/>
      <c r="M146" s="135"/>
      <c r="N146" s="135"/>
      <c r="O146" s="135"/>
      <c r="P146" s="135"/>
      <c r="Q146" s="135"/>
      <c r="R146" s="135"/>
      <c r="S146" s="135"/>
      <c r="T146" s="135"/>
      <c r="U146" s="135"/>
      <c r="V146" s="135"/>
      <c r="W146" s="135"/>
      <c r="X146" s="135"/>
      <c r="Y146" s="135"/>
      <c r="Z146" s="135"/>
    </row>
    <row r="147" spans="1:26" ht="21.6" customHeight="1">
      <c r="A147" s="135"/>
      <c r="B147" s="135"/>
      <c r="C147" s="135"/>
      <c r="D147" s="135"/>
      <c r="E147" s="135"/>
      <c r="F147" s="135"/>
      <c r="G147" s="135"/>
      <c r="H147" s="135"/>
      <c r="I147" s="135"/>
      <c r="J147" s="135"/>
      <c r="K147" s="135"/>
      <c r="L147" s="135"/>
      <c r="M147" s="135"/>
      <c r="N147" s="135"/>
      <c r="O147" s="135"/>
      <c r="P147" s="135"/>
      <c r="Q147" s="135"/>
      <c r="R147" s="135"/>
      <c r="S147" s="135"/>
      <c r="T147" s="135"/>
      <c r="U147" s="135"/>
      <c r="V147" s="135"/>
      <c r="W147" s="135"/>
      <c r="X147" s="135"/>
      <c r="Y147" s="135"/>
      <c r="Z147" s="135"/>
    </row>
    <row r="148" spans="1:26" ht="21.6" customHeight="1">
      <c r="A148" s="135"/>
      <c r="B148" s="135"/>
      <c r="C148" s="135"/>
      <c r="D148" s="135"/>
      <c r="E148" s="135"/>
      <c r="F148" s="135"/>
      <c r="G148" s="135"/>
      <c r="H148" s="135"/>
      <c r="I148" s="135"/>
      <c r="J148" s="135"/>
      <c r="K148" s="135"/>
      <c r="L148" s="135"/>
      <c r="M148" s="135"/>
      <c r="N148" s="135"/>
      <c r="O148" s="135"/>
      <c r="P148" s="135"/>
      <c r="Q148" s="135"/>
      <c r="R148" s="135"/>
      <c r="S148" s="135"/>
      <c r="T148" s="135"/>
      <c r="U148" s="135"/>
      <c r="V148" s="135"/>
      <c r="W148" s="135"/>
      <c r="X148" s="135"/>
      <c r="Y148" s="135"/>
      <c r="Z148" s="135"/>
    </row>
    <row r="149" spans="1:26" ht="21.6" customHeight="1">
      <c r="A149" s="135"/>
      <c r="B149" s="135"/>
      <c r="C149" s="135"/>
      <c r="D149" s="135"/>
      <c r="E149" s="135"/>
      <c r="F149" s="135"/>
      <c r="G149" s="135"/>
      <c r="H149" s="135"/>
      <c r="I149" s="135"/>
      <c r="J149" s="135"/>
      <c r="K149" s="135"/>
      <c r="L149" s="135"/>
      <c r="M149" s="135"/>
      <c r="N149" s="135"/>
      <c r="O149" s="135"/>
      <c r="P149" s="135"/>
      <c r="Q149" s="135"/>
      <c r="R149" s="135"/>
      <c r="S149" s="135"/>
      <c r="T149" s="135"/>
      <c r="U149" s="135"/>
      <c r="V149" s="135"/>
      <c r="W149" s="135"/>
      <c r="X149" s="135"/>
      <c r="Y149" s="135"/>
      <c r="Z149" s="135"/>
    </row>
    <row r="150" spans="1:26" ht="21.6" customHeight="1">
      <c r="A150" s="135"/>
      <c r="B150" s="135"/>
      <c r="C150" s="135"/>
      <c r="D150" s="135"/>
      <c r="E150" s="135"/>
      <c r="F150" s="135"/>
      <c r="G150" s="135"/>
      <c r="H150" s="135"/>
      <c r="I150" s="135"/>
      <c r="J150" s="135"/>
      <c r="K150" s="135"/>
      <c r="L150" s="135"/>
      <c r="M150" s="135"/>
      <c r="N150" s="135"/>
      <c r="O150" s="135"/>
      <c r="P150" s="135"/>
      <c r="Q150" s="135"/>
      <c r="R150" s="135"/>
      <c r="S150" s="135"/>
      <c r="T150" s="135"/>
      <c r="U150" s="135"/>
      <c r="V150" s="135"/>
      <c r="W150" s="135"/>
      <c r="X150" s="135"/>
      <c r="Y150" s="135"/>
      <c r="Z150" s="135"/>
    </row>
    <row r="151" spans="1:26" ht="21.6" customHeight="1">
      <c r="A151" s="135"/>
      <c r="B151" s="135"/>
      <c r="C151" s="135"/>
      <c r="D151" s="135"/>
      <c r="E151" s="135"/>
      <c r="F151" s="135"/>
      <c r="G151" s="135"/>
      <c r="H151" s="135"/>
      <c r="I151" s="135"/>
      <c r="J151" s="135"/>
      <c r="K151" s="135"/>
      <c r="L151" s="135"/>
      <c r="M151" s="135"/>
      <c r="N151" s="135"/>
      <c r="O151" s="135"/>
      <c r="P151" s="135"/>
      <c r="Q151" s="135"/>
      <c r="R151" s="135"/>
      <c r="S151" s="135"/>
      <c r="T151" s="135"/>
      <c r="U151" s="135"/>
      <c r="V151" s="135"/>
      <c r="W151" s="135"/>
      <c r="X151" s="135"/>
      <c r="Y151" s="135"/>
      <c r="Z151" s="135"/>
    </row>
    <row r="152" spans="1:26" ht="21.6" customHeight="1">
      <c r="A152" s="135"/>
      <c r="B152" s="135"/>
      <c r="C152" s="135"/>
      <c r="D152" s="135"/>
      <c r="E152" s="135"/>
      <c r="F152" s="135"/>
      <c r="G152" s="135"/>
      <c r="H152" s="135"/>
      <c r="I152" s="135"/>
      <c r="J152" s="135"/>
      <c r="K152" s="135"/>
      <c r="L152" s="135"/>
      <c r="M152" s="135"/>
      <c r="N152" s="135"/>
      <c r="O152" s="135"/>
      <c r="P152" s="135"/>
      <c r="Q152" s="135"/>
      <c r="R152" s="135"/>
      <c r="S152" s="135"/>
      <c r="T152" s="135"/>
      <c r="U152" s="135"/>
      <c r="V152" s="135"/>
      <c r="W152" s="135"/>
      <c r="X152" s="135"/>
      <c r="Y152" s="135"/>
      <c r="Z152" s="135"/>
    </row>
    <row r="153" spans="1:26" ht="21.6" customHeight="1">
      <c r="A153" s="135"/>
      <c r="B153" s="135"/>
      <c r="C153" s="135"/>
      <c r="D153" s="135"/>
      <c r="E153" s="135"/>
      <c r="F153" s="135"/>
      <c r="G153" s="135"/>
      <c r="H153" s="135"/>
      <c r="I153" s="135"/>
      <c r="J153" s="135"/>
      <c r="K153" s="135"/>
      <c r="L153" s="135"/>
      <c r="M153" s="135"/>
      <c r="N153" s="135"/>
      <c r="O153" s="135"/>
      <c r="P153" s="135"/>
      <c r="Q153" s="135"/>
      <c r="R153" s="135"/>
      <c r="S153" s="135"/>
      <c r="T153" s="135"/>
      <c r="U153" s="135"/>
      <c r="V153" s="135"/>
      <c r="W153" s="135"/>
      <c r="X153" s="135"/>
      <c r="Y153" s="135"/>
      <c r="Z153" s="135"/>
    </row>
    <row r="154" spans="1:26" ht="21.6" customHeight="1">
      <c r="A154" s="135"/>
      <c r="B154" s="135"/>
      <c r="C154" s="135"/>
      <c r="D154" s="135"/>
      <c r="E154" s="135"/>
      <c r="F154" s="135"/>
      <c r="G154" s="135"/>
      <c r="H154" s="135"/>
      <c r="I154" s="135"/>
      <c r="J154" s="135"/>
      <c r="K154" s="135"/>
      <c r="L154" s="135"/>
      <c r="M154" s="135"/>
      <c r="N154" s="135"/>
      <c r="O154" s="135"/>
      <c r="P154" s="135"/>
      <c r="Q154" s="135"/>
      <c r="R154" s="135"/>
      <c r="S154" s="135"/>
      <c r="T154" s="135"/>
      <c r="U154" s="135"/>
      <c r="V154" s="135"/>
      <c r="W154" s="135"/>
      <c r="X154" s="135"/>
      <c r="Y154" s="135"/>
      <c r="Z154" s="135"/>
    </row>
    <row r="155" spans="1:26" ht="21.6" customHeight="1">
      <c r="A155" s="135"/>
      <c r="B155" s="135"/>
      <c r="C155" s="135"/>
      <c r="D155" s="135"/>
      <c r="E155" s="135"/>
      <c r="F155" s="135"/>
      <c r="G155" s="135"/>
      <c r="H155" s="135"/>
      <c r="I155" s="135"/>
      <c r="J155" s="135"/>
      <c r="K155" s="135"/>
      <c r="L155" s="135"/>
      <c r="M155" s="135"/>
      <c r="N155" s="135"/>
      <c r="O155" s="135"/>
      <c r="P155" s="135"/>
      <c r="Q155" s="135"/>
      <c r="R155" s="135"/>
      <c r="S155" s="135"/>
      <c r="T155" s="135"/>
      <c r="U155" s="135"/>
      <c r="V155" s="135"/>
      <c r="W155" s="135"/>
      <c r="X155" s="135"/>
      <c r="Y155" s="135"/>
      <c r="Z155" s="135"/>
    </row>
    <row r="156" spans="1:26" ht="21.6" customHeight="1">
      <c r="A156" s="135"/>
      <c r="B156" s="135"/>
      <c r="C156" s="135"/>
      <c r="D156" s="135"/>
      <c r="E156" s="135"/>
      <c r="F156" s="135"/>
      <c r="G156" s="135"/>
      <c r="H156" s="135"/>
      <c r="I156" s="135"/>
      <c r="J156" s="135"/>
      <c r="K156" s="135"/>
      <c r="L156" s="135"/>
      <c r="M156" s="135"/>
      <c r="N156" s="135"/>
      <c r="O156" s="135"/>
      <c r="P156" s="135"/>
      <c r="Q156" s="135"/>
      <c r="R156" s="135"/>
      <c r="S156" s="135"/>
      <c r="T156" s="135"/>
      <c r="U156" s="135"/>
      <c r="V156" s="135"/>
      <c r="W156" s="135"/>
      <c r="X156" s="135"/>
      <c r="Y156" s="135"/>
      <c r="Z156" s="135"/>
    </row>
    <row r="157" spans="1:26" ht="21.6" customHeight="1">
      <c r="A157" s="135"/>
      <c r="B157" s="135"/>
      <c r="C157" s="135"/>
      <c r="D157" s="135"/>
      <c r="E157" s="135"/>
      <c r="F157" s="135"/>
      <c r="G157" s="135"/>
      <c r="H157" s="135"/>
      <c r="I157" s="135"/>
      <c r="J157" s="135"/>
      <c r="K157" s="135"/>
      <c r="L157" s="135"/>
      <c r="M157" s="135"/>
      <c r="N157" s="135"/>
      <c r="O157" s="135"/>
      <c r="P157" s="135"/>
      <c r="Q157" s="135"/>
      <c r="R157" s="135"/>
      <c r="S157" s="135"/>
      <c r="T157" s="135"/>
      <c r="U157" s="135"/>
      <c r="V157" s="135"/>
      <c r="W157" s="135"/>
      <c r="X157" s="135"/>
      <c r="Y157" s="135"/>
      <c r="Z157" s="135"/>
    </row>
    <row r="158" spans="1:26" ht="21.6" customHeight="1">
      <c r="A158" s="135"/>
      <c r="B158" s="135"/>
      <c r="C158" s="135"/>
      <c r="D158" s="135"/>
      <c r="E158" s="135"/>
      <c r="F158" s="135"/>
      <c r="G158" s="135"/>
      <c r="H158" s="135"/>
      <c r="I158" s="135"/>
      <c r="J158" s="135"/>
      <c r="K158" s="135"/>
      <c r="L158" s="135"/>
      <c r="M158" s="135"/>
      <c r="N158" s="135"/>
      <c r="O158" s="135"/>
      <c r="P158" s="135"/>
      <c r="Q158" s="135"/>
      <c r="R158" s="135"/>
      <c r="S158" s="135"/>
      <c r="T158" s="135"/>
      <c r="U158" s="135"/>
      <c r="V158" s="135"/>
      <c r="W158" s="135"/>
      <c r="X158" s="135"/>
      <c r="Y158" s="135"/>
      <c r="Z158" s="135"/>
    </row>
    <row r="159" spans="1:26" ht="21.6" customHeight="1">
      <c r="A159" s="135"/>
      <c r="B159" s="135"/>
      <c r="C159" s="135"/>
      <c r="D159" s="135"/>
      <c r="E159" s="135"/>
      <c r="F159" s="135"/>
      <c r="G159" s="135"/>
      <c r="H159" s="135"/>
      <c r="I159" s="135"/>
      <c r="J159" s="135"/>
      <c r="K159" s="135"/>
      <c r="L159" s="135"/>
      <c r="M159" s="135"/>
      <c r="N159" s="135"/>
      <c r="O159" s="135"/>
      <c r="P159" s="135"/>
      <c r="Q159" s="135"/>
      <c r="R159" s="135"/>
      <c r="S159" s="135"/>
      <c r="T159" s="135"/>
      <c r="U159" s="135"/>
      <c r="V159" s="135"/>
      <c r="W159" s="135"/>
      <c r="X159" s="135"/>
      <c r="Y159" s="135"/>
      <c r="Z159" s="135"/>
    </row>
    <row r="160" spans="1:26" ht="21.6" customHeight="1">
      <c r="A160" s="135"/>
      <c r="B160" s="135"/>
      <c r="C160" s="135"/>
      <c r="D160" s="135"/>
      <c r="E160" s="135"/>
      <c r="F160" s="135"/>
      <c r="G160" s="135"/>
      <c r="H160" s="135"/>
      <c r="I160" s="135"/>
      <c r="J160" s="135"/>
      <c r="K160" s="135"/>
      <c r="L160" s="135"/>
      <c r="M160" s="135"/>
      <c r="N160" s="135"/>
      <c r="O160" s="135"/>
      <c r="P160" s="135"/>
      <c r="Q160" s="135"/>
      <c r="R160" s="135"/>
      <c r="S160" s="135"/>
      <c r="T160" s="135"/>
      <c r="U160" s="135"/>
      <c r="V160" s="135"/>
      <c r="W160" s="135"/>
      <c r="X160" s="135"/>
      <c r="Y160" s="135"/>
      <c r="Z160" s="135"/>
    </row>
    <row r="161" spans="1:26" ht="21.6" customHeight="1">
      <c r="A161" s="135"/>
      <c r="B161" s="135"/>
      <c r="C161" s="135"/>
      <c r="D161" s="135"/>
      <c r="E161" s="135"/>
      <c r="F161" s="135"/>
      <c r="G161" s="135"/>
      <c r="H161" s="135"/>
      <c r="I161" s="135"/>
      <c r="J161" s="135"/>
      <c r="K161" s="135"/>
      <c r="L161" s="135"/>
      <c r="M161" s="135"/>
      <c r="N161" s="135"/>
      <c r="O161" s="135"/>
      <c r="P161" s="135"/>
      <c r="Q161" s="135"/>
      <c r="R161" s="135"/>
      <c r="S161" s="135"/>
      <c r="T161" s="135"/>
      <c r="U161" s="135"/>
      <c r="V161" s="135"/>
      <c r="W161" s="135"/>
      <c r="X161" s="135"/>
      <c r="Y161" s="135"/>
      <c r="Z161" s="135"/>
    </row>
    <row r="162" spans="1:26" ht="21.6" customHeight="1">
      <c r="A162" s="135"/>
      <c r="B162" s="135"/>
      <c r="C162" s="135"/>
      <c r="D162" s="135"/>
      <c r="E162" s="135"/>
      <c r="F162" s="135"/>
      <c r="G162" s="135"/>
      <c r="H162" s="135"/>
      <c r="I162" s="135"/>
      <c r="J162" s="135"/>
      <c r="K162" s="135"/>
      <c r="L162" s="135"/>
      <c r="M162" s="135"/>
      <c r="N162" s="135"/>
      <c r="O162" s="135"/>
      <c r="P162" s="135"/>
      <c r="Q162" s="135"/>
      <c r="R162" s="135"/>
      <c r="S162" s="135"/>
      <c r="T162" s="135"/>
      <c r="U162" s="135"/>
      <c r="V162" s="135"/>
      <c r="W162" s="135"/>
      <c r="X162" s="135"/>
      <c r="Y162" s="135"/>
      <c r="Z162" s="135"/>
    </row>
    <row r="163" spans="1:26" ht="21.6" customHeight="1">
      <c r="A163" s="135"/>
      <c r="B163" s="135"/>
      <c r="C163" s="135"/>
      <c r="D163" s="135"/>
      <c r="E163" s="135"/>
      <c r="F163" s="135"/>
      <c r="G163" s="135"/>
      <c r="H163" s="135"/>
      <c r="I163" s="135"/>
      <c r="J163" s="135"/>
      <c r="K163" s="135"/>
      <c r="L163" s="135"/>
      <c r="M163" s="135"/>
      <c r="N163" s="135"/>
      <c r="O163" s="135"/>
      <c r="P163" s="135"/>
      <c r="Q163" s="135"/>
      <c r="R163" s="135"/>
      <c r="S163" s="135"/>
      <c r="T163" s="135"/>
      <c r="U163" s="135"/>
      <c r="V163" s="135"/>
      <c r="W163" s="135"/>
      <c r="X163" s="135"/>
      <c r="Y163" s="135"/>
      <c r="Z163" s="135"/>
    </row>
    <row r="164" spans="1:26" ht="21.6" customHeight="1">
      <c r="A164" s="135"/>
      <c r="B164" s="135"/>
      <c r="C164" s="135"/>
      <c r="D164" s="135"/>
      <c r="E164" s="135"/>
      <c r="F164" s="135"/>
      <c r="G164" s="135"/>
      <c r="H164" s="135"/>
      <c r="I164" s="135"/>
      <c r="J164" s="135"/>
      <c r="K164" s="135"/>
      <c r="L164" s="135"/>
      <c r="M164" s="135"/>
      <c r="N164" s="135"/>
      <c r="O164" s="135"/>
      <c r="P164" s="135"/>
      <c r="Q164" s="135"/>
      <c r="R164" s="135"/>
      <c r="S164" s="135"/>
      <c r="T164" s="135"/>
      <c r="U164" s="135"/>
      <c r="V164" s="135"/>
      <c r="W164" s="135"/>
      <c r="X164" s="135"/>
      <c r="Y164" s="135"/>
      <c r="Z164" s="135"/>
    </row>
    <row r="165" spans="1:26" ht="21.6" customHeight="1">
      <c r="A165" s="135"/>
      <c r="B165" s="135"/>
      <c r="C165" s="135"/>
      <c r="D165" s="135"/>
      <c r="E165" s="135"/>
      <c r="F165" s="135"/>
      <c r="G165" s="135"/>
      <c r="H165" s="135"/>
      <c r="I165" s="135"/>
      <c r="J165" s="135"/>
      <c r="K165" s="135"/>
      <c r="L165" s="135"/>
      <c r="M165" s="135"/>
      <c r="N165" s="135"/>
      <c r="O165" s="135"/>
      <c r="P165" s="135"/>
      <c r="Q165" s="135"/>
      <c r="R165" s="135"/>
      <c r="S165" s="135"/>
      <c r="T165" s="135"/>
      <c r="U165" s="135"/>
      <c r="V165" s="135"/>
      <c r="W165" s="135"/>
      <c r="X165" s="135"/>
      <c r="Y165" s="135"/>
      <c r="Z165" s="135"/>
    </row>
    <row r="166" spans="1:26" ht="21.6" customHeight="1">
      <c r="A166" s="135"/>
      <c r="B166" s="135"/>
      <c r="C166" s="135"/>
      <c r="D166" s="135"/>
      <c r="E166" s="135"/>
      <c r="F166" s="135"/>
      <c r="G166" s="135"/>
      <c r="H166" s="135"/>
      <c r="I166" s="135"/>
      <c r="J166" s="135"/>
      <c r="K166" s="135"/>
      <c r="L166" s="135"/>
      <c r="M166" s="135"/>
      <c r="N166" s="135"/>
      <c r="O166" s="135"/>
      <c r="P166" s="135"/>
      <c r="Q166" s="135"/>
      <c r="R166" s="135"/>
      <c r="S166" s="135"/>
      <c r="T166" s="135"/>
      <c r="U166" s="135"/>
      <c r="V166" s="135"/>
      <c r="W166" s="135"/>
      <c r="X166" s="135"/>
      <c r="Y166" s="135"/>
      <c r="Z166" s="135"/>
    </row>
    <row r="167" spans="1:26" ht="21.6" customHeight="1">
      <c r="A167" s="135"/>
      <c r="B167" s="135"/>
      <c r="C167" s="135"/>
      <c r="D167" s="135"/>
      <c r="E167" s="135"/>
      <c r="F167" s="135"/>
      <c r="G167" s="135"/>
      <c r="H167" s="135"/>
      <c r="I167" s="135"/>
      <c r="J167" s="135"/>
      <c r="K167" s="135"/>
      <c r="L167" s="135"/>
      <c r="M167" s="135"/>
      <c r="N167" s="135"/>
      <c r="O167" s="135"/>
      <c r="P167" s="135"/>
      <c r="Q167" s="135"/>
      <c r="R167" s="135"/>
      <c r="S167" s="135"/>
      <c r="T167" s="135"/>
      <c r="U167" s="135"/>
      <c r="V167" s="135"/>
      <c r="W167" s="135"/>
      <c r="X167" s="135"/>
      <c r="Y167" s="135"/>
      <c r="Z167" s="135"/>
    </row>
    <row r="168" spans="1:26" ht="21.6" customHeight="1">
      <c r="A168" s="135"/>
      <c r="B168" s="135"/>
      <c r="C168" s="135"/>
      <c r="D168" s="135"/>
      <c r="E168" s="135"/>
      <c r="F168" s="135"/>
      <c r="G168" s="135"/>
      <c r="H168" s="135"/>
      <c r="I168" s="135"/>
      <c r="J168" s="135"/>
      <c r="K168" s="135"/>
      <c r="L168" s="135"/>
      <c r="M168" s="135"/>
      <c r="N168" s="135"/>
      <c r="O168" s="135"/>
      <c r="P168" s="135"/>
      <c r="Q168" s="135"/>
      <c r="R168" s="135"/>
      <c r="S168" s="135"/>
      <c r="T168" s="135"/>
      <c r="U168" s="135"/>
      <c r="V168" s="135"/>
      <c r="W168" s="135"/>
      <c r="X168" s="135"/>
      <c r="Y168" s="135"/>
      <c r="Z168" s="135"/>
    </row>
    <row r="169" spans="1:26" ht="21.6" customHeight="1">
      <c r="A169" s="135"/>
      <c r="B169" s="135"/>
      <c r="C169" s="135"/>
      <c r="D169" s="135"/>
      <c r="E169" s="135"/>
      <c r="F169" s="135"/>
      <c r="G169" s="135"/>
      <c r="H169" s="135"/>
      <c r="I169" s="135"/>
      <c r="J169" s="135"/>
      <c r="K169" s="135"/>
      <c r="L169" s="135"/>
      <c r="M169" s="135"/>
      <c r="N169" s="135"/>
      <c r="O169" s="135"/>
      <c r="P169" s="135"/>
      <c r="Q169" s="135"/>
      <c r="R169" s="135"/>
      <c r="S169" s="135"/>
      <c r="T169" s="135"/>
      <c r="U169" s="135"/>
      <c r="V169" s="135"/>
      <c r="W169" s="135"/>
      <c r="X169" s="135"/>
      <c r="Y169" s="135"/>
      <c r="Z169" s="135"/>
    </row>
    <row r="170" spans="1:26" ht="21.6" customHeight="1">
      <c r="A170" s="135"/>
      <c r="B170" s="135"/>
      <c r="C170" s="135"/>
      <c r="D170" s="135"/>
      <c r="E170" s="135"/>
      <c r="F170" s="135"/>
      <c r="G170" s="135"/>
      <c r="H170" s="135"/>
      <c r="I170" s="135"/>
      <c r="J170" s="135"/>
      <c r="K170" s="135"/>
      <c r="L170" s="135"/>
      <c r="M170" s="135"/>
      <c r="N170" s="135"/>
      <c r="O170" s="135"/>
      <c r="P170" s="135"/>
      <c r="Q170" s="135"/>
      <c r="R170" s="135"/>
      <c r="S170" s="135"/>
      <c r="T170" s="135"/>
      <c r="U170" s="135"/>
      <c r="V170" s="135"/>
      <c r="W170" s="135"/>
      <c r="X170" s="135"/>
      <c r="Y170" s="135"/>
      <c r="Z170" s="135"/>
    </row>
    <row r="171" spans="1:26" ht="21.6" customHeight="1">
      <c r="A171" s="135"/>
      <c r="B171" s="135"/>
      <c r="C171" s="135"/>
      <c r="D171" s="135"/>
      <c r="E171" s="135"/>
      <c r="F171" s="135"/>
      <c r="G171" s="135"/>
      <c r="H171" s="135"/>
      <c r="I171" s="135"/>
      <c r="J171" s="135"/>
      <c r="K171" s="135"/>
      <c r="L171" s="135"/>
      <c r="M171" s="135"/>
      <c r="N171" s="135"/>
      <c r="O171" s="135"/>
      <c r="P171" s="135"/>
      <c r="Q171" s="135"/>
      <c r="R171" s="135"/>
      <c r="S171" s="135"/>
      <c r="T171" s="135"/>
      <c r="U171" s="135"/>
      <c r="V171" s="135"/>
      <c r="W171" s="135"/>
      <c r="X171" s="135"/>
      <c r="Y171" s="135"/>
      <c r="Z171" s="135"/>
    </row>
    <row r="172" spans="1:26" ht="21.6" customHeight="1">
      <c r="A172" s="135"/>
      <c r="B172" s="135"/>
      <c r="C172" s="135"/>
      <c r="D172" s="135"/>
      <c r="E172" s="135"/>
      <c r="F172" s="135"/>
      <c r="G172" s="135"/>
      <c r="H172" s="135"/>
      <c r="I172" s="135"/>
      <c r="J172" s="135"/>
      <c r="K172" s="135"/>
      <c r="L172" s="135"/>
      <c r="M172" s="135"/>
      <c r="N172" s="135"/>
      <c r="O172" s="135"/>
      <c r="P172" s="135"/>
      <c r="Q172" s="135"/>
      <c r="R172" s="135"/>
      <c r="S172" s="135"/>
      <c r="T172" s="135"/>
      <c r="U172" s="135"/>
      <c r="V172" s="135"/>
      <c r="W172" s="135"/>
      <c r="X172" s="135"/>
      <c r="Y172" s="135"/>
      <c r="Z172" s="135"/>
    </row>
    <row r="173" spans="1:26" ht="21.6" customHeight="1">
      <c r="A173" s="135"/>
      <c r="B173" s="135"/>
      <c r="C173" s="135"/>
      <c r="D173" s="135"/>
      <c r="E173" s="135"/>
      <c r="F173" s="135"/>
      <c r="G173" s="135"/>
      <c r="H173" s="135"/>
      <c r="I173" s="135"/>
      <c r="J173" s="135"/>
      <c r="K173" s="135"/>
      <c r="L173" s="135"/>
      <c r="M173" s="135"/>
      <c r="N173" s="135"/>
      <c r="O173" s="135"/>
      <c r="P173" s="135"/>
      <c r="Q173" s="135"/>
      <c r="R173" s="135"/>
      <c r="S173" s="135"/>
      <c r="T173" s="135"/>
      <c r="U173" s="135"/>
      <c r="V173" s="135"/>
      <c r="W173" s="135"/>
      <c r="X173" s="135"/>
      <c r="Y173" s="135"/>
      <c r="Z173" s="135"/>
    </row>
    <row r="174" spans="1:26" ht="21.6" customHeight="1">
      <c r="A174" s="135"/>
      <c r="B174" s="135"/>
      <c r="C174" s="135"/>
      <c r="D174" s="135"/>
      <c r="E174" s="135"/>
      <c r="F174" s="135"/>
      <c r="G174" s="135"/>
      <c r="H174" s="135"/>
      <c r="I174" s="135"/>
      <c r="J174" s="135"/>
      <c r="K174" s="135"/>
      <c r="L174" s="135"/>
      <c r="M174" s="135"/>
      <c r="N174" s="135"/>
      <c r="O174" s="135"/>
      <c r="P174" s="135"/>
      <c r="Q174" s="135"/>
      <c r="R174" s="135"/>
      <c r="S174" s="135"/>
      <c r="T174" s="135"/>
      <c r="U174" s="135"/>
      <c r="V174" s="135"/>
      <c r="W174" s="135"/>
      <c r="X174" s="135"/>
      <c r="Y174" s="135"/>
      <c r="Z174" s="135"/>
    </row>
    <row r="175" spans="1:26" ht="21.6" customHeight="1">
      <c r="A175" s="135"/>
      <c r="B175" s="135"/>
      <c r="C175" s="135"/>
      <c r="D175" s="135"/>
      <c r="E175" s="135"/>
      <c r="F175" s="135"/>
      <c r="G175" s="135"/>
      <c r="H175" s="135"/>
      <c r="I175" s="135"/>
      <c r="J175" s="135"/>
      <c r="K175" s="135"/>
      <c r="L175" s="135"/>
      <c r="M175" s="135"/>
      <c r="N175" s="135"/>
      <c r="O175" s="135"/>
      <c r="P175" s="135"/>
      <c r="Q175" s="135"/>
      <c r="R175" s="135"/>
      <c r="S175" s="135"/>
      <c r="T175" s="135"/>
      <c r="U175" s="135"/>
      <c r="V175" s="135"/>
      <c r="W175" s="135"/>
      <c r="X175" s="135"/>
      <c r="Y175" s="135"/>
      <c r="Z175" s="135"/>
    </row>
    <row r="176" spans="1:26" ht="21.6" customHeight="1">
      <c r="A176" s="135"/>
      <c r="B176" s="135"/>
      <c r="C176" s="135"/>
      <c r="D176" s="135"/>
      <c r="E176" s="135"/>
      <c r="F176" s="135"/>
      <c r="G176" s="135"/>
      <c r="H176" s="135"/>
      <c r="I176" s="135"/>
      <c r="J176" s="135"/>
      <c r="K176" s="135"/>
      <c r="L176" s="135"/>
      <c r="M176" s="135"/>
      <c r="N176" s="135"/>
      <c r="O176" s="135"/>
      <c r="P176" s="135"/>
      <c r="Q176" s="135"/>
      <c r="R176" s="135"/>
      <c r="S176" s="135"/>
      <c r="T176" s="135"/>
      <c r="U176" s="135"/>
      <c r="V176" s="135"/>
      <c r="W176" s="135"/>
      <c r="X176" s="135"/>
      <c r="Y176" s="135"/>
      <c r="Z176" s="135"/>
    </row>
    <row r="177" spans="1:26" ht="21.6" customHeight="1">
      <c r="A177" s="135"/>
      <c r="B177" s="135"/>
      <c r="C177" s="135"/>
      <c r="D177" s="135"/>
      <c r="E177" s="135"/>
      <c r="F177" s="135"/>
      <c r="G177" s="135"/>
      <c r="H177" s="135"/>
      <c r="I177" s="135"/>
      <c r="J177" s="135"/>
      <c r="K177" s="135"/>
      <c r="L177" s="135"/>
      <c r="M177" s="135"/>
      <c r="N177" s="135"/>
      <c r="O177" s="135"/>
      <c r="P177" s="135"/>
      <c r="Q177" s="135"/>
      <c r="R177" s="135"/>
      <c r="S177" s="135"/>
      <c r="T177" s="135"/>
      <c r="U177" s="135"/>
      <c r="V177" s="135"/>
      <c r="W177" s="135"/>
      <c r="X177" s="135"/>
      <c r="Y177" s="135"/>
      <c r="Z177" s="135"/>
    </row>
    <row r="178" spans="1:26" ht="21.6" customHeight="1">
      <c r="A178" s="135"/>
      <c r="B178" s="135"/>
      <c r="C178" s="135"/>
      <c r="D178" s="135"/>
      <c r="E178" s="135"/>
      <c r="F178" s="135"/>
      <c r="G178" s="135"/>
      <c r="H178" s="135"/>
      <c r="I178" s="135"/>
      <c r="J178" s="135"/>
      <c r="K178" s="135"/>
      <c r="L178" s="135"/>
      <c r="M178" s="135"/>
      <c r="N178" s="135"/>
      <c r="O178" s="135"/>
      <c r="P178" s="135"/>
      <c r="Q178" s="135"/>
      <c r="R178" s="135"/>
      <c r="S178" s="135"/>
      <c r="T178" s="135"/>
      <c r="U178" s="135"/>
      <c r="V178" s="135"/>
      <c r="W178" s="135"/>
      <c r="X178" s="135"/>
      <c r="Y178" s="135"/>
      <c r="Z178" s="135"/>
    </row>
    <row r="179" spans="1:26" ht="21.6" customHeight="1">
      <c r="A179" s="135"/>
      <c r="B179" s="135"/>
      <c r="C179" s="135"/>
      <c r="D179" s="135"/>
      <c r="E179" s="135"/>
      <c r="F179" s="135"/>
      <c r="G179" s="135"/>
      <c r="H179" s="135"/>
      <c r="I179" s="135"/>
      <c r="J179" s="135"/>
      <c r="K179" s="135"/>
      <c r="L179" s="135"/>
      <c r="M179" s="135"/>
      <c r="N179" s="135"/>
      <c r="O179" s="135"/>
      <c r="P179" s="135"/>
      <c r="Q179" s="135"/>
      <c r="R179" s="135"/>
      <c r="S179" s="135"/>
      <c r="T179" s="135"/>
      <c r="U179" s="135"/>
      <c r="V179" s="135"/>
      <c r="W179" s="135"/>
      <c r="X179" s="135"/>
      <c r="Y179" s="135"/>
      <c r="Z179" s="135"/>
    </row>
    <row r="180" spans="1:26" ht="21.6" customHeight="1">
      <c r="A180" s="135"/>
      <c r="B180" s="135"/>
      <c r="C180" s="135"/>
      <c r="D180" s="135"/>
      <c r="E180" s="135"/>
      <c r="F180" s="135"/>
      <c r="G180" s="135"/>
      <c r="H180" s="135"/>
      <c r="I180" s="135"/>
      <c r="J180" s="135"/>
      <c r="K180" s="135"/>
      <c r="L180" s="135"/>
      <c r="M180" s="135"/>
      <c r="N180" s="135"/>
      <c r="O180" s="135"/>
      <c r="P180" s="135"/>
      <c r="Q180" s="135"/>
      <c r="R180" s="135"/>
      <c r="S180" s="135"/>
      <c r="T180" s="135"/>
      <c r="U180" s="135"/>
      <c r="V180" s="135"/>
      <c r="W180" s="135"/>
      <c r="X180" s="135"/>
      <c r="Y180" s="135"/>
      <c r="Z180" s="135"/>
    </row>
    <row r="181" spans="1:26" ht="21.6" customHeight="1">
      <c r="A181" s="135"/>
      <c r="B181" s="135"/>
      <c r="C181" s="135"/>
      <c r="D181" s="135"/>
      <c r="E181" s="135"/>
      <c r="F181" s="135"/>
      <c r="G181" s="135"/>
      <c r="H181" s="135"/>
      <c r="I181" s="135"/>
      <c r="J181" s="135"/>
      <c r="K181" s="135"/>
      <c r="L181" s="135"/>
      <c r="M181" s="135"/>
      <c r="N181" s="135"/>
      <c r="O181" s="135"/>
      <c r="P181" s="135"/>
      <c r="Q181" s="135"/>
      <c r="R181" s="135"/>
      <c r="S181" s="135"/>
      <c r="T181" s="135"/>
      <c r="U181" s="135"/>
      <c r="V181" s="135"/>
      <c r="W181" s="135"/>
      <c r="X181" s="135"/>
      <c r="Y181" s="135"/>
      <c r="Z181" s="135"/>
    </row>
    <row r="182" spans="1:26" ht="21.6" customHeight="1">
      <c r="A182" s="135"/>
      <c r="B182" s="135"/>
      <c r="C182" s="135"/>
      <c r="D182" s="135"/>
      <c r="E182" s="135"/>
      <c r="F182" s="135"/>
      <c r="G182" s="135"/>
      <c r="H182" s="135"/>
      <c r="I182" s="135"/>
      <c r="J182" s="135"/>
      <c r="K182" s="135"/>
      <c r="L182" s="135"/>
      <c r="M182" s="135"/>
      <c r="N182" s="135"/>
      <c r="O182" s="135"/>
      <c r="P182" s="135"/>
      <c r="Q182" s="135"/>
      <c r="R182" s="135"/>
      <c r="S182" s="135"/>
      <c r="T182" s="135"/>
      <c r="U182" s="135"/>
      <c r="V182" s="135"/>
      <c r="W182" s="135"/>
      <c r="X182" s="135"/>
      <c r="Y182" s="135"/>
      <c r="Z182" s="135"/>
    </row>
    <row r="183" spans="1:26" ht="21.6" customHeight="1">
      <c r="A183" s="135"/>
      <c r="B183" s="135"/>
      <c r="C183" s="135"/>
      <c r="D183" s="135"/>
      <c r="E183" s="135"/>
      <c r="F183" s="135"/>
      <c r="G183" s="135"/>
      <c r="H183" s="135"/>
      <c r="I183" s="135"/>
      <c r="J183" s="135"/>
      <c r="K183" s="135"/>
      <c r="L183" s="135"/>
      <c r="M183" s="135"/>
      <c r="N183" s="135"/>
      <c r="O183" s="135"/>
      <c r="P183" s="135"/>
      <c r="Q183" s="135"/>
      <c r="R183" s="135"/>
      <c r="S183" s="135"/>
      <c r="T183" s="135"/>
      <c r="U183" s="135"/>
      <c r="V183" s="135"/>
      <c r="W183" s="135"/>
      <c r="X183" s="135"/>
      <c r="Y183" s="135"/>
      <c r="Z183" s="135"/>
    </row>
    <row r="184" spans="1:26" ht="21.6" customHeight="1">
      <c r="A184" s="135"/>
      <c r="B184" s="135"/>
      <c r="C184" s="135"/>
      <c r="D184" s="135"/>
      <c r="E184" s="135"/>
      <c r="F184" s="135"/>
      <c r="G184" s="135"/>
      <c r="H184" s="135"/>
      <c r="I184" s="135"/>
      <c r="J184" s="135"/>
      <c r="K184" s="135"/>
      <c r="L184" s="135"/>
      <c r="M184" s="135"/>
      <c r="N184" s="135"/>
      <c r="O184" s="135"/>
      <c r="P184" s="135"/>
      <c r="Q184" s="135"/>
      <c r="R184" s="135"/>
      <c r="S184" s="135"/>
      <c r="T184" s="135"/>
      <c r="U184" s="135"/>
      <c r="V184" s="135"/>
      <c r="W184" s="135"/>
      <c r="X184" s="135"/>
      <c r="Y184" s="135"/>
      <c r="Z184" s="135"/>
    </row>
    <row r="185" spans="1:26" ht="21.6" customHeight="1">
      <c r="A185" s="135"/>
      <c r="B185" s="135"/>
      <c r="C185" s="135"/>
      <c r="D185" s="135"/>
      <c r="E185" s="135"/>
      <c r="F185" s="135"/>
      <c r="G185" s="135"/>
      <c r="H185" s="135"/>
      <c r="I185" s="135"/>
      <c r="J185" s="135"/>
      <c r="K185" s="135"/>
      <c r="L185" s="135"/>
      <c r="M185" s="135"/>
      <c r="N185" s="135"/>
      <c r="O185" s="135"/>
      <c r="P185" s="135"/>
      <c r="Q185" s="135"/>
      <c r="R185" s="135"/>
      <c r="S185" s="135"/>
      <c r="T185" s="135"/>
      <c r="U185" s="135"/>
      <c r="V185" s="135"/>
      <c r="W185" s="135"/>
      <c r="X185" s="135"/>
      <c r="Y185" s="135"/>
      <c r="Z185" s="135"/>
    </row>
    <row r="186" spans="1:26" ht="21.6" customHeight="1">
      <c r="A186" s="135"/>
      <c r="B186" s="135"/>
      <c r="C186" s="135"/>
      <c r="D186" s="135"/>
      <c r="E186" s="135"/>
      <c r="F186" s="135"/>
      <c r="G186" s="135"/>
      <c r="H186" s="135"/>
      <c r="I186" s="135"/>
      <c r="J186" s="135"/>
      <c r="K186" s="135"/>
      <c r="L186" s="135"/>
      <c r="M186" s="135"/>
      <c r="N186" s="135"/>
      <c r="O186" s="135"/>
      <c r="P186" s="135"/>
      <c r="Q186" s="135"/>
      <c r="R186" s="135"/>
      <c r="S186" s="135"/>
      <c r="T186" s="135"/>
      <c r="U186" s="135"/>
      <c r="V186" s="135"/>
      <c r="W186" s="135"/>
      <c r="X186" s="135"/>
      <c r="Y186" s="135"/>
      <c r="Z186" s="135"/>
    </row>
    <row r="187" spans="1:26" ht="21.6" customHeight="1">
      <c r="A187" s="135"/>
      <c r="B187" s="135"/>
      <c r="C187" s="135"/>
      <c r="D187" s="135"/>
      <c r="E187" s="135"/>
      <c r="F187" s="135"/>
      <c r="G187" s="135"/>
      <c r="H187" s="135"/>
      <c r="I187" s="135"/>
      <c r="J187" s="135"/>
      <c r="K187" s="135"/>
      <c r="L187" s="135"/>
      <c r="M187" s="135"/>
      <c r="N187" s="135"/>
      <c r="O187" s="135"/>
      <c r="P187" s="135"/>
      <c r="Q187" s="135"/>
      <c r="R187" s="135"/>
      <c r="S187" s="135"/>
      <c r="T187" s="135"/>
      <c r="U187" s="135"/>
      <c r="V187" s="135"/>
      <c r="W187" s="135"/>
      <c r="X187" s="135"/>
      <c r="Y187" s="135"/>
      <c r="Z187" s="135"/>
    </row>
    <row r="188" spans="1:26" ht="21.6" customHeight="1">
      <c r="A188" s="135"/>
      <c r="B188" s="135"/>
      <c r="C188" s="135"/>
      <c r="D188" s="135"/>
      <c r="E188" s="135"/>
      <c r="F188" s="135"/>
      <c r="G188" s="135"/>
      <c r="H188" s="135"/>
      <c r="I188" s="135"/>
      <c r="J188" s="135"/>
      <c r="K188" s="135"/>
      <c r="L188" s="135"/>
      <c r="M188" s="135"/>
      <c r="N188" s="135"/>
      <c r="O188" s="135"/>
      <c r="P188" s="135"/>
      <c r="Q188" s="135"/>
      <c r="R188" s="135"/>
      <c r="S188" s="135"/>
      <c r="T188" s="135"/>
      <c r="U188" s="135"/>
      <c r="V188" s="135"/>
      <c r="W188" s="135"/>
      <c r="X188" s="135"/>
      <c r="Y188" s="135"/>
      <c r="Z188" s="135"/>
    </row>
    <row r="189" spans="1:26" ht="21.6" customHeight="1">
      <c r="A189" s="135"/>
      <c r="B189" s="135"/>
      <c r="C189" s="135"/>
      <c r="D189" s="135"/>
      <c r="E189" s="135"/>
      <c r="F189" s="135"/>
      <c r="G189" s="135"/>
      <c r="H189" s="135"/>
      <c r="I189" s="135"/>
      <c r="J189" s="135"/>
      <c r="K189" s="135"/>
      <c r="L189" s="135"/>
      <c r="M189" s="135"/>
      <c r="N189" s="135"/>
      <c r="O189" s="135"/>
      <c r="P189" s="135"/>
      <c r="Q189" s="135"/>
      <c r="R189" s="135"/>
      <c r="S189" s="135"/>
      <c r="T189" s="135"/>
      <c r="U189" s="135"/>
      <c r="V189" s="135"/>
      <c r="W189" s="135"/>
      <c r="X189" s="135"/>
      <c r="Y189" s="135"/>
      <c r="Z189" s="135"/>
    </row>
    <row r="190" spans="1:26" ht="21.6" customHeight="1">
      <c r="A190" s="135"/>
      <c r="B190" s="135"/>
      <c r="C190" s="135"/>
      <c r="D190" s="135"/>
      <c r="E190" s="135"/>
      <c r="F190" s="135"/>
      <c r="G190" s="135"/>
      <c r="H190" s="135"/>
      <c r="I190" s="135"/>
      <c r="J190" s="135"/>
      <c r="K190" s="135"/>
      <c r="L190" s="135"/>
      <c r="M190" s="135"/>
      <c r="N190" s="135"/>
      <c r="O190" s="135"/>
      <c r="P190" s="135"/>
      <c r="Q190" s="135"/>
      <c r="R190" s="135"/>
      <c r="S190" s="135"/>
      <c r="T190" s="135"/>
      <c r="U190" s="135"/>
      <c r="V190" s="135"/>
      <c r="W190" s="135"/>
      <c r="X190" s="135"/>
      <c r="Y190" s="135"/>
      <c r="Z190" s="135"/>
    </row>
    <row r="191" spans="1:26" ht="21.6" customHeight="1">
      <c r="A191" s="135"/>
      <c r="B191" s="135"/>
      <c r="C191" s="135"/>
      <c r="D191" s="135"/>
      <c r="E191" s="135"/>
      <c r="F191" s="135"/>
      <c r="G191" s="135"/>
      <c r="H191" s="135"/>
      <c r="I191" s="135"/>
      <c r="J191" s="135"/>
      <c r="K191" s="135"/>
      <c r="L191" s="135"/>
      <c r="M191" s="135"/>
      <c r="N191" s="135"/>
      <c r="O191" s="135"/>
      <c r="P191" s="135"/>
      <c r="Q191" s="135"/>
      <c r="R191" s="135"/>
      <c r="S191" s="135"/>
      <c r="T191" s="135"/>
      <c r="U191" s="135"/>
      <c r="V191" s="135"/>
      <c r="W191" s="135"/>
      <c r="X191" s="135"/>
      <c r="Y191" s="135"/>
      <c r="Z191" s="135"/>
    </row>
    <row r="192" spans="1:26" ht="21.6" customHeight="1">
      <c r="A192" s="135"/>
      <c r="B192" s="135"/>
      <c r="C192" s="135"/>
      <c r="D192" s="135"/>
      <c r="E192" s="135"/>
      <c r="F192" s="135"/>
      <c r="G192" s="135"/>
      <c r="H192" s="135"/>
      <c r="I192" s="135"/>
      <c r="J192" s="135"/>
      <c r="K192" s="135"/>
      <c r="L192" s="135"/>
      <c r="M192" s="135"/>
      <c r="N192" s="135"/>
      <c r="O192" s="135"/>
      <c r="P192" s="135"/>
      <c r="Q192" s="135"/>
      <c r="R192" s="135"/>
      <c r="S192" s="135"/>
      <c r="T192" s="135"/>
      <c r="U192" s="135"/>
      <c r="V192" s="135"/>
      <c r="W192" s="135"/>
      <c r="X192" s="135"/>
      <c r="Y192" s="135"/>
      <c r="Z192" s="135"/>
    </row>
    <row r="193" spans="1:26" ht="21.6" customHeight="1">
      <c r="A193" s="135"/>
      <c r="B193" s="135"/>
      <c r="C193" s="135"/>
      <c r="D193" s="135"/>
      <c r="E193" s="135"/>
      <c r="F193" s="135"/>
      <c r="G193" s="135"/>
      <c r="H193" s="135"/>
      <c r="I193" s="135"/>
      <c r="J193" s="135"/>
      <c r="K193" s="135"/>
      <c r="L193" s="135"/>
      <c r="M193" s="135"/>
      <c r="N193" s="135"/>
      <c r="O193" s="135"/>
      <c r="P193" s="135"/>
      <c r="Q193" s="135"/>
      <c r="R193" s="135"/>
      <c r="S193" s="135"/>
      <c r="T193" s="135"/>
      <c r="U193" s="135"/>
      <c r="V193" s="135"/>
      <c r="W193" s="135"/>
      <c r="X193" s="135"/>
      <c r="Y193" s="135"/>
      <c r="Z193" s="135"/>
    </row>
    <row r="194" spans="1:26" ht="21.6" customHeight="1">
      <c r="A194" s="135"/>
      <c r="B194" s="135"/>
      <c r="C194" s="135"/>
      <c r="D194" s="135"/>
      <c r="E194" s="135"/>
      <c r="F194" s="135"/>
      <c r="G194" s="135"/>
      <c r="H194" s="135"/>
      <c r="I194" s="135"/>
      <c r="J194" s="135"/>
      <c r="K194" s="135"/>
      <c r="L194" s="135"/>
      <c r="M194" s="135"/>
      <c r="N194" s="135"/>
      <c r="O194" s="135"/>
      <c r="P194" s="135"/>
      <c r="Q194" s="135"/>
      <c r="R194" s="135"/>
      <c r="S194" s="135"/>
      <c r="T194" s="135"/>
      <c r="U194" s="135"/>
      <c r="V194" s="135"/>
      <c r="W194" s="135"/>
      <c r="X194" s="135"/>
      <c r="Y194" s="135"/>
      <c r="Z194" s="135"/>
    </row>
    <row r="195" spans="1:26" ht="21.6" customHeight="1">
      <c r="A195" s="135"/>
      <c r="B195" s="135"/>
      <c r="C195" s="135"/>
      <c r="D195" s="135"/>
      <c r="E195" s="135"/>
      <c r="F195" s="135"/>
      <c r="G195" s="135"/>
      <c r="H195" s="135"/>
      <c r="I195" s="135"/>
      <c r="J195" s="135"/>
      <c r="K195" s="135"/>
      <c r="L195" s="135"/>
      <c r="M195" s="135"/>
      <c r="N195" s="135"/>
      <c r="O195" s="135"/>
      <c r="P195" s="135"/>
      <c r="Q195" s="135"/>
      <c r="R195" s="135"/>
      <c r="S195" s="135"/>
      <c r="T195" s="135"/>
      <c r="U195" s="135"/>
      <c r="V195" s="135"/>
      <c r="W195" s="135"/>
      <c r="X195" s="135"/>
      <c r="Y195" s="135"/>
      <c r="Z195" s="135"/>
    </row>
    <row r="196" spans="1:26" ht="21.6" customHeight="1">
      <c r="A196" s="135"/>
      <c r="B196" s="135"/>
      <c r="C196" s="135"/>
      <c r="D196" s="135"/>
      <c r="E196" s="135"/>
      <c r="F196" s="135"/>
      <c r="G196" s="135"/>
      <c r="H196" s="135"/>
      <c r="I196" s="135"/>
      <c r="J196" s="135"/>
      <c r="K196" s="135"/>
      <c r="L196" s="135"/>
      <c r="M196" s="135"/>
      <c r="N196" s="135"/>
      <c r="O196" s="135"/>
      <c r="P196" s="135"/>
      <c r="Q196" s="135"/>
      <c r="R196" s="135"/>
      <c r="S196" s="135"/>
      <c r="T196" s="135"/>
      <c r="U196" s="135"/>
      <c r="V196" s="135"/>
      <c r="W196" s="135"/>
      <c r="X196" s="135"/>
      <c r="Y196" s="135"/>
      <c r="Z196" s="135"/>
    </row>
    <row r="197" spans="1:26" ht="21.6" customHeight="1">
      <c r="A197" s="135"/>
      <c r="B197" s="135"/>
      <c r="C197" s="135"/>
      <c r="D197" s="135"/>
      <c r="E197" s="135"/>
      <c r="F197" s="135"/>
      <c r="G197" s="135"/>
      <c r="H197" s="135"/>
      <c r="I197" s="135"/>
      <c r="J197" s="135"/>
      <c r="K197" s="135"/>
      <c r="L197" s="135"/>
      <c r="M197" s="135"/>
      <c r="N197" s="135"/>
      <c r="O197" s="135"/>
      <c r="P197" s="135"/>
      <c r="Q197" s="135"/>
      <c r="R197" s="135"/>
      <c r="S197" s="135"/>
      <c r="T197" s="135"/>
      <c r="U197" s="135"/>
      <c r="V197" s="135"/>
      <c r="W197" s="135"/>
      <c r="X197" s="135"/>
      <c r="Y197" s="135"/>
      <c r="Z197" s="135"/>
    </row>
    <row r="198" spans="1:26" ht="21.6" customHeight="1">
      <c r="A198" s="135"/>
      <c r="B198" s="135"/>
      <c r="C198" s="135"/>
      <c r="D198" s="135"/>
      <c r="E198" s="135"/>
      <c r="F198" s="135"/>
      <c r="G198" s="135"/>
      <c r="H198" s="135"/>
      <c r="I198" s="135"/>
      <c r="J198" s="135"/>
      <c r="K198" s="135"/>
      <c r="L198" s="135"/>
      <c r="M198" s="135"/>
      <c r="N198" s="135"/>
      <c r="O198" s="135"/>
      <c r="P198" s="135"/>
      <c r="Q198" s="135"/>
      <c r="R198" s="135"/>
      <c r="S198" s="135"/>
      <c r="T198" s="135"/>
      <c r="U198" s="135"/>
      <c r="V198" s="135"/>
      <c r="W198" s="135"/>
      <c r="X198" s="135"/>
      <c r="Y198" s="135"/>
      <c r="Z198" s="135"/>
    </row>
    <row r="199" spans="1:26" ht="21.6" customHeight="1">
      <c r="A199" s="135"/>
      <c r="B199" s="135"/>
      <c r="C199" s="135"/>
      <c r="D199" s="135"/>
      <c r="E199" s="135"/>
      <c r="F199" s="135"/>
      <c r="G199" s="135"/>
      <c r="H199" s="135"/>
      <c r="I199" s="135"/>
      <c r="J199" s="135"/>
      <c r="K199" s="135"/>
      <c r="L199" s="135"/>
      <c r="M199" s="135"/>
      <c r="N199" s="135"/>
      <c r="O199" s="135"/>
      <c r="P199" s="135"/>
      <c r="Q199" s="135"/>
      <c r="R199" s="135"/>
      <c r="S199" s="135"/>
      <c r="T199" s="135"/>
      <c r="U199" s="135"/>
      <c r="V199" s="135"/>
      <c r="W199" s="135"/>
      <c r="X199" s="135"/>
      <c r="Y199" s="135"/>
      <c r="Z199" s="135"/>
    </row>
    <row r="200" spans="1:26" ht="21.6" customHeight="1">
      <c r="A200" s="135"/>
      <c r="B200" s="135"/>
      <c r="C200" s="135"/>
      <c r="D200" s="135"/>
      <c r="E200" s="135"/>
      <c r="F200" s="135"/>
      <c r="G200" s="135"/>
      <c r="H200" s="135"/>
      <c r="I200" s="135"/>
      <c r="J200" s="135"/>
      <c r="K200" s="135"/>
      <c r="L200" s="135"/>
      <c r="M200" s="135"/>
      <c r="N200" s="135"/>
      <c r="O200" s="135"/>
      <c r="P200" s="135"/>
      <c r="Q200" s="135"/>
      <c r="R200" s="135"/>
      <c r="S200" s="135"/>
      <c r="T200" s="135"/>
      <c r="U200" s="135"/>
      <c r="V200" s="135"/>
      <c r="W200" s="135"/>
      <c r="X200" s="135"/>
      <c r="Y200" s="135"/>
      <c r="Z200" s="135"/>
    </row>
    <row r="201" spans="1:26" ht="21.6" customHeight="1">
      <c r="A201" s="135"/>
      <c r="B201" s="135"/>
      <c r="C201" s="135"/>
      <c r="D201" s="135"/>
      <c r="E201" s="135"/>
      <c r="F201" s="135"/>
      <c r="G201" s="135"/>
      <c r="H201" s="135"/>
      <c r="I201" s="135"/>
      <c r="J201" s="135"/>
      <c r="K201" s="135"/>
      <c r="L201" s="135"/>
      <c r="M201" s="135"/>
      <c r="N201" s="135"/>
      <c r="O201" s="135"/>
      <c r="P201" s="135"/>
      <c r="Q201" s="135"/>
      <c r="R201" s="135"/>
      <c r="S201" s="135"/>
      <c r="T201" s="135"/>
      <c r="U201" s="135"/>
      <c r="V201" s="135"/>
      <c r="W201" s="135"/>
      <c r="X201" s="135"/>
      <c r="Y201" s="135"/>
      <c r="Z201" s="135"/>
    </row>
    <row r="202" spans="1:26" ht="21.6" customHeight="1">
      <c r="A202" s="135"/>
      <c r="B202" s="135"/>
      <c r="C202" s="135"/>
      <c r="D202" s="135"/>
      <c r="E202" s="135"/>
      <c r="F202" s="135"/>
      <c r="G202" s="135"/>
      <c r="H202" s="135"/>
      <c r="I202" s="135"/>
      <c r="J202" s="135"/>
      <c r="K202" s="135"/>
      <c r="L202" s="135"/>
      <c r="M202" s="135"/>
      <c r="N202" s="135"/>
      <c r="O202" s="135"/>
      <c r="P202" s="135"/>
      <c r="Q202" s="135"/>
      <c r="R202" s="135"/>
      <c r="S202" s="135"/>
      <c r="T202" s="135"/>
      <c r="U202" s="135"/>
      <c r="V202" s="135"/>
      <c r="W202" s="135"/>
      <c r="X202" s="135"/>
      <c r="Y202" s="135"/>
      <c r="Z202" s="135"/>
    </row>
    <row r="203" spans="1:26" ht="21.6" customHeight="1">
      <c r="A203" s="135"/>
      <c r="B203" s="135"/>
      <c r="C203" s="135"/>
      <c r="D203" s="135"/>
      <c r="E203" s="135"/>
      <c r="F203" s="135"/>
      <c r="G203" s="135"/>
      <c r="H203" s="135"/>
      <c r="I203" s="135"/>
      <c r="J203" s="135"/>
      <c r="K203" s="135"/>
      <c r="L203" s="135"/>
      <c r="M203" s="135"/>
      <c r="N203" s="135"/>
      <c r="O203" s="135"/>
      <c r="P203" s="135"/>
      <c r="Q203" s="135"/>
      <c r="R203" s="135"/>
      <c r="S203" s="135"/>
      <c r="T203" s="135"/>
      <c r="U203" s="135"/>
      <c r="V203" s="135"/>
      <c r="W203" s="135"/>
      <c r="X203" s="135"/>
      <c r="Y203" s="135"/>
      <c r="Z203" s="135"/>
    </row>
    <row r="204" spans="1:26" ht="21.6" customHeight="1">
      <c r="A204" s="135"/>
      <c r="B204" s="135"/>
      <c r="C204" s="135"/>
      <c r="D204" s="135"/>
      <c r="E204" s="135"/>
      <c r="F204" s="135"/>
      <c r="G204" s="135"/>
      <c r="H204" s="135"/>
      <c r="I204" s="135"/>
      <c r="J204" s="135"/>
      <c r="K204" s="135"/>
      <c r="L204" s="135"/>
      <c r="M204" s="135"/>
      <c r="N204" s="135"/>
      <c r="O204" s="135"/>
      <c r="P204" s="135"/>
      <c r="Q204" s="135"/>
      <c r="R204" s="135"/>
      <c r="S204" s="135"/>
      <c r="T204" s="135"/>
      <c r="U204" s="135"/>
      <c r="V204" s="135"/>
      <c r="W204" s="135"/>
      <c r="X204" s="135"/>
      <c r="Y204" s="135"/>
      <c r="Z204" s="135"/>
    </row>
    <row r="205" spans="1:26" ht="21.6" customHeight="1">
      <c r="A205" s="135"/>
      <c r="B205" s="135"/>
      <c r="C205" s="135"/>
      <c r="D205" s="135"/>
      <c r="E205" s="135"/>
      <c r="F205" s="135"/>
      <c r="G205" s="135"/>
      <c r="H205" s="135"/>
      <c r="I205" s="135"/>
      <c r="J205" s="135"/>
      <c r="K205" s="135"/>
      <c r="L205" s="135"/>
      <c r="M205" s="135"/>
      <c r="N205" s="135"/>
      <c r="O205" s="135"/>
      <c r="P205" s="135"/>
      <c r="Q205" s="135"/>
      <c r="R205" s="135"/>
      <c r="S205" s="135"/>
      <c r="T205" s="135"/>
      <c r="U205" s="135"/>
      <c r="V205" s="135"/>
      <c r="W205" s="135"/>
      <c r="X205" s="135"/>
      <c r="Y205" s="135"/>
      <c r="Z205" s="135"/>
    </row>
    <row r="206" spans="1:26" ht="21.6" customHeight="1">
      <c r="A206" s="135"/>
      <c r="B206" s="135"/>
      <c r="C206" s="135"/>
      <c r="D206" s="135"/>
      <c r="E206" s="135"/>
      <c r="F206" s="135"/>
      <c r="G206" s="135"/>
      <c r="H206" s="135"/>
      <c r="I206" s="135"/>
      <c r="J206" s="135"/>
      <c r="K206" s="135"/>
      <c r="L206" s="135"/>
      <c r="M206" s="135"/>
      <c r="N206" s="135"/>
      <c r="O206" s="135"/>
      <c r="P206" s="135"/>
      <c r="Q206" s="135"/>
      <c r="R206" s="135"/>
      <c r="S206" s="135"/>
      <c r="T206" s="135"/>
      <c r="U206" s="135"/>
      <c r="V206" s="135"/>
      <c r="W206" s="135"/>
      <c r="X206" s="135"/>
      <c r="Y206" s="135"/>
      <c r="Z206" s="135"/>
    </row>
    <row r="207" spans="1:26" ht="21.6" customHeight="1">
      <c r="A207" s="135"/>
      <c r="B207" s="135"/>
      <c r="C207" s="135"/>
      <c r="D207" s="135"/>
      <c r="E207" s="135"/>
      <c r="F207" s="135"/>
      <c r="G207" s="135"/>
      <c r="H207" s="135"/>
      <c r="I207" s="135"/>
      <c r="J207" s="135"/>
      <c r="K207" s="135"/>
      <c r="L207" s="135"/>
      <c r="M207" s="135"/>
      <c r="N207" s="135"/>
      <c r="O207" s="135"/>
      <c r="P207" s="135"/>
      <c r="Q207" s="135"/>
      <c r="R207" s="135"/>
      <c r="S207" s="135"/>
      <c r="T207" s="135"/>
      <c r="U207" s="135"/>
      <c r="V207" s="135"/>
      <c r="W207" s="135"/>
      <c r="X207" s="135"/>
      <c r="Y207" s="135"/>
      <c r="Z207" s="135"/>
    </row>
    <row r="208" spans="1:26" ht="21.6" customHeight="1">
      <c r="A208" s="135"/>
      <c r="B208" s="135"/>
      <c r="C208" s="135"/>
      <c r="D208" s="135"/>
      <c r="E208" s="135"/>
      <c r="F208" s="135"/>
      <c r="G208" s="135"/>
      <c r="H208" s="135"/>
      <c r="I208" s="135"/>
      <c r="J208" s="135"/>
      <c r="K208" s="135"/>
      <c r="L208" s="135"/>
      <c r="M208" s="135"/>
      <c r="N208" s="135"/>
      <c r="O208" s="135"/>
      <c r="P208" s="135"/>
      <c r="Q208" s="135"/>
      <c r="R208" s="135"/>
      <c r="S208" s="135"/>
      <c r="T208" s="135"/>
      <c r="U208" s="135"/>
      <c r="V208" s="135"/>
      <c r="W208" s="135"/>
      <c r="X208" s="135"/>
      <c r="Y208" s="135"/>
      <c r="Z208" s="135"/>
    </row>
    <row r="209" spans="1:26" ht="21.6" customHeight="1">
      <c r="A209" s="135"/>
      <c r="B209" s="135"/>
      <c r="C209" s="135"/>
      <c r="D209" s="135"/>
      <c r="E209" s="135"/>
      <c r="F209" s="135"/>
      <c r="G209" s="135"/>
      <c r="H209" s="135"/>
      <c r="I209" s="135"/>
      <c r="J209" s="135"/>
      <c r="K209" s="135"/>
      <c r="L209" s="135"/>
      <c r="M209" s="135"/>
      <c r="N209" s="135"/>
      <c r="O209" s="135"/>
      <c r="P209" s="135"/>
      <c r="Q209" s="135"/>
      <c r="R209" s="135"/>
      <c r="S209" s="135"/>
      <c r="T209" s="135"/>
      <c r="U209" s="135"/>
      <c r="V209" s="135"/>
      <c r="W209" s="135"/>
      <c r="X209" s="135"/>
      <c r="Y209" s="135"/>
      <c r="Z209" s="135"/>
    </row>
    <row r="210" spans="1:26" ht="21.6" customHeight="1">
      <c r="A210" s="135"/>
      <c r="B210" s="135"/>
      <c r="C210" s="135"/>
      <c r="D210" s="135"/>
      <c r="E210" s="135"/>
      <c r="F210" s="135"/>
      <c r="G210" s="135"/>
      <c r="H210" s="135"/>
      <c r="I210" s="135"/>
      <c r="J210" s="135"/>
      <c r="K210" s="135"/>
      <c r="L210" s="135"/>
      <c r="M210" s="135"/>
      <c r="N210" s="135"/>
      <c r="O210" s="135"/>
      <c r="P210" s="135"/>
      <c r="Q210" s="135"/>
      <c r="R210" s="135"/>
      <c r="S210" s="135"/>
      <c r="T210" s="135"/>
      <c r="U210" s="135"/>
      <c r="V210" s="135"/>
      <c r="W210" s="135"/>
      <c r="X210" s="135"/>
      <c r="Y210" s="135"/>
      <c r="Z210" s="135"/>
    </row>
    <row r="211" spans="1:26" ht="21.6" customHeight="1">
      <c r="A211" s="135"/>
      <c r="B211" s="135"/>
      <c r="C211" s="135"/>
      <c r="D211" s="135"/>
      <c r="E211" s="135"/>
      <c r="F211" s="135"/>
      <c r="G211" s="135"/>
      <c r="H211" s="135"/>
      <c r="I211" s="135"/>
      <c r="J211" s="135"/>
      <c r="K211" s="135"/>
      <c r="L211" s="135"/>
      <c r="M211" s="135"/>
      <c r="N211" s="135"/>
      <c r="O211" s="135"/>
      <c r="P211" s="135"/>
      <c r="Q211" s="135"/>
      <c r="R211" s="135"/>
      <c r="S211" s="135"/>
      <c r="T211" s="135"/>
      <c r="U211" s="135"/>
      <c r="V211" s="135"/>
      <c r="W211" s="135"/>
      <c r="X211" s="135"/>
      <c r="Y211" s="135"/>
      <c r="Z211" s="135"/>
    </row>
    <row r="212" spans="1:26" ht="21.6" customHeight="1">
      <c r="A212" s="135"/>
      <c r="B212" s="135"/>
      <c r="C212" s="135"/>
      <c r="D212" s="135"/>
      <c r="E212" s="135"/>
      <c r="F212" s="135"/>
      <c r="G212" s="135"/>
      <c r="H212" s="135"/>
      <c r="I212" s="135"/>
      <c r="J212" s="135"/>
      <c r="K212" s="135"/>
      <c r="L212" s="135"/>
      <c r="M212" s="135"/>
      <c r="N212" s="135"/>
      <c r="O212" s="135"/>
      <c r="P212" s="135"/>
      <c r="Q212" s="135"/>
      <c r="R212" s="135"/>
      <c r="S212" s="135"/>
      <c r="T212" s="135"/>
      <c r="U212" s="135"/>
      <c r="V212" s="135"/>
      <c r="W212" s="135"/>
      <c r="X212" s="135"/>
      <c r="Y212" s="135"/>
      <c r="Z212" s="135"/>
    </row>
    <row r="213" spans="1:26" ht="21.6" customHeight="1">
      <c r="A213" s="135"/>
      <c r="B213" s="135"/>
      <c r="C213" s="135"/>
      <c r="D213" s="135"/>
      <c r="E213" s="135"/>
      <c r="F213" s="135"/>
      <c r="G213" s="135"/>
      <c r="H213" s="135"/>
      <c r="I213" s="135"/>
      <c r="J213" s="135"/>
      <c r="K213" s="135"/>
      <c r="L213" s="135"/>
      <c r="M213" s="135"/>
      <c r="N213" s="135"/>
      <c r="O213" s="135"/>
      <c r="P213" s="135"/>
      <c r="Q213" s="135"/>
      <c r="R213" s="135"/>
      <c r="S213" s="135"/>
      <c r="T213" s="135"/>
      <c r="U213" s="135"/>
      <c r="V213" s="135"/>
      <c r="W213" s="135"/>
      <c r="X213" s="135"/>
      <c r="Y213" s="135"/>
      <c r="Z213" s="135"/>
    </row>
    <row r="214" spans="1:26" ht="21.6" customHeight="1">
      <c r="A214" s="135"/>
      <c r="B214" s="135"/>
      <c r="C214" s="135"/>
      <c r="D214" s="135"/>
      <c r="E214" s="135"/>
      <c r="F214" s="135"/>
      <c r="G214" s="135"/>
      <c r="H214" s="135"/>
      <c r="I214" s="135"/>
      <c r="J214" s="135"/>
      <c r="K214" s="135"/>
      <c r="L214" s="135"/>
      <c r="M214" s="135"/>
      <c r="N214" s="135"/>
      <c r="O214" s="135"/>
      <c r="P214" s="135"/>
      <c r="Q214" s="135"/>
      <c r="R214" s="135"/>
      <c r="S214" s="135"/>
      <c r="T214" s="135"/>
      <c r="U214" s="135"/>
      <c r="V214" s="135"/>
      <c r="W214" s="135"/>
      <c r="X214" s="135"/>
      <c r="Y214" s="135"/>
      <c r="Z214" s="135"/>
    </row>
    <row r="215" spans="1:26" ht="21.6" customHeight="1">
      <c r="A215" s="135"/>
      <c r="B215" s="135"/>
      <c r="C215" s="135"/>
      <c r="D215" s="135"/>
      <c r="E215" s="135"/>
      <c r="F215" s="135"/>
      <c r="G215" s="135"/>
      <c r="H215" s="135"/>
      <c r="I215" s="135"/>
      <c r="J215" s="135"/>
      <c r="K215" s="135"/>
      <c r="L215" s="135"/>
      <c r="M215" s="135"/>
      <c r="N215" s="135"/>
      <c r="O215" s="135"/>
      <c r="P215" s="135"/>
      <c r="Q215" s="135"/>
      <c r="R215" s="135"/>
      <c r="S215" s="135"/>
      <c r="T215" s="135"/>
      <c r="U215" s="135"/>
      <c r="V215" s="135"/>
      <c r="W215" s="135"/>
      <c r="X215" s="135"/>
      <c r="Y215" s="135"/>
      <c r="Z215" s="135"/>
    </row>
    <row r="216" spans="1:26" ht="21.6" customHeight="1">
      <c r="A216" s="135"/>
      <c r="B216" s="135"/>
      <c r="C216" s="135"/>
      <c r="D216" s="135"/>
      <c r="E216" s="135"/>
      <c r="F216" s="135"/>
      <c r="G216" s="135"/>
      <c r="H216" s="135"/>
      <c r="I216" s="135"/>
      <c r="J216" s="135"/>
      <c r="K216" s="135"/>
      <c r="L216" s="135"/>
      <c r="M216" s="135"/>
      <c r="N216" s="135"/>
      <c r="O216" s="135"/>
      <c r="P216" s="135"/>
      <c r="Q216" s="135"/>
      <c r="R216" s="135"/>
      <c r="S216" s="135"/>
      <c r="T216" s="135"/>
      <c r="U216" s="135"/>
      <c r="V216" s="135"/>
      <c r="W216" s="135"/>
      <c r="X216" s="135"/>
      <c r="Y216" s="135"/>
      <c r="Z216" s="135"/>
    </row>
    <row r="217" spans="1:26" ht="21.6" customHeight="1">
      <c r="A217" s="135"/>
      <c r="B217" s="135"/>
      <c r="C217" s="135"/>
      <c r="D217" s="135"/>
      <c r="E217" s="135"/>
      <c r="F217" s="135"/>
      <c r="G217" s="135"/>
      <c r="H217" s="135"/>
      <c r="I217" s="135"/>
      <c r="J217" s="135"/>
      <c r="K217" s="135"/>
      <c r="L217" s="135"/>
      <c r="M217" s="135"/>
      <c r="N217" s="135"/>
      <c r="O217" s="135"/>
      <c r="P217" s="135"/>
      <c r="Q217" s="135"/>
      <c r="R217" s="135"/>
      <c r="S217" s="135"/>
      <c r="T217" s="135"/>
      <c r="U217" s="135"/>
      <c r="V217" s="135"/>
      <c r="W217" s="135"/>
      <c r="X217" s="135"/>
      <c r="Y217" s="135"/>
      <c r="Z217" s="135"/>
    </row>
    <row r="218" spans="1:26" ht="21.6" customHeight="1">
      <c r="A218" s="135"/>
      <c r="B218" s="135"/>
      <c r="C218" s="135"/>
      <c r="D218" s="135"/>
      <c r="E218" s="135"/>
      <c r="F218" s="135"/>
      <c r="G218" s="135"/>
      <c r="H218" s="135"/>
      <c r="I218" s="135"/>
      <c r="J218" s="135"/>
      <c r="K218" s="135"/>
      <c r="L218" s="135"/>
      <c r="M218" s="135"/>
      <c r="N218" s="135"/>
      <c r="O218" s="135"/>
      <c r="P218" s="135"/>
      <c r="Q218" s="135"/>
      <c r="R218" s="135"/>
      <c r="S218" s="135"/>
      <c r="T218" s="135"/>
      <c r="U218" s="135"/>
      <c r="V218" s="135"/>
      <c r="W218" s="135"/>
      <c r="X218" s="135"/>
      <c r="Y218" s="135"/>
      <c r="Z218" s="135"/>
    </row>
    <row r="219" spans="1:26" ht="21.6" customHeight="1">
      <c r="A219" s="135"/>
      <c r="B219" s="135"/>
      <c r="C219" s="135"/>
      <c r="D219" s="135"/>
      <c r="E219" s="135"/>
      <c r="F219" s="135"/>
      <c r="G219" s="135"/>
      <c r="H219" s="135"/>
      <c r="I219" s="135"/>
      <c r="J219" s="135"/>
      <c r="K219" s="135"/>
      <c r="L219" s="135"/>
      <c r="M219" s="135"/>
      <c r="N219" s="135"/>
      <c r="O219" s="135"/>
      <c r="P219" s="135"/>
      <c r="Q219" s="135"/>
      <c r="R219" s="135"/>
      <c r="S219" s="135"/>
      <c r="T219" s="135"/>
      <c r="U219" s="135"/>
      <c r="V219" s="135"/>
      <c r="W219" s="135"/>
      <c r="X219" s="135"/>
      <c r="Y219" s="135"/>
      <c r="Z219" s="135"/>
    </row>
    <row r="220" spans="1:26" ht="21.6" customHeight="1">
      <c r="A220" s="135"/>
      <c r="B220" s="135"/>
      <c r="C220" s="135"/>
      <c r="D220" s="135"/>
      <c r="E220" s="135"/>
      <c r="F220" s="135"/>
      <c r="G220" s="135"/>
      <c r="H220" s="135"/>
      <c r="I220" s="135"/>
      <c r="J220" s="135"/>
      <c r="K220" s="135"/>
      <c r="L220" s="135"/>
      <c r="M220" s="135"/>
      <c r="N220" s="135"/>
      <c r="O220" s="135"/>
      <c r="P220" s="135"/>
      <c r="Q220" s="135"/>
      <c r="R220" s="135"/>
      <c r="S220" s="135"/>
      <c r="T220" s="135"/>
      <c r="U220" s="135"/>
      <c r="V220" s="135"/>
      <c r="W220" s="135"/>
      <c r="X220" s="135"/>
      <c r="Y220" s="135"/>
      <c r="Z220" s="135"/>
    </row>
    <row r="221" spans="1:26" ht="21.6" customHeight="1">
      <c r="A221" s="135"/>
      <c r="B221" s="135"/>
      <c r="C221" s="135"/>
      <c r="D221" s="135"/>
      <c r="E221" s="135"/>
      <c r="F221" s="135"/>
      <c r="G221" s="135"/>
      <c r="H221" s="135"/>
      <c r="I221" s="135"/>
      <c r="J221" s="135"/>
      <c r="K221" s="135"/>
      <c r="L221" s="135"/>
      <c r="M221" s="135"/>
      <c r="N221" s="135"/>
      <c r="O221" s="135"/>
      <c r="P221" s="135"/>
      <c r="Q221" s="135"/>
      <c r="R221" s="135"/>
      <c r="S221" s="135"/>
      <c r="T221" s="135"/>
      <c r="U221" s="135"/>
      <c r="V221" s="135"/>
      <c r="W221" s="135"/>
      <c r="X221" s="135"/>
      <c r="Y221" s="135"/>
      <c r="Z221" s="135"/>
    </row>
    <row r="222" spans="1:26" ht="21.6" customHeight="1">
      <c r="A222" s="135"/>
      <c r="B222" s="135"/>
      <c r="C222" s="135"/>
      <c r="D222" s="135"/>
      <c r="E222" s="135"/>
      <c r="F222" s="135"/>
      <c r="G222" s="135"/>
      <c r="H222" s="135"/>
      <c r="I222" s="135"/>
      <c r="J222" s="135"/>
      <c r="K222" s="135"/>
      <c r="L222" s="135"/>
      <c r="M222" s="135"/>
      <c r="N222" s="135"/>
      <c r="O222" s="135"/>
      <c r="P222" s="135"/>
      <c r="Q222" s="135"/>
      <c r="R222" s="135"/>
      <c r="S222" s="135"/>
      <c r="T222" s="135"/>
      <c r="U222" s="135"/>
      <c r="V222" s="135"/>
      <c r="W222" s="135"/>
      <c r="X222" s="135"/>
      <c r="Y222" s="135"/>
      <c r="Z222" s="135"/>
    </row>
    <row r="223" spans="1:26" ht="21.6" customHeight="1">
      <c r="A223" s="135"/>
      <c r="B223" s="135"/>
      <c r="C223" s="135"/>
      <c r="D223" s="135"/>
      <c r="E223" s="135"/>
      <c r="F223" s="135"/>
      <c r="G223" s="135"/>
      <c r="H223" s="135"/>
      <c r="I223" s="135"/>
      <c r="J223" s="135"/>
      <c r="K223" s="135"/>
      <c r="L223" s="135"/>
      <c r="M223" s="135"/>
      <c r="N223" s="135"/>
      <c r="O223" s="135"/>
      <c r="P223" s="135"/>
      <c r="Q223" s="135"/>
      <c r="R223" s="135"/>
      <c r="S223" s="135"/>
      <c r="T223" s="135"/>
      <c r="U223" s="135"/>
      <c r="V223" s="135"/>
      <c r="W223" s="135"/>
      <c r="X223" s="135"/>
      <c r="Y223" s="135"/>
      <c r="Z223" s="135"/>
    </row>
    <row r="224" spans="1:26" ht="21.6" customHeight="1">
      <c r="A224" s="135"/>
      <c r="B224" s="135"/>
      <c r="C224" s="135"/>
      <c r="D224" s="135"/>
      <c r="E224" s="135"/>
      <c r="F224" s="135"/>
      <c r="G224" s="135"/>
      <c r="H224" s="135"/>
      <c r="I224" s="135"/>
      <c r="J224" s="135"/>
      <c r="K224" s="135"/>
      <c r="L224" s="135"/>
      <c r="M224" s="135"/>
      <c r="N224" s="135"/>
      <c r="O224" s="135"/>
      <c r="P224" s="135"/>
      <c r="Q224" s="135"/>
      <c r="R224" s="135"/>
      <c r="S224" s="135"/>
      <c r="T224" s="135"/>
      <c r="U224" s="135"/>
      <c r="V224" s="135"/>
      <c r="W224" s="135"/>
      <c r="X224" s="135"/>
      <c r="Y224" s="135"/>
      <c r="Z224" s="135"/>
    </row>
    <row r="225" spans="1:26" ht="21.6" customHeight="1">
      <c r="A225" s="135"/>
      <c r="B225" s="135"/>
      <c r="C225" s="135"/>
      <c r="D225" s="135"/>
      <c r="E225" s="135"/>
      <c r="F225" s="135"/>
      <c r="G225" s="135"/>
      <c r="H225" s="135"/>
      <c r="I225" s="135"/>
      <c r="J225" s="135"/>
      <c r="K225" s="135"/>
      <c r="L225" s="135"/>
      <c r="M225" s="135"/>
      <c r="N225" s="135"/>
      <c r="O225" s="135"/>
      <c r="P225" s="135"/>
      <c r="Q225" s="135"/>
      <c r="R225" s="135"/>
      <c r="S225" s="135"/>
      <c r="T225" s="135"/>
      <c r="U225" s="135"/>
      <c r="V225" s="135"/>
      <c r="W225" s="135"/>
      <c r="X225" s="135"/>
      <c r="Y225" s="135"/>
      <c r="Z225" s="135"/>
    </row>
    <row r="226" spans="1:26" ht="21.6" customHeight="1">
      <c r="A226" s="135"/>
      <c r="B226" s="135"/>
      <c r="C226" s="135"/>
      <c r="D226" s="135"/>
      <c r="E226" s="135"/>
      <c r="F226" s="135"/>
      <c r="G226" s="135"/>
      <c r="H226" s="135"/>
      <c r="I226" s="135"/>
      <c r="J226" s="135"/>
      <c r="K226" s="135"/>
      <c r="L226" s="135"/>
      <c r="M226" s="135"/>
      <c r="N226" s="135"/>
      <c r="O226" s="135"/>
      <c r="P226" s="135"/>
      <c r="Q226" s="135"/>
      <c r="R226" s="135"/>
      <c r="S226" s="135"/>
      <c r="T226" s="135"/>
      <c r="U226" s="135"/>
      <c r="V226" s="135"/>
      <c r="W226" s="135"/>
      <c r="X226" s="135"/>
      <c r="Y226" s="135"/>
      <c r="Z226" s="135"/>
    </row>
    <row r="227" spans="1:26" ht="21.6" customHeight="1">
      <c r="A227" s="135"/>
      <c r="B227" s="135"/>
      <c r="C227" s="135"/>
      <c r="D227" s="135"/>
      <c r="E227" s="135"/>
      <c r="F227" s="135"/>
      <c r="G227" s="135"/>
      <c r="H227" s="135"/>
      <c r="I227" s="135"/>
      <c r="J227" s="135"/>
      <c r="K227" s="135"/>
      <c r="L227" s="135"/>
      <c r="M227" s="135"/>
      <c r="N227" s="135"/>
      <c r="O227" s="135"/>
      <c r="P227" s="135"/>
      <c r="Q227" s="135"/>
      <c r="R227" s="135"/>
      <c r="S227" s="135"/>
      <c r="T227" s="135"/>
      <c r="U227" s="135"/>
      <c r="V227" s="135"/>
      <c r="W227" s="135"/>
      <c r="X227" s="135"/>
      <c r="Y227" s="135"/>
      <c r="Z227" s="135"/>
    </row>
    <row r="228" spans="1:26" ht="21.6" customHeight="1">
      <c r="A228" s="135"/>
      <c r="B228" s="135"/>
      <c r="C228" s="135"/>
      <c r="D228" s="135"/>
      <c r="E228" s="135"/>
      <c r="F228" s="135"/>
      <c r="G228" s="135"/>
      <c r="H228" s="135"/>
      <c r="I228" s="135"/>
      <c r="J228" s="135"/>
      <c r="K228" s="135"/>
      <c r="L228" s="135"/>
      <c r="M228" s="135"/>
      <c r="N228" s="135"/>
      <c r="O228" s="135"/>
      <c r="P228" s="135"/>
      <c r="Q228" s="135"/>
      <c r="R228" s="135"/>
      <c r="S228" s="135"/>
      <c r="T228" s="135"/>
      <c r="U228" s="135"/>
      <c r="V228" s="135"/>
      <c r="W228" s="135"/>
      <c r="X228" s="135"/>
      <c r="Y228" s="135"/>
      <c r="Z228" s="135"/>
    </row>
    <row r="229" spans="1:26" ht="21.6" customHeight="1">
      <c r="A229" s="135"/>
      <c r="B229" s="135"/>
      <c r="C229" s="135"/>
      <c r="D229" s="135"/>
      <c r="E229" s="135"/>
      <c r="F229" s="135"/>
      <c r="G229" s="135"/>
      <c r="H229" s="135"/>
      <c r="I229" s="135"/>
      <c r="J229" s="135"/>
      <c r="K229" s="135"/>
      <c r="L229" s="135"/>
      <c r="M229" s="135"/>
      <c r="N229" s="135"/>
      <c r="O229" s="135"/>
      <c r="P229" s="135"/>
      <c r="Q229" s="135"/>
      <c r="R229" s="135"/>
      <c r="S229" s="135"/>
      <c r="T229" s="135"/>
      <c r="U229" s="135"/>
      <c r="V229" s="135"/>
      <c r="W229" s="135"/>
      <c r="X229" s="135"/>
      <c r="Y229" s="135"/>
      <c r="Z229" s="135"/>
    </row>
    <row r="230" spans="1:26" ht="21.6" customHeight="1">
      <c r="A230" s="135"/>
      <c r="B230" s="135"/>
      <c r="C230" s="135"/>
      <c r="D230" s="135"/>
      <c r="E230" s="135"/>
      <c r="F230" s="135"/>
      <c r="G230" s="135"/>
      <c r="H230" s="135"/>
      <c r="I230" s="135"/>
      <c r="J230" s="135"/>
      <c r="K230" s="135"/>
      <c r="L230" s="135"/>
      <c r="M230" s="135"/>
      <c r="N230" s="135"/>
      <c r="O230" s="135"/>
      <c r="P230" s="135"/>
      <c r="Q230" s="135"/>
      <c r="R230" s="135"/>
      <c r="S230" s="135"/>
      <c r="T230" s="135"/>
      <c r="U230" s="135"/>
      <c r="V230" s="135"/>
      <c r="W230" s="135"/>
      <c r="X230" s="135"/>
      <c r="Y230" s="135"/>
      <c r="Z230" s="135"/>
    </row>
    <row r="231" spans="1:26" ht="21.6" customHeight="1">
      <c r="A231" s="135"/>
      <c r="B231" s="135"/>
      <c r="C231" s="135"/>
      <c r="D231" s="135"/>
      <c r="E231" s="135"/>
      <c r="F231" s="135"/>
      <c r="G231" s="135"/>
      <c r="H231" s="135"/>
      <c r="I231" s="135"/>
      <c r="J231" s="135"/>
      <c r="K231" s="135"/>
      <c r="L231" s="135"/>
      <c r="M231" s="135"/>
      <c r="N231" s="135"/>
      <c r="O231" s="135"/>
      <c r="P231" s="135"/>
      <c r="Q231" s="135"/>
      <c r="R231" s="135"/>
      <c r="S231" s="135"/>
      <c r="T231" s="135"/>
      <c r="U231" s="135"/>
      <c r="V231" s="135"/>
      <c r="W231" s="135"/>
      <c r="X231" s="135"/>
      <c r="Y231" s="135"/>
      <c r="Z231" s="135"/>
    </row>
    <row r="232" spans="1:26" ht="21.6" customHeight="1">
      <c r="A232" s="135"/>
      <c r="B232" s="135"/>
      <c r="C232" s="135"/>
      <c r="D232" s="135"/>
      <c r="E232" s="135"/>
      <c r="F232" s="135"/>
      <c r="G232" s="135"/>
      <c r="H232" s="135"/>
      <c r="I232" s="135"/>
      <c r="J232" s="135"/>
      <c r="K232" s="135"/>
      <c r="L232" s="135"/>
      <c r="M232" s="135"/>
      <c r="N232" s="135"/>
      <c r="O232" s="135"/>
      <c r="P232" s="135"/>
      <c r="Q232" s="135"/>
      <c r="R232" s="135"/>
      <c r="S232" s="135"/>
      <c r="T232" s="135"/>
      <c r="U232" s="135"/>
      <c r="V232" s="135"/>
      <c r="W232" s="135"/>
      <c r="X232" s="135"/>
      <c r="Y232" s="135"/>
      <c r="Z232" s="135"/>
    </row>
    <row r="233" spans="1:26" ht="21.6" customHeight="1">
      <c r="A233" s="135"/>
      <c r="B233" s="135"/>
      <c r="C233" s="135"/>
      <c r="D233" s="135"/>
      <c r="E233" s="135"/>
      <c r="F233" s="135"/>
      <c r="G233" s="135"/>
      <c r="H233" s="135"/>
      <c r="I233" s="135"/>
      <c r="J233" s="135"/>
      <c r="K233" s="135"/>
      <c r="L233" s="135"/>
      <c r="M233" s="135"/>
      <c r="N233" s="135"/>
      <c r="O233" s="135"/>
      <c r="P233" s="135"/>
      <c r="Q233" s="135"/>
      <c r="R233" s="135"/>
      <c r="S233" s="135"/>
      <c r="T233" s="135"/>
      <c r="U233" s="135"/>
      <c r="V233" s="135"/>
      <c r="W233" s="135"/>
      <c r="X233" s="135"/>
      <c r="Y233" s="135"/>
      <c r="Z233" s="135"/>
    </row>
    <row r="234" spans="1:26" ht="21.6" customHeight="1">
      <c r="A234" s="135"/>
      <c r="B234" s="135"/>
      <c r="C234" s="135"/>
      <c r="D234" s="135"/>
      <c r="E234" s="135"/>
      <c r="F234" s="135"/>
      <c r="G234" s="135"/>
      <c r="H234" s="135"/>
      <c r="I234" s="135"/>
      <c r="J234" s="135"/>
      <c r="K234" s="135"/>
      <c r="L234" s="135"/>
      <c r="M234" s="135"/>
      <c r="N234" s="135"/>
      <c r="O234" s="135"/>
      <c r="P234" s="135"/>
      <c r="Q234" s="135"/>
      <c r="R234" s="135"/>
      <c r="S234" s="135"/>
      <c r="T234" s="135"/>
      <c r="U234" s="135"/>
      <c r="V234" s="135"/>
      <c r="W234" s="135"/>
      <c r="X234" s="135"/>
      <c r="Y234" s="135"/>
      <c r="Z234" s="135"/>
    </row>
    <row r="235" spans="1:26" ht="21.6" customHeight="1">
      <c r="A235" s="135"/>
      <c r="B235" s="135"/>
      <c r="C235" s="135"/>
      <c r="D235" s="135"/>
      <c r="E235" s="135"/>
      <c r="F235" s="135"/>
      <c r="G235" s="135"/>
      <c r="H235" s="135"/>
      <c r="I235" s="135"/>
      <c r="J235" s="135"/>
      <c r="K235" s="135"/>
      <c r="L235" s="135"/>
      <c r="M235" s="135"/>
      <c r="N235" s="135"/>
      <c r="O235" s="135"/>
      <c r="P235" s="135"/>
      <c r="Q235" s="135"/>
      <c r="R235" s="135"/>
      <c r="S235" s="135"/>
      <c r="T235" s="135"/>
      <c r="U235" s="135"/>
      <c r="V235" s="135"/>
      <c r="W235" s="135"/>
      <c r="X235" s="135"/>
      <c r="Y235" s="135"/>
      <c r="Z235" s="135"/>
    </row>
    <row r="236" spans="1:26" ht="21.6" customHeight="1">
      <c r="A236" s="135"/>
      <c r="B236" s="135"/>
      <c r="C236" s="135"/>
      <c r="D236" s="135"/>
      <c r="E236" s="135"/>
      <c r="F236" s="135"/>
      <c r="G236" s="135"/>
      <c r="H236" s="135"/>
      <c r="I236" s="135"/>
      <c r="J236" s="135"/>
      <c r="K236" s="135"/>
      <c r="L236" s="135"/>
      <c r="M236" s="135"/>
      <c r="N236" s="135"/>
      <c r="O236" s="135"/>
      <c r="P236" s="135"/>
      <c r="Q236" s="135"/>
      <c r="R236" s="135"/>
      <c r="S236" s="135"/>
      <c r="T236" s="135"/>
      <c r="U236" s="135"/>
      <c r="V236" s="135"/>
      <c r="W236" s="135"/>
      <c r="X236" s="135"/>
      <c r="Y236" s="135"/>
      <c r="Z236" s="135"/>
    </row>
    <row r="237" spans="1:26" ht="21.6" customHeight="1">
      <c r="A237" s="135"/>
      <c r="B237" s="135"/>
      <c r="C237" s="135"/>
      <c r="D237" s="135"/>
      <c r="E237" s="135"/>
      <c r="F237" s="135"/>
      <c r="G237" s="135"/>
      <c r="H237" s="135"/>
      <c r="I237" s="135"/>
      <c r="J237" s="135"/>
      <c r="K237" s="135"/>
      <c r="L237" s="135"/>
      <c r="M237" s="135"/>
      <c r="N237" s="135"/>
      <c r="O237" s="135"/>
      <c r="P237" s="135"/>
      <c r="Q237" s="135"/>
      <c r="R237" s="135"/>
      <c r="S237" s="135"/>
      <c r="T237" s="135"/>
      <c r="U237" s="135"/>
      <c r="V237" s="135"/>
      <c r="W237" s="135"/>
      <c r="X237" s="135"/>
      <c r="Y237" s="135"/>
      <c r="Z237" s="135"/>
    </row>
    <row r="238" spans="1:26" ht="21.6" customHeight="1">
      <c r="A238" s="135"/>
      <c r="B238" s="135"/>
      <c r="C238" s="135"/>
      <c r="D238" s="135"/>
      <c r="E238" s="135"/>
      <c r="F238" s="135"/>
      <c r="G238" s="135"/>
      <c r="H238" s="135"/>
      <c r="I238" s="135"/>
      <c r="J238" s="135"/>
      <c r="K238" s="135"/>
      <c r="L238" s="135"/>
      <c r="M238" s="135"/>
      <c r="N238" s="135"/>
      <c r="O238" s="135"/>
      <c r="P238" s="135"/>
      <c r="Q238" s="135"/>
      <c r="R238" s="135"/>
      <c r="S238" s="135"/>
      <c r="T238" s="135"/>
      <c r="U238" s="135"/>
      <c r="V238" s="135"/>
      <c r="W238" s="135"/>
      <c r="X238" s="135"/>
      <c r="Y238" s="135"/>
      <c r="Z238" s="135"/>
    </row>
    <row r="239" spans="1:26" ht="21.6" customHeight="1">
      <c r="A239" s="135"/>
      <c r="B239" s="135"/>
      <c r="C239" s="135"/>
      <c r="D239" s="135"/>
      <c r="E239" s="135"/>
      <c r="F239" s="135"/>
      <c r="G239" s="135"/>
      <c r="H239" s="135"/>
      <c r="I239" s="135"/>
      <c r="J239" s="135"/>
      <c r="K239" s="135"/>
      <c r="L239" s="135"/>
      <c r="M239" s="135"/>
      <c r="N239" s="135"/>
      <c r="O239" s="135"/>
      <c r="P239" s="135"/>
      <c r="Q239" s="135"/>
      <c r="R239" s="135"/>
      <c r="S239" s="135"/>
      <c r="T239" s="135"/>
      <c r="U239" s="135"/>
      <c r="V239" s="135"/>
      <c r="W239" s="135"/>
      <c r="X239" s="135"/>
      <c r="Y239" s="135"/>
      <c r="Z239" s="135"/>
    </row>
    <row r="240" spans="1:26" ht="21.6" customHeight="1">
      <c r="A240" s="135"/>
      <c r="B240" s="135"/>
      <c r="C240" s="135"/>
      <c r="D240" s="135"/>
      <c r="E240" s="135"/>
      <c r="F240" s="135"/>
      <c r="G240" s="135"/>
      <c r="H240" s="135"/>
      <c r="I240" s="135"/>
      <c r="J240" s="135"/>
      <c r="K240" s="135"/>
      <c r="L240" s="135"/>
      <c r="M240" s="135"/>
      <c r="N240" s="135"/>
      <c r="O240" s="135"/>
      <c r="P240" s="135"/>
      <c r="Q240" s="135"/>
      <c r="R240" s="135"/>
      <c r="S240" s="135"/>
      <c r="T240" s="135"/>
      <c r="U240" s="135"/>
      <c r="V240" s="135"/>
      <c r="W240" s="135"/>
      <c r="X240" s="135"/>
      <c r="Y240" s="135"/>
      <c r="Z240" s="135"/>
    </row>
    <row r="241" spans="1:26" ht="21.6" customHeight="1">
      <c r="A241" s="135"/>
      <c r="B241" s="135"/>
      <c r="C241" s="135"/>
      <c r="D241" s="135"/>
      <c r="E241" s="135"/>
      <c r="F241" s="135"/>
      <c r="G241" s="135"/>
      <c r="H241" s="135"/>
      <c r="I241" s="135"/>
      <c r="J241" s="135"/>
      <c r="K241" s="135"/>
      <c r="L241" s="135"/>
      <c r="M241" s="135"/>
      <c r="N241" s="135"/>
      <c r="O241" s="135"/>
      <c r="P241" s="135"/>
      <c r="Q241" s="135"/>
      <c r="R241" s="135"/>
      <c r="S241" s="135"/>
      <c r="T241" s="135"/>
      <c r="U241" s="135"/>
      <c r="V241" s="135"/>
      <c r="W241" s="135"/>
      <c r="X241" s="135"/>
      <c r="Y241" s="135"/>
      <c r="Z241" s="135"/>
    </row>
    <row r="242" spans="1:26" ht="21.6" customHeight="1">
      <c r="A242" s="135"/>
      <c r="B242" s="135"/>
      <c r="C242" s="135"/>
      <c r="D242" s="135"/>
      <c r="E242" s="135"/>
      <c r="F242" s="135"/>
      <c r="G242" s="135"/>
      <c r="H242" s="135"/>
      <c r="I242" s="135"/>
      <c r="J242" s="135"/>
      <c r="K242" s="135"/>
      <c r="L242" s="135"/>
      <c r="M242" s="135"/>
      <c r="N242" s="135"/>
      <c r="O242" s="135"/>
      <c r="P242" s="135"/>
      <c r="Q242" s="135"/>
      <c r="R242" s="135"/>
      <c r="S242" s="135"/>
      <c r="T242" s="135"/>
      <c r="U242" s="135"/>
      <c r="V242" s="135"/>
      <c r="W242" s="135"/>
      <c r="X242" s="135"/>
      <c r="Y242" s="135"/>
      <c r="Z242" s="135"/>
    </row>
    <row r="243" spans="1:26" ht="21.6" customHeight="1">
      <c r="A243" s="135"/>
      <c r="B243" s="135"/>
      <c r="C243" s="135"/>
      <c r="D243" s="135"/>
      <c r="E243" s="135"/>
      <c r="F243" s="135"/>
      <c r="G243" s="135"/>
      <c r="H243" s="135"/>
      <c r="I243" s="135"/>
      <c r="J243" s="135"/>
      <c r="K243" s="135"/>
      <c r="L243" s="135"/>
      <c r="M243" s="135"/>
      <c r="N243" s="135"/>
      <c r="O243" s="135"/>
      <c r="P243" s="135"/>
      <c r="Q243" s="135"/>
      <c r="R243" s="135"/>
      <c r="S243" s="135"/>
      <c r="T243" s="135"/>
      <c r="U243" s="135"/>
      <c r="V243" s="135"/>
      <c r="W243" s="135"/>
      <c r="X243" s="135"/>
      <c r="Y243" s="135"/>
      <c r="Z243" s="135"/>
    </row>
    <row r="244" spans="1:26" ht="21.6" customHeight="1">
      <c r="A244" s="135"/>
      <c r="B244" s="135"/>
      <c r="C244" s="135"/>
      <c r="D244" s="135"/>
      <c r="E244" s="135"/>
      <c r="F244" s="135"/>
      <c r="G244" s="135"/>
      <c r="H244" s="135"/>
      <c r="I244" s="135"/>
      <c r="J244" s="135"/>
      <c r="K244" s="135"/>
      <c r="L244" s="135"/>
      <c r="M244" s="135"/>
      <c r="N244" s="135"/>
      <c r="O244" s="135"/>
      <c r="P244" s="135"/>
      <c r="Q244" s="135"/>
      <c r="R244" s="135"/>
      <c r="S244" s="135"/>
      <c r="T244" s="135"/>
      <c r="U244" s="135"/>
      <c r="V244" s="135"/>
      <c r="W244" s="135"/>
      <c r="X244" s="135"/>
      <c r="Y244" s="135"/>
      <c r="Z244" s="135"/>
    </row>
    <row r="245" spans="1:26" ht="21.6" customHeight="1">
      <c r="A245" s="135"/>
      <c r="B245" s="135"/>
      <c r="C245" s="135"/>
      <c r="D245" s="135"/>
      <c r="E245" s="135"/>
      <c r="F245" s="135"/>
      <c r="G245" s="135"/>
      <c r="H245" s="135"/>
      <c r="I245" s="135"/>
      <c r="J245" s="135"/>
      <c r="K245" s="135"/>
      <c r="L245" s="135"/>
      <c r="M245" s="135"/>
      <c r="N245" s="135"/>
      <c r="O245" s="135"/>
      <c r="P245" s="135"/>
      <c r="Q245" s="135"/>
      <c r="R245" s="135"/>
      <c r="S245" s="135"/>
      <c r="T245" s="135"/>
      <c r="U245" s="135"/>
      <c r="V245" s="135"/>
      <c r="W245" s="135"/>
      <c r="X245" s="135"/>
      <c r="Y245" s="135"/>
      <c r="Z245" s="135"/>
    </row>
    <row r="246" spans="1:26" ht="21.6" customHeight="1">
      <c r="A246" s="135"/>
      <c r="B246" s="135"/>
      <c r="C246" s="135"/>
      <c r="D246" s="135"/>
      <c r="E246" s="135"/>
      <c r="F246" s="135"/>
      <c r="G246" s="135"/>
      <c r="H246" s="135"/>
      <c r="I246" s="135"/>
      <c r="J246" s="135"/>
      <c r="K246" s="135"/>
      <c r="L246" s="135"/>
      <c r="M246" s="135"/>
      <c r="N246" s="135"/>
      <c r="O246" s="135"/>
      <c r="P246" s="135"/>
      <c r="Q246" s="135"/>
      <c r="R246" s="135"/>
      <c r="S246" s="135"/>
      <c r="T246" s="135"/>
      <c r="U246" s="135"/>
      <c r="V246" s="135"/>
      <c r="W246" s="135"/>
      <c r="X246" s="135"/>
      <c r="Y246" s="135"/>
      <c r="Z246" s="135"/>
    </row>
    <row r="247" spans="1:26" ht="21.6" customHeight="1">
      <c r="A247" s="135"/>
      <c r="B247" s="135"/>
      <c r="C247" s="135"/>
      <c r="D247" s="135"/>
      <c r="E247" s="135"/>
      <c r="F247" s="135"/>
      <c r="G247" s="135"/>
      <c r="H247" s="135"/>
      <c r="I247" s="135"/>
      <c r="J247" s="135"/>
      <c r="K247" s="135"/>
      <c r="L247" s="135"/>
      <c r="M247" s="135"/>
      <c r="N247" s="135"/>
      <c r="O247" s="135"/>
      <c r="P247" s="135"/>
      <c r="Q247" s="135"/>
      <c r="R247" s="135"/>
      <c r="S247" s="135"/>
      <c r="T247" s="135"/>
      <c r="U247" s="135"/>
      <c r="V247" s="135"/>
      <c r="W247" s="135"/>
      <c r="X247" s="135"/>
      <c r="Y247" s="135"/>
      <c r="Z247" s="135"/>
    </row>
    <row r="248" spans="1:26" ht="21.6" customHeight="1">
      <c r="A248" s="135"/>
      <c r="B248" s="135"/>
      <c r="C248" s="135"/>
      <c r="D248" s="135"/>
      <c r="E248" s="135"/>
      <c r="F248" s="135"/>
      <c r="G248" s="135"/>
      <c r="H248" s="135"/>
      <c r="I248" s="135"/>
      <c r="J248" s="135"/>
      <c r="K248" s="135"/>
      <c r="L248" s="135"/>
      <c r="M248" s="135"/>
      <c r="N248" s="135"/>
      <c r="O248" s="135"/>
      <c r="P248" s="135"/>
      <c r="Q248" s="135"/>
      <c r="R248" s="135"/>
      <c r="S248" s="135"/>
      <c r="T248" s="135"/>
      <c r="U248" s="135"/>
      <c r="V248" s="135"/>
      <c r="W248" s="135"/>
      <c r="X248" s="135"/>
      <c r="Y248" s="135"/>
      <c r="Z248" s="135"/>
    </row>
    <row r="249" spans="1:26" ht="21.6" customHeight="1">
      <c r="A249" s="135"/>
      <c r="B249" s="135"/>
      <c r="C249" s="135"/>
      <c r="D249" s="135"/>
      <c r="E249" s="135"/>
      <c r="F249" s="135"/>
      <c r="G249" s="135"/>
      <c r="H249" s="135"/>
      <c r="I249" s="135"/>
      <c r="J249" s="135"/>
      <c r="K249" s="135"/>
      <c r="L249" s="135"/>
      <c r="M249" s="135"/>
      <c r="N249" s="135"/>
      <c r="O249" s="135"/>
      <c r="P249" s="135"/>
      <c r="Q249" s="135"/>
      <c r="R249" s="135"/>
      <c r="S249" s="135"/>
      <c r="T249" s="135"/>
      <c r="U249" s="135"/>
      <c r="V249" s="135"/>
      <c r="W249" s="135"/>
      <c r="X249" s="135"/>
      <c r="Y249" s="135"/>
      <c r="Z249" s="135"/>
    </row>
    <row r="250" spans="1:26" ht="21.6" customHeight="1">
      <c r="A250" s="135"/>
      <c r="B250" s="135"/>
      <c r="C250" s="135"/>
      <c r="D250" s="135"/>
      <c r="E250" s="135"/>
      <c r="F250" s="135"/>
      <c r="G250" s="135"/>
      <c r="H250" s="135"/>
      <c r="I250" s="135"/>
      <c r="J250" s="135"/>
      <c r="K250" s="135"/>
      <c r="L250" s="135"/>
      <c r="M250" s="135"/>
      <c r="N250" s="135"/>
      <c r="O250" s="135"/>
      <c r="P250" s="135"/>
      <c r="Q250" s="135"/>
      <c r="R250" s="135"/>
      <c r="S250" s="135"/>
      <c r="T250" s="135"/>
      <c r="U250" s="135"/>
      <c r="V250" s="135"/>
      <c r="W250" s="135"/>
      <c r="X250" s="135"/>
      <c r="Y250" s="135"/>
      <c r="Z250" s="135"/>
    </row>
    <row r="251" spans="1:26" ht="21.6" customHeight="1">
      <c r="A251" s="135"/>
      <c r="B251" s="135"/>
      <c r="C251" s="135"/>
      <c r="D251" s="135"/>
      <c r="E251" s="135"/>
      <c r="F251" s="135"/>
      <c r="G251" s="135"/>
      <c r="H251" s="135"/>
      <c r="I251" s="135"/>
      <c r="J251" s="135"/>
      <c r="K251" s="135"/>
      <c r="L251" s="135"/>
      <c r="M251" s="135"/>
      <c r="N251" s="135"/>
      <c r="O251" s="135"/>
      <c r="P251" s="135"/>
      <c r="Q251" s="135"/>
      <c r="R251" s="135"/>
      <c r="S251" s="135"/>
      <c r="T251" s="135"/>
      <c r="U251" s="135"/>
      <c r="V251" s="135"/>
      <c r="W251" s="135"/>
      <c r="X251" s="135"/>
      <c r="Y251" s="135"/>
      <c r="Z251" s="135"/>
    </row>
    <row r="252" spans="1:26" ht="21.6" customHeight="1">
      <c r="A252" s="135"/>
      <c r="B252" s="135"/>
      <c r="C252" s="135"/>
      <c r="D252" s="135"/>
      <c r="E252" s="135"/>
      <c r="F252" s="135"/>
      <c r="G252" s="135"/>
      <c r="H252" s="135"/>
      <c r="I252" s="135"/>
      <c r="J252" s="135"/>
      <c r="K252" s="135"/>
      <c r="L252" s="135"/>
      <c r="M252" s="135"/>
      <c r="N252" s="135"/>
      <c r="O252" s="135"/>
      <c r="P252" s="135"/>
      <c r="Q252" s="135"/>
      <c r="R252" s="135"/>
      <c r="S252" s="135"/>
      <c r="T252" s="135"/>
      <c r="U252" s="135"/>
      <c r="V252" s="135"/>
      <c r="W252" s="135"/>
      <c r="X252" s="135"/>
      <c r="Y252" s="135"/>
      <c r="Z252" s="135"/>
    </row>
    <row r="253" spans="1:26" ht="21.6" customHeight="1">
      <c r="A253" s="135"/>
      <c r="B253" s="135"/>
      <c r="C253" s="135"/>
      <c r="D253" s="135"/>
      <c r="E253" s="135"/>
      <c r="F253" s="135"/>
      <c r="G253" s="135"/>
      <c r="H253" s="135"/>
      <c r="I253" s="135"/>
      <c r="J253" s="135"/>
      <c r="K253" s="135"/>
      <c r="L253" s="135"/>
      <c r="M253" s="135"/>
      <c r="N253" s="135"/>
      <c r="O253" s="135"/>
      <c r="P253" s="135"/>
      <c r="Q253" s="135"/>
      <c r="R253" s="135"/>
      <c r="S253" s="135"/>
      <c r="T253" s="135"/>
      <c r="U253" s="135"/>
      <c r="V253" s="135"/>
      <c r="W253" s="135"/>
      <c r="X253" s="135"/>
      <c r="Y253" s="135"/>
      <c r="Z253" s="135"/>
    </row>
    <row r="254" spans="1:26" ht="21.6" customHeight="1">
      <c r="A254" s="135"/>
      <c r="B254" s="135"/>
      <c r="C254" s="135"/>
      <c r="D254" s="135"/>
      <c r="E254" s="135"/>
      <c r="F254" s="135"/>
      <c r="G254" s="135"/>
      <c r="H254" s="135"/>
      <c r="I254" s="135"/>
      <c r="J254" s="135"/>
      <c r="K254" s="135"/>
      <c r="L254" s="135"/>
      <c r="M254" s="135"/>
      <c r="N254" s="135"/>
      <c r="O254" s="135"/>
      <c r="P254" s="135"/>
      <c r="Q254" s="135"/>
      <c r="R254" s="135"/>
      <c r="S254" s="135"/>
      <c r="T254" s="135"/>
      <c r="U254" s="135"/>
      <c r="V254" s="135"/>
      <c r="W254" s="135"/>
      <c r="X254" s="135"/>
      <c r="Y254" s="135"/>
      <c r="Z254" s="135"/>
    </row>
    <row r="255" spans="1:26" ht="21.6" customHeight="1">
      <c r="A255" s="135"/>
      <c r="B255" s="135"/>
      <c r="C255" s="135"/>
      <c r="D255" s="135"/>
      <c r="E255" s="135"/>
      <c r="F255" s="135"/>
      <c r="G255" s="135"/>
      <c r="H255" s="135"/>
      <c r="I255" s="135"/>
      <c r="J255" s="135"/>
      <c r="K255" s="135"/>
      <c r="L255" s="135"/>
      <c r="M255" s="135"/>
      <c r="N255" s="135"/>
      <c r="O255" s="135"/>
      <c r="P255" s="135"/>
      <c r="Q255" s="135"/>
      <c r="R255" s="135"/>
      <c r="S255" s="135"/>
      <c r="T255" s="135"/>
      <c r="U255" s="135"/>
      <c r="V255" s="135"/>
      <c r="W255" s="135"/>
      <c r="X255" s="135"/>
      <c r="Y255" s="135"/>
      <c r="Z255" s="135"/>
    </row>
    <row r="256" spans="1:26" ht="21.6" customHeight="1">
      <c r="A256" s="135"/>
      <c r="B256" s="135"/>
      <c r="C256" s="135"/>
      <c r="D256" s="135"/>
      <c r="E256" s="135"/>
      <c r="F256" s="135"/>
      <c r="G256" s="135"/>
      <c r="H256" s="135"/>
      <c r="I256" s="135"/>
      <c r="J256" s="135"/>
      <c r="K256" s="135"/>
      <c r="L256" s="135"/>
      <c r="M256" s="135"/>
      <c r="N256" s="135"/>
      <c r="O256" s="135"/>
      <c r="P256" s="135"/>
      <c r="Q256" s="135"/>
      <c r="R256" s="135"/>
      <c r="S256" s="135"/>
      <c r="T256" s="135"/>
      <c r="U256" s="135"/>
      <c r="V256" s="135"/>
      <c r="W256" s="135"/>
      <c r="X256" s="135"/>
      <c r="Y256" s="135"/>
      <c r="Z256" s="135"/>
    </row>
    <row r="257" spans="1:26" ht="21.6" customHeight="1">
      <c r="A257" s="135"/>
      <c r="B257" s="135"/>
      <c r="C257" s="135"/>
      <c r="D257" s="135"/>
      <c r="E257" s="135"/>
      <c r="F257" s="135"/>
      <c r="G257" s="135"/>
      <c r="H257" s="135"/>
      <c r="I257" s="135"/>
      <c r="J257" s="135"/>
      <c r="K257" s="135"/>
      <c r="L257" s="135"/>
      <c r="M257" s="135"/>
      <c r="N257" s="135"/>
      <c r="O257" s="135"/>
      <c r="P257" s="135"/>
      <c r="Q257" s="135"/>
      <c r="R257" s="135"/>
      <c r="S257" s="135"/>
      <c r="T257" s="135"/>
      <c r="U257" s="135"/>
      <c r="V257" s="135"/>
      <c r="W257" s="135"/>
      <c r="X257" s="135"/>
      <c r="Y257" s="135"/>
      <c r="Z257" s="135"/>
    </row>
    <row r="258" spans="1:26" ht="21.6" customHeight="1">
      <c r="A258" s="135"/>
      <c r="B258" s="135"/>
      <c r="C258" s="135"/>
      <c r="D258" s="135"/>
      <c r="E258" s="135"/>
      <c r="F258" s="135"/>
      <c r="G258" s="135"/>
      <c r="H258" s="135"/>
      <c r="I258" s="135"/>
      <c r="J258" s="135"/>
      <c r="K258" s="135"/>
      <c r="L258" s="135"/>
      <c r="M258" s="135"/>
      <c r="N258" s="135"/>
      <c r="O258" s="135"/>
      <c r="P258" s="135"/>
      <c r="Q258" s="135"/>
      <c r="R258" s="135"/>
      <c r="S258" s="135"/>
      <c r="T258" s="135"/>
      <c r="U258" s="135"/>
      <c r="V258" s="135"/>
      <c r="W258" s="135"/>
      <c r="X258" s="135"/>
      <c r="Y258" s="135"/>
      <c r="Z258" s="135"/>
    </row>
    <row r="259" spans="1:26" ht="21.6" customHeight="1">
      <c r="A259" s="135"/>
      <c r="B259" s="135"/>
      <c r="C259" s="135"/>
      <c r="D259" s="135"/>
      <c r="E259" s="135"/>
      <c r="F259" s="135"/>
      <c r="G259" s="135"/>
      <c r="H259" s="135"/>
      <c r="I259" s="135"/>
      <c r="J259" s="135"/>
      <c r="K259" s="135"/>
      <c r="L259" s="135"/>
      <c r="M259" s="135"/>
      <c r="N259" s="135"/>
      <c r="O259" s="135"/>
      <c r="P259" s="135"/>
      <c r="Q259" s="135"/>
      <c r="R259" s="135"/>
      <c r="S259" s="135"/>
      <c r="T259" s="135"/>
      <c r="U259" s="135"/>
      <c r="V259" s="135"/>
      <c r="W259" s="135"/>
      <c r="X259" s="135"/>
      <c r="Y259" s="135"/>
      <c r="Z259" s="135"/>
    </row>
    <row r="260" spans="1:26" ht="21.6" customHeight="1">
      <c r="A260" s="135"/>
      <c r="B260" s="135"/>
      <c r="C260" s="135"/>
      <c r="D260" s="135"/>
      <c r="E260" s="135"/>
      <c r="F260" s="135"/>
      <c r="G260" s="135"/>
      <c r="H260" s="135"/>
      <c r="I260" s="135"/>
      <c r="J260" s="135"/>
      <c r="K260" s="135"/>
      <c r="L260" s="135"/>
      <c r="M260" s="135"/>
      <c r="N260" s="135"/>
      <c r="O260" s="135"/>
      <c r="P260" s="135"/>
      <c r="Q260" s="135"/>
      <c r="R260" s="135"/>
      <c r="S260" s="135"/>
      <c r="T260" s="135"/>
      <c r="U260" s="135"/>
      <c r="V260" s="135"/>
      <c r="W260" s="135"/>
      <c r="X260" s="135"/>
      <c r="Y260" s="135"/>
      <c r="Z260" s="135"/>
    </row>
    <row r="261" spans="1:26" ht="21.6" customHeight="1">
      <c r="A261" s="135"/>
      <c r="B261" s="135"/>
      <c r="C261" s="135"/>
      <c r="D261" s="135"/>
      <c r="E261" s="135"/>
      <c r="F261" s="135"/>
      <c r="G261" s="135"/>
      <c r="H261" s="135"/>
      <c r="I261" s="135"/>
      <c r="J261" s="135"/>
      <c r="K261" s="135"/>
      <c r="L261" s="135"/>
      <c r="M261" s="135"/>
      <c r="N261" s="135"/>
      <c r="O261" s="135"/>
      <c r="P261" s="135"/>
      <c r="Q261" s="135"/>
      <c r="R261" s="135"/>
      <c r="S261" s="135"/>
      <c r="T261" s="135"/>
      <c r="U261" s="135"/>
      <c r="V261" s="135"/>
      <c r="W261" s="135"/>
      <c r="X261" s="135"/>
      <c r="Y261" s="135"/>
      <c r="Z261" s="135"/>
    </row>
    <row r="262" spans="1:26" ht="21.6" customHeight="1">
      <c r="A262" s="135"/>
      <c r="B262" s="135"/>
      <c r="C262" s="135"/>
      <c r="D262" s="135"/>
      <c r="E262" s="135"/>
      <c r="F262" s="135"/>
      <c r="G262" s="135"/>
      <c r="H262" s="135"/>
      <c r="I262" s="135"/>
      <c r="J262" s="135"/>
      <c r="K262" s="135"/>
      <c r="L262" s="135"/>
      <c r="M262" s="135"/>
      <c r="N262" s="135"/>
      <c r="O262" s="135"/>
      <c r="P262" s="135"/>
      <c r="Q262" s="135"/>
      <c r="R262" s="135"/>
      <c r="S262" s="135"/>
      <c r="T262" s="135"/>
      <c r="U262" s="135"/>
      <c r="V262" s="135"/>
      <c r="W262" s="135"/>
      <c r="X262" s="135"/>
      <c r="Y262" s="135"/>
      <c r="Z262" s="135"/>
    </row>
    <row r="263" spans="1:26" ht="21.6" customHeight="1">
      <c r="A263" s="135"/>
      <c r="B263" s="135"/>
      <c r="C263" s="135"/>
      <c r="D263" s="135"/>
      <c r="E263" s="135"/>
      <c r="F263" s="135"/>
      <c r="G263" s="135"/>
      <c r="H263" s="135"/>
      <c r="I263" s="135"/>
      <c r="J263" s="135"/>
      <c r="K263" s="135"/>
      <c r="L263" s="135"/>
      <c r="M263" s="135"/>
      <c r="N263" s="135"/>
      <c r="O263" s="135"/>
      <c r="P263" s="135"/>
      <c r="Q263" s="135"/>
      <c r="R263" s="135"/>
      <c r="S263" s="135"/>
      <c r="T263" s="135"/>
      <c r="U263" s="135"/>
      <c r="V263" s="135"/>
      <c r="W263" s="135"/>
      <c r="X263" s="135"/>
      <c r="Y263" s="135"/>
      <c r="Z263" s="135"/>
    </row>
    <row r="264" spans="1:26" ht="21.6" customHeight="1">
      <c r="A264" s="135"/>
      <c r="B264" s="135"/>
      <c r="C264" s="135"/>
      <c r="D264" s="135"/>
      <c r="E264" s="135"/>
      <c r="F264" s="135"/>
      <c r="G264" s="135"/>
      <c r="H264" s="135"/>
      <c r="I264" s="135"/>
      <c r="J264" s="135"/>
      <c r="K264" s="135"/>
      <c r="L264" s="135"/>
      <c r="M264" s="135"/>
      <c r="N264" s="135"/>
      <c r="O264" s="135"/>
      <c r="P264" s="135"/>
      <c r="Q264" s="135"/>
      <c r="R264" s="135"/>
      <c r="S264" s="135"/>
      <c r="T264" s="135"/>
      <c r="U264" s="135"/>
      <c r="V264" s="135"/>
      <c r="W264" s="135"/>
      <c r="X264" s="135"/>
      <c r="Y264" s="135"/>
      <c r="Z264" s="135"/>
    </row>
    <row r="265" spans="1:26" ht="21.6" customHeight="1">
      <c r="A265" s="135"/>
      <c r="B265" s="135"/>
      <c r="C265" s="135"/>
      <c r="D265" s="135"/>
      <c r="E265" s="135"/>
      <c r="F265" s="135"/>
      <c r="G265" s="135"/>
      <c r="H265" s="135"/>
      <c r="I265" s="135"/>
      <c r="J265" s="135"/>
      <c r="K265" s="135"/>
      <c r="L265" s="135"/>
      <c r="M265" s="135"/>
      <c r="N265" s="135"/>
      <c r="O265" s="135"/>
      <c r="P265" s="135"/>
      <c r="Q265" s="135"/>
      <c r="R265" s="135"/>
      <c r="S265" s="135"/>
      <c r="T265" s="135"/>
      <c r="U265" s="135"/>
      <c r="V265" s="135"/>
      <c r="W265" s="135"/>
      <c r="X265" s="135"/>
      <c r="Y265" s="135"/>
      <c r="Z265" s="135"/>
    </row>
    <row r="266" spans="1:26" ht="21.6" customHeight="1">
      <c r="A266" s="135"/>
      <c r="B266" s="135"/>
      <c r="C266" s="135"/>
      <c r="D266" s="135"/>
      <c r="E266" s="135"/>
      <c r="F266" s="135"/>
      <c r="G266" s="135"/>
      <c r="H266" s="135"/>
      <c r="I266" s="135"/>
      <c r="J266" s="135"/>
      <c r="K266" s="135"/>
      <c r="L266" s="135"/>
      <c r="M266" s="135"/>
      <c r="N266" s="135"/>
      <c r="O266" s="135"/>
      <c r="P266" s="135"/>
      <c r="Q266" s="135"/>
      <c r="R266" s="135"/>
      <c r="S266" s="135"/>
      <c r="T266" s="135"/>
      <c r="U266" s="135"/>
      <c r="V266" s="135"/>
      <c r="W266" s="135"/>
      <c r="X266" s="135"/>
      <c r="Y266" s="135"/>
      <c r="Z266" s="135"/>
    </row>
    <row r="267" spans="1:26" ht="21.6" customHeight="1">
      <c r="A267" s="135"/>
      <c r="B267" s="135"/>
      <c r="C267" s="135"/>
      <c r="D267" s="135"/>
      <c r="E267" s="135"/>
      <c r="F267" s="135"/>
      <c r="G267" s="135"/>
      <c r="H267" s="135"/>
      <c r="I267" s="135"/>
      <c r="J267" s="135"/>
      <c r="K267" s="135"/>
      <c r="L267" s="135"/>
      <c r="M267" s="135"/>
      <c r="N267" s="135"/>
      <c r="O267" s="135"/>
      <c r="P267" s="135"/>
      <c r="Q267" s="135"/>
      <c r="R267" s="135"/>
      <c r="S267" s="135"/>
      <c r="T267" s="135"/>
      <c r="U267" s="135"/>
      <c r="V267" s="135"/>
      <c r="W267" s="135"/>
      <c r="X267" s="135"/>
      <c r="Y267" s="135"/>
      <c r="Z267" s="135"/>
    </row>
    <row r="268" spans="1:26" ht="21.6" customHeight="1">
      <c r="A268" s="135"/>
      <c r="B268" s="135"/>
      <c r="C268" s="135"/>
      <c r="D268" s="135"/>
      <c r="E268" s="135"/>
      <c r="F268" s="135"/>
      <c r="G268" s="135"/>
      <c r="H268" s="135"/>
      <c r="I268" s="135"/>
      <c r="J268" s="135"/>
      <c r="K268" s="135"/>
      <c r="L268" s="135"/>
      <c r="M268" s="135"/>
      <c r="N268" s="135"/>
      <c r="O268" s="135"/>
      <c r="P268" s="135"/>
      <c r="Q268" s="135"/>
      <c r="R268" s="135"/>
      <c r="S268" s="135"/>
      <c r="T268" s="135"/>
      <c r="U268" s="135"/>
      <c r="V268" s="135"/>
      <c r="W268" s="135"/>
      <c r="X268" s="135"/>
      <c r="Y268" s="135"/>
      <c r="Z268" s="135"/>
    </row>
    <row r="269" spans="1:26" ht="21.6" customHeight="1">
      <c r="A269" s="135"/>
      <c r="B269" s="135"/>
      <c r="C269" s="135"/>
      <c r="D269" s="135"/>
      <c r="E269" s="135"/>
      <c r="F269" s="135"/>
      <c r="G269" s="135"/>
      <c r="H269" s="135"/>
      <c r="I269" s="135"/>
      <c r="J269" s="135"/>
      <c r="K269" s="135"/>
      <c r="L269" s="135"/>
      <c r="M269" s="135"/>
      <c r="N269" s="135"/>
      <c r="O269" s="135"/>
      <c r="P269" s="135"/>
      <c r="Q269" s="135"/>
      <c r="R269" s="135"/>
      <c r="S269" s="135"/>
      <c r="T269" s="135"/>
      <c r="U269" s="135"/>
      <c r="V269" s="135"/>
      <c r="W269" s="135"/>
      <c r="X269" s="135"/>
      <c r="Y269" s="135"/>
      <c r="Z269" s="135"/>
    </row>
    <row r="270" spans="1:26" ht="21.6" customHeight="1">
      <c r="A270" s="135"/>
      <c r="B270" s="135"/>
      <c r="C270" s="135"/>
      <c r="D270" s="135"/>
      <c r="E270" s="135"/>
      <c r="F270" s="135"/>
      <c r="G270" s="135"/>
      <c r="H270" s="135"/>
      <c r="I270" s="135"/>
      <c r="J270" s="135"/>
      <c r="K270" s="135"/>
      <c r="L270" s="135"/>
      <c r="M270" s="135"/>
      <c r="N270" s="135"/>
      <c r="O270" s="135"/>
      <c r="P270" s="135"/>
      <c r="Q270" s="135"/>
      <c r="R270" s="135"/>
      <c r="S270" s="135"/>
      <c r="T270" s="135"/>
      <c r="U270" s="135"/>
      <c r="V270" s="135"/>
      <c r="W270" s="135"/>
      <c r="X270" s="135"/>
      <c r="Y270" s="135"/>
      <c r="Z270" s="135"/>
    </row>
    <row r="271" spans="1:26" ht="21.6" customHeight="1">
      <c r="A271" s="135"/>
      <c r="B271" s="135"/>
      <c r="C271" s="135"/>
      <c r="D271" s="135"/>
      <c r="E271" s="135"/>
      <c r="F271" s="135"/>
      <c r="G271" s="135"/>
      <c r="H271" s="135"/>
      <c r="I271" s="135"/>
      <c r="J271" s="135"/>
      <c r="K271" s="135"/>
      <c r="L271" s="135"/>
      <c r="M271" s="135"/>
      <c r="N271" s="135"/>
      <c r="O271" s="135"/>
      <c r="P271" s="135"/>
      <c r="Q271" s="135"/>
      <c r="R271" s="135"/>
      <c r="S271" s="135"/>
      <c r="T271" s="135"/>
      <c r="U271" s="135"/>
      <c r="V271" s="135"/>
      <c r="W271" s="135"/>
      <c r="X271" s="135"/>
      <c r="Y271" s="135"/>
      <c r="Z271" s="135"/>
    </row>
    <row r="272" spans="1:26" ht="21.6" customHeight="1">
      <c r="A272" s="135"/>
      <c r="B272" s="135"/>
      <c r="C272" s="135"/>
      <c r="D272" s="135"/>
      <c r="E272" s="135"/>
      <c r="F272" s="135"/>
      <c r="G272" s="135"/>
      <c r="H272" s="135"/>
      <c r="I272" s="135"/>
      <c r="J272" s="135"/>
      <c r="K272" s="135"/>
      <c r="L272" s="135"/>
      <c r="M272" s="135"/>
      <c r="N272" s="135"/>
      <c r="O272" s="135"/>
      <c r="P272" s="135"/>
      <c r="Q272" s="135"/>
      <c r="R272" s="135"/>
      <c r="S272" s="135"/>
      <c r="T272" s="135"/>
      <c r="U272" s="135"/>
      <c r="V272" s="135"/>
      <c r="W272" s="135"/>
      <c r="X272" s="135"/>
      <c r="Y272" s="135"/>
      <c r="Z272" s="135"/>
    </row>
    <row r="273" spans="1:26" ht="21.6" customHeight="1">
      <c r="A273" s="135"/>
      <c r="B273" s="135"/>
      <c r="C273" s="135"/>
      <c r="D273" s="135"/>
      <c r="E273" s="135"/>
      <c r="F273" s="135"/>
      <c r="G273" s="135"/>
      <c r="H273" s="135"/>
      <c r="I273" s="135"/>
      <c r="J273" s="135"/>
      <c r="K273" s="135"/>
      <c r="L273" s="135"/>
      <c r="M273" s="135"/>
      <c r="N273" s="135"/>
      <c r="O273" s="135"/>
      <c r="P273" s="135"/>
      <c r="Q273" s="135"/>
      <c r="R273" s="135"/>
      <c r="S273" s="135"/>
      <c r="T273" s="135"/>
      <c r="U273" s="135"/>
      <c r="V273" s="135"/>
      <c r="W273" s="135"/>
      <c r="X273" s="135"/>
      <c r="Y273" s="135"/>
      <c r="Z273" s="135"/>
    </row>
    <row r="274" spans="1:26" ht="21.6" customHeight="1">
      <c r="A274" s="135"/>
      <c r="B274" s="135"/>
      <c r="C274" s="135"/>
      <c r="D274" s="135"/>
      <c r="E274" s="135"/>
      <c r="F274" s="135"/>
      <c r="G274" s="135"/>
      <c r="H274" s="135"/>
      <c r="I274" s="135"/>
      <c r="J274" s="135"/>
      <c r="K274" s="135"/>
      <c r="L274" s="135"/>
      <c r="M274" s="135"/>
      <c r="N274" s="135"/>
      <c r="O274" s="135"/>
      <c r="P274" s="135"/>
      <c r="Q274" s="135"/>
      <c r="R274" s="135"/>
      <c r="S274" s="135"/>
      <c r="T274" s="135"/>
      <c r="U274" s="135"/>
      <c r="V274" s="135"/>
      <c r="W274" s="135"/>
      <c r="X274" s="135"/>
      <c r="Y274" s="135"/>
      <c r="Z274" s="135"/>
    </row>
    <row r="275" spans="1:26" ht="21.6" customHeight="1">
      <c r="A275" s="135"/>
      <c r="B275" s="135"/>
      <c r="C275" s="135"/>
      <c r="D275" s="135"/>
      <c r="E275" s="135"/>
      <c r="F275" s="135"/>
      <c r="G275" s="135"/>
      <c r="H275" s="135"/>
      <c r="I275" s="135"/>
      <c r="J275" s="135"/>
      <c r="K275" s="135"/>
      <c r="L275" s="135"/>
      <c r="M275" s="135"/>
      <c r="N275" s="135"/>
      <c r="O275" s="135"/>
      <c r="P275" s="135"/>
      <c r="Q275" s="135"/>
      <c r="R275" s="135"/>
      <c r="S275" s="135"/>
      <c r="T275" s="135"/>
      <c r="U275" s="135"/>
      <c r="V275" s="135"/>
      <c r="W275" s="135"/>
      <c r="X275" s="135"/>
      <c r="Y275" s="135"/>
      <c r="Z275" s="135"/>
    </row>
    <row r="276" spans="1:26" ht="21.6" customHeight="1">
      <c r="A276" s="135"/>
      <c r="B276" s="135"/>
      <c r="C276" s="135"/>
      <c r="D276" s="135"/>
      <c r="E276" s="135"/>
      <c r="F276" s="135"/>
      <c r="G276" s="135"/>
      <c r="H276" s="135"/>
      <c r="I276" s="135"/>
      <c r="J276" s="135"/>
      <c r="K276" s="135"/>
      <c r="L276" s="135"/>
      <c r="M276" s="135"/>
      <c r="N276" s="135"/>
      <c r="O276" s="135"/>
      <c r="P276" s="135"/>
      <c r="Q276" s="135"/>
      <c r="R276" s="135"/>
      <c r="S276" s="135"/>
      <c r="T276" s="135"/>
      <c r="U276" s="135"/>
      <c r="V276" s="135"/>
      <c r="W276" s="135"/>
      <c r="X276" s="135"/>
      <c r="Y276" s="135"/>
      <c r="Z276" s="135"/>
    </row>
    <row r="277" spans="1:26" ht="21.6" customHeight="1">
      <c r="A277" s="135"/>
      <c r="B277" s="135"/>
      <c r="C277" s="135"/>
      <c r="D277" s="135"/>
      <c r="E277" s="135"/>
      <c r="F277" s="135"/>
      <c r="G277" s="135"/>
      <c r="H277" s="135"/>
      <c r="I277" s="135"/>
      <c r="J277" s="135"/>
      <c r="K277" s="135"/>
      <c r="L277" s="135"/>
      <c r="M277" s="135"/>
      <c r="N277" s="135"/>
      <c r="O277" s="135"/>
      <c r="P277" s="135"/>
      <c r="Q277" s="135"/>
      <c r="R277" s="135"/>
      <c r="S277" s="135"/>
      <c r="T277" s="135"/>
      <c r="U277" s="135"/>
      <c r="V277" s="135"/>
      <c r="W277" s="135"/>
      <c r="X277" s="135"/>
      <c r="Y277" s="135"/>
      <c r="Z277" s="135"/>
    </row>
    <row r="278" spans="1:26" ht="21.6" customHeight="1">
      <c r="A278" s="135"/>
      <c r="B278" s="135"/>
      <c r="C278" s="135"/>
      <c r="D278" s="135"/>
      <c r="E278" s="135"/>
      <c r="F278" s="135"/>
      <c r="G278" s="135"/>
      <c r="H278" s="135"/>
      <c r="I278" s="135"/>
      <c r="J278" s="135"/>
      <c r="K278" s="135"/>
      <c r="L278" s="135"/>
      <c r="M278" s="135"/>
      <c r="N278" s="135"/>
      <c r="O278" s="135"/>
      <c r="P278" s="135"/>
      <c r="Q278" s="135"/>
      <c r="R278" s="135"/>
      <c r="S278" s="135"/>
      <c r="T278" s="135"/>
      <c r="U278" s="135"/>
      <c r="V278" s="135"/>
      <c r="W278" s="135"/>
      <c r="X278" s="135"/>
      <c r="Y278" s="135"/>
      <c r="Z278" s="135"/>
    </row>
    <row r="279" spans="1:26" ht="21.6" customHeight="1">
      <c r="A279" s="135"/>
      <c r="B279" s="135"/>
      <c r="C279" s="135"/>
      <c r="D279" s="135"/>
      <c r="E279" s="135"/>
      <c r="F279" s="135"/>
      <c r="G279" s="135"/>
      <c r="H279" s="135"/>
      <c r="I279" s="135"/>
      <c r="J279" s="135"/>
      <c r="K279" s="135"/>
      <c r="L279" s="135"/>
      <c r="M279" s="135"/>
      <c r="N279" s="135"/>
      <c r="O279" s="135"/>
      <c r="P279" s="135"/>
      <c r="Q279" s="135"/>
      <c r="R279" s="135"/>
      <c r="S279" s="135"/>
      <c r="T279" s="135"/>
      <c r="U279" s="135"/>
      <c r="V279" s="135"/>
      <c r="W279" s="135"/>
      <c r="X279" s="135"/>
      <c r="Y279" s="135"/>
      <c r="Z279" s="135"/>
    </row>
    <row r="280" spans="1:26" ht="21.6" customHeight="1">
      <c r="A280" s="135"/>
      <c r="B280" s="135"/>
      <c r="C280" s="135"/>
      <c r="D280" s="135"/>
      <c r="E280" s="135"/>
      <c r="F280" s="135"/>
      <c r="G280" s="135"/>
      <c r="H280" s="135"/>
      <c r="I280" s="135"/>
      <c r="J280" s="135"/>
      <c r="K280" s="135"/>
      <c r="L280" s="135"/>
      <c r="M280" s="135"/>
      <c r="N280" s="135"/>
      <c r="O280" s="135"/>
      <c r="P280" s="135"/>
      <c r="Q280" s="135"/>
      <c r="R280" s="135"/>
      <c r="S280" s="135"/>
      <c r="T280" s="135"/>
      <c r="U280" s="135"/>
      <c r="V280" s="135"/>
      <c r="W280" s="135"/>
      <c r="X280" s="135"/>
      <c r="Y280" s="135"/>
      <c r="Z280" s="135"/>
    </row>
    <row r="281" spans="1:26" ht="21.6" customHeight="1">
      <c r="A281" s="135"/>
      <c r="B281" s="135"/>
      <c r="C281" s="135"/>
      <c r="D281" s="135"/>
      <c r="E281" s="135"/>
      <c r="F281" s="135"/>
      <c r="G281" s="135"/>
      <c r="H281" s="135"/>
      <c r="I281" s="135"/>
      <c r="J281" s="135"/>
      <c r="K281" s="135"/>
      <c r="L281" s="135"/>
      <c r="M281" s="135"/>
      <c r="N281" s="135"/>
      <c r="O281" s="135"/>
      <c r="P281" s="135"/>
      <c r="Q281" s="135"/>
      <c r="R281" s="135"/>
      <c r="S281" s="135"/>
      <c r="T281" s="135"/>
      <c r="U281" s="135"/>
      <c r="V281" s="135"/>
      <c r="W281" s="135"/>
      <c r="X281" s="135"/>
      <c r="Y281" s="135"/>
      <c r="Z281" s="135"/>
    </row>
    <row r="282" spans="1:26" ht="21.6" customHeight="1">
      <c r="A282" s="135"/>
      <c r="B282" s="135"/>
      <c r="C282" s="135"/>
      <c r="D282" s="135"/>
      <c r="E282" s="135"/>
      <c r="F282" s="135"/>
      <c r="G282" s="135"/>
      <c r="H282" s="135"/>
      <c r="I282" s="135"/>
      <c r="J282" s="135"/>
      <c r="K282" s="135"/>
      <c r="L282" s="135"/>
      <c r="M282" s="135"/>
      <c r="N282" s="135"/>
      <c r="O282" s="135"/>
      <c r="P282" s="135"/>
      <c r="Q282" s="135"/>
      <c r="R282" s="135"/>
      <c r="S282" s="135"/>
      <c r="T282" s="135"/>
      <c r="U282" s="135"/>
      <c r="V282" s="135"/>
      <c r="W282" s="135"/>
      <c r="X282" s="135"/>
      <c r="Y282" s="135"/>
      <c r="Z282" s="135"/>
    </row>
    <row r="283" spans="1:26" ht="21.6" customHeight="1">
      <c r="A283" s="135"/>
      <c r="B283" s="135"/>
      <c r="C283" s="135"/>
      <c r="D283" s="135"/>
      <c r="E283" s="135"/>
      <c r="F283" s="135"/>
      <c r="G283" s="135"/>
      <c r="H283" s="135"/>
      <c r="I283" s="135"/>
      <c r="J283" s="135"/>
      <c r="K283" s="135"/>
      <c r="L283" s="135"/>
      <c r="M283" s="135"/>
      <c r="N283" s="135"/>
      <c r="O283" s="135"/>
      <c r="P283" s="135"/>
      <c r="Q283" s="135"/>
      <c r="R283" s="135"/>
      <c r="S283" s="135"/>
      <c r="T283" s="135"/>
      <c r="U283" s="135"/>
      <c r="V283" s="135"/>
      <c r="W283" s="135"/>
      <c r="X283" s="135"/>
      <c r="Y283" s="135"/>
      <c r="Z283" s="135"/>
    </row>
    <row r="284" spans="1:26" ht="21.6" customHeight="1">
      <c r="A284" s="135"/>
      <c r="B284" s="135"/>
      <c r="C284" s="135"/>
      <c r="D284" s="135"/>
      <c r="E284" s="135"/>
      <c r="F284" s="135"/>
      <c r="G284" s="135"/>
      <c r="H284" s="135"/>
      <c r="I284" s="135"/>
      <c r="J284" s="135"/>
      <c r="K284" s="135"/>
      <c r="L284" s="135"/>
      <c r="M284" s="135"/>
      <c r="N284" s="135"/>
      <c r="O284" s="135"/>
      <c r="P284" s="135"/>
      <c r="Q284" s="135"/>
      <c r="R284" s="135"/>
      <c r="S284" s="135"/>
      <c r="T284" s="135"/>
      <c r="U284" s="135"/>
      <c r="V284" s="135"/>
      <c r="W284" s="135"/>
      <c r="X284" s="135"/>
      <c r="Y284" s="135"/>
      <c r="Z284" s="135"/>
    </row>
    <row r="285" spans="1:26" ht="21.6" customHeight="1">
      <c r="A285" s="135"/>
      <c r="B285" s="135"/>
      <c r="C285" s="135"/>
      <c r="D285" s="135"/>
      <c r="E285" s="135"/>
      <c r="F285" s="135"/>
      <c r="G285" s="135"/>
      <c r="H285" s="135"/>
      <c r="I285" s="135"/>
      <c r="J285" s="135"/>
      <c r="K285" s="135"/>
      <c r="L285" s="135"/>
      <c r="M285" s="135"/>
      <c r="N285" s="135"/>
      <c r="O285" s="135"/>
      <c r="P285" s="135"/>
      <c r="Q285" s="135"/>
      <c r="R285" s="135"/>
      <c r="S285" s="135"/>
      <c r="T285" s="135"/>
      <c r="U285" s="135"/>
      <c r="V285" s="135"/>
      <c r="W285" s="135"/>
      <c r="X285" s="135"/>
      <c r="Y285" s="135"/>
      <c r="Z285" s="135"/>
    </row>
    <row r="286" spans="1:26" ht="21.6" customHeight="1">
      <c r="A286" s="135"/>
      <c r="B286" s="135"/>
      <c r="C286" s="135"/>
      <c r="D286" s="135"/>
      <c r="E286" s="135"/>
      <c r="F286" s="135"/>
      <c r="G286" s="135"/>
      <c r="H286" s="135"/>
      <c r="I286" s="135"/>
      <c r="J286" s="135"/>
      <c r="K286" s="135"/>
      <c r="L286" s="135"/>
      <c r="M286" s="135"/>
      <c r="N286" s="135"/>
      <c r="O286" s="135"/>
      <c r="P286" s="135"/>
      <c r="Q286" s="135"/>
      <c r="R286" s="135"/>
      <c r="S286" s="135"/>
      <c r="T286" s="135"/>
      <c r="U286" s="135"/>
      <c r="V286" s="135"/>
      <c r="W286" s="135"/>
      <c r="X286" s="135"/>
      <c r="Y286" s="135"/>
      <c r="Z286" s="135"/>
    </row>
    <row r="287" spans="1:26" ht="21.6" customHeight="1">
      <c r="A287" s="135"/>
      <c r="B287" s="135"/>
      <c r="C287" s="135"/>
      <c r="D287" s="135"/>
      <c r="E287" s="135"/>
      <c r="F287" s="135"/>
      <c r="G287" s="135"/>
      <c r="H287" s="135"/>
      <c r="I287" s="135"/>
      <c r="J287" s="135"/>
      <c r="K287" s="135"/>
      <c r="L287" s="135"/>
      <c r="M287" s="135"/>
      <c r="N287" s="135"/>
      <c r="O287" s="135"/>
      <c r="P287" s="135"/>
      <c r="Q287" s="135"/>
      <c r="R287" s="135"/>
      <c r="S287" s="135"/>
      <c r="T287" s="135"/>
      <c r="U287" s="135"/>
      <c r="V287" s="135"/>
      <c r="W287" s="135"/>
      <c r="X287" s="135"/>
      <c r="Y287" s="135"/>
      <c r="Z287" s="135"/>
    </row>
    <row r="288" spans="1:26" ht="21.6" customHeight="1">
      <c r="A288" s="135"/>
      <c r="B288" s="135"/>
      <c r="C288" s="135"/>
      <c r="D288" s="135"/>
      <c r="E288" s="135"/>
      <c r="F288" s="135"/>
      <c r="G288" s="135"/>
      <c r="H288" s="135"/>
      <c r="I288" s="135"/>
      <c r="J288" s="135"/>
      <c r="K288" s="135"/>
      <c r="L288" s="135"/>
      <c r="M288" s="135"/>
      <c r="N288" s="135"/>
      <c r="O288" s="135"/>
      <c r="P288" s="135"/>
      <c r="Q288" s="135"/>
      <c r="R288" s="135"/>
      <c r="S288" s="135"/>
      <c r="T288" s="135"/>
      <c r="U288" s="135"/>
      <c r="V288" s="135"/>
      <c r="W288" s="135"/>
      <c r="X288" s="135"/>
      <c r="Y288" s="135"/>
      <c r="Z288" s="135"/>
    </row>
    <row r="289" spans="1:26" ht="21.6" customHeight="1">
      <c r="A289" s="135"/>
      <c r="B289" s="135"/>
      <c r="C289" s="135"/>
      <c r="D289" s="135"/>
      <c r="E289" s="135"/>
      <c r="F289" s="135"/>
      <c r="G289" s="135"/>
      <c r="H289" s="135"/>
      <c r="I289" s="135"/>
      <c r="J289" s="135"/>
      <c r="K289" s="135"/>
      <c r="L289" s="135"/>
      <c r="M289" s="135"/>
      <c r="N289" s="135"/>
      <c r="O289" s="135"/>
      <c r="P289" s="135"/>
      <c r="Q289" s="135"/>
      <c r="R289" s="135"/>
      <c r="S289" s="135"/>
      <c r="T289" s="135"/>
      <c r="U289" s="135"/>
      <c r="V289" s="135"/>
      <c r="W289" s="135"/>
      <c r="X289" s="135"/>
      <c r="Y289" s="135"/>
      <c r="Z289" s="135"/>
    </row>
    <row r="290" spans="1:26" ht="21.6" customHeight="1">
      <c r="A290" s="135"/>
      <c r="B290" s="135"/>
      <c r="C290" s="135"/>
      <c r="D290" s="135"/>
      <c r="E290" s="135"/>
      <c r="F290" s="135"/>
      <c r="G290" s="135"/>
      <c r="H290" s="135"/>
      <c r="I290" s="135"/>
      <c r="J290" s="135"/>
      <c r="K290" s="135"/>
      <c r="L290" s="135"/>
      <c r="M290" s="135"/>
      <c r="N290" s="135"/>
      <c r="O290" s="135"/>
      <c r="P290" s="135"/>
      <c r="Q290" s="135"/>
      <c r="R290" s="135"/>
      <c r="S290" s="135"/>
      <c r="T290" s="135"/>
      <c r="U290" s="135"/>
      <c r="V290" s="135"/>
      <c r="W290" s="135"/>
      <c r="X290" s="135"/>
      <c r="Y290" s="135"/>
      <c r="Z290" s="135"/>
    </row>
    <row r="291" spans="1:26" ht="21.6" customHeight="1">
      <c r="A291" s="135"/>
      <c r="B291" s="135"/>
      <c r="C291" s="135"/>
      <c r="D291" s="135"/>
      <c r="E291" s="135"/>
      <c r="F291" s="135"/>
      <c r="G291" s="135"/>
      <c r="H291" s="135"/>
      <c r="I291" s="135"/>
      <c r="J291" s="135"/>
      <c r="K291" s="135"/>
      <c r="L291" s="135"/>
      <c r="M291" s="135"/>
      <c r="N291" s="135"/>
      <c r="O291" s="135"/>
      <c r="P291" s="135"/>
      <c r="Q291" s="135"/>
      <c r="R291" s="135"/>
      <c r="S291" s="135"/>
      <c r="T291" s="135"/>
      <c r="U291" s="135"/>
      <c r="V291" s="135"/>
      <c r="W291" s="135"/>
      <c r="X291" s="135"/>
      <c r="Y291" s="135"/>
      <c r="Z291" s="135"/>
    </row>
    <row r="292" spans="1:26" ht="21.6" customHeight="1">
      <c r="A292" s="135"/>
      <c r="B292" s="135"/>
      <c r="C292" s="135"/>
      <c r="D292" s="135"/>
      <c r="E292" s="135"/>
      <c r="F292" s="135"/>
      <c r="G292" s="135"/>
      <c r="H292" s="135"/>
      <c r="I292" s="135"/>
      <c r="J292" s="135"/>
      <c r="K292" s="135"/>
      <c r="L292" s="135"/>
      <c r="M292" s="135"/>
      <c r="N292" s="135"/>
      <c r="O292" s="135"/>
      <c r="P292" s="135"/>
      <c r="Q292" s="135"/>
      <c r="R292" s="135"/>
      <c r="S292" s="135"/>
      <c r="T292" s="135"/>
      <c r="U292" s="135"/>
      <c r="V292" s="135"/>
      <c r="W292" s="135"/>
      <c r="X292" s="135"/>
      <c r="Y292" s="135"/>
      <c r="Z292" s="135"/>
    </row>
    <row r="293" spans="1:26" ht="21.6" customHeight="1">
      <c r="A293" s="135"/>
      <c r="B293" s="135"/>
      <c r="C293" s="135"/>
      <c r="D293" s="135"/>
      <c r="E293" s="135"/>
      <c r="F293" s="135"/>
      <c r="G293" s="135"/>
      <c r="H293" s="135"/>
      <c r="I293" s="135"/>
      <c r="J293" s="135"/>
      <c r="K293" s="135"/>
      <c r="L293" s="135"/>
      <c r="M293" s="135"/>
      <c r="N293" s="135"/>
      <c r="O293" s="135"/>
      <c r="P293" s="135"/>
      <c r="Q293" s="135"/>
      <c r="R293" s="135"/>
      <c r="S293" s="135"/>
      <c r="T293" s="135"/>
      <c r="U293" s="135"/>
      <c r="V293" s="135"/>
      <c r="W293" s="135"/>
      <c r="X293" s="135"/>
      <c r="Y293" s="135"/>
      <c r="Z293" s="135"/>
    </row>
    <row r="294" spans="1:26" ht="21.6" customHeight="1">
      <c r="A294" s="135"/>
      <c r="B294" s="135"/>
      <c r="C294" s="135"/>
      <c r="D294" s="135"/>
      <c r="E294" s="135"/>
      <c r="F294" s="135"/>
      <c r="G294" s="135"/>
      <c r="H294" s="135"/>
      <c r="I294" s="135"/>
      <c r="J294" s="135"/>
      <c r="K294" s="135"/>
      <c r="L294" s="135"/>
      <c r="M294" s="135"/>
      <c r="N294" s="135"/>
      <c r="O294" s="135"/>
      <c r="P294" s="135"/>
      <c r="Q294" s="135"/>
      <c r="R294" s="135"/>
      <c r="S294" s="135"/>
      <c r="T294" s="135"/>
      <c r="U294" s="135"/>
      <c r="V294" s="135"/>
      <c r="W294" s="135"/>
      <c r="X294" s="135"/>
      <c r="Y294" s="135"/>
      <c r="Z294" s="135"/>
    </row>
    <row r="295" spans="1:26" ht="21.6" customHeight="1">
      <c r="A295" s="135"/>
      <c r="B295" s="135"/>
      <c r="C295" s="135"/>
      <c r="D295" s="135"/>
      <c r="E295" s="135"/>
      <c r="F295" s="135"/>
      <c r="G295" s="135"/>
      <c r="H295" s="135"/>
      <c r="I295" s="135"/>
      <c r="J295" s="135"/>
      <c r="K295" s="135"/>
      <c r="L295" s="135"/>
      <c r="M295" s="135"/>
      <c r="N295" s="135"/>
      <c r="O295" s="135"/>
      <c r="P295" s="135"/>
      <c r="Q295" s="135"/>
      <c r="R295" s="135"/>
      <c r="S295" s="135"/>
      <c r="T295" s="135"/>
      <c r="U295" s="135"/>
      <c r="V295" s="135"/>
      <c r="W295" s="135"/>
      <c r="X295" s="135"/>
      <c r="Y295" s="135"/>
      <c r="Z295" s="135"/>
    </row>
    <row r="296" spans="1:26" ht="21.6" customHeight="1">
      <c r="A296" s="135"/>
      <c r="B296" s="135"/>
      <c r="C296" s="135"/>
      <c r="D296" s="135"/>
      <c r="E296" s="135"/>
      <c r="F296" s="135"/>
      <c r="G296" s="135"/>
      <c r="H296" s="135"/>
      <c r="I296" s="135"/>
      <c r="J296" s="135"/>
      <c r="K296" s="135"/>
      <c r="L296" s="135"/>
      <c r="M296" s="135"/>
      <c r="N296" s="135"/>
      <c r="O296" s="135"/>
      <c r="P296" s="135"/>
      <c r="Q296" s="135"/>
      <c r="R296" s="135"/>
      <c r="S296" s="135"/>
      <c r="T296" s="135"/>
      <c r="U296" s="135"/>
      <c r="V296" s="135"/>
      <c r="W296" s="135"/>
      <c r="X296" s="135"/>
      <c r="Y296" s="135"/>
      <c r="Z296" s="135"/>
    </row>
    <row r="297" spans="1:26" ht="21.6" customHeight="1">
      <c r="A297" s="135"/>
      <c r="B297" s="135"/>
      <c r="C297" s="135"/>
      <c r="D297" s="135"/>
      <c r="E297" s="135"/>
      <c r="F297" s="135"/>
      <c r="G297" s="135"/>
      <c r="H297" s="135"/>
      <c r="I297" s="135"/>
      <c r="J297" s="135"/>
      <c r="K297" s="135"/>
      <c r="L297" s="135"/>
      <c r="M297" s="135"/>
      <c r="N297" s="135"/>
      <c r="O297" s="135"/>
      <c r="P297" s="135"/>
      <c r="Q297" s="135"/>
      <c r="R297" s="135"/>
      <c r="S297" s="135"/>
      <c r="T297" s="135"/>
      <c r="U297" s="135"/>
      <c r="V297" s="135"/>
      <c r="W297" s="135"/>
      <c r="X297" s="135"/>
      <c r="Y297" s="135"/>
      <c r="Z297" s="135"/>
    </row>
    <row r="298" spans="1:26" ht="21.6" customHeight="1">
      <c r="A298" s="135"/>
      <c r="B298" s="135"/>
      <c r="C298" s="135"/>
      <c r="D298" s="135"/>
      <c r="E298" s="135"/>
      <c r="F298" s="135"/>
      <c r="G298" s="135"/>
      <c r="H298" s="135"/>
      <c r="I298" s="135"/>
      <c r="J298" s="135"/>
      <c r="K298" s="135"/>
      <c r="L298" s="135"/>
      <c r="M298" s="135"/>
      <c r="N298" s="135"/>
      <c r="O298" s="135"/>
      <c r="P298" s="135"/>
      <c r="Q298" s="135"/>
      <c r="R298" s="135"/>
      <c r="S298" s="135"/>
      <c r="T298" s="135"/>
      <c r="U298" s="135"/>
      <c r="V298" s="135"/>
      <c r="W298" s="135"/>
      <c r="X298" s="135"/>
      <c r="Y298" s="135"/>
      <c r="Z298" s="135"/>
    </row>
    <row r="299" spans="1:26" ht="21.6" customHeight="1">
      <c r="A299" s="135"/>
      <c r="B299" s="135"/>
      <c r="C299" s="135"/>
      <c r="D299" s="135"/>
      <c r="E299" s="135"/>
      <c r="F299" s="135"/>
      <c r="G299" s="135"/>
      <c r="H299" s="135"/>
      <c r="I299" s="135"/>
      <c r="J299" s="135"/>
      <c r="K299" s="135"/>
      <c r="L299" s="135"/>
      <c r="M299" s="135"/>
      <c r="N299" s="135"/>
      <c r="O299" s="135"/>
      <c r="P299" s="135"/>
      <c r="Q299" s="135"/>
      <c r="R299" s="135"/>
      <c r="S299" s="135"/>
      <c r="T299" s="135"/>
      <c r="U299" s="135"/>
      <c r="V299" s="135"/>
      <c r="W299" s="135"/>
      <c r="X299" s="135"/>
      <c r="Y299" s="135"/>
      <c r="Z299" s="135"/>
    </row>
    <row r="300" spans="1:26" ht="21.6" customHeight="1">
      <c r="A300" s="135"/>
      <c r="B300" s="135"/>
      <c r="C300" s="135"/>
      <c r="D300" s="135"/>
      <c r="E300" s="135"/>
      <c r="F300" s="135"/>
      <c r="G300" s="135"/>
      <c r="H300" s="135"/>
      <c r="I300" s="135"/>
      <c r="J300" s="135"/>
      <c r="K300" s="135"/>
      <c r="L300" s="135"/>
      <c r="M300" s="135"/>
      <c r="N300" s="135"/>
      <c r="O300" s="135"/>
      <c r="P300" s="135"/>
      <c r="Q300" s="135"/>
      <c r="R300" s="135"/>
      <c r="S300" s="135"/>
      <c r="T300" s="135"/>
      <c r="U300" s="135"/>
      <c r="V300" s="135"/>
      <c r="W300" s="135"/>
      <c r="X300" s="135"/>
      <c r="Y300" s="135"/>
      <c r="Z300" s="135"/>
    </row>
    <row r="301" spans="1:26" ht="21.6" customHeight="1">
      <c r="A301" s="135"/>
      <c r="B301" s="135"/>
      <c r="C301" s="135"/>
      <c r="D301" s="135"/>
      <c r="E301" s="135"/>
      <c r="F301" s="135"/>
      <c r="G301" s="135"/>
      <c r="H301" s="135"/>
      <c r="I301" s="135"/>
      <c r="J301" s="135"/>
      <c r="K301" s="135"/>
      <c r="L301" s="135"/>
      <c r="M301" s="135"/>
      <c r="N301" s="135"/>
      <c r="O301" s="135"/>
      <c r="P301" s="135"/>
      <c r="Q301" s="135"/>
      <c r="R301" s="135"/>
      <c r="S301" s="135"/>
      <c r="T301" s="135"/>
      <c r="U301" s="135"/>
      <c r="V301" s="135"/>
      <c r="W301" s="135"/>
      <c r="X301" s="135"/>
      <c r="Y301" s="135"/>
      <c r="Z301" s="135"/>
    </row>
    <row r="302" spans="1:26" ht="21.6" customHeight="1">
      <c r="A302" s="135"/>
      <c r="B302" s="135"/>
      <c r="C302" s="135"/>
      <c r="D302" s="135"/>
      <c r="E302" s="135"/>
      <c r="F302" s="135"/>
      <c r="G302" s="135"/>
      <c r="H302" s="135"/>
      <c r="I302" s="135"/>
      <c r="J302" s="135"/>
      <c r="K302" s="135"/>
      <c r="L302" s="135"/>
      <c r="M302" s="135"/>
      <c r="N302" s="135"/>
      <c r="O302" s="135"/>
      <c r="P302" s="135"/>
      <c r="Q302" s="135"/>
      <c r="R302" s="135"/>
      <c r="S302" s="135"/>
      <c r="T302" s="135"/>
      <c r="U302" s="135"/>
      <c r="V302" s="135"/>
      <c r="W302" s="135"/>
      <c r="X302" s="135"/>
      <c r="Y302" s="135"/>
      <c r="Z302" s="135"/>
    </row>
    <row r="303" spans="1:26" ht="21.6" customHeight="1">
      <c r="A303" s="135"/>
      <c r="B303" s="135"/>
      <c r="C303" s="135"/>
      <c r="D303" s="135"/>
      <c r="E303" s="135"/>
      <c r="F303" s="135"/>
      <c r="G303" s="135"/>
      <c r="H303" s="135"/>
      <c r="I303" s="135"/>
      <c r="J303" s="135"/>
      <c r="K303" s="135"/>
      <c r="L303" s="135"/>
      <c r="M303" s="135"/>
      <c r="N303" s="135"/>
      <c r="O303" s="135"/>
      <c r="P303" s="135"/>
      <c r="Q303" s="135"/>
      <c r="R303" s="135"/>
      <c r="S303" s="135"/>
      <c r="T303" s="135"/>
      <c r="U303" s="135"/>
      <c r="V303" s="135"/>
      <c r="W303" s="135"/>
      <c r="X303" s="135"/>
      <c r="Y303" s="135"/>
      <c r="Z303" s="135"/>
    </row>
    <row r="304" spans="1:26" ht="21.6" customHeight="1">
      <c r="A304" s="135"/>
      <c r="B304" s="135"/>
      <c r="C304" s="135"/>
      <c r="D304" s="135"/>
      <c r="E304" s="135"/>
      <c r="F304" s="135"/>
      <c r="G304" s="135"/>
      <c r="H304" s="135"/>
      <c r="I304" s="135"/>
      <c r="J304" s="135"/>
      <c r="K304" s="135"/>
      <c r="L304" s="135"/>
      <c r="M304" s="135"/>
      <c r="N304" s="135"/>
      <c r="O304" s="135"/>
      <c r="P304" s="135"/>
      <c r="Q304" s="135"/>
      <c r="R304" s="135"/>
      <c r="S304" s="135"/>
      <c r="T304" s="135"/>
      <c r="U304" s="135"/>
      <c r="V304" s="135"/>
      <c r="W304" s="135"/>
      <c r="X304" s="135"/>
      <c r="Y304" s="135"/>
      <c r="Z304" s="135"/>
    </row>
    <row r="305" spans="1:26" ht="21.6" customHeight="1">
      <c r="A305" s="135"/>
      <c r="B305" s="135"/>
      <c r="C305" s="135"/>
      <c r="D305" s="135"/>
      <c r="E305" s="135"/>
      <c r="F305" s="135"/>
      <c r="G305" s="135"/>
      <c r="H305" s="135"/>
      <c r="I305" s="135"/>
      <c r="J305" s="135"/>
      <c r="K305" s="135"/>
      <c r="L305" s="135"/>
      <c r="M305" s="135"/>
      <c r="N305" s="135"/>
      <c r="O305" s="135"/>
      <c r="P305" s="135"/>
      <c r="Q305" s="135"/>
      <c r="R305" s="135"/>
      <c r="S305" s="135"/>
      <c r="T305" s="135"/>
      <c r="U305" s="135"/>
      <c r="V305" s="135"/>
      <c r="W305" s="135"/>
      <c r="X305" s="135"/>
      <c r="Y305" s="135"/>
      <c r="Z305" s="135"/>
    </row>
    <row r="306" spans="1:26" ht="21.6" customHeight="1">
      <c r="A306" s="135"/>
      <c r="B306" s="135"/>
      <c r="C306" s="135"/>
      <c r="D306" s="135"/>
      <c r="E306" s="135"/>
      <c r="F306" s="135"/>
      <c r="G306" s="135"/>
      <c r="H306" s="135"/>
      <c r="I306" s="135"/>
      <c r="J306" s="135"/>
      <c r="K306" s="135"/>
      <c r="L306" s="135"/>
      <c r="M306" s="135"/>
      <c r="N306" s="135"/>
      <c r="O306" s="135"/>
      <c r="P306" s="135"/>
      <c r="Q306" s="135"/>
      <c r="R306" s="135"/>
      <c r="S306" s="135"/>
      <c r="T306" s="135"/>
      <c r="U306" s="135"/>
      <c r="V306" s="135"/>
      <c r="W306" s="135"/>
      <c r="X306" s="135"/>
      <c r="Y306" s="135"/>
      <c r="Z306" s="135"/>
    </row>
    <row r="307" spans="1:26" ht="21.6" customHeight="1">
      <c r="A307" s="135"/>
      <c r="B307" s="135"/>
      <c r="C307" s="135"/>
      <c r="D307" s="135"/>
      <c r="E307" s="135"/>
      <c r="F307" s="135"/>
      <c r="G307" s="135"/>
      <c r="H307" s="135"/>
      <c r="I307" s="135"/>
      <c r="J307" s="135"/>
      <c r="K307" s="135"/>
      <c r="L307" s="135"/>
      <c r="M307" s="135"/>
      <c r="N307" s="135"/>
      <c r="O307" s="135"/>
      <c r="P307" s="135"/>
      <c r="Q307" s="135"/>
      <c r="R307" s="135"/>
      <c r="S307" s="135"/>
      <c r="T307" s="135"/>
      <c r="U307" s="135"/>
      <c r="V307" s="135"/>
      <c r="W307" s="135"/>
      <c r="X307" s="135"/>
      <c r="Y307" s="135"/>
      <c r="Z307" s="135"/>
    </row>
    <row r="308" spans="1:26" ht="21.6" customHeight="1">
      <c r="A308" s="135"/>
      <c r="B308" s="135"/>
      <c r="C308" s="135"/>
      <c r="D308" s="135"/>
      <c r="E308" s="135"/>
      <c r="F308" s="135"/>
      <c r="G308" s="135"/>
      <c r="H308" s="135"/>
      <c r="I308" s="135"/>
      <c r="J308" s="135"/>
      <c r="K308" s="135"/>
      <c r="L308" s="135"/>
      <c r="M308" s="135"/>
      <c r="N308" s="135"/>
      <c r="O308" s="135"/>
      <c r="P308" s="135"/>
      <c r="Q308" s="135"/>
      <c r="R308" s="135"/>
      <c r="S308" s="135"/>
      <c r="T308" s="135"/>
      <c r="U308" s="135"/>
      <c r="V308" s="135"/>
      <c r="W308" s="135"/>
      <c r="X308" s="135"/>
      <c r="Y308" s="135"/>
      <c r="Z308" s="135"/>
    </row>
    <row r="309" spans="1:26" ht="21.6" customHeight="1">
      <c r="A309" s="135"/>
      <c r="B309" s="135"/>
      <c r="C309" s="135"/>
      <c r="D309" s="135"/>
      <c r="E309" s="135"/>
      <c r="F309" s="135"/>
      <c r="G309" s="135"/>
      <c r="H309" s="135"/>
      <c r="I309" s="135"/>
      <c r="J309" s="135"/>
      <c r="K309" s="135"/>
      <c r="L309" s="135"/>
      <c r="M309" s="135"/>
      <c r="N309" s="135"/>
      <c r="O309" s="135"/>
      <c r="P309" s="135"/>
      <c r="Q309" s="135"/>
      <c r="R309" s="135"/>
      <c r="S309" s="135"/>
      <c r="T309" s="135"/>
      <c r="U309" s="135"/>
      <c r="V309" s="135"/>
      <c r="W309" s="135"/>
      <c r="X309" s="135"/>
      <c r="Y309" s="135"/>
      <c r="Z309" s="135"/>
    </row>
    <row r="310" spans="1:26" ht="21.6" customHeight="1">
      <c r="A310" s="135"/>
      <c r="B310" s="135"/>
      <c r="C310" s="135"/>
      <c r="D310" s="135"/>
      <c r="E310" s="135"/>
      <c r="F310" s="135"/>
      <c r="G310" s="135"/>
      <c r="H310" s="135"/>
      <c r="I310" s="135"/>
      <c r="J310" s="135"/>
      <c r="K310" s="135"/>
      <c r="L310" s="135"/>
      <c r="M310" s="135"/>
      <c r="N310" s="135"/>
      <c r="O310" s="135"/>
      <c r="P310" s="135"/>
      <c r="Q310" s="135"/>
      <c r="R310" s="135"/>
      <c r="S310" s="135"/>
      <c r="T310" s="135"/>
      <c r="U310" s="135"/>
      <c r="V310" s="135"/>
      <c r="W310" s="135"/>
      <c r="X310" s="135"/>
      <c r="Y310" s="135"/>
      <c r="Z310" s="135"/>
    </row>
    <row r="311" spans="1:26" ht="21.6" customHeight="1">
      <c r="A311" s="135"/>
      <c r="B311" s="135"/>
      <c r="C311" s="135"/>
      <c r="D311" s="135"/>
      <c r="E311" s="135"/>
      <c r="F311" s="135"/>
      <c r="G311" s="135"/>
      <c r="H311" s="135"/>
      <c r="I311" s="135"/>
      <c r="J311" s="135"/>
      <c r="K311" s="135"/>
      <c r="L311" s="135"/>
      <c r="M311" s="135"/>
      <c r="N311" s="135"/>
      <c r="O311" s="135"/>
      <c r="P311" s="135"/>
      <c r="Q311" s="135"/>
      <c r="R311" s="135"/>
      <c r="S311" s="135"/>
      <c r="T311" s="135"/>
      <c r="U311" s="135"/>
      <c r="V311" s="135"/>
      <c r="W311" s="135"/>
      <c r="X311" s="135"/>
      <c r="Y311" s="135"/>
      <c r="Z311" s="135"/>
    </row>
    <row r="312" spans="1:26" ht="21.6" customHeight="1">
      <c r="A312" s="135"/>
      <c r="B312" s="135"/>
      <c r="C312" s="135"/>
      <c r="D312" s="135"/>
      <c r="E312" s="135"/>
      <c r="F312" s="135"/>
      <c r="G312" s="135"/>
      <c r="H312" s="135"/>
      <c r="I312" s="135"/>
      <c r="J312" s="135"/>
      <c r="K312" s="135"/>
      <c r="L312" s="135"/>
      <c r="M312" s="135"/>
      <c r="N312" s="135"/>
      <c r="O312" s="135"/>
      <c r="P312" s="135"/>
      <c r="Q312" s="135"/>
      <c r="R312" s="135"/>
      <c r="S312" s="135"/>
      <c r="T312" s="135"/>
      <c r="U312" s="135"/>
      <c r="V312" s="135"/>
      <c r="W312" s="135"/>
      <c r="X312" s="135"/>
      <c r="Y312" s="135"/>
      <c r="Z312" s="135"/>
    </row>
    <row r="313" spans="1:26" ht="21.6" customHeight="1">
      <c r="A313" s="135"/>
      <c r="B313" s="135"/>
      <c r="C313" s="135"/>
      <c r="D313" s="135"/>
      <c r="E313" s="135"/>
      <c r="F313" s="135"/>
      <c r="G313" s="135"/>
      <c r="H313" s="135"/>
      <c r="I313" s="135"/>
      <c r="J313" s="135"/>
      <c r="K313" s="135"/>
      <c r="L313" s="135"/>
      <c r="M313" s="135"/>
      <c r="N313" s="135"/>
      <c r="O313" s="135"/>
      <c r="P313" s="135"/>
      <c r="Q313" s="135"/>
      <c r="R313" s="135"/>
      <c r="S313" s="135"/>
      <c r="T313" s="135"/>
      <c r="U313" s="135"/>
      <c r="V313" s="135"/>
      <c r="W313" s="135"/>
      <c r="X313" s="135"/>
      <c r="Y313" s="135"/>
      <c r="Z313" s="135"/>
    </row>
    <row r="314" spans="1:26" ht="21.6" customHeight="1">
      <c r="A314" s="135"/>
      <c r="B314" s="135"/>
      <c r="C314" s="135"/>
      <c r="D314" s="135"/>
      <c r="E314" s="135"/>
      <c r="F314" s="135"/>
      <c r="G314" s="135"/>
      <c r="H314" s="135"/>
      <c r="I314" s="135"/>
      <c r="J314" s="135"/>
      <c r="K314" s="135"/>
      <c r="L314" s="135"/>
      <c r="M314" s="135"/>
      <c r="N314" s="135"/>
      <c r="O314" s="135"/>
      <c r="P314" s="135"/>
      <c r="Q314" s="135"/>
      <c r="R314" s="135"/>
      <c r="S314" s="135"/>
      <c r="T314" s="135"/>
      <c r="U314" s="135"/>
      <c r="V314" s="135"/>
      <c r="W314" s="135"/>
      <c r="X314" s="135"/>
      <c r="Y314" s="135"/>
      <c r="Z314" s="135"/>
    </row>
    <row r="315" spans="1:26" ht="21.6" customHeight="1">
      <c r="A315" s="135"/>
      <c r="B315" s="135"/>
      <c r="C315" s="135"/>
      <c r="D315" s="135"/>
      <c r="E315" s="135"/>
      <c r="F315" s="135"/>
      <c r="G315" s="135"/>
      <c r="H315" s="135"/>
      <c r="I315" s="135"/>
      <c r="J315" s="135"/>
      <c r="K315" s="135"/>
      <c r="L315" s="135"/>
      <c r="M315" s="135"/>
      <c r="N315" s="135"/>
      <c r="O315" s="135"/>
      <c r="P315" s="135"/>
      <c r="Q315" s="135"/>
      <c r="R315" s="135"/>
      <c r="S315" s="135"/>
      <c r="T315" s="135"/>
      <c r="U315" s="135"/>
      <c r="V315" s="135"/>
      <c r="W315" s="135"/>
      <c r="X315" s="135"/>
      <c r="Y315" s="135"/>
      <c r="Z315" s="135"/>
    </row>
    <row r="316" spans="1:26" ht="21.6" customHeight="1">
      <c r="A316" s="135"/>
      <c r="B316" s="135"/>
      <c r="C316" s="135"/>
      <c r="D316" s="135"/>
      <c r="E316" s="135"/>
      <c r="F316" s="135"/>
      <c r="G316" s="135"/>
      <c r="H316" s="135"/>
      <c r="I316" s="135"/>
      <c r="J316" s="135"/>
      <c r="K316" s="135"/>
      <c r="L316" s="135"/>
      <c r="M316" s="135"/>
      <c r="N316" s="135"/>
      <c r="O316" s="135"/>
      <c r="P316" s="135"/>
      <c r="Q316" s="135"/>
      <c r="R316" s="135"/>
      <c r="S316" s="135"/>
      <c r="T316" s="135"/>
      <c r="U316" s="135"/>
      <c r="V316" s="135"/>
      <c r="W316" s="135"/>
      <c r="X316" s="135"/>
      <c r="Y316" s="135"/>
      <c r="Z316" s="135"/>
    </row>
    <row r="317" spans="1:26" ht="21.6" customHeight="1">
      <c r="A317" s="135"/>
      <c r="B317" s="135"/>
      <c r="C317" s="135"/>
      <c r="D317" s="135"/>
      <c r="E317" s="135"/>
      <c r="F317" s="135"/>
      <c r="G317" s="135"/>
      <c r="H317" s="135"/>
      <c r="I317" s="135"/>
      <c r="J317" s="135"/>
      <c r="K317" s="135"/>
      <c r="L317" s="135"/>
      <c r="M317" s="135"/>
      <c r="N317" s="135"/>
      <c r="O317" s="135"/>
      <c r="P317" s="135"/>
      <c r="Q317" s="135"/>
      <c r="R317" s="135"/>
      <c r="S317" s="135"/>
      <c r="T317" s="135"/>
      <c r="U317" s="135"/>
      <c r="V317" s="135"/>
      <c r="W317" s="135"/>
      <c r="X317" s="135"/>
      <c r="Y317" s="135"/>
      <c r="Z317" s="135"/>
    </row>
    <row r="318" spans="1:26" ht="21.6" customHeight="1">
      <c r="A318" s="135"/>
      <c r="B318" s="135"/>
      <c r="C318" s="135"/>
      <c r="D318" s="135"/>
      <c r="E318" s="135"/>
      <c r="F318" s="135"/>
      <c r="G318" s="135"/>
      <c r="H318" s="135"/>
      <c r="I318" s="135"/>
      <c r="J318" s="135"/>
      <c r="K318" s="135"/>
      <c r="L318" s="135"/>
      <c r="M318" s="135"/>
      <c r="N318" s="135"/>
      <c r="O318" s="135"/>
      <c r="P318" s="135"/>
      <c r="Q318" s="135"/>
      <c r="R318" s="135"/>
      <c r="S318" s="135"/>
      <c r="T318" s="135"/>
      <c r="U318" s="135"/>
      <c r="V318" s="135"/>
      <c r="W318" s="135"/>
      <c r="X318" s="135"/>
      <c r="Y318" s="135"/>
      <c r="Z318" s="135"/>
    </row>
    <row r="319" spans="1:26" ht="21.6" customHeight="1">
      <c r="A319" s="135"/>
      <c r="B319" s="135"/>
      <c r="C319" s="135"/>
      <c r="D319" s="135"/>
      <c r="E319" s="135"/>
      <c r="F319" s="135"/>
      <c r="G319" s="135"/>
      <c r="H319" s="135"/>
      <c r="I319" s="135"/>
      <c r="J319" s="135"/>
      <c r="K319" s="135"/>
      <c r="L319" s="135"/>
      <c r="M319" s="135"/>
      <c r="N319" s="135"/>
      <c r="O319" s="135"/>
      <c r="P319" s="135"/>
      <c r="Q319" s="135"/>
      <c r="R319" s="135"/>
      <c r="S319" s="135"/>
      <c r="T319" s="135"/>
      <c r="U319" s="135"/>
      <c r="V319" s="135"/>
      <c r="W319" s="135"/>
      <c r="X319" s="135"/>
      <c r="Y319" s="135"/>
      <c r="Z319" s="135"/>
    </row>
    <row r="320" spans="1:26" ht="21.6" customHeight="1">
      <c r="A320" s="135"/>
      <c r="B320" s="135"/>
      <c r="C320" s="135"/>
      <c r="D320" s="135"/>
      <c r="E320" s="135"/>
      <c r="F320" s="135"/>
      <c r="G320" s="135"/>
      <c r="H320" s="135"/>
      <c r="I320" s="135"/>
      <c r="J320" s="135"/>
      <c r="K320" s="135"/>
      <c r="L320" s="135"/>
      <c r="M320" s="135"/>
      <c r="N320" s="135"/>
      <c r="O320" s="135"/>
      <c r="P320" s="135"/>
      <c r="Q320" s="135"/>
      <c r="R320" s="135"/>
      <c r="S320" s="135"/>
      <c r="T320" s="135"/>
      <c r="U320" s="135"/>
      <c r="V320" s="135"/>
      <c r="W320" s="135"/>
      <c r="X320" s="135"/>
      <c r="Y320" s="135"/>
      <c r="Z320" s="135"/>
    </row>
    <row r="321" spans="1:26" ht="21.6" customHeight="1">
      <c r="A321" s="135"/>
      <c r="B321" s="135"/>
      <c r="C321" s="135"/>
      <c r="D321" s="135"/>
      <c r="E321" s="135"/>
      <c r="F321" s="135"/>
      <c r="G321" s="135"/>
      <c r="H321" s="135"/>
      <c r="I321" s="135"/>
      <c r="J321" s="135"/>
      <c r="K321" s="135"/>
      <c r="L321" s="135"/>
      <c r="M321" s="135"/>
      <c r="N321" s="135"/>
      <c r="O321" s="135"/>
      <c r="P321" s="135"/>
      <c r="Q321" s="135"/>
      <c r="R321" s="135"/>
      <c r="S321" s="135"/>
      <c r="T321" s="135"/>
      <c r="U321" s="135"/>
      <c r="V321" s="135"/>
      <c r="W321" s="135"/>
      <c r="X321" s="135"/>
      <c r="Y321" s="135"/>
      <c r="Z321" s="135"/>
    </row>
    <row r="322" spans="1:26" ht="21.6" customHeight="1">
      <c r="A322" s="135"/>
      <c r="B322" s="135"/>
      <c r="C322" s="135"/>
      <c r="D322" s="135"/>
      <c r="E322" s="135"/>
      <c r="F322" s="135"/>
      <c r="G322" s="135"/>
      <c r="H322" s="135"/>
      <c r="I322" s="135"/>
      <c r="J322" s="135"/>
      <c r="K322" s="135"/>
      <c r="L322" s="135"/>
      <c r="M322" s="135"/>
      <c r="N322" s="135"/>
      <c r="O322" s="135"/>
      <c r="P322" s="135"/>
      <c r="Q322" s="135"/>
      <c r="R322" s="135"/>
      <c r="S322" s="135"/>
      <c r="T322" s="135"/>
      <c r="U322" s="135"/>
      <c r="V322" s="135"/>
      <c r="W322" s="135"/>
      <c r="X322" s="135"/>
      <c r="Y322" s="135"/>
      <c r="Z322" s="135"/>
    </row>
    <row r="323" spans="1:26" ht="21.6" customHeight="1">
      <c r="A323" s="135"/>
      <c r="B323" s="135"/>
      <c r="C323" s="135"/>
      <c r="D323" s="135"/>
      <c r="E323" s="135"/>
      <c r="F323" s="135"/>
      <c r="G323" s="135"/>
      <c r="H323" s="135"/>
      <c r="I323" s="135"/>
      <c r="J323" s="135"/>
      <c r="K323" s="135"/>
      <c r="L323" s="135"/>
      <c r="M323" s="135"/>
      <c r="N323" s="135"/>
      <c r="O323" s="135"/>
      <c r="P323" s="135"/>
      <c r="Q323" s="135"/>
      <c r="R323" s="135"/>
      <c r="S323" s="135"/>
      <c r="T323" s="135"/>
      <c r="U323" s="135"/>
      <c r="V323" s="135"/>
      <c r="W323" s="135"/>
      <c r="X323" s="135"/>
      <c r="Y323" s="135"/>
      <c r="Z323" s="135"/>
    </row>
    <row r="324" spans="1:26" ht="21.6" customHeight="1">
      <c r="A324" s="135"/>
      <c r="B324" s="135"/>
      <c r="C324" s="135"/>
      <c r="D324" s="135"/>
      <c r="E324" s="135"/>
      <c r="F324" s="135"/>
      <c r="G324" s="135"/>
      <c r="H324" s="135"/>
      <c r="I324" s="135"/>
      <c r="J324" s="135"/>
      <c r="K324" s="135"/>
      <c r="L324" s="135"/>
      <c r="M324" s="135"/>
      <c r="N324" s="135"/>
      <c r="O324" s="135"/>
      <c r="P324" s="135"/>
      <c r="Q324" s="135"/>
      <c r="R324" s="135"/>
      <c r="S324" s="135"/>
      <c r="T324" s="135"/>
      <c r="U324" s="135"/>
      <c r="V324" s="135"/>
      <c r="W324" s="135"/>
      <c r="X324" s="135"/>
      <c r="Y324" s="135"/>
      <c r="Z324" s="135"/>
    </row>
    <row r="325" spans="1:26" ht="21.6" customHeight="1">
      <c r="A325" s="135"/>
      <c r="B325" s="135"/>
      <c r="C325" s="135"/>
      <c r="D325" s="135"/>
      <c r="E325" s="135"/>
      <c r="F325" s="135"/>
      <c r="G325" s="135"/>
      <c r="H325" s="135"/>
      <c r="I325" s="135"/>
      <c r="J325" s="135"/>
      <c r="K325" s="135"/>
      <c r="L325" s="135"/>
      <c r="M325" s="135"/>
      <c r="N325" s="135"/>
      <c r="O325" s="135"/>
      <c r="P325" s="135"/>
      <c r="Q325" s="135"/>
      <c r="R325" s="135"/>
      <c r="S325" s="135"/>
      <c r="T325" s="135"/>
      <c r="U325" s="135"/>
      <c r="V325" s="135"/>
      <c r="W325" s="135"/>
      <c r="X325" s="135"/>
      <c r="Y325" s="135"/>
      <c r="Z325" s="135"/>
    </row>
    <row r="326" spans="1:26" ht="21.6" customHeight="1">
      <c r="A326" s="135"/>
      <c r="B326" s="135"/>
      <c r="C326" s="135"/>
      <c r="D326" s="135"/>
      <c r="E326" s="135"/>
      <c r="F326" s="135"/>
      <c r="G326" s="135"/>
      <c r="H326" s="135"/>
      <c r="I326" s="135"/>
      <c r="J326" s="135"/>
      <c r="K326" s="135"/>
      <c r="L326" s="135"/>
      <c r="M326" s="135"/>
      <c r="N326" s="135"/>
      <c r="O326" s="135"/>
      <c r="P326" s="135"/>
      <c r="Q326" s="135"/>
      <c r="R326" s="135"/>
      <c r="S326" s="135"/>
      <c r="T326" s="135"/>
      <c r="U326" s="135"/>
      <c r="V326" s="135"/>
      <c r="W326" s="135"/>
      <c r="X326" s="135"/>
      <c r="Y326" s="135"/>
      <c r="Z326" s="135"/>
    </row>
    <row r="327" spans="1:26" ht="21.6" customHeight="1">
      <c r="A327" s="135"/>
      <c r="B327" s="135"/>
      <c r="C327" s="135"/>
      <c r="D327" s="135"/>
      <c r="E327" s="135"/>
      <c r="F327" s="135"/>
      <c r="G327" s="135"/>
      <c r="H327" s="135"/>
      <c r="I327" s="135"/>
      <c r="J327" s="135"/>
      <c r="K327" s="135"/>
      <c r="L327" s="135"/>
      <c r="M327" s="135"/>
      <c r="N327" s="135"/>
      <c r="O327" s="135"/>
      <c r="P327" s="135"/>
      <c r="Q327" s="135"/>
      <c r="R327" s="135"/>
      <c r="S327" s="135"/>
      <c r="T327" s="135"/>
      <c r="U327" s="135"/>
      <c r="V327" s="135"/>
      <c r="W327" s="135"/>
      <c r="X327" s="135"/>
      <c r="Y327" s="135"/>
      <c r="Z327" s="135"/>
    </row>
    <row r="328" spans="1:26" ht="21.6" customHeight="1">
      <c r="A328" s="135"/>
      <c r="B328" s="135"/>
      <c r="C328" s="135"/>
      <c r="D328" s="135"/>
      <c r="E328" s="135"/>
      <c r="F328" s="135"/>
      <c r="G328" s="135"/>
      <c r="H328" s="135"/>
      <c r="I328" s="135"/>
      <c r="J328" s="135"/>
      <c r="K328" s="135"/>
      <c r="L328" s="135"/>
      <c r="M328" s="135"/>
      <c r="N328" s="135"/>
      <c r="O328" s="135"/>
      <c r="P328" s="135"/>
      <c r="Q328" s="135"/>
      <c r="R328" s="135"/>
      <c r="S328" s="135"/>
      <c r="T328" s="135"/>
      <c r="U328" s="135"/>
      <c r="V328" s="135"/>
      <c r="W328" s="135"/>
      <c r="X328" s="135"/>
      <c r="Y328" s="135"/>
      <c r="Z328" s="135"/>
    </row>
    <row r="329" spans="1:26" ht="21.6" customHeight="1">
      <c r="A329" s="135"/>
      <c r="B329" s="135"/>
      <c r="C329" s="135"/>
      <c r="D329" s="135"/>
      <c r="E329" s="135"/>
      <c r="F329" s="135"/>
      <c r="G329" s="135"/>
      <c r="H329" s="135"/>
      <c r="I329" s="135"/>
      <c r="J329" s="135"/>
      <c r="K329" s="135"/>
      <c r="L329" s="135"/>
      <c r="M329" s="135"/>
      <c r="N329" s="135"/>
      <c r="O329" s="135"/>
      <c r="P329" s="135"/>
      <c r="Q329" s="135"/>
      <c r="R329" s="135"/>
      <c r="S329" s="135"/>
      <c r="T329" s="135"/>
      <c r="U329" s="135"/>
      <c r="V329" s="135"/>
      <c r="W329" s="135"/>
      <c r="X329" s="135"/>
      <c r="Y329" s="135"/>
      <c r="Z329" s="135"/>
    </row>
    <row r="330" spans="1:26" ht="21.6" customHeight="1">
      <c r="A330" s="135"/>
      <c r="B330" s="135"/>
      <c r="C330" s="135"/>
      <c r="D330" s="135"/>
      <c r="E330" s="135"/>
      <c r="F330" s="135"/>
      <c r="G330" s="135"/>
      <c r="H330" s="135"/>
      <c r="I330" s="135"/>
      <c r="J330" s="135"/>
      <c r="K330" s="135"/>
      <c r="L330" s="135"/>
      <c r="M330" s="135"/>
      <c r="N330" s="135"/>
      <c r="O330" s="135"/>
      <c r="P330" s="135"/>
      <c r="Q330" s="135"/>
      <c r="R330" s="135"/>
      <c r="S330" s="135"/>
      <c r="T330" s="135"/>
      <c r="U330" s="135"/>
      <c r="V330" s="135"/>
      <c r="W330" s="135"/>
      <c r="X330" s="135"/>
      <c r="Y330" s="135"/>
      <c r="Z330" s="135"/>
    </row>
    <row r="331" spans="1:26" ht="21.6" customHeight="1">
      <c r="A331" s="135"/>
      <c r="B331" s="135"/>
      <c r="C331" s="135"/>
      <c r="D331" s="135"/>
      <c r="E331" s="135"/>
      <c r="F331" s="135"/>
      <c r="G331" s="135"/>
      <c r="H331" s="135"/>
      <c r="I331" s="135"/>
      <c r="J331" s="135"/>
      <c r="K331" s="135"/>
      <c r="L331" s="135"/>
      <c r="M331" s="135"/>
      <c r="N331" s="135"/>
      <c r="O331" s="135"/>
      <c r="P331" s="135"/>
      <c r="Q331" s="135"/>
      <c r="R331" s="135"/>
      <c r="S331" s="135"/>
      <c r="T331" s="135"/>
      <c r="U331" s="135"/>
      <c r="V331" s="135"/>
      <c r="W331" s="135"/>
      <c r="X331" s="135"/>
      <c r="Y331" s="135"/>
      <c r="Z331" s="135"/>
    </row>
    <row r="332" spans="1:26" ht="21.6" customHeight="1">
      <c r="A332" s="135"/>
      <c r="B332" s="135"/>
      <c r="C332" s="135"/>
      <c r="D332" s="135"/>
      <c r="E332" s="135"/>
      <c r="F332" s="135"/>
      <c r="G332" s="135"/>
      <c r="H332" s="135"/>
      <c r="I332" s="135"/>
      <c r="J332" s="135"/>
      <c r="K332" s="135"/>
      <c r="L332" s="135"/>
      <c r="M332" s="135"/>
      <c r="N332" s="135"/>
      <c r="O332" s="135"/>
      <c r="P332" s="135"/>
      <c r="Q332" s="135"/>
      <c r="R332" s="135"/>
      <c r="S332" s="135"/>
      <c r="T332" s="135"/>
      <c r="U332" s="135"/>
      <c r="V332" s="135"/>
      <c r="W332" s="135"/>
      <c r="X332" s="135"/>
      <c r="Y332" s="135"/>
      <c r="Z332" s="135"/>
    </row>
    <row r="333" spans="1:26" ht="21.6" customHeight="1">
      <c r="A333" s="135"/>
      <c r="B333" s="135"/>
      <c r="C333" s="135"/>
      <c r="D333" s="135"/>
      <c r="E333" s="135"/>
      <c r="F333" s="135"/>
      <c r="G333" s="135"/>
      <c r="H333" s="135"/>
      <c r="I333" s="135"/>
      <c r="J333" s="135"/>
      <c r="K333" s="135"/>
      <c r="L333" s="135"/>
      <c r="M333" s="135"/>
      <c r="N333" s="135"/>
      <c r="O333" s="135"/>
      <c r="P333" s="135"/>
      <c r="Q333" s="135"/>
      <c r="R333" s="135"/>
      <c r="S333" s="135"/>
      <c r="T333" s="135"/>
      <c r="U333" s="135"/>
      <c r="V333" s="135"/>
      <c r="W333" s="135"/>
      <c r="X333" s="135"/>
      <c r="Y333" s="135"/>
      <c r="Z333" s="135"/>
    </row>
    <row r="334" spans="1:26" ht="21.6" customHeight="1">
      <c r="A334" s="135"/>
      <c r="B334" s="135"/>
      <c r="C334" s="135"/>
      <c r="D334" s="135"/>
      <c r="E334" s="135"/>
      <c r="F334" s="135"/>
      <c r="G334" s="135"/>
      <c r="H334" s="135"/>
      <c r="I334" s="135"/>
      <c r="J334" s="135"/>
      <c r="K334" s="135"/>
      <c r="L334" s="135"/>
      <c r="M334" s="135"/>
      <c r="N334" s="135"/>
      <c r="O334" s="135"/>
      <c r="P334" s="135"/>
      <c r="Q334" s="135"/>
      <c r="R334" s="135"/>
      <c r="S334" s="135"/>
      <c r="T334" s="135"/>
      <c r="U334" s="135"/>
      <c r="V334" s="135"/>
      <c r="W334" s="135"/>
      <c r="X334" s="135"/>
      <c r="Y334" s="135"/>
      <c r="Z334" s="135"/>
    </row>
    <row r="335" spans="1:26" ht="21.6" customHeight="1">
      <c r="A335" s="135"/>
      <c r="B335" s="135"/>
      <c r="C335" s="135"/>
      <c r="D335" s="135"/>
      <c r="E335" s="135"/>
      <c r="F335" s="135"/>
      <c r="G335" s="135"/>
      <c r="H335" s="135"/>
      <c r="I335" s="135"/>
      <c r="J335" s="135"/>
      <c r="K335" s="135"/>
      <c r="L335" s="135"/>
      <c r="M335" s="135"/>
      <c r="N335" s="135"/>
      <c r="O335" s="135"/>
      <c r="P335" s="135"/>
      <c r="Q335" s="135"/>
      <c r="R335" s="135"/>
      <c r="S335" s="135"/>
      <c r="T335" s="135"/>
      <c r="U335" s="135"/>
      <c r="V335" s="135"/>
      <c r="W335" s="135"/>
      <c r="X335" s="135"/>
      <c r="Y335" s="135"/>
      <c r="Z335" s="135"/>
    </row>
    <row r="336" spans="1:26" ht="21.6" customHeight="1">
      <c r="A336" s="135"/>
      <c r="B336" s="135"/>
      <c r="C336" s="135"/>
      <c r="D336" s="135"/>
      <c r="E336" s="135"/>
      <c r="F336" s="135"/>
      <c r="G336" s="135"/>
      <c r="H336" s="135"/>
      <c r="I336" s="135"/>
      <c r="J336" s="135"/>
      <c r="K336" s="135"/>
      <c r="L336" s="135"/>
      <c r="M336" s="135"/>
      <c r="N336" s="135"/>
      <c r="O336" s="135"/>
      <c r="P336" s="135"/>
      <c r="Q336" s="135"/>
      <c r="R336" s="135"/>
      <c r="S336" s="135"/>
      <c r="T336" s="135"/>
      <c r="U336" s="135"/>
      <c r="V336" s="135"/>
      <c r="W336" s="135"/>
      <c r="X336" s="135"/>
      <c r="Y336" s="135"/>
      <c r="Z336" s="135"/>
    </row>
    <row r="337" spans="1:26" ht="21.6" customHeight="1">
      <c r="A337" s="135"/>
      <c r="B337" s="135"/>
      <c r="C337" s="135"/>
      <c r="D337" s="135"/>
      <c r="E337" s="135"/>
      <c r="F337" s="135"/>
      <c r="G337" s="135"/>
      <c r="H337" s="135"/>
      <c r="I337" s="135"/>
      <c r="J337" s="135"/>
      <c r="K337" s="135"/>
      <c r="L337" s="135"/>
      <c r="M337" s="135"/>
      <c r="N337" s="135"/>
      <c r="O337" s="135"/>
      <c r="P337" s="135"/>
      <c r="Q337" s="135"/>
      <c r="R337" s="135"/>
      <c r="S337" s="135"/>
      <c r="T337" s="135"/>
      <c r="U337" s="135"/>
      <c r="V337" s="135"/>
      <c r="W337" s="135"/>
      <c r="X337" s="135"/>
      <c r="Y337" s="135"/>
      <c r="Z337" s="135"/>
    </row>
    <row r="338" spans="1:26" ht="21.6" customHeight="1">
      <c r="A338" s="135"/>
      <c r="B338" s="135"/>
      <c r="C338" s="135"/>
      <c r="D338" s="135"/>
      <c r="E338" s="135"/>
      <c r="F338" s="135"/>
      <c r="G338" s="135"/>
      <c r="H338" s="135"/>
      <c r="I338" s="135"/>
      <c r="J338" s="135"/>
      <c r="K338" s="135"/>
      <c r="L338" s="135"/>
      <c r="M338" s="135"/>
      <c r="N338" s="135"/>
      <c r="O338" s="135"/>
      <c r="P338" s="135"/>
      <c r="Q338" s="135"/>
      <c r="R338" s="135"/>
      <c r="S338" s="135"/>
      <c r="T338" s="135"/>
      <c r="U338" s="135"/>
      <c r="V338" s="135"/>
      <c r="W338" s="135"/>
      <c r="X338" s="135"/>
      <c r="Y338" s="135"/>
      <c r="Z338" s="135"/>
    </row>
    <row r="339" spans="1:26" ht="21.6" customHeight="1">
      <c r="A339" s="135"/>
      <c r="B339" s="135"/>
      <c r="C339" s="135"/>
      <c r="D339" s="135"/>
      <c r="E339" s="135"/>
      <c r="F339" s="135"/>
      <c r="G339" s="135"/>
      <c r="H339" s="135"/>
      <c r="I339" s="135"/>
      <c r="J339" s="135"/>
      <c r="K339" s="135"/>
      <c r="L339" s="135"/>
      <c r="M339" s="135"/>
      <c r="N339" s="135"/>
      <c r="O339" s="135"/>
      <c r="P339" s="135"/>
      <c r="Q339" s="135"/>
      <c r="R339" s="135"/>
      <c r="S339" s="135"/>
      <c r="T339" s="135"/>
      <c r="U339" s="135"/>
      <c r="V339" s="135"/>
      <c r="W339" s="135"/>
      <c r="X339" s="135"/>
      <c r="Y339" s="135"/>
      <c r="Z339" s="135"/>
    </row>
    <row r="340" spans="1:26" ht="21.6" customHeight="1">
      <c r="A340" s="135"/>
      <c r="B340" s="135"/>
      <c r="C340" s="135"/>
      <c r="D340" s="135"/>
      <c r="E340" s="135"/>
      <c r="F340" s="135"/>
      <c r="G340" s="135"/>
      <c r="H340" s="135"/>
      <c r="I340" s="135"/>
      <c r="J340" s="135"/>
      <c r="K340" s="135"/>
      <c r="L340" s="135"/>
      <c r="M340" s="135"/>
      <c r="N340" s="135"/>
      <c r="O340" s="135"/>
      <c r="P340" s="135"/>
      <c r="Q340" s="135"/>
      <c r="R340" s="135"/>
      <c r="S340" s="135"/>
      <c r="T340" s="135"/>
      <c r="U340" s="135"/>
      <c r="V340" s="135"/>
      <c r="W340" s="135"/>
      <c r="X340" s="135"/>
      <c r="Y340" s="135"/>
      <c r="Z340" s="135"/>
    </row>
    <row r="341" spans="1:26" ht="21.6" customHeight="1">
      <c r="A341" s="135"/>
      <c r="B341" s="135"/>
      <c r="C341" s="135"/>
      <c r="D341" s="135"/>
      <c r="E341" s="135"/>
      <c r="F341" s="135"/>
      <c r="G341" s="135"/>
      <c r="H341" s="135"/>
      <c r="I341" s="135"/>
      <c r="J341" s="135"/>
      <c r="K341" s="135"/>
      <c r="L341" s="135"/>
      <c r="M341" s="135"/>
      <c r="N341" s="135"/>
      <c r="O341" s="135"/>
      <c r="P341" s="135"/>
      <c r="Q341" s="135"/>
      <c r="R341" s="135"/>
      <c r="S341" s="135"/>
      <c r="T341" s="135"/>
      <c r="U341" s="135"/>
      <c r="V341" s="135"/>
      <c r="W341" s="135"/>
      <c r="X341" s="135"/>
      <c r="Y341" s="135"/>
      <c r="Z341" s="135"/>
    </row>
    <row r="342" spans="1:26" ht="21.6" customHeight="1">
      <c r="A342" s="135"/>
      <c r="B342" s="135"/>
      <c r="C342" s="135"/>
      <c r="D342" s="135"/>
      <c r="E342" s="135"/>
      <c r="F342" s="135"/>
      <c r="G342" s="135"/>
      <c r="H342" s="135"/>
      <c r="I342" s="135"/>
      <c r="J342" s="135"/>
      <c r="K342" s="135"/>
      <c r="L342" s="135"/>
      <c r="M342" s="135"/>
      <c r="N342" s="135"/>
      <c r="O342" s="135"/>
      <c r="P342" s="135"/>
      <c r="Q342" s="135"/>
      <c r="R342" s="135"/>
      <c r="S342" s="135"/>
      <c r="T342" s="135"/>
      <c r="U342" s="135"/>
      <c r="V342" s="135"/>
      <c r="W342" s="135"/>
      <c r="X342" s="135"/>
      <c r="Y342" s="135"/>
      <c r="Z342" s="135"/>
    </row>
    <row r="343" spans="1:26" ht="21.6" customHeight="1">
      <c r="A343" s="135"/>
      <c r="B343" s="135"/>
      <c r="C343" s="135"/>
      <c r="D343" s="135"/>
      <c r="E343" s="135"/>
      <c r="F343" s="135"/>
      <c r="G343" s="135"/>
      <c r="H343" s="135"/>
      <c r="I343" s="135"/>
      <c r="J343" s="135"/>
      <c r="K343" s="135"/>
      <c r="L343" s="135"/>
      <c r="M343" s="135"/>
      <c r="N343" s="135"/>
      <c r="O343" s="135"/>
      <c r="P343" s="135"/>
      <c r="Q343" s="135"/>
      <c r="R343" s="135"/>
      <c r="S343" s="135"/>
      <c r="T343" s="135"/>
      <c r="U343" s="135"/>
      <c r="V343" s="135"/>
      <c r="W343" s="135"/>
      <c r="X343" s="135"/>
      <c r="Y343" s="135"/>
      <c r="Z343" s="135"/>
    </row>
    <row r="344" spans="1:26" ht="21.6" customHeight="1">
      <c r="A344" s="135"/>
      <c r="B344" s="135"/>
      <c r="C344" s="135"/>
      <c r="D344" s="135"/>
      <c r="E344" s="135"/>
      <c r="F344" s="135"/>
      <c r="G344" s="135"/>
      <c r="H344" s="135"/>
      <c r="I344" s="135"/>
      <c r="J344" s="135"/>
      <c r="K344" s="135"/>
      <c r="L344" s="135"/>
      <c r="M344" s="135"/>
      <c r="N344" s="135"/>
      <c r="O344" s="135"/>
      <c r="P344" s="135"/>
      <c r="Q344" s="135"/>
      <c r="R344" s="135"/>
      <c r="S344" s="135"/>
      <c r="T344" s="135"/>
      <c r="U344" s="135"/>
      <c r="V344" s="135"/>
      <c r="W344" s="135"/>
      <c r="X344" s="135"/>
      <c r="Y344" s="135"/>
      <c r="Z344" s="135"/>
    </row>
    <row r="345" spans="1:26" ht="21.6" customHeight="1">
      <c r="A345" s="135"/>
      <c r="B345" s="135"/>
      <c r="C345" s="135"/>
      <c r="D345" s="135"/>
      <c r="E345" s="135"/>
      <c r="F345" s="135"/>
      <c r="G345" s="135"/>
      <c r="H345" s="135"/>
      <c r="I345" s="135"/>
      <c r="J345" s="135"/>
      <c r="K345" s="135"/>
      <c r="L345" s="135"/>
      <c r="M345" s="135"/>
      <c r="N345" s="135"/>
      <c r="O345" s="135"/>
      <c r="P345" s="135"/>
      <c r="Q345" s="135"/>
      <c r="R345" s="135"/>
      <c r="S345" s="135"/>
      <c r="T345" s="135"/>
      <c r="U345" s="135"/>
      <c r="V345" s="135"/>
      <c r="W345" s="135"/>
      <c r="X345" s="135"/>
      <c r="Y345" s="135"/>
      <c r="Z345" s="135"/>
    </row>
    <row r="346" spans="1:26" ht="21.6" customHeight="1">
      <c r="A346" s="135"/>
      <c r="B346" s="135"/>
      <c r="C346" s="135"/>
      <c r="D346" s="135"/>
      <c r="E346" s="135"/>
      <c r="F346" s="135"/>
      <c r="G346" s="135"/>
      <c r="H346" s="135"/>
      <c r="I346" s="135"/>
      <c r="J346" s="135"/>
      <c r="K346" s="135"/>
      <c r="L346" s="135"/>
      <c r="M346" s="135"/>
      <c r="N346" s="135"/>
      <c r="O346" s="135"/>
      <c r="P346" s="135"/>
      <c r="Q346" s="135"/>
      <c r="R346" s="135"/>
      <c r="S346" s="135"/>
      <c r="T346" s="135"/>
      <c r="U346" s="135"/>
      <c r="V346" s="135"/>
      <c r="W346" s="135"/>
      <c r="X346" s="135"/>
      <c r="Y346" s="135"/>
      <c r="Z346" s="135"/>
    </row>
    <row r="347" spans="1:26" ht="21.6" customHeight="1">
      <c r="A347" s="135"/>
      <c r="B347" s="135"/>
      <c r="C347" s="135"/>
      <c r="D347" s="135"/>
      <c r="E347" s="135"/>
      <c r="F347" s="135"/>
      <c r="G347" s="135"/>
      <c r="H347" s="135"/>
      <c r="I347" s="135"/>
      <c r="J347" s="135"/>
      <c r="K347" s="135"/>
      <c r="L347" s="135"/>
      <c r="M347" s="135"/>
      <c r="N347" s="135"/>
      <c r="O347" s="135"/>
      <c r="P347" s="135"/>
      <c r="Q347" s="135"/>
      <c r="R347" s="135"/>
      <c r="S347" s="135"/>
      <c r="T347" s="135"/>
      <c r="U347" s="135"/>
      <c r="V347" s="135"/>
      <c r="W347" s="135"/>
      <c r="X347" s="135"/>
      <c r="Y347" s="135"/>
      <c r="Z347" s="135"/>
    </row>
    <row r="348" spans="1:26" ht="21.6" customHeight="1">
      <c r="A348" s="135"/>
      <c r="B348" s="135"/>
      <c r="C348" s="135"/>
      <c r="D348" s="135"/>
      <c r="E348" s="135"/>
      <c r="F348" s="135"/>
      <c r="G348" s="135"/>
      <c r="H348" s="135"/>
      <c r="I348" s="135"/>
      <c r="J348" s="135"/>
      <c r="K348" s="135"/>
      <c r="L348" s="135"/>
      <c r="M348" s="135"/>
      <c r="N348" s="135"/>
      <c r="O348" s="135"/>
      <c r="P348" s="135"/>
      <c r="Q348" s="135"/>
      <c r="R348" s="135"/>
      <c r="S348" s="135"/>
      <c r="T348" s="135"/>
      <c r="U348" s="135"/>
      <c r="V348" s="135"/>
      <c r="W348" s="135"/>
      <c r="X348" s="135"/>
      <c r="Y348" s="135"/>
      <c r="Z348" s="135"/>
    </row>
    <row r="349" spans="1:26" ht="21.6" customHeight="1">
      <c r="A349" s="135"/>
      <c r="B349" s="135"/>
      <c r="C349" s="135"/>
      <c r="D349" s="135"/>
      <c r="E349" s="135"/>
      <c r="F349" s="135"/>
      <c r="G349" s="135"/>
      <c r="H349" s="135"/>
      <c r="I349" s="135"/>
      <c r="J349" s="135"/>
      <c r="K349" s="135"/>
      <c r="L349" s="135"/>
      <c r="M349" s="135"/>
      <c r="N349" s="135"/>
      <c r="O349" s="135"/>
      <c r="P349" s="135"/>
      <c r="Q349" s="135"/>
      <c r="R349" s="135"/>
      <c r="S349" s="135"/>
      <c r="T349" s="135"/>
      <c r="U349" s="135"/>
      <c r="V349" s="135"/>
      <c r="W349" s="135"/>
      <c r="X349" s="135"/>
      <c r="Y349" s="135"/>
      <c r="Z349" s="135"/>
    </row>
    <row r="350" spans="1:26" ht="21.6" customHeight="1">
      <c r="A350" s="135"/>
      <c r="B350" s="135"/>
      <c r="C350" s="135"/>
      <c r="D350" s="135"/>
      <c r="E350" s="135"/>
      <c r="F350" s="135"/>
      <c r="G350" s="135"/>
      <c r="H350" s="135"/>
      <c r="I350" s="135"/>
      <c r="J350" s="135"/>
      <c r="K350" s="135"/>
      <c r="L350" s="135"/>
      <c r="M350" s="135"/>
      <c r="N350" s="135"/>
      <c r="O350" s="135"/>
      <c r="P350" s="135"/>
      <c r="Q350" s="135"/>
      <c r="R350" s="135"/>
      <c r="S350" s="135"/>
      <c r="T350" s="135"/>
      <c r="U350" s="135"/>
      <c r="V350" s="135"/>
      <c r="W350" s="135"/>
      <c r="X350" s="135"/>
      <c r="Y350" s="135"/>
      <c r="Z350" s="135"/>
    </row>
    <row r="351" spans="1:26" ht="21.6" customHeight="1">
      <c r="A351" s="135"/>
      <c r="B351" s="135"/>
      <c r="C351" s="135"/>
      <c r="D351" s="135"/>
      <c r="E351" s="135"/>
      <c r="F351" s="135"/>
      <c r="G351" s="135"/>
      <c r="H351" s="135"/>
      <c r="I351" s="135"/>
      <c r="J351" s="135"/>
      <c r="K351" s="135"/>
      <c r="L351" s="135"/>
      <c r="M351" s="135"/>
      <c r="N351" s="135"/>
      <c r="O351" s="135"/>
      <c r="P351" s="135"/>
      <c r="Q351" s="135"/>
      <c r="R351" s="135"/>
      <c r="S351" s="135"/>
      <c r="T351" s="135"/>
      <c r="U351" s="135"/>
      <c r="V351" s="135"/>
      <c r="W351" s="135"/>
      <c r="X351" s="135"/>
      <c r="Y351" s="135"/>
      <c r="Z351" s="135"/>
    </row>
    <row r="352" spans="1:26" ht="21.6" customHeight="1">
      <c r="A352" s="135"/>
      <c r="B352" s="135"/>
      <c r="C352" s="135"/>
      <c r="D352" s="135"/>
      <c r="E352" s="135"/>
      <c r="F352" s="135"/>
      <c r="G352" s="135"/>
      <c r="H352" s="135"/>
      <c r="I352" s="135"/>
      <c r="J352" s="135"/>
      <c r="K352" s="135"/>
      <c r="L352" s="135"/>
      <c r="M352" s="135"/>
      <c r="N352" s="135"/>
      <c r="O352" s="135"/>
      <c r="P352" s="135"/>
      <c r="Q352" s="135"/>
      <c r="R352" s="135"/>
      <c r="S352" s="135"/>
      <c r="T352" s="135"/>
      <c r="U352" s="135"/>
      <c r="V352" s="135"/>
      <c r="W352" s="135"/>
      <c r="X352" s="135"/>
      <c r="Y352" s="135"/>
      <c r="Z352" s="135"/>
    </row>
    <row r="353" spans="1:26" ht="21.6" customHeight="1">
      <c r="A353" s="135"/>
      <c r="B353" s="135"/>
      <c r="C353" s="135"/>
      <c r="D353" s="135"/>
      <c r="E353" s="135"/>
      <c r="F353" s="135"/>
      <c r="G353" s="135"/>
      <c r="H353" s="135"/>
      <c r="I353" s="135"/>
      <c r="J353" s="135"/>
      <c r="K353" s="135"/>
      <c r="L353" s="135"/>
      <c r="M353" s="135"/>
      <c r="N353" s="135"/>
      <c r="O353" s="135"/>
      <c r="P353" s="135"/>
      <c r="Q353" s="135"/>
      <c r="R353" s="135"/>
      <c r="S353" s="135"/>
      <c r="T353" s="135"/>
      <c r="U353" s="135"/>
      <c r="V353" s="135"/>
      <c r="W353" s="135"/>
      <c r="X353" s="135"/>
      <c r="Y353" s="135"/>
      <c r="Z353" s="135"/>
    </row>
    <row r="354" spans="1:26" ht="21.6" customHeight="1">
      <c r="A354" s="135"/>
      <c r="B354" s="135"/>
      <c r="C354" s="135"/>
      <c r="D354" s="135"/>
      <c r="E354" s="135"/>
      <c r="F354" s="135"/>
      <c r="G354" s="135"/>
      <c r="H354" s="135"/>
      <c r="I354" s="135"/>
      <c r="J354" s="135"/>
      <c r="K354" s="135"/>
      <c r="L354" s="135"/>
      <c r="M354" s="135"/>
      <c r="N354" s="135"/>
      <c r="O354" s="135"/>
      <c r="P354" s="135"/>
      <c r="Q354" s="135"/>
      <c r="R354" s="135"/>
      <c r="S354" s="135"/>
      <c r="T354" s="135"/>
      <c r="U354" s="135"/>
      <c r="V354" s="135"/>
      <c r="W354" s="135"/>
      <c r="X354" s="135"/>
      <c r="Y354" s="135"/>
      <c r="Z354" s="135"/>
    </row>
    <row r="355" spans="1:26" ht="21.6" customHeight="1">
      <c r="A355" s="135"/>
      <c r="B355" s="135"/>
      <c r="C355" s="135"/>
      <c r="D355" s="135"/>
      <c r="E355" s="135"/>
      <c r="F355" s="135"/>
      <c r="G355" s="135"/>
      <c r="H355" s="135"/>
      <c r="I355" s="135"/>
      <c r="J355" s="135"/>
      <c r="K355" s="135"/>
      <c r="L355" s="135"/>
      <c r="M355" s="135"/>
      <c r="N355" s="135"/>
      <c r="O355" s="135"/>
      <c r="P355" s="135"/>
      <c r="Q355" s="135"/>
      <c r="R355" s="135"/>
      <c r="S355" s="135"/>
      <c r="T355" s="135"/>
      <c r="U355" s="135"/>
      <c r="V355" s="135"/>
      <c r="W355" s="135"/>
      <c r="X355" s="135"/>
      <c r="Y355" s="135"/>
      <c r="Z355" s="135"/>
    </row>
    <row r="356" spans="1:26" ht="21.6" customHeight="1">
      <c r="A356" s="135"/>
      <c r="B356" s="135"/>
      <c r="C356" s="135"/>
      <c r="D356" s="135"/>
      <c r="E356" s="135"/>
      <c r="F356" s="135"/>
      <c r="G356" s="135"/>
      <c r="H356" s="135"/>
      <c r="I356" s="135"/>
      <c r="J356" s="135"/>
      <c r="K356" s="135"/>
      <c r="L356" s="135"/>
      <c r="M356" s="135"/>
      <c r="N356" s="135"/>
      <c r="O356" s="135"/>
      <c r="P356" s="135"/>
      <c r="Q356" s="135"/>
      <c r="R356" s="135"/>
      <c r="S356" s="135"/>
      <c r="T356" s="135"/>
      <c r="U356" s="135"/>
      <c r="V356" s="135"/>
      <c r="W356" s="135"/>
      <c r="X356" s="135"/>
      <c r="Y356" s="135"/>
      <c r="Z356" s="135"/>
    </row>
    <row r="357" spans="1:26" ht="21.6" customHeight="1">
      <c r="A357" s="135"/>
      <c r="B357" s="135"/>
      <c r="C357" s="135"/>
      <c r="D357" s="135"/>
      <c r="E357" s="135"/>
      <c r="F357" s="135"/>
      <c r="G357" s="135"/>
      <c r="H357" s="135"/>
      <c r="I357" s="135"/>
      <c r="J357" s="135"/>
      <c r="K357" s="135"/>
      <c r="L357" s="135"/>
      <c r="M357" s="135"/>
      <c r="N357" s="135"/>
      <c r="O357" s="135"/>
      <c r="P357" s="135"/>
      <c r="Q357" s="135"/>
      <c r="R357" s="135"/>
      <c r="S357" s="135"/>
      <c r="T357" s="135"/>
      <c r="U357" s="135"/>
      <c r="V357" s="135"/>
      <c r="W357" s="135"/>
      <c r="X357" s="135"/>
      <c r="Y357" s="135"/>
      <c r="Z357" s="135"/>
    </row>
    <row r="358" spans="1:26" ht="21.6" customHeight="1">
      <c r="A358" s="135"/>
      <c r="B358" s="135"/>
      <c r="C358" s="135"/>
      <c r="D358" s="135"/>
      <c r="E358" s="135"/>
      <c r="F358" s="135"/>
      <c r="G358" s="135"/>
      <c r="H358" s="135"/>
      <c r="I358" s="135"/>
      <c r="J358" s="135"/>
      <c r="K358" s="135"/>
      <c r="L358" s="135"/>
      <c r="M358" s="135"/>
      <c r="N358" s="135"/>
      <c r="O358" s="135"/>
      <c r="P358" s="135"/>
      <c r="Q358" s="135"/>
      <c r="R358" s="135"/>
      <c r="S358" s="135"/>
      <c r="T358" s="135"/>
      <c r="U358" s="135"/>
      <c r="V358" s="135"/>
      <c r="W358" s="135"/>
      <c r="X358" s="135"/>
      <c r="Y358" s="135"/>
      <c r="Z358" s="135"/>
    </row>
    <row r="359" spans="1:26" ht="21.6" customHeight="1">
      <c r="A359" s="135"/>
      <c r="B359" s="135"/>
      <c r="C359" s="135"/>
      <c r="D359" s="135"/>
      <c r="E359" s="135"/>
      <c r="F359" s="135"/>
      <c r="G359" s="135"/>
      <c r="H359" s="135"/>
      <c r="I359" s="135"/>
      <c r="J359" s="135"/>
      <c r="K359" s="135"/>
      <c r="L359" s="135"/>
      <c r="M359" s="135"/>
      <c r="N359" s="135"/>
      <c r="O359" s="135"/>
      <c r="P359" s="135"/>
      <c r="Q359" s="135"/>
      <c r="R359" s="135"/>
      <c r="S359" s="135"/>
      <c r="T359" s="135"/>
      <c r="U359" s="135"/>
      <c r="V359" s="135"/>
      <c r="W359" s="135"/>
      <c r="X359" s="135"/>
      <c r="Y359" s="135"/>
      <c r="Z359" s="135"/>
    </row>
    <row r="360" spans="1:26" ht="21.6" customHeight="1">
      <c r="A360" s="135"/>
      <c r="B360" s="135"/>
      <c r="C360" s="135"/>
      <c r="D360" s="135"/>
      <c r="E360" s="135"/>
      <c r="F360" s="135"/>
      <c r="G360" s="135"/>
      <c r="H360" s="135"/>
      <c r="I360" s="135"/>
      <c r="J360" s="135"/>
      <c r="K360" s="135"/>
      <c r="L360" s="135"/>
      <c r="M360" s="135"/>
      <c r="N360" s="135"/>
      <c r="O360" s="135"/>
      <c r="P360" s="135"/>
      <c r="Q360" s="135"/>
      <c r="R360" s="135"/>
      <c r="S360" s="135"/>
      <c r="T360" s="135"/>
      <c r="U360" s="135"/>
      <c r="V360" s="135"/>
      <c r="W360" s="135"/>
      <c r="X360" s="135"/>
      <c r="Y360" s="135"/>
      <c r="Z360" s="135"/>
    </row>
    <row r="361" spans="1:26" ht="21.6" customHeight="1">
      <c r="A361" s="135"/>
      <c r="B361" s="135"/>
      <c r="C361" s="135"/>
      <c r="D361" s="135"/>
      <c r="E361" s="135"/>
      <c r="F361" s="135"/>
      <c r="G361" s="135"/>
      <c r="H361" s="135"/>
      <c r="I361" s="135"/>
      <c r="J361" s="135"/>
      <c r="K361" s="135"/>
      <c r="L361" s="135"/>
      <c r="M361" s="135"/>
      <c r="N361" s="135"/>
      <c r="O361" s="135"/>
      <c r="P361" s="135"/>
      <c r="Q361" s="135"/>
      <c r="R361" s="135"/>
      <c r="S361" s="135"/>
      <c r="T361" s="135"/>
      <c r="U361" s="135"/>
      <c r="V361" s="135"/>
      <c r="W361" s="135"/>
      <c r="X361" s="135"/>
      <c r="Y361" s="135"/>
      <c r="Z361" s="135"/>
    </row>
    <row r="362" spans="1:26" ht="21.6" customHeight="1">
      <c r="A362" s="135"/>
      <c r="B362" s="135"/>
      <c r="C362" s="135"/>
      <c r="D362" s="135"/>
      <c r="E362" s="135"/>
      <c r="F362" s="135"/>
      <c r="G362" s="135"/>
      <c r="H362" s="135"/>
      <c r="I362" s="135"/>
      <c r="J362" s="135"/>
      <c r="K362" s="135"/>
      <c r="L362" s="135"/>
      <c r="M362" s="135"/>
      <c r="N362" s="135"/>
      <c r="O362" s="135"/>
      <c r="P362" s="135"/>
      <c r="Q362" s="135"/>
      <c r="R362" s="135"/>
      <c r="S362" s="135"/>
      <c r="T362" s="135"/>
      <c r="U362" s="135"/>
      <c r="V362" s="135"/>
      <c r="W362" s="135"/>
      <c r="X362" s="135"/>
      <c r="Y362" s="135"/>
      <c r="Z362" s="135"/>
    </row>
    <row r="363" spans="1:26" ht="21.6" customHeight="1">
      <c r="A363" s="135"/>
      <c r="B363" s="135"/>
      <c r="C363" s="135"/>
      <c r="D363" s="135"/>
      <c r="E363" s="135"/>
      <c r="F363" s="135"/>
      <c r="G363" s="135"/>
      <c r="H363" s="135"/>
      <c r="I363" s="135"/>
      <c r="J363" s="135"/>
      <c r="K363" s="135"/>
      <c r="L363" s="135"/>
      <c r="M363" s="135"/>
      <c r="N363" s="135"/>
      <c r="O363" s="135"/>
      <c r="P363" s="135"/>
      <c r="Q363" s="135"/>
      <c r="R363" s="135"/>
      <c r="S363" s="135"/>
      <c r="T363" s="135"/>
      <c r="U363" s="135"/>
      <c r="V363" s="135"/>
      <c r="W363" s="135"/>
      <c r="X363" s="135"/>
      <c r="Y363" s="135"/>
      <c r="Z363" s="135"/>
    </row>
    <row r="364" spans="1:26" ht="21.6" customHeight="1">
      <c r="A364" s="135"/>
      <c r="B364" s="135"/>
      <c r="C364" s="135"/>
      <c r="D364" s="135"/>
      <c r="E364" s="135"/>
      <c r="F364" s="135"/>
      <c r="G364" s="135"/>
      <c r="H364" s="135"/>
      <c r="I364" s="135"/>
      <c r="J364" s="135"/>
      <c r="K364" s="135"/>
      <c r="L364" s="135"/>
      <c r="M364" s="135"/>
      <c r="N364" s="135"/>
      <c r="O364" s="135"/>
      <c r="P364" s="135"/>
      <c r="Q364" s="135"/>
      <c r="R364" s="135"/>
      <c r="S364" s="135"/>
      <c r="T364" s="135"/>
      <c r="U364" s="135"/>
      <c r="V364" s="135"/>
      <c r="W364" s="135"/>
      <c r="X364" s="135"/>
      <c r="Y364" s="135"/>
      <c r="Z364" s="135"/>
    </row>
    <row r="365" spans="1:26" ht="21.6" customHeight="1">
      <c r="A365" s="135"/>
      <c r="B365" s="135"/>
      <c r="C365" s="135"/>
      <c r="D365" s="135"/>
      <c r="E365" s="135"/>
      <c r="F365" s="135"/>
      <c r="G365" s="135"/>
      <c r="H365" s="135"/>
      <c r="I365" s="135"/>
      <c r="J365" s="135"/>
      <c r="K365" s="135"/>
      <c r="L365" s="135"/>
      <c r="M365" s="135"/>
      <c r="N365" s="135"/>
      <c r="O365" s="135"/>
      <c r="P365" s="135"/>
      <c r="Q365" s="135"/>
      <c r="R365" s="135"/>
      <c r="S365" s="135"/>
      <c r="T365" s="135"/>
      <c r="U365" s="135"/>
      <c r="V365" s="135"/>
      <c r="W365" s="135"/>
      <c r="X365" s="135"/>
      <c r="Y365" s="135"/>
      <c r="Z365" s="135"/>
    </row>
    <row r="366" spans="1:26" ht="21.6" customHeight="1">
      <c r="A366" s="135"/>
      <c r="B366" s="135"/>
      <c r="C366" s="135"/>
      <c r="D366" s="135"/>
      <c r="E366" s="135"/>
      <c r="F366" s="135"/>
      <c r="G366" s="135"/>
      <c r="H366" s="135"/>
      <c r="I366" s="135"/>
      <c r="J366" s="135"/>
      <c r="K366" s="135"/>
      <c r="L366" s="135"/>
      <c r="M366" s="135"/>
      <c r="N366" s="135"/>
      <c r="O366" s="135"/>
      <c r="P366" s="135"/>
      <c r="Q366" s="135"/>
      <c r="R366" s="135"/>
      <c r="S366" s="135"/>
      <c r="T366" s="135"/>
      <c r="U366" s="135"/>
      <c r="V366" s="135"/>
      <c r="W366" s="135"/>
      <c r="X366" s="135"/>
      <c r="Y366" s="135"/>
      <c r="Z366" s="135"/>
    </row>
    <row r="367" spans="1:26" ht="21.6" customHeight="1">
      <c r="A367" s="135"/>
      <c r="B367" s="135"/>
      <c r="C367" s="135"/>
      <c r="D367" s="135"/>
      <c r="E367" s="135"/>
      <c r="F367" s="135"/>
      <c r="G367" s="135"/>
      <c r="H367" s="135"/>
      <c r="I367" s="135"/>
      <c r="J367" s="135"/>
      <c r="K367" s="135"/>
      <c r="L367" s="135"/>
      <c r="M367" s="135"/>
      <c r="N367" s="135"/>
      <c r="O367" s="135"/>
      <c r="P367" s="135"/>
      <c r="Q367" s="135"/>
      <c r="R367" s="135"/>
      <c r="S367" s="135"/>
      <c r="T367" s="135"/>
      <c r="U367" s="135"/>
      <c r="V367" s="135"/>
      <c r="W367" s="135"/>
      <c r="X367" s="135"/>
      <c r="Y367" s="135"/>
      <c r="Z367" s="135"/>
    </row>
    <row r="368" spans="1:26" ht="21.6" customHeight="1">
      <c r="A368" s="135"/>
      <c r="B368" s="135"/>
      <c r="C368" s="135"/>
      <c r="D368" s="135"/>
      <c r="E368" s="135"/>
      <c r="F368" s="135"/>
      <c r="G368" s="135"/>
      <c r="H368" s="135"/>
      <c r="I368" s="135"/>
      <c r="J368" s="135"/>
      <c r="K368" s="135"/>
      <c r="L368" s="135"/>
      <c r="M368" s="135"/>
      <c r="N368" s="135"/>
      <c r="O368" s="135"/>
      <c r="P368" s="135"/>
      <c r="Q368" s="135"/>
      <c r="R368" s="135"/>
      <c r="S368" s="135"/>
      <c r="T368" s="135"/>
      <c r="U368" s="135"/>
      <c r="V368" s="135"/>
      <c r="W368" s="135"/>
      <c r="X368" s="135"/>
      <c r="Y368" s="135"/>
      <c r="Z368" s="135"/>
    </row>
    <row r="369" spans="1:26" ht="21.6" customHeight="1">
      <c r="A369" s="135"/>
      <c r="B369" s="135"/>
      <c r="C369" s="135"/>
      <c r="D369" s="135"/>
      <c r="E369" s="135"/>
      <c r="F369" s="135"/>
      <c r="G369" s="135"/>
      <c r="H369" s="135"/>
      <c r="I369" s="135"/>
      <c r="J369" s="135"/>
      <c r="K369" s="135"/>
      <c r="L369" s="135"/>
      <c r="M369" s="135"/>
      <c r="N369" s="135"/>
      <c r="O369" s="135"/>
      <c r="P369" s="135"/>
      <c r="Q369" s="135"/>
      <c r="R369" s="135"/>
      <c r="S369" s="135"/>
      <c r="T369" s="135"/>
      <c r="U369" s="135"/>
      <c r="V369" s="135"/>
      <c r="W369" s="135"/>
      <c r="X369" s="135"/>
      <c r="Y369" s="135"/>
      <c r="Z369" s="135"/>
    </row>
    <row r="370" spans="1:26" ht="21.6" customHeight="1">
      <c r="A370" s="135"/>
      <c r="B370" s="135"/>
      <c r="C370" s="135"/>
      <c r="D370" s="135"/>
      <c r="E370" s="135"/>
      <c r="F370" s="135"/>
      <c r="G370" s="135"/>
      <c r="H370" s="135"/>
      <c r="I370" s="135"/>
      <c r="J370" s="135"/>
      <c r="K370" s="135"/>
      <c r="L370" s="135"/>
      <c r="M370" s="135"/>
      <c r="N370" s="135"/>
      <c r="O370" s="135"/>
      <c r="P370" s="135"/>
      <c r="Q370" s="135"/>
      <c r="R370" s="135"/>
      <c r="S370" s="135"/>
      <c r="T370" s="135"/>
      <c r="U370" s="135"/>
      <c r="V370" s="135"/>
      <c r="W370" s="135"/>
      <c r="X370" s="135"/>
      <c r="Y370" s="135"/>
      <c r="Z370" s="135"/>
    </row>
    <row r="371" spans="1:26" ht="21.6" customHeight="1">
      <c r="A371" s="135"/>
      <c r="B371" s="135"/>
      <c r="C371" s="135"/>
      <c r="D371" s="135"/>
      <c r="E371" s="135"/>
      <c r="F371" s="135"/>
      <c r="G371" s="135"/>
      <c r="H371" s="135"/>
      <c r="I371" s="135"/>
      <c r="J371" s="135"/>
      <c r="K371" s="135"/>
      <c r="L371" s="135"/>
      <c r="M371" s="135"/>
      <c r="N371" s="135"/>
      <c r="O371" s="135"/>
      <c r="P371" s="135"/>
      <c r="Q371" s="135"/>
      <c r="R371" s="135"/>
      <c r="S371" s="135"/>
      <c r="T371" s="135"/>
      <c r="U371" s="135"/>
      <c r="V371" s="135"/>
      <c r="W371" s="135"/>
      <c r="X371" s="135"/>
      <c r="Y371" s="135"/>
      <c r="Z371" s="135"/>
    </row>
    <row r="372" spans="1:26" ht="21.6" customHeight="1">
      <c r="A372" s="135"/>
      <c r="B372" s="135"/>
      <c r="C372" s="135"/>
      <c r="D372" s="135"/>
      <c r="E372" s="135"/>
      <c r="F372" s="135"/>
      <c r="G372" s="135"/>
      <c r="H372" s="135"/>
      <c r="I372" s="135"/>
      <c r="J372" s="135"/>
      <c r="K372" s="135"/>
      <c r="L372" s="135"/>
      <c r="M372" s="135"/>
      <c r="N372" s="135"/>
      <c r="O372" s="135"/>
      <c r="P372" s="135"/>
      <c r="Q372" s="135"/>
      <c r="R372" s="135"/>
      <c r="S372" s="135"/>
      <c r="T372" s="135"/>
      <c r="U372" s="135"/>
      <c r="V372" s="135"/>
      <c r="W372" s="135"/>
      <c r="X372" s="135"/>
      <c r="Y372" s="135"/>
      <c r="Z372" s="135"/>
    </row>
    <row r="373" spans="1:26" ht="21.6" customHeight="1">
      <c r="A373" s="135"/>
      <c r="B373" s="135"/>
      <c r="C373" s="135"/>
      <c r="D373" s="135"/>
      <c r="E373" s="135"/>
      <c r="F373" s="135"/>
      <c r="G373" s="135"/>
      <c r="H373" s="135"/>
      <c r="I373" s="135"/>
      <c r="J373" s="135"/>
      <c r="K373" s="135"/>
      <c r="L373" s="135"/>
      <c r="M373" s="135"/>
      <c r="N373" s="135"/>
      <c r="O373" s="135"/>
      <c r="P373" s="135"/>
      <c r="Q373" s="135"/>
      <c r="R373" s="135"/>
      <c r="S373" s="135"/>
      <c r="T373" s="135"/>
      <c r="U373" s="135"/>
      <c r="V373" s="135"/>
      <c r="W373" s="135"/>
      <c r="X373" s="135"/>
      <c r="Y373" s="135"/>
      <c r="Z373" s="135"/>
    </row>
    <row r="374" spans="1:26" ht="21.6" customHeight="1">
      <c r="A374" s="135"/>
      <c r="B374" s="135"/>
      <c r="C374" s="135"/>
      <c r="D374" s="135"/>
      <c r="E374" s="135"/>
      <c r="F374" s="135"/>
      <c r="G374" s="135"/>
      <c r="H374" s="135"/>
      <c r="I374" s="135"/>
      <c r="J374" s="135"/>
      <c r="K374" s="135"/>
      <c r="L374" s="135"/>
      <c r="M374" s="135"/>
      <c r="N374" s="135"/>
      <c r="O374" s="135"/>
      <c r="P374" s="135"/>
      <c r="Q374" s="135"/>
      <c r="R374" s="135"/>
      <c r="S374" s="135"/>
      <c r="T374" s="135"/>
      <c r="U374" s="135"/>
      <c r="V374" s="135"/>
      <c r="W374" s="135"/>
      <c r="X374" s="135"/>
      <c r="Y374" s="135"/>
      <c r="Z374" s="135"/>
    </row>
    <row r="375" spans="1:26" ht="21.6" customHeight="1">
      <c r="A375" s="135"/>
      <c r="B375" s="135"/>
      <c r="C375" s="135"/>
      <c r="D375" s="135"/>
      <c r="E375" s="135"/>
      <c r="F375" s="135"/>
      <c r="G375" s="135"/>
      <c r="H375" s="135"/>
      <c r="I375" s="135"/>
      <c r="J375" s="135"/>
      <c r="K375" s="135"/>
      <c r="L375" s="135"/>
      <c r="M375" s="135"/>
      <c r="N375" s="135"/>
      <c r="O375" s="135"/>
      <c r="P375" s="135"/>
      <c r="Q375" s="135"/>
      <c r="R375" s="135"/>
      <c r="S375" s="135"/>
      <c r="T375" s="135"/>
      <c r="U375" s="135"/>
      <c r="V375" s="135"/>
      <c r="W375" s="135"/>
      <c r="X375" s="135"/>
      <c r="Y375" s="135"/>
      <c r="Z375" s="135"/>
    </row>
    <row r="376" spans="1:26" ht="21.6" customHeight="1">
      <c r="A376" s="135"/>
      <c r="B376" s="135"/>
      <c r="C376" s="135"/>
      <c r="D376" s="135"/>
      <c r="E376" s="135"/>
      <c r="F376" s="135"/>
      <c r="G376" s="135"/>
      <c r="H376" s="135"/>
      <c r="I376" s="135"/>
      <c r="J376" s="135"/>
      <c r="K376" s="135"/>
      <c r="L376" s="135"/>
      <c r="M376" s="135"/>
      <c r="N376" s="135"/>
      <c r="O376" s="135"/>
      <c r="P376" s="135"/>
      <c r="Q376" s="135"/>
      <c r="R376" s="135"/>
      <c r="S376" s="135"/>
      <c r="T376" s="135"/>
      <c r="U376" s="135"/>
      <c r="V376" s="135"/>
      <c r="W376" s="135"/>
      <c r="X376" s="135"/>
      <c r="Y376" s="135"/>
      <c r="Z376" s="135"/>
    </row>
    <row r="377" spans="1:26" ht="21.6" customHeight="1">
      <c r="A377" s="135"/>
      <c r="B377" s="135"/>
      <c r="C377" s="135"/>
      <c r="D377" s="135"/>
      <c r="E377" s="135"/>
      <c r="F377" s="135"/>
      <c r="G377" s="135"/>
      <c r="H377" s="135"/>
      <c r="I377" s="135"/>
      <c r="J377" s="135"/>
      <c r="K377" s="135"/>
      <c r="L377" s="135"/>
      <c r="M377" s="135"/>
      <c r="N377" s="135"/>
      <c r="O377" s="135"/>
      <c r="P377" s="135"/>
      <c r="Q377" s="135"/>
      <c r="R377" s="135"/>
      <c r="S377" s="135"/>
      <c r="T377" s="135"/>
      <c r="U377" s="135"/>
      <c r="V377" s="135"/>
      <c r="W377" s="135"/>
      <c r="X377" s="135"/>
      <c r="Y377" s="135"/>
      <c r="Z377" s="135"/>
    </row>
    <row r="378" spans="1:26" ht="21.6" customHeight="1">
      <c r="A378" s="135"/>
      <c r="B378" s="135"/>
      <c r="C378" s="135"/>
      <c r="D378" s="135"/>
      <c r="E378" s="135"/>
      <c r="F378" s="135"/>
      <c r="G378" s="135"/>
      <c r="H378" s="135"/>
      <c r="I378" s="135"/>
      <c r="J378" s="135"/>
      <c r="K378" s="135"/>
      <c r="L378" s="135"/>
      <c r="M378" s="135"/>
      <c r="N378" s="135"/>
      <c r="O378" s="135"/>
      <c r="P378" s="135"/>
      <c r="Q378" s="135"/>
      <c r="R378" s="135"/>
      <c r="S378" s="135"/>
      <c r="T378" s="135"/>
      <c r="U378" s="135"/>
      <c r="V378" s="135"/>
      <c r="W378" s="135"/>
      <c r="X378" s="135"/>
      <c r="Y378" s="135"/>
      <c r="Z378" s="135"/>
    </row>
    <row r="379" spans="1:26" ht="21.6" customHeight="1">
      <c r="A379" s="135"/>
      <c r="B379" s="135"/>
      <c r="C379" s="135"/>
      <c r="D379" s="135"/>
      <c r="E379" s="135"/>
      <c r="F379" s="135"/>
      <c r="G379" s="135"/>
      <c r="H379" s="135"/>
      <c r="I379" s="135"/>
      <c r="J379" s="135"/>
      <c r="K379" s="135"/>
      <c r="L379" s="135"/>
      <c r="M379" s="135"/>
      <c r="N379" s="135"/>
      <c r="O379" s="135"/>
      <c r="P379" s="135"/>
      <c r="Q379" s="135"/>
      <c r="R379" s="135"/>
      <c r="S379" s="135"/>
      <c r="T379" s="135"/>
      <c r="U379" s="135"/>
      <c r="V379" s="135"/>
      <c r="W379" s="135"/>
      <c r="X379" s="135"/>
      <c r="Y379" s="135"/>
      <c r="Z379" s="135"/>
    </row>
    <row r="380" spans="1:26" ht="21.6" customHeight="1">
      <c r="A380" s="135"/>
      <c r="B380" s="135"/>
      <c r="C380" s="135"/>
      <c r="D380" s="135"/>
      <c r="E380" s="135"/>
      <c r="F380" s="135"/>
      <c r="G380" s="135"/>
      <c r="H380" s="135"/>
      <c r="I380" s="135"/>
      <c r="J380" s="135"/>
      <c r="K380" s="135"/>
      <c r="L380" s="135"/>
      <c r="M380" s="135"/>
      <c r="N380" s="135"/>
      <c r="O380" s="135"/>
      <c r="P380" s="135"/>
      <c r="Q380" s="135"/>
      <c r="R380" s="135"/>
      <c r="S380" s="135"/>
      <c r="T380" s="135"/>
      <c r="U380" s="135"/>
      <c r="V380" s="135"/>
      <c r="W380" s="135"/>
      <c r="X380" s="135"/>
      <c r="Y380" s="135"/>
      <c r="Z380" s="135"/>
    </row>
    <row r="381" spans="1:26" ht="21.6" customHeight="1">
      <c r="A381" s="135"/>
      <c r="B381" s="135"/>
      <c r="C381" s="135"/>
      <c r="D381" s="135"/>
      <c r="E381" s="135"/>
      <c r="F381" s="135"/>
      <c r="G381" s="135"/>
      <c r="H381" s="135"/>
      <c r="I381" s="135"/>
      <c r="J381" s="135"/>
      <c r="K381" s="135"/>
      <c r="L381" s="135"/>
      <c r="M381" s="135"/>
      <c r="N381" s="135"/>
      <c r="O381" s="135"/>
      <c r="P381" s="135"/>
      <c r="Q381" s="135"/>
      <c r="R381" s="135"/>
      <c r="S381" s="135"/>
      <c r="T381" s="135"/>
      <c r="U381" s="135"/>
      <c r="V381" s="135"/>
      <c r="W381" s="135"/>
      <c r="X381" s="135"/>
      <c r="Y381" s="135"/>
      <c r="Z381" s="135"/>
    </row>
    <row r="382" spans="1:26" ht="21.6" customHeight="1">
      <c r="A382" s="135"/>
      <c r="B382" s="135"/>
      <c r="C382" s="135"/>
      <c r="D382" s="135"/>
      <c r="E382" s="135"/>
      <c r="F382" s="135"/>
      <c r="G382" s="135"/>
      <c r="H382" s="135"/>
      <c r="I382" s="135"/>
      <c r="J382" s="135"/>
      <c r="K382" s="135"/>
      <c r="L382" s="135"/>
      <c r="M382" s="135"/>
      <c r="N382" s="135"/>
      <c r="O382" s="135"/>
      <c r="P382" s="135"/>
      <c r="Q382" s="135"/>
      <c r="R382" s="135"/>
      <c r="S382" s="135"/>
      <c r="T382" s="135"/>
      <c r="U382" s="135"/>
      <c r="V382" s="135"/>
      <c r="W382" s="135"/>
      <c r="X382" s="135"/>
      <c r="Y382" s="135"/>
      <c r="Z382" s="135"/>
    </row>
    <row r="383" spans="1:26" ht="21.6" customHeight="1">
      <c r="A383" s="135"/>
      <c r="B383" s="135"/>
      <c r="C383" s="135"/>
      <c r="D383" s="135"/>
      <c r="E383" s="135"/>
      <c r="F383" s="135"/>
      <c r="G383" s="135"/>
      <c r="H383" s="135"/>
      <c r="I383" s="135"/>
      <c r="J383" s="135"/>
      <c r="K383" s="135"/>
      <c r="L383" s="135"/>
      <c r="M383" s="135"/>
      <c r="N383" s="135"/>
      <c r="O383" s="135"/>
      <c r="P383" s="135"/>
      <c r="Q383" s="135"/>
      <c r="R383" s="135"/>
      <c r="S383" s="135"/>
      <c r="T383" s="135"/>
      <c r="U383" s="135"/>
      <c r="V383" s="135"/>
      <c r="W383" s="135"/>
      <c r="X383" s="135"/>
      <c r="Y383" s="135"/>
      <c r="Z383" s="135"/>
    </row>
    <row r="384" spans="1:26" ht="21.6" customHeight="1">
      <c r="A384" s="135"/>
      <c r="B384" s="135"/>
      <c r="C384" s="135"/>
      <c r="D384" s="135"/>
      <c r="E384" s="135"/>
      <c r="F384" s="135"/>
      <c r="G384" s="135"/>
      <c r="H384" s="135"/>
      <c r="I384" s="135"/>
      <c r="J384" s="135"/>
      <c r="K384" s="135"/>
      <c r="L384" s="135"/>
      <c r="M384" s="135"/>
      <c r="N384" s="135"/>
      <c r="O384" s="135"/>
      <c r="P384" s="135"/>
      <c r="Q384" s="135"/>
      <c r="R384" s="135"/>
      <c r="S384" s="135"/>
      <c r="T384" s="135"/>
      <c r="U384" s="135"/>
      <c r="V384" s="135"/>
      <c r="W384" s="135"/>
      <c r="X384" s="135"/>
      <c r="Y384" s="135"/>
      <c r="Z384" s="135"/>
    </row>
    <row r="385" spans="1:26" ht="21.6" customHeight="1">
      <c r="A385" s="135"/>
      <c r="B385" s="135"/>
      <c r="C385" s="135"/>
      <c r="D385" s="135"/>
      <c r="E385" s="135"/>
      <c r="F385" s="135"/>
      <c r="G385" s="135"/>
      <c r="H385" s="135"/>
      <c r="I385" s="135"/>
      <c r="J385" s="135"/>
      <c r="K385" s="135"/>
      <c r="L385" s="135"/>
      <c r="M385" s="135"/>
      <c r="N385" s="135"/>
      <c r="O385" s="135"/>
      <c r="P385" s="135"/>
      <c r="Q385" s="135"/>
      <c r="R385" s="135"/>
      <c r="S385" s="135"/>
      <c r="T385" s="135"/>
      <c r="U385" s="135"/>
      <c r="V385" s="135"/>
      <c r="W385" s="135"/>
      <c r="X385" s="135"/>
      <c r="Y385" s="135"/>
      <c r="Z385" s="135"/>
    </row>
    <row r="386" spans="1:26" ht="21.6" customHeight="1">
      <c r="A386" s="135"/>
      <c r="B386" s="135"/>
      <c r="C386" s="135"/>
      <c r="D386" s="135"/>
      <c r="E386" s="135"/>
      <c r="F386" s="135"/>
      <c r="G386" s="135"/>
      <c r="H386" s="135"/>
      <c r="I386" s="135"/>
      <c r="J386" s="135"/>
      <c r="K386" s="135"/>
      <c r="L386" s="135"/>
      <c r="M386" s="135"/>
      <c r="N386" s="135"/>
      <c r="O386" s="135"/>
      <c r="P386" s="135"/>
      <c r="Q386" s="135"/>
      <c r="R386" s="135"/>
      <c r="S386" s="135"/>
      <c r="T386" s="135"/>
      <c r="U386" s="135"/>
      <c r="V386" s="135"/>
      <c r="W386" s="135"/>
      <c r="X386" s="135"/>
      <c r="Y386" s="135"/>
      <c r="Z386" s="135"/>
    </row>
    <row r="387" spans="1:26" ht="21.6" customHeight="1">
      <c r="A387" s="135"/>
      <c r="B387" s="135"/>
      <c r="C387" s="135"/>
      <c r="D387" s="135"/>
      <c r="E387" s="135"/>
      <c r="F387" s="135"/>
      <c r="G387" s="135"/>
      <c r="H387" s="135"/>
      <c r="I387" s="135"/>
      <c r="J387" s="135"/>
      <c r="K387" s="135"/>
      <c r="L387" s="135"/>
      <c r="M387" s="135"/>
      <c r="N387" s="135"/>
      <c r="O387" s="135"/>
      <c r="P387" s="135"/>
      <c r="Q387" s="135"/>
      <c r="R387" s="135"/>
      <c r="S387" s="135"/>
      <c r="T387" s="135"/>
      <c r="U387" s="135"/>
      <c r="V387" s="135"/>
      <c r="W387" s="135"/>
      <c r="X387" s="135"/>
      <c r="Y387" s="135"/>
      <c r="Z387" s="135"/>
    </row>
    <row r="388" spans="1:26" ht="21.6" customHeight="1">
      <c r="A388" s="135"/>
      <c r="B388" s="135"/>
      <c r="C388" s="135"/>
      <c r="D388" s="135"/>
      <c r="E388" s="135"/>
      <c r="F388" s="135"/>
      <c r="G388" s="135"/>
      <c r="H388" s="135"/>
      <c r="I388" s="135"/>
      <c r="J388" s="135"/>
      <c r="K388" s="135"/>
      <c r="L388" s="135"/>
      <c r="M388" s="135"/>
      <c r="N388" s="135"/>
      <c r="O388" s="135"/>
      <c r="P388" s="135"/>
      <c r="Q388" s="135"/>
      <c r="R388" s="135"/>
      <c r="S388" s="135"/>
      <c r="T388" s="135"/>
      <c r="U388" s="135"/>
      <c r="V388" s="135"/>
      <c r="W388" s="135"/>
      <c r="X388" s="135"/>
      <c r="Y388" s="135"/>
      <c r="Z388" s="135"/>
    </row>
    <row r="389" spans="1:26" ht="21.6" customHeight="1">
      <c r="A389" s="135"/>
      <c r="B389" s="135"/>
      <c r="C389" s="135"/>
      <c r="D389" s="135"/>
      <c r="E389" s="135"/>
      <c r="F389" s="135"/>
      <c r="G389" s="135"/>
      <c r="H389" s="135"/>
      <c r="I389" s="135"/>
      <c r="J389" s="135"/>
      <c r="K389" s="135"/>
      <c r="L389" s="135"/>
      <c r="M389" s="135"/>
      <c r="N389" s="135"/>
      <c r="O389" s="135"/>
      <c r="P389" s="135"/>
      <c r="Q389" s="135"/>
      <c r="R389" s="135"/>
      <c r="S389" s="135"/>
      <c r="T389" s="135"/>
      <c r="U389" s="135"/>
      <c r="V389" s="135"/>
      <c r="W389" s="135"/>
      <c r="X389" s="135"/>
      <c r="Y389" s="135"/>
      <c r="Z389" s="135"/>
    </row>
    <row r="390" spans="1:26" ht="21.6" customHeight="1">
      <c r="A390" s="135"/>
      <c r="B390" s="135"/>
      <c r="C390" s="135"/>
      <c r="D390" s="135"/>
      <c r="E390" s="135"/>
      <c r="F390" s="135"/>
      <c r="G390" s="135"/>
      <c r="H390" s="135"/>
      <c r="I390" s="135"/>
      <c r="J390" s="135"/>
      <c r="K390" s="135"/>
      <c r="L390" s="135"/>
      <c r="M390" s="135"/>
      <c r="N390" s="135"/>
      <c r="O390" s="135"/>
      <c r="P390" s="135"/>
      <c r="Q390" s="135"/>
      <c r="R390" s="135"/>
      <c r="S390" s="135"/>
      <c r="T390" s="135"/>
      <c r="U390" s="135"/>
      <c r="V390" s="135"/>
      <c r="W390" s="135"/>
      <c r="X390" s="135"/>
      <c r="Y390" s="135"/>
      <c r="Z390" s="135"/>
    </row>
    <row r="391" spans="1:26" ht="21.6" customHeight="1">
      <c r="A391" s="135"/>
      <c r="B391" s="135"/>
      <c r="C391" s="135"/>
      <c r="D391" s="135"/>
      <c r="E391" s="135"/>
      <c r="F391" s="135"/>
      <c r="G391" s="135"/>
      <c r="H391" s="135"/>
      <c r="I391" s="135"/>
      <c r="J391" s="135"/>
      <c r="K391" s="135"/>
      <c r="L391" s="135"/>
      <c r="M391" s="135"/>
      <c r="N391" s="135"/>
      <c r="O391" s="135"/>
      <c r="P391" s="135"/>
      <c r="Q391" s="135"/>
      <c r="R391" s="135"/>
      <c r="S391" s="135"/>
      <c r="T391" s="135"/>
      <c r="U391" s="135"/>
      <c r="V391" s="135"/>
      <c r="W391" s="135"/>
      <c r="X391" s="135"/>
      <c r="Y391" s="135"/>
      <c r="Z391" s="135"/>
    </row>
    <row r="392" spans="1:26" ht="21.6" customHeight="1">
      <c r="A392" s="135"/>
      <c r="B392" s="135"/>
      <c r="C392" s="135"/>
      <c r="D392" s="135"/>
      <c r="E392" s="135"/>
      <c r="F392" s="135"/>
      <c r="G392" s="135"/>
      <c r="H392" s="135"/>
      <c r="I392" s="135"/>
      <c r="J392" s="135"/>
      <c r="K392" s="135"/>
      <c r="L392" s="135"/>
      <c r="M392" s="135"/>
      <c r="N392" s="135"/>
      <c r="O392" s="135"/>
      <c r="P392" s="135"/>
      <c r="Q392" s="135"/>
      <c r="R392" s="135"/>
      <c r="S392" s="135"/>
      <c r="T392" s="135"/>
      <c r="U392" s="135"/>
      <c r="V392" s="135"/>
      <c r="W392" s="135"/>
      <c r="X392" s="135"/>
      <c r="Y392" s="135"/>
      <c r="Z392" s="135"/>
    </row>
    <row r="393" spans="1:26" ht="21.6" customHeight="1">
      <c r="A393" s="135"/>
      <c r="B393" s="135"/>
      <c r="C393" s="135"/>
      <c r="D393" s="135"/>
      <c r="E393" s="135"/>
      <c r="F393" s="135"/>
      <c r="G393" s="135"/>
      <c r="H393" s="135"/>
      <c r="I393" s="135"/>
      <c r="J393" s="135"/>
      <c r="K393" s="135"/>
      <c r="L393" s="135"/>
      <c r="M393" s="135"/>
      <c r="N393" s="135"/>
      <c r="O393" s="135"/>
      <c r="P393" s="135"/>
      <c r="Q393" s="135"/>
      <c r="R393" s="135"/>
      <c r="S393" s="135"/>
      <c r="T393" s="135"/>
      <c r="U393" s="135"/>
      <c r="V393" s="135"/>
      <c r="W393" s="135"/>
      <c r="X393" s="135"/>
      <c r="Y393" s="135"/>
      <c r="Z393" s="135"/>
    </row>
    <row r="394" spans="1:26" ht="21.6" customHeight="1">
      <c r="A394" s="135"/>
      <c r="B394" s="135"/>
      <c r="C394" s="135"/>
      <c r="D394" s="135"/>
      <c r="E394" s="135"/>
      <c r="F394" s="135"/>
      <c r="G394" s="135"/>
      <c r="H394" s="135"/>
      <c r="I394" s="135"/>
      <c r="J394" s="135"/>
      <c r="K394" s="135"/>
      <c r="L394" s="135"/>
      <c r="M394" s="135"/>
      <c r="N394" s="135"/>
      <c r="O394" s="135"/>
      <c r="P394" s="135"/>
      <c r="Q394" s="135"/>
      <c r="R394" s="135"/>
      <c r="S394" s="135"/>
      <c r="T394" s="135"/>
      <c r="U394" s="135"/>
      <c r="V394" s="135"/>
      <c r="W394" s="135"/>
      <c r="X394" s="135"/>
      <c r="Y394" s="135"/>
      <c r="Z394" s="135"/>
    </row>
    <row r="395" spans="1:26" ht="21.6" customHeight="1">
      <c r="A395" s="135"/>
      <c r="B395" s="135"/>
      <c r="C395" s="135"/>
      <c r="D395" s="135"/>
      <c r="E395" s="135"/>
      <c r="F395" s="135"/>
      <c r="G395" s="135"/>
      <c r="H395" s="135"/>
      <c r="I395" s="135"/>
      <c r="J395" s="135"/>
      <c r="K395" s="135"/>
      <c r="L395" s="135"/>
      <c r="M395" s="135"/>
      <c r="N395" s="135"/>
      <c r="O395" s="135"/>
      <c r="P395" s="135"/>
      <c r="Q395" s="135"/>
      <c r="R395" s="135"/>
      <c r="S395" s="135"/>
      <c r="T395" s="135"/>
      <c r="U395" s="135"/>
      <c r="V395" s="135"/>
      <c r="W395" s="135"/>
      <c r="X395" s="135"/>
      <c r="Y395" s="135"/>
      <c r="Z395" s="135"/>
    </row>
    <row r="396" spans="1:26" ht="21.6" customHeight="1">
      <c r="A396" s="135"/>
      <c r="B396" s="135"/>
      <c r="C396" s="135"/>
      <c r="D396" s="135"/>
      <c r="E396" s="135"/>
      <c r="F396" s="135"/>
      <c r="G396" s="135"/>
      <c r="H396" s="135"/>
      <c r="I396" s="135"/>
      <c r="J396" s="135"/>
      <c r="K396" s="135"/>
      <c r="L396" s="135"/>
      <c r="M396" s="135"/>
      <c r="N396" s="135"/>
      <c r="O396" s="135"/>
      <c r="P396" s="135"/>
      <c r="Q396" s="135"/>
      <c r="R396" s="135"/>
      <c r="S396" s="135"/>
      <c r="T396" s="135"/>
      <c r="U396" s="135"/>
      <c r="V396" s="135"/>
      <c r="W396" s="135"/>
      <c r="X396" s="135"/>
      <c r="Y396" s="135"/>
      <c r="Z396" s="135"/>
    </row>
    <row r="397" spans="1:26" ht="21.6" customHeight="1">
      <c r="A397" s="135"/>
      <c r="B397" s="135"/>
      <c r="C397" s="135"/>
      <c r="D397" s="135"/>
      <c r="E397" s="135"/>
      <c r="F397" s="135"/>
      <c r="G397" s="135"/>
      <c r="H397" s="135"/>
      <c r="I397" s="135"/>
      <c r="J397" s="135"/>
      <c r="K397" s="135"/>
      <c r="L397" s="135"/>
      <c r="M397" s="135"/>
      <c r="N397" s="135"/>
      <c r="O397" s="135"/>
      <c r="P397" s="135"/>
      <c r="Q397" s="135"/>
      <c r="R397" s="135"/>
      <c r="S397" s="135"/>
      <c r="T397" s="135"/>
      <c r="U397" s="135"/>
      <c r="V397" s="135"/>
      <c r="W397" s="135"/>
      <c r="X397" s="135"/>
      <c r="Y397" s="135"/>
      <c r="Z397" s="135"/>
    </row>
    <row r="398" spans="1:26" ht="21.6" customHeight="1">
      <c r="A398" s="135"/>
      <c r="B398" s="135"/>
      <c r="C398" s="135"/>
      <c r="D398" s="135"/>
      <c r="E398" s="135"/>
      <c r="F398" s="135"/>
      <c r="G398" s="135"/>
      <c r="H398" s="135"/>
      <c r="I398" s="135"/>
      <c r="J398" s="135"/>
      <c r="K398" s="135"/>
      <c r="L398" s="135"/>
      <c r="M398" s="135"/>
      <c r="N398" s="135"/>
      <c r="O398" s="135"/>
      <c r="P398" s="135"/>
      <c r="Q398" s="135"/>
      <c r="R398" s="135"/>
      <c r="S398" s="135"/>
      <c r="T398" s="135"/>
      <c r="U398" s="135"/>
      <c r="V398" s="135"/>
      <c r="W398" s="135"/>
      <c r="X398" s="135"/>
      <c r="Y398" s="135"/>
      <c r="Z398" s="135"/>
    </row>
    <row r="399" spans="1:26" ht="21.6" customHeight="1">
      <c r="A399" s="135"/>
      <c r="B399" s="135"/>
      <c r="C399" s="135"/>
      <c r="D399" s="135"/>
      <c r="E399" s="135"/>
      <c r="F399" s="135"/>
      <c r="G399" s="135"/>
      <c r="H399" s="135"/>
      <c r="I399" s="135"/>
      <c r="J399" s="135"/>
      <c r="K399" s="135"/>
      <c r="L399" s="135"/>
      <c r="M399" s="135"/>
      <c r="N399" s="135"/>
      <c r="O399" s="135"/>
      <c r="P399" s="135"/>
      <c r="Q399" s="135"/>
      <c r="R399" s="135"/>
      <c r="S399" s="135"/>
      <c r="T399" s="135"/>
      <c r="U399" s="135"/>
      <c r="V399" s="135"/>
      <c r="W399" s="135"/>
      <c r="X399" s="135"/>
      <c r="Y399" s="135"/>
      <c r="Z399" s="135"/>
    </row>
    <row r="400" spans="1:26" ht="21.6" customHeight="1">
      <c r="A400" s="135"/>
      <c r="B400" s="135"/>
      <c r="C400" s="135"/>
      <c r="D400" s="135"/>
      <c r="E400" s="135"/>
      <c r="F400" s="135"/>
      <c r="G400" s="135"/>
      <c r="H400" s="135"/>
      <c r="I400" s="135"/>
      <c r="J400" s="135"/>
      <c r="K400" s="135"/>
      <c r="L400" s="135"/>
      <c r="M400" s="135"/>
      <c r="N400" s="135"/>
      <c r="O400" s="135"/>
      <c r="P400" s="135"/>
      <c r="Q400" s="135"/>
      <c r="R400" s="135"/>
      <c r="S400" s="135"/>
      <c r="T400" s="135"/>
      <c r="U400" s="135"/>
      <c r="V400" s="135"/>
      <c r="W400" s="135"/>
      <c r="X400" s="135"/>
      <c r="Y400" s="135"/>
      <c r="Z400" s="135"/>
    </row>
    <row r="401" spans="1:26" ht="21.6" customHeight="1">
      <c r="A401" s="135"/>
      <c r="B401" s="135"/>
      <c r="C401" s="135"/>
      <c r="D401" s="135"/>
      <c r="E401" s="135"/>
      <c r="F401" s="135"/>
      <c r="G401" s="135"/>
      <c r="H401" s="135"/>
      <c r="I401" s="135"/>
      <c r="J401" s="135"/>
      <c r="K401" s="135"/>
      <c r="L401" s="135"/>
      <c r="M401" s="135"/>
      <c r="N401" s="135"/>
      <c r="O401" s="135"/>
      <c r="P401" s="135"/>
      <c r="Q401" s="135"/>
      <c r="R401" s="135"/>
      <c r="S401" s="135"/>
      <c r="T401" s="135"/>
      <c r="U401" s="135"/>
      <c r="V401" s="135"/>
      <c r="W401" s="135"/>
      <c r="X401" s="135"/>
      <c r="Y401" s="135"/>
      <c r="Z401" s="135"/>
    </row>
    <row r="402" spans="1:26" ht="21.6" customHeight="1">
      <c r="A402" s="135"/>
      <c r="B402" s="135"/>
      <c r="C402" s="135"/>
      <c r="D402" s="135"/>
      <c r="E402" s="135"/>
      <c r="F402" s="135"/>
      <c r="G402" s="135"/>
      <c r="H402" s="135"/>
      <c r="I402" s="135"/>
      <c r="J402" s="135"/>
      <c r="K402" s="135"/>
      <c r="L402" s="135"/>
      <c r="M402" s="135"/>
      <c r="N402" s="135"/>
      <c r="O402" s="135"/>
      <c r="P402" s="135"/>
      <c r="Q402" s="135"/>
      <c r="R402" s="135"/>
      <c r="S402" s="135"/>
      <c r="T402" s="135"/>
      <c r="U402" s="135"/>
      <c r="V402" s="135"/>
      <c r="W402" s="135"/>
      <c r="X402" s="135"/>
      <c r="Y402" s="135"/>
      <c r="Z402" s="135"/>
    </row>
    <row r="403" spans="1:26" ht="21.6" customHeight="1">
      <c r="A403" s="135"/>
      <c r="B403" s="135"/>
      <c r="C403" s="135"/>
      <c r="D403" s="135"/>
      <c r="E403" s="135"/>
      <c r="F403" s="135"/>
      <c r="G403" s="135"/>
      <c r="H403" s="135"/>
      <c r="I403" s="135"/>
      <c r="J403" s="135"/>
      <c r="K403" s="135"/>
      <c r="L403" s="135"/>
      <c r="M403" s="135"/>
      <c r="N403" s="135"/>
      <c r="O403" s="135"/>
      <c r="P403" s="135"/>
      <c r="Q403" s="135"/>
      <c r="R403" s="135"/>
      <c r="S403" s="135"/>
      <c r="T403" s="135"/>
      <c r="U403" s="135"/>
      <c r="V403" s="135"/>
      <c r="W403" s="135"/>
      <c r="X403" s="135"/>
      <c r="Y403" s="135"/>
      <c r="Z403" s="135"/>
    </row>
    <row r="404" spans="1:26" ht="21.6" customHeight="1">
      <c r="A404" s="135"/>
      <c r="B404" s="135"/>
      <c r="C404" s="135"/>
      <c r="D404" s="135"/>
      <c r="E404" s="135"/>
      <c r="F404" s="135"/>
      <c r="G404" s="135"/>
      <c r="H404" s="135"/>
      <c r="I404" s="135"/>
      <c r="J404" s="135"/>
      <c r="K404" s="135"/>
      <c r="L404" s="135"/>
      <c r="M404" s="135"/>
      <c r="N404" s="135"/>
      <c r="O404" s="135"/>
      <c r="P404" s="135"/>
      <c r="Q404" s="135"/>
      <c r="R404" s="135"/>
      <c r="S404" s="135"/>
      <c r="T404" s="135"/>
      <c r="U404" s="135"/>
      <c r="V404" s="135"/>
      <c r="W404" s="135"/>
      <c r="X404" s="135"/>
      <c r="Y404" s="135"/>
      <c r="Z404" s="135"/>
    </row>
    <row r="405" spans="1:26" ht="21.6" customHeight="1">
      <c r="A405" s="135"/>
      <c r="B405" s="135"/>
      <c r="C405" s="135"/>
      <c r="D405" s="135"/>
      <c r="E405" s="135"/>
      <c r="F405" s="135"/>
      <c r="G405" s="135"/>
      <c r="H405" s="135"/>
      <c r="I405" s="135"/>
      <c r="J405" s="135"/>
      <c r="K405" s="135"/>
      <c r="L405" s="135"/>
      <c r="M405" s="135"/>
      <c r="N405" s="135"/>
      <c r="O405" s="135"/>
      <c r="P405" s="135"/>
      <c r="Q405" s="135"/>
      <c r="R405" s="135"/>
      <c r="S405" s="135"/>
      <c r="T405" s="135"/>
      <c r="U405" s="135"/>
      <c r="V405" s="135"/>
      <c r="W405" s="135"/>
      <c r="X405" s="135"/>
      <c r="Y405" s="135"/>
      <c r="Z405" s="135"/>
    </row>
    <row r="406" spans="1:26" ht="21.6" customHeight="1">
      <c r="A406" s="135"/>
      <c r="B406" s="135"/>
      <c r="C406" s="135"/>
      <c r="D406" s="135"/>
      <c r="E406" s="135"/>
      <c r="F406" s="135"/>
      <c r="G406" s="135"/>
      <c r="H406" s="135"/>
      <c r="I406" s="135"/>
      <c r="J406" s="135"/>
      <c r="K406" s="135"/>
      <c r="L406" s="135"/>
      <c r="M406" s="135"/>
      <c r="N406" s="135"/>
      <c r="O406" s="135"/>
      <c r="P406" s="135"/>
      <c r="Q406" s="135"/>
      <c r="R406" s="135"/>
      <c r="S406" s="135"/>
      <c r="T406" s="135"/>
      <c r="U406" s="135"/>
      <c r="V406" s="135"/>
      <c r="W406" s="135"/>
      <c r="X406" s="135"/>
      <c r="Y406" s="135"/>
      <c r="Z406" s="135"/>
    </row>
    <row r="407" spans="1:26" ht="21.6" customHeight="1">
      <c r="A407" s="135"/>
      <c r="B407" s="135"/>
      <c r="C407" s="135"/>
      <c r="D407" s="135"/>
      <c r="E407" s="135"/>
      <c r="F407" s="135"/>
      <c r="G407" s="135"/>
      <c r="H407" s="135"/>
      <c r="I407" s="135"/>
      <c r="J407" s="135"/>
      <c r="K407" s="135"/>
      <c r="L407" s="135"/>
      <c r="M407" s="135"/>
      <c r="N407" s="135"/>
      <c r="O407" s="135"/>
      <c r="P407" s="135"/>
      <c r="Q407" s="135"/>
      <c r="R407" s="135"/>
      <c r="S407" s="135"/>
      <c r="T407" s="135"/>
      <c r="U407" s="135"/>
      <c r="V407" s="135"/>
      <c r="W407" s="135"/>
      <c r="X407" s="135"/>
      <c r="Y407" s="135"/>
      <c r="Z407" s="135"/>
    </row>
    <row r="408" spans="1:26" ht="21.6" customHeight="1">
      <c r="A408" s="135"/>
      <c r="B408" s="135"/>
      <c r="C408" s="135"/>
      <c r="D408" s="135"/>
      <c r="E408" s="135"/>
      <c r="F408" s="135"/>
      <c r="G408" s="135"/>
      <c r="H408" s="135"/>
      <c r="I408" s="135"/>
      <c r="J408" s="135"/>
      <c r="K408" s="135"/>
      <c r="L408" s="135"/>
      <c r="M408" s="135"/>
      <c r="N408" s="135"/>
      <c r="O408" s="135"/>
      <c r="P408" s="135"/>
      <c r="Q408" s="135"/>
      <c r="R408" s="135"/>
      <c r="S408" s="135"/>
      <c r="T408" s="135"/>
      <c r="U408" s="135"/>
      <c r="V408" s="135"/>
      <c r="W408" s="135"/>
      <c r="X408" s="135"/>
      <c r="Y408" s="135"/>
      <c r="Z408" s="135"/>
    </row>
    <row r="409" spans="1:26" ht="21.6" customHeight="1">
      <c r="A409" s="135"/>
      <c r="B409" s="135"/>
      <c r="C409" s="135"/>
      <c r="D409" s="135"/>
      <c r="E409" s="135"/>
      <c r="F409" s="135"/>
      <c r="G409" s="135"/>
      <c r="H409" s="135"/>
      <c r="I409" s="135"/>
      <c r="J409" s="135"/>
      <c r="K409" s="135"/>
      <c r="L409" s="135"/>
      <c r="M409" s="135"/>
      <c r="N409" s="135"/>
      <c r="O409" s="135"/>
      <c r="P409" s="135"/>
      <c r="Q409" s="135"/>
      <c r="R409" s="135"/>
      <c r="S409" s="135"/>
      <c r="T409" s="135"/>
      <c r="U409" s="135"/>
      <c r="V409" s="135"/>
      <c r="W409" s="135"/>
      <c r="X409" s="135"/>
      <c r="Y409" s="135"/>
      <c r="Z409" s="135"/>
    </row>
    <row r="410" spans="1:26" ht="21.6" customHeight="1">
      <c r="A410" s="135"/>
      <c r="B410" s="135"/>
      <c r="C410" s="135"/>
      <c r="D410" s="135"/>
      <c r="E410" s="135"/>
      <c r="F410" s="135"/>
      <c r="G410" s="135"/>
      <c r="H410" s="135"/>
      <c r="I410" s="135"/>
      <c r="J410" s="135"/>
      <c r="K410" s="135"/>
      <c r="L410" s="135"/>
      <c r="M410" s="135"/>
      <c r="N410" s="135"/>
      <c r="O410" s="135"/>
      <c r="P410" s="135"/>
      <c r="Q410" s="135"/>
      <c r="R410" s="135"/>
      <c r="S410" s="135"/>
      <c r="T410" s="135"/>
      <c r="U410" s="135"/>
      <c r="V410" s="135"/>
      <c r="W410" s="135"/>
      <c r="X410" s="135"/>
      <c r="Y410" s="135"/>
      <c r="Z410" s="135"/>
    </row>
    <row r="411" spans="1:26" ht="21.6" customHeight="1">
      <c r="A411" s="135"/>
      <c r="B411" s="135"/>
      <c r="C411" s="135"/>
      <c r="D411" s="135"/>
      <c r="E411" s="135"/>
      <c r="F411" s="135"/>
      <c r="G411" s="135"/>
      <c r="H411" s="135"/>
      <c r="I411" s="135"/>
      <c r="J411" s="135"/>
      <c r="K411" s="135"/>
      <c r="L411" s="135"/>
      <c r="M411" s="135"/>
      <c r="N411" s="135"/>
      <c r="O411" s="135"/>
      <c r="P411" s="135"/>
      <c r="Q411" s="135"/>
      <c r="R411" s="135"/>
      <c r="S411" s="135"/>
      <c r="T411" s="135"/>
      <c r="U411" s="135"/>
      <c r="V411" s="135"/>
      <c r="W411" s="135"/>
      <c r="X411" s="135"/>
      <c r="Y411" s="135"/>
      <c r="Z411" s="135"/>
    </row>
    <row r="412" spans="1:26" ht="21.6" customHeight="1">
      <c r="A412" s="135"/>
      <c r="B412" s="135"/>
      <c r="C412" s="135"/>
      <c r="D412" s="135"/>
      <c r="E412" s="135"/>
      <c r="F412" s="135"/>
      <c r="G412" s="135"/>
      <c r="H412" s="135"/>
      <c r="I412" s="135"/>
      <c r="J412" s="135"/>
      <c r="K412" s="135"/>
      <c r="L412" s="135"/>
      <c r="M412" s="135"/>
      <c r="N412" s="135"/>
      <c r="O412" s="135"/>
      <c r="P412" s="135"/>
      <c r="Q412" s="135"/>
      <c r="R412" s="135"/>
      <c r="S412" s="135"/>
      <c r="T412" s="135"/>
      <c r="U412" s="135"/>
      <c r="V412" s="135"/>
      <c r="W412" s="135"/>
      <c r="X412" s="135"/>
      <c r="Y412" s="135"/>
      <c r="Z412" s="135"/>
    </row>
    <row r="413" spans="1:26" ht="21.6" customHeight="1">
      <c r="A413" s="135"/>
      <c r="B413" s="135"/>
      <c r="C413" s="135"/>
      <c r="D413" s="135"/>
      <c r="E413" s="135"/>
      <c r="F413" s="135"/>
      <c r="G413" s="135"/>
      <c r="H413" s="135"/>
      <c r="I413" s="135"/>
      <c r="J413" s="135"/>
      <c r="K413" s="135"/>
      <c r="L413" s="135"/>
      <c r="M413" s="135"/>
      <c r="N413" s="135"/>
      <c r="O413" s="135"/>
      <c r="P413" s="135"/>
      <c r="Q413" s="135"/>
      <c r="R413" s="135"/>
      <c r="S413" s="135"/>
      <c r="T413" s="135"/>
      <c r="U413" s="135"/>
      <c r="V413" s="135"/>
      <c r="W413" s="135"/>
      <c r="X413" s="135"/>
      <c r="Y413" s="135"/>
      <c r="Z413" s="135"/>
    </row>
    <row r="414" spans="1:26" ht="21.6" customHeight="1">
      <c r="A414" s="135"/>
      <c r="B414" s="135"/>
      <c r="C414" s="135"/>
      <c r="D414" s="135"/>
      <c r="E414" s="135"/>
      <c r="F414" s="135"/>
      <c r="G414" s="135"/>
      <c r="H414" s="135"/>
      <c r="I414" s="135"/>
      <c r="J414" s="135"/>
      <c r="K414" s="135"/>
      <c r="L414" s="135"/>
      <c r="M414" s="135"/>
      <c r="N414" s="135"/>
      <c r="O414" s="135"/>
      <c r="P414" s="135"/>
      <c r="Q414" s="135"/>
      <c r="R414" s="135"/>
      <c r="S414" s="135"/>
      <c r="T414" s="135"/>
      <c r="U414" s="135"/>
      <c r="V414" s="135"/>
      <c r="W414" s="135"/>
      <c r="X414" s="135"/>
      <c r="Y414" s="135"/>
      <c r="Z414" s="135"/>
    </row>
    <row r="415" spans="1:26" ht="21.6" customHeight="1">
      <c r="A415" s="135"/>
      <c r="B415" s="135"/>
      <c r="C415" s="135"/>
      <c r="D415" s="135"/>
      <c r="E415" s="135"/>
      <c r="F415" s="135"/>
      <c r="G415" s="135"/>
      <c r="H415" s="135"/>
      <c r="I415" s="135"/>
      <c r="J415" s="135"/>
      <c r="K415" s="135"/>
      <c r="L415" s="135"/>
      <c r="M415" s="135"/>
      <c r="N415" s="135"/>
      <c r="O415" s="135"/>
      <c r="P415" s="135"/>
      <c r="Q415" s="135"/>
      <c r="R415" s="135"/>
      <c r="S415" s="135"/>
      <c r="T415" s="135"/>
      <c r="U415" s="135"/>
      <c r="V415" s="135"/>
      <c r="W415" s="135"/>
      <c r="X415" s="135"/>
      <c r="Y415" s="135"/>
      <c r="Z415" s="135"/>
    </row>
    <row r="416" spans="1:26" ht="21.6" customHeight="1">
      <c r="A416" s="135"/>
      <c r="B416" s="135"/>
      <c r="C416" s="135"/>
      <c r="D416" s="135"/>
      <c r="E416" s="135"/>
      <c r="F416" s="135"/>
      <c r="G416" s="135"/>
      <c r="H416" s="135"/>
      <c r="I416" s="135"/>
      <c r="J416" s="135"/>
      <c r="K416" s="135"/>
      <c r="L416" s="135"/>
      <c r="M416" s="135"/>
      <c r="N416" s="135"/>
      <c r="O416" s="135"/>
      <c r="P416" s="135"/>
      <c r="Q416" s="135"/>
      <c r="R416" s="135"/>
      <c r="S416" s="135"/>
      <c r="T416" s="135"/>
      <c r="U416" s="135"/>
      <c r="V416" s="135"/>
      <c r="W416" s="135"/>
      <c r="X416" s="135"/>
      <c r="Y416" s="135"/>
      <c r="Z416" s="135"/>
    </row>
    <row r="417" spans="1:26" ht="21.6" customHeight="1">
      <c r="A417" s="135"/>
      <c r="B417" s="135"/>
      <c r="C417" s="135"/>
      <c r="D417" s="135"/>
      <c r="E417" s="135"/>
      <c r="F417" s="135"/>
      <c r="G417" s="135"/>
      <c r="H417" s="135"/>
      <c r="I417" s="135"/>
      <c r="J417" s="135"/>
      <c r="K417" s="135"/>
      <c r="L417" s="135"/>
      <c r="M417" s="135"/>
      <c r="N417" s="135"/>
      <c r="O417" s="135"/>
      <c r="P417" s="135"/>
      <c r="Q417" s="135"/>
      <c r="R417" s="135"/>
      <c r="S417" s="135"/>
      <c r="T417" s="135"/>
      <c r="U417" s="135"/>
      <c r="V417" s="135"/>
      <c r="W417" s="135"/>
      <c r="X417" s="135"/>
      <c r="Y417" s="135"/>
      <c r="Z417" s="135"/>
    </row>
    <row r="418" spans="1:26" ht="21.6" customHeight="1">
      <c r="A418" s="135"/>
      <c r="B418" s="135"/>
      <c r="C418" s="135"/>
      <c r="D418" s="135"/>
      <c r="E418" s="135"/>
      <c r="F418" s="135"/>
      <c r="G418" s="135"/>
      <c r="H418" s="135"/>
      <c r="I418" s="135"/>
      <c r="J418" s="135"/>
      <c r="K418" s="135"/>
      <c r="L418" s="135"/>
      <c r="M418" s="135"/>
      <c r="N418" s="135"/>
      <c r="O418" s="135"/>
      <c r="P418" s="135"/>
      <c r="Q418" s="135"/>
      <c r="R418" s="135"/>
      <c r="S418" s="135"/>
      <c r="T418" s="135"/>
      <c r="U418" s="135"/>
      <c r="V418" s="135"/>
      <c r="W418" s="135"/>
      <c r="X418" s="135"/>
      <c r="Y418" s="135"/>
      <c r="Z418" s="135"/>
    </row>
    <row r="419" spans="1:26" ht="21.6" customHeight="1">
      <c r="A419" s="135"/>
      <c r="B419" s="135"/>
      <c r="C419" s="135"/>
      <c r="D419" s="135"/>
      <c r="E419" s="135"/>
      <c r="F419" s="135"/>
      <c r="G419" s="135"/>
      <c r="H419" s="135"/>
      <c r="I419" s="135"/>
      <c r="J419" s="135"/>
      <c r="K419" s="135"/>
      <c r="L419" s="135"/>
      <c r="M419" s="135"/>
      <c r="N419" s="135"/>
      <c r="O419" s="135"/>
      <c r="P419" s="135"/>
      <c r="Q419" s="135"/>
      <c r="R419" s="135"/>
      <c r="S419" s="135"/>
      <c r="T419" s="135"/>
      <c r="U419" s="135"/>
      <c r="V419" s="135"/>
      <c r="W419" s="135"/>
      <c r="X419" s="135"/>
      <c r="Y419" s="135"/>
      <c r="Z419" s="135"/>
    </row>
    <row r="420" spans="1:26" ht="21.6" customHeight="1">
      <c r="A420" s="135"/>
      <c r="B420" s="135"/>
      <c r="C420" s="135"/>
      <c r="D420" s="135"/>
      <c r="E420" s="135"/>
      <c r="F420" s="135"/>
      <c r="G420" s="135"/>
      <c r="H420" s="135"/>
      <c r="I420" s="135"/>
      <c r="J420" s="135"/>
      <c r="K420" s="135"/>
      <c r="L420" s="135"/>
      <c r="M420" s="135"/>
      <c r="N420" s="135"/>
      <c r="O420" s="135"/>
      <c r="P420" s="135"/>
      <c r="Q420" s="135"/>
      <c r="R420" s="135"/>
      <c r="S420" s="135"/>
      <c r="T420" s="135"/>
      <c r="U420" s="135"/>
      <c r="V420" s="135"/>
      <c r="W420" s="135"/>
      <c r="X420" s="135"/>
      <c r="Y420" s="135"/>
      <c r="Z420" s="135"/>
    </row>
    <row r="421" spans="1:26" ht="21.6" customHeight="1">
      <c r="A421" s="135"/>
      <c r="B421" s="135"/>
      <c r="C421" s="135"/>
      <c r="D421" s="135"/>
      <c r="E421" s="135"/>
      <c r="F421" s="135"/>
      <c r="G421" s="135"/>
      <c r="H421" s="135"/>
      <c r="I421" s="135"/>
      <c r="J421" s="135"/>
      <c r="K421" s="135"/>
      <c r="L421" s="135"/>
      <c r="M421" s="135"/>
      <c r="N421" s="135"/>
      <c r="O421" s="135"/>
      <c r="P421" s="135"/>
      <c r="Q421" s="135"/>
      <c r="R421" s="135"/>
      <c r="S421" s="135"/>
      <c r="T421" s="135"/>
      <c r="U421" s="135"/>
      <c r="V421" s="135"/>
      <c r="W421" s="135"/>
      <c r="X421" s="135"/>
      <c r="Y421" s="135"/>
      <c r="Z421" s="135"/>
    </row>
    <row r="422" spans="1:26" ht="21.6" customHeight="1">
      <c r="A422" s="135"/>
      <c r="B422" s="135"/>
      <c r="C422" s="135"/>
      <c r="D422" s="135"/>
      <c r="E422" s="135"/>
      <c r="F422" s="135"/>
      <c r="G422" s="135"/>
      <c r="H422" s="135"/>
      <c r="I422" s="135"/>
      <c r="J422" s="135"/>
      <c r="K422" s="135"/>
      <c r="L422" s="135"/>
      <c r="M422" s="135"/>
      <c r="N422" s="135"/>
      <c r="O422" s="135"/>
      <c r="P422" s="135"/>
      <c r="Q422" s="135"/>
      <c r="R422" s="135"/>
      <c r="S422" s="135"/>
      <c r="T422" s="135"/>
      <c r="U422" s="135"/>
      <c r="V422" s="135"/>
      <c r="W422" s="135"/>
      <c r="X422" s="135"/>
      <c r="Y422" s="135"/>
      <c r="Z422" s="135"/>
    </row>
    <row r="423" spans="1:26" ht="21.6" customHeight="1">
      <c r="A423" s="135"/>
      <c r="B423" s="135"/>
      <c r="C423" s="135"/>
      <c r="D423" s="135"/>
      <c r="E423" s="135"/>
      <c r="F423" s="135"/>
      <c r="G423" s="135"/>
      <c r="H423" s="135"/>
      <c r="I423" s="135"/>
      <c r="J423" s="135"/>
      <c r="K423" s="135"/>
      <c r="L423" s="135"/>
      <c r="M423" s="135"/>
      <c r="N423" s="135"/>
      <c r="O423" s="135"/>
      <c r="P423" s="135"/>
      <c r="Q423" s="135"/>
      <c r="R423" s="135"/>
      <c r="S423" s="135"/>
      <c r="T423" s="135"/>
      <c r="U423" s="135"/>
      <c r="V423" s="135"/>
      <c r="W423" s="135"/>
      <c r="X423" s="135"/>
      <c r="Y423" s="135"/>
      <c r="Z423" s="135"/>
    </row>
    <row r="424" spans="1:26" ht="21.6" customHeight="1">
      <c r="A424" s="135"/>
      <c r="B424" s="135"/>
      <c r="C424" s="135"/>
      <c r="D424" s="135"/>
      <c r="E424" s="135"/>
      <c r="F424" s="135"/>
      <c r="G424" s="135"/>
      <c r="H424" s="135"/>
      <c r="I424" s="135"/>
      <c r="J424" s="135"/>
      <c r="K424" s="135"/>
      <c r="L424" s="135"/>
      <c r="M424" s="135"/>
      <c r="N424" s="135"/>
      <c r="O424" s="135"/>
      <c r="P424" s="135"/>
      <c r="Q424" s="135"/>
      <c r="R424" s="135"/>
      <c r="S424" s="135"/>
      <c r="T424" s="135"/>
      <c r="U424" s="135"/>
      <c r="V424" s="135"/>
      <c r="W424" s="135"/>
      <c r="X424" s="135"/>
      <c r="Y424" s="135"/>
      <c r="Z424" s="135"/>
    </row>
    <row r="425" spans="1:26" ht="21.6" customHeight="1">
      <c r="A425" s="135"/>
      <c r="B425" s="135"/>
      <c r="C425" s="135"/>
      <c r="D425" s="135"/>
      <c r="E425" s="135"/>
      <c r="F425" s="135"/>
      <c r="G425" s="135"/>
      <c r="H425" s="135"/>
      <c r="I425" s="135"/>
      <c r="J425" s="135"/>
      <c r="K425" s="135"/>
      <c r="L425" s="135"/>
      <c r="M425" s="135"/>
      <c r="N425" s="135"/>
      <c r="O425" s="135"/>
      <c r="P425" s="135"/>
      <c r="Q425" s="135"/>
      <c r="R425" s="135"/>
      <c r="S425" s="135"/>
      <c r="T425" s="135"/>
      <c r="U425" s="135"/>
      <c r="V425" s="135"/>
      <c r="W425" s="135"/>
      <c r="X425" s="135"/>
      <c r="Y425" s="135"/>
      <c r="Z425" s="135"/>
    </row>
    <row r="426" spans="1:26" ht="21.6" customHeight="1">
      <c r="A426" s="135"/>
      <c r="B426" s="135"/>
      <c r="C426" s="135"/>
      <c r="D426" s="135"/>
      <c r="E426" s="135"/>
      <c r="F426" s="135"/>
      <c r="G426" s="135"/>
      <c r="H426" s="135"/>
      <c r="I426" s="135"/>
      <c r="J426" s="135"/>
      <c r="K426" s="135"/>
      <c r="L426" s="135"/>
      <c r="M426" s="135"/>
      <c r="N426" s="135"/>
      <c r="O426" s="135"/>
      <c r="P426" s="135"/>
      <c r="Q426" s="135"/>
      <c r="R426" s="135"/>
      <c r="S426" s="135"/>
      <c r="T426" s="135"/>
      <c r="U426" s="135"/>
      <c r="V426" s="135"/>
      <c r="W426" s="135"/>
      <c r="X426" s="135"/>
      <c r="Y426" s="135"/>
      <c r="Z426" s="135"/>
    </row>
    <row r="427" spans="1:26" ht="21.6" customHeight="1">
      <c r="A427" s="135"/>
      <c r="B427" s="135"/>
      <c r="C427" s="135"/>
      <c r="D427" s="135"/>
      <c r="E427" s="135"/>
      <c r="F427" s="135"/>
      <c r="G427" s="135"/>
      <c r="H427" s="135"/>
      <c r="I427" s="135"/>
      <c r="J427" s="135"/>
      <c r="K427" s="135"/>
      <c r="L427" s="135"/>
      <c r="M427" s="135"/>
      <c r="N427" s="135"/>
      <c r="O427" s="135"/>
      <c r="P427" s="135"/>
      <c r="Q427" s="135"/>
      <c r="R427" s="135"/>
      <c r="S427" s="135"/>
      <c r="T427" s="135"/>
      <c r="U427" s="135"/>
      <c r="V427" s="135"/>
      <c r="W427" s="135"/>
      <c r="X427" s="135"/>
      <c r="Y427" s="135"/>
      <c r="Z427" s="135"/>
    </row>
    <row r="428" spans="1:26" ht="21.6" customHeight="1">
      <c r="A428" s="135"/>
      <c r="B428" s="135"/>
      <c r="C428" s="135"/>
      <c r="D428" s="135"/>
      <c r="E428" s="135"/>
      <c r="F428" s="135"/>
      <c r="G428" s="135"/>
      <c r="H428" s="135"/>
      <c r="I428" s="135"/>
      <c r="J428" s="135"/>
      <c r="K428" s="135"/>
      <c r="L428" s="135"/>
      <c r="M428" s="135"/>
      <c r="N428" s="135"/>
      <c r="O428" s="135"/>
      <c r="P428" s="135"/>
      <c r="Q428" s="135"/>
      <c r="R428" s="135"/>
      <c r="S428" s="135"/>
      <c r="T428" s="135"/>
      <c r="U428" s="135"/>
      <c r="V428" s="135"/>
      <c r="W428" s="135"/>
      <c r="X428" s="135"/>
      <c r="Y428" s="135"/>
      <c r="Z428" s="135"/>
    </row>
    <row r="429" spans="1:26" ht="21.6" customHeight="1">
      <c r="A429" s="135"/>
      <c r="B429" s="135"/>
      <c r="C429" s="135"/>
      <c r="D429" s="135"/>
      <c r="E429" s="135"/>
      <c r="F429" s="135"/>
      <c r="G429" s="135"/>
      <c r="H429" s="135"/>
      <c r="I429" s="135"/>
      <c r="J429" s="135"/>
      <c r="K429" s="135"/>
      <c r="L429" s="135"/>
      <c r="M429" s="135"/>
      <c r="N429" s="135"/>
      <c r="O429" s="135"/>
      <c r="P429" s="135"/>
      <c r="Q429" s="135"/>
      <c r="R429" s="135"/>
      <c r="S429" s="135"/>
      <c r="T429" s="135"/>
      <c r="U429" s="135"/>
      <c r="V429" s="135"/>
      <c r="W429" s="135"/>
      <c r="X429" s="135"/>
      <c r="Y429" s="135"/>
      <c r="Z429" s="135"/>
    </row>
    <row r="430" spans="1:26" ht="21.6" customHeight="1">
      <c r="A430" s="135"/>
      <c r="B430" s="135"/>
      <c r="C430" s="135"/>
      <c r="D430" s="135"/>
      <c r="E430" s="135"/>
      <c r="F430" s="135"/>
      <c r="G430" s="135"/>
      <c r="H430" s="135"/>
      <c r="I430" s="135"/>
      <c r="J430" s="135"/>
      <c r="K430" s="135"/>
      <c r="L430" s="135"/>
      <c r="M430" s="135"/>
      <c r="N430" s="135"/>
      <c r="O430" s="135"/>
      <c r="P430" s="135"/>
      <c r="Q430" s="135"/>
      <c r="R430" s="135"/>
      <c r="S430" s="135"/>
      <c r="T430" s="135"/>
      <c r="U430" s="135"/>
      <c r="V430" s="135"/>
      <c r="W430" s="135"/>
      <c r="X430" s="135"/>
      <c r="Y430" s="135"/>
      <c r="Z430" s="135"/>
    </row>
    <row r="431" spans="1:26" ht="21.6" customHeight="1">
      <c r="A431" s="135"/>
      <c r="B431" s="135"/>
      <c r="C431" s="135"/>
      <c r="D431" s="135"/>
      <c r="E431" s="135"/>
      <c r="F431" s="135"/>
      <c r="G431" s="135"/>
      <c r="H431" s="135"/>
      <c r="I431" s="135"/>
      <c r="J431" s="135"/>
      <c r="K431" s="135"/>
      <c r="L431" s="135"/>
      <c r="M431" s="135"/>
      <c r="N431" s="135"/>
      <c r="O431" s="135"/>
      <c r="P431" s="135"/>
      <c r="Q431" s="135"/>
      <c r="R431" s="135"/>
      <c r="S431" s="135"/>
      <c r="T431" s="135"/>
      <c r="U431" s="135"/>
      <c r="V431" s="135"/>
      <c r="W431" s="135"/>
      <c r="X431" s="135"/>
      <c r="Y431" s="135"/>
      <c r="Z431" s="135"/>
    </row>
    <row r="432" spans="1:26" ht="21.6" customHeight="1">
      <c r="A432" s="135"/>
      <c r="B432" s="135"/>
      <c r="C432" s="135"/>
      <c r="D432" s="135"/>
      <c r="E432" s="135"/>
      <c r="F432" s="135"/>
      <c r="G432" s="135"/>
      <c r="H432" s="135"/>
      <c r="I432" s="135"/>
      <c r="J432" s="135"/>
      <c r="K432" s="135"/>
      <c r="L432" s="135"/>
      <c r="M432" s="135"/>
      <c r="N432" s="135"/>
      <c r="O432" s="135"/>
      <c r="P432" s="135"/>
      <c r="Q432" s="135"/>
      <c r="R432" s="135"/>
      <c r="S432" s="135"/>
      <c r="T432" s="135"/>
      <c r="U432" s="135"/>
      <c r="V432" s="135"/>
      <c r="W432" s="135"/>
      <c r="X432" s="135"/>
      <c r="Y432" s="135"/>
      <c r="Z432" s="135"/>
    </row>
    <row r="433" spans="1:26" ht="21.6" customHeight="1">
      <c r="A433" s="135"/>
      <c r="B433" s="135"/>
      <c r="C433" s="135"/>
      <c r="D433" s="135"/>
      <c r="E433" s="135"/>
      <c r="F433" s="135"/>
      <c r="G433" s="135"/>
      <c r="H433" s="135"/>
      <c r="I433" s="135"/>
      <c r="J433" s="135"/>
      <c r="K433" s="135"/>
      <c r="L433" s="135"/>
      <c r="M433" s="135"/>
      <c r="N433" s="135"/>
      <c r="O433" s="135"/>
      <c r="P433" s="135"/>
      <c r="Q433" s="135"/>
      <c r="R433" s="135"/>
      <c r="S433" s="135"/>
      <c r="T433" s="135"/>
      <c r="U433" s="135"/>
      <c r="V433" s="135"/>
      <c r="W433" s="135"/>
      <c r="X433" s="135"/>
      <c r="Y433" s="135"/>
      <c r="Z433" s="135"/>
    </row>
    <row r="434" spans="1:26" ht="21.6" customHeight="1">
      <c r="A434" s="135"/>
      <c r="B434" s="135"/>
      <c r="C434" s="135"/>
      <c r="D434" s="135"/>
      <c r="E434" s="135"/>
      <c r="F434" s="135"/>
      <c r="G434" s="135"/>
      <c r="H434" s="135"/>
      <c r="I434" s="135"/>
      <c r="J434" s="135"/>
      <c r="K434" s="135"/>
      <c r="L434" s="135"/>
      <c r="M434" s="135"/>
      <c r="N434" s="135"/>
      <c r="O434" s="135"/>
      <c r="P434" s="135"/>
      <c r="Q434" s="135"/>
      <c r="R434" s="135"/>
      <c r="S434" s="135"/>
      <c r="T434" s="135"/>
      <c r="U434" s="135"/>
      <c r="V434" s="135"/>
      <c r="W434" s="135"/>
      <c r="X434" s="135"/>
      <c r="Y434" s="135"/>
      <c r="Z434" s="135"/>
    </row>
    <row r="435" spans="1:26" ht="21.6" customHeight="1">
      <c r="A435" s="135"/>
      <c r="B435" s="135"/>
      <c r="C435" s="135"/>
      <c r="D435" s="135"/>
      <c r="E435" s="135"/>
      <c r="F435" s="135"/>
      <c r="G435" s="135"/>
      <c r="H435" s="135"/>
      <c r="I435" s="135"/>
      <c r="J435" s="135"/>
      <c r="K435" s="135"/>
      <c r="L435" s="135"/>
      <c r="M435" s="135"/>
      <c r="N435" s="135"/>
      <c r="O435" s="135"/>
      <c r="P435" s="135"/>
      <c r="Q435" s="135"/>
      <c r="R435" s="135"/>
      <c r="S435" s="135"/>
      <c r="T435" s="135"/>
      <c r="U435" s="135"/>
      <c r="V435" s="135"/>
      <c r="W435" s="135"/>
      <c r="X435" s="135"/>
      <c r="Y435" s="135"/>
      <c r="Z435" s="135"/>
    </row>
    <row r="436" spans="1:26" ht="21.6" customHeight="1">
      <c r="A436" s="135"/>
      <c r="B436" s="135"/>
      <c r="C436" s="135"/>
      <c r="D436" s="135"/>
      <c r="E436" s="135"/>
      <c r="F436" s="135"/>
      <c r="G436" s="135"/>
      <c r="H436" s="135"/>
      <c r="I436" s="135"/>
      <c r="J436" s="135"/>
      <c r="K436" s="135"/>
      <c r="L436" s="135"/>
      <c r="M436" s="135"/>
      <c r="N436" s="135"/>
      <c r="O436" s="135"/>
      <c r="P436" s="135"/>
      <c r="Q436" s="135"/>
      <c r="R436" s="135"/>
      <c r="S436" s="135"/>
      <c r="T436" s="135"/>
      <c r="U436" s="135"/>
      <c r="V436" s="135"/>
      <c r="W436" s="135"/>
      <c r="X436" s="135"/>
      <c r="Y436" s="135"/>
      <c r="Z436" s="135"/>
    </row>
    <row r="437" spans="1:26" ht="21.6" customHeight="1">
      <c r="A437" s="135"/>
      <c r="B437" s="135"/>
      <c r="C437" s="135"/>
      <c r="D437" s="135"/>
      <c r="E437" s="135"/>
      <c r="F437" s="135"/>
      <c r="G437" s="135"/>
      <c r="H437" s="135"/>
      <c r="I437" s="135"/>
      <c r="J437" s="135"/>
      <c r="K437" s="135"/>
      <c r="L437" s="135"/>
      <c r="M437" s="135"/>
      <c r="N437" s="135"/>
      <c r="O437" s="135"/>
      <c r="P437" s="135"/>
      <c r="Q437" s="135"/>
      <c r="R437" s="135"/>
      <c r="S437" s="135"/>
      <c r="T437" s="135"/>
      <c r="U437" s="135"/>
      <c r="V437" s="135"/>
      <c r="W437" s="135"/>
      <c r="X437" s="135"/>
      <c r="Y437" s="135"/>
      <c r="Z437" s="135"/>
    </row>
    <row r="438" spans="1:26" ht="21.6" customHeight="1">
      <c r="A438" s="135"/>
      <c r="B438" s="135"/>
      <c r="C438" s="135"/>
      <c r="D438" s="135"/>
      <c r="E438" s="135"/>
      <c r="F438" s="135"/>
      <c r="G438" s="135"/>
      <c r="H438" s="135"/>
      <c r="I438" s="135"/>
      <c r="J438" s="135"/>
      <c r="K438" s="135"/>
      <c r="L438" s="135"/>
      <c r="M438" s="135"/>
      <c r="N438" s="135"/>
      <c r="O438" s="135"/>
      <c r="P438" s="135"/>
      <c r="Q438" s="135"/>
      <c r="R438" s="135"/>
      <c r="S438" s="135"/>
      <c r="T438" s="135"/>
      <c r="U438" s="135"/>
      <c r="V438" s="135"/>
      <c r="W438" s="135"/>
      <c r="X438" s="135"/>
      <c r="Y438" s="135"/>
      <c r="Z438" s="135"/>
    </row>
    <row r="439" spans="1:26" ht="21.6" customHeight="1">
      <c r="A439" s="135"/>
      <c r="B439" s="135"/>
      <c r="C439" s="135"/>
      <c r="D439" s="135"/>
      <c r="E439" s="135"/>
      <c r="F439" s="135"/>
      <c r="G439" s="135"/>
      <c r="H439" s="135"/>
      <c r="I439" s="135"/>
      <c r="J439" s="135"/>
      <c r="K439" s="135"/>
      <c r="L439" s="135"/>
      <c r="M439" s="135"/>
      <c r="N439" s="135"/>
      <c r="O439" s="135"/>
      <c r="P439" s="135"/>
      <c r="Q439" s="135"/>
      <c r="R439" s="135"/>
      <c r="S439" s="135"/>
      <c r="T439" s="135"/>
      <c r="U439" s="135"/>
      <c r="V439" s="135"/>
      <c r="W439" s="135"/>
      <c r="X439" s="135"/>
      <c r="Y439" s="135"/>
      <c r="Z439" s="135"/>
    </row>
    <row r="440" spans="1:26" ht="21.6" customHeight="1">
      <c r="A440" s="135"/>
      <c r="B440" s="135"/>
      <c r="C440" s="135"/>
      <c r="D440" s="135"/>
      <c r="E440" s="135"/>
      <c r="F440" s="135"/>
      <c r="G440" s="135"/>
      <c r="H440" s="135"/>
      <c r="I440" s="135"/>
      <c r="J440" s="135"/>
      <c r="K440" s="135"/>
      <c r="L440" s="135"/>
      <c r="M440" s="135"/>
      <c r="N440" s="135"/>
      <c r="O440" s="135"/>
      <c r="P440" s="135"/>
      <c r="Q440" s="135"/>
      <c r="R440" s="135"/>
      <c r="S440" s="135"/>
      <c r="T440" s="135"/>
      <c r="U440" s="135"/>
      <c r="V440" s="135"/>
      <c r="W440" s="135"/>
      <c r="X440" s="135"/>
      <c r="Y440" s="135"/>
      <c r="Z440" s="135"/>
    </row>
    <row r="441" spans="1:26" ht="21.6" customHeight="1">
      <c r="A441" s="135"/>
      <c r="B441" s="135"/>
      <c r="C441" s="135"/>
      <c r="D441" s="135"/>
      <c r="E441" s="135"/>
      <c r="F441" s="135"/>
      <c r="G441" s="135"/>
      <c r="H441" s="135"/>
      <c r="I441" s="135"/>
      <c r="J441" s="135"/>
      <c r="K441" s="135"/>
      <c r="L441" s="135"/>
      <c r="M441" s="135"/>
      <c r="N441" s="135"/>
      <c r="O441" s="135"/>
      <c r="P441" s="135"/>
      <c r="Q441" s="135"/>
      <c r="R441" s="135"/>
      <c r="S441" s="135"/>
      <c r="T441" s="135"/>
      <c r="U441" s="135"/>
      <c r="V441" s="135"/>
      <c r="W441" s="135"/>
      <c r="X441" s="135"/>
      <c r="Y441" s="135"/>
      <c r="Z441" s="135"/>
    </row>
    <row r="442" spans="1:26" ht="21.6" customHeight="1">
      <c r="A442" s="135"/>
      <c r="B442" s="135"/>
      <c r="C442" s="135"/>
      <c r="D442" s="135"/>
      <c r="E442" s="135"/>
      <c r="F442" s="135"/>
      <c r="G442" s="135"/>
      <c r="H442" s="135"/>
      <c r="I442" s="135"/>
      <c r="J442" s="135"/>
      <c r="K442" s="135"/>
      <c r="L442" s="135"/>
      <c r="M442" s="135"/>
      <c r="N442" s="135"/>
      <c r="O442" s="135"/>
      <c r="P442" s="135"/>
      <c r="Q442" s="135"/>
      <c r="R442" s="135"/>
      <c r="S442" s="135"/>
      <c r="T442" s="135"/>
      <c r="U442" s="135"/>
      <c r="V442" s="135"/>
      <c r="W442" s="135"/>
      <c r="X442" s="135"/>
      <c r="Y442" s="135"/>
      <c r="Z442" s="135"/>
    </row>
    <row r="443" spans="1:26" ht="21.6" customHeight="1">
      <c r="A443" s="135"/>
      <c r="B443" s="135"/>
      <c r="C443" s="135"/>
      <c r="D443" s="135"/>
      <c r="E443" s="135"/>
      <c r="F443" s="135"/>
      <c r="G443" s="135"/>
      <c r="H443" s="135"/>
      <c r="I443" s="135"/>
      <c r="J443" s="135"/>
      <c r="K443" s="135"/>
      <c r="L443" s="135"/>
      <c r="M443" s="135"/>
      <c r="N443" s="135"/>
      <c r="O443" s="135"/>
      <c r="P443" s="135"/>
      <c r="Q443" s="135"/>
      <c r="R443" s="135"/>
      <c r="S443" s="135"/>
      <c r="T443" s="135"/>
      <c r="U443" s="135"/>
      <c r="V443" s="135"/>
      <c r="W443" s="135"/>
      <c r="X443" s="135"/>
      <c r="Y443" s="135"/>
      <c r="Z443" s="135"/>
    </row>
    <row r="444" spans="1:26" ht="21.6" customHeight="1">
      <c r="A444" s="135"/>
      <c r="B444" s="135"/>
      <c r="C444" s="135"/>
      <c r="D444" s="135"/>
      <c r="E444" s="135"/>
      <c r="F444" s="135"/>
      <c r="G444" s="135"/>
      <c r="H444" s="135"/>
      <c r="I444" s="135"/>
      <c r="J444" s="135"/>
      <c r="K444" s="135"/>
      <c r="L444" s="135"/>
      <c r="M444" s="135"/>
      <c r="N444" s="135"/>
      <c r="O444" s="135"/>
      <c r="P444" s="135"/>
      <c r="Q444" s="135"/>
      <c r="R444" s="135"/>
      <c r="S444" s="135"/>
      <c r="T444" s="135"/>
      <c r="U444" s="135"/>
      <c r="V444" s="135"/>
      <c r="W444" s="135"/>
      <c r="X444" s="135"/>
      <c r="Y444" s="135"/>
      <c r="Z444" s="135"/>
    </row>
    <row r="445" spans="1:26" ht="21.6" customHeight="1">
      <c r="A445" s="135"/>
      <c r="B445" s="135"/>
      <c r="C445" s="135"/>
      <c r="D445" s="135"/>
      <c r="E445" s="135"/>
      <c r="F445" s="135"/>
      <c r="G445" s="135"/>
      <c r="H445" s="135"/>
      <c r="I445" s="135"/>
      <c r="J445" s="135"/>
      <c r="K445" s="135"/>
      <c r="L445" s="135"/>
      <c r="M445" s="135"/>
      <c r="N445" s="135"/>
      <c r="O445" s="135"/>
      <c r="P445" s="135"/>
      <c r="Q445" s="135"/>
      <c r="R445" s="135"/>
      <c r="S445" s="135"/>
      <c r="T445" s="135"/>
      <c r="U445" s="135"/>
      <c r="V445" s="135"/>
      <c r="W445" s="135"/>
      <c r="X445" s="135"/>
      <c r="Y445" s="135"/>
      <c r="Z445" s="135"/>
    </row>
    <row r="446" spans="1:26" ht="21.6" customHeight="1">
      <c r="A446" s="135"/>
      <c r="B446" s="135"/>
      <c r="C446" s="135"/>
      <c r="D446" s="135"/>
      <c r="E446" s="135"/>
      <c r="F446" s="135"/>
      <c r="G446" s="135"/>
      <c r="H446" s="135"/>
      <c r="I446" s="135"/>
      <c r="J446" s="135"/>
      <c r="K446" s="135"/>
      <c r="L446" s="135"/>
      <c r="M446" s="135"/>
      <c r="N446" s="135"/>
      <c r="O446" s="135"/>
      <c r="P446" s="135"/>
      <c r="Q446" s="135"/>
      <c r="R446" s="135"/>
      <c r="S446" s="135"/>
      <c r="T446" s="135"/>
      <c r="U446" s="135"/>
      <c r="V446" s="135"/>
      <c r="W446" s="135"/>
      <c r="X446" s="135"/>
      <c r="Y446" s="135"/>
      <c r="Z446" s="135"/>
    </row>
    <row r="447" spans="1:26" ht="21.6" customHeight="1">
      <c r="A447" s="135"/>
      <c r="B447" s="135"/>
      <c r="C447" s="135"/>
      <c r="D447" s="135"/>
      <c r="E447" s="135"/>
      <c r="F447" s="135"/>
      <c r="G447" s="135"/>
      <c r="H447" s="135"/>
      <c r="I447" s="135"/>
      <c r="J447" s="135"/>
      <c r="K447" s="135"/>
      <c r="L447" s="135"/>
      <c r="M447" s="135"/>
      <c r="N447" s="135"/>
      <c r="O447" s="135"/>
      <c r="P447" s="135"/>
      <c r="Q447" s="135"/>
      <c r="R447" s="135"/>
      <c r="S447" s="135"/>
      <c r="T447" s="135"/>
      <c r="U447" s="135"/>
      <c r="V447" s="135"/>
      <c r="W447" s="135"/>
      <c r="X447" s="135"/>
      <c r="Y447" s="135"/>
      <c r="Z447" s="135"/>
    </row>
    <row r="448" spans="1:26" ht="21.6" customHeight="1">
      <c r="A448" s="135"/>
      <c r="B448" s="135"/>
      <c r="C448" s="135"/>
      <c r="D448" s="135"/>
      <c r="E448" s="135"/>
      <c r="F448" s="135"/>
      <c r="G448" s="135"/>
      <c r="H448" s="135"/>
      <c r="I448" s="135"/>
      <c r="J448" s="135"/>
      <c r="K448" s="135"/>
      <c r="L448" s="135"/>
      <c r="M448" s="135"/>
      <c r="N448" s="135"/>
      <c r="O448" s="135"/>
      <c r="P448" s="135"/>
      <c r="Q448" s="135"/>
      <c r="R448" s="135"/>
      <c r="S448" s="135"/>
      <c r="T448" s="135"/>
      <c r="U448" s="135"/>
      <c r="V448" s="135"/>
      <c r="W448" s="135"/>
      <c r="X448" s="135"/>
      <c r="Y448" s="135"/>
      <c r="Z448" s="135"/>
    </row>
    <row r="449" spans="1:26" ht="21.6" customHeight="1">
      <c r="A449" s="135"/>
      <c r="B449" s="135"/>
      <c r="C449" s="135"/>
      <c r="D449" s="135"/>
      <c r="E449" s="135"/>
      <c r="F449" s="135"/>
      <c r="G449" s="135"/>
      <c r="H449" s="135"/>
      <c r="I449" s="135"/>
      <c r="J449" s="135"/>
      <c r="K449" s="135"/>
      <c r="L449" s="135"/>
      <c r="M449" s="135"/>
      <c r="N449" s="135"/>
      <c r="O449" s="135"/>
      <c r="P449" s="135"/>
      <c r="Q449" s="135"/>
      <c r="R449" s="135"/>
      <c r="S449" s="135"/>
      <c r="T449" s="135"/>
      <c r="U449" s="135"/>
      <c r="V449" s="135"/>
      <c r="W449" s="135"/>
      <c r="X449" s="135"/>
      <c r="Y449" s="135"/>
      <c r="Z449" s="135"/>
    </row>
    <row r="450" spans="1:26" ht="21.6" customHeight="1">
      <c r="A450" s="135"/>
      <c r="B450" s="135"/>
      <c r="C450" s="135"/>
      <c r="D450" s="135"/>
      <c r="E450" s="135"/>
      <c r="F450" s="135"/>
      <c r="G450" s="135"/>
      <c r="H450" s="135"/>
      <c r="I450" s="135"/>
      <c r="J450" s="135"/>
      <c r="K450" s="135"/>
      <c r="L450" s="135"/>
      <c r="M450" s="135"/>
      <c r="N450" s="135"/>
      <c r="O450" s="135"/>
      <c r="P450" s="135"/>
      <c r="Q450" s="135"/>
      <c r="R450" s="135"/>
      <c r="S450" s="135"/>
      <c r="T450" s="135"/>
      <c r="U450" s="135"/>
      <c r="V450" s="135"/>
      <c r="W450" s="135"/>
      <c r="X450" s="135"/>
      <c r="Y450" s="135"/>
      <c r="Z450" s="135"/>
    </row>
    <row r="451" spans="1:26" ht="21.6" customHeight="1">
      <c r="A451" s="135"/>
      <c r="B451" s="135"/>
      <c r="C451" s="135"/>
      <c r="D451" s="135"/>
      <c r="E451" s="135"/>
      <c r="F451" s="135"/>
      <c r="G451" s="135"/>
      <c r="H451" s="135"/>
      <c r="I451" s="135"/>
      <c r="J451" s="135"/>
      <c r="K451" s="135"/>
      <c r="L451" s="135"/>
      <c r="M451" s="135"/>
      <c r="N451" s="135"/>
      <c r="O451" s="135"/>
      <c r="P451" s="135"/>
      <c r="Q451" s="135"/>
      <c r="R451" s="135"/>
      <c r="S451" s="135"/>
      <c r="T451" s="135"/>
      <c r="U451" s="135"/>
      <c r="V451" s="135"/>
      <c r="W451" s="135"/>
      <c r="X451" s="135"/>
      <c r="Y451" s="135"/>
      <c r="Z451" s="135"/>
    </row>
    <row r="452" spans="1:26" ht="21.6" customHeight="1">
      <c r="A452" s="135"/>
      <c r="B452" s="135"/>
      <c r="C452" s="135"/>
      <c r="D452" s="135"/>
      <c r="E452" s="135"/>
      <c r="F452" s="135"/>
      <c r="G452" s="135"/>
      <c r="H452" s="135"/>
      <c r="I452" s="135"/>
      <c r="J452" s="135"/>
      <c r="K452" s="135"/>
      <c r="L452" s="135"/>
      <c r="M452" s="135"/>
      <c r="N452" s="135"/>
      <c r="O452" s="135"/>
      <c r="P452" s="135"/>
      <c r="Q452" s="135"/>
      <c r="R452" s="135"/>
      <c r="S452" s="135"/>
      <c r="T452" s="135"/>
      <c r="U452" s="135"/>
      <c r="V452" s="135"/>
      <c r="W452" s="135"/>
      <c r="X452" s="135"/>
      <c r="Y452" s="135"/>
      <c r="Z452" s="135"/>
    </row>
    <row r="453" spans="1:26" ht="21.6" customHeight="1">
      <c r="A453" s="135"/>
      <c r="B453" s="135"/>
      <c r="C453" s="135"/>
      <c r="D453" s="135"/>
      <c r="E453" s="135"/>
      <c r="F453" s="135"/>
      <c r="G453" s="135"/>
      <c r="H453" s="135"/>
      <c r="I453" s="135"/>
      <c r="J453" s="135"/>
      <c r="K453" s="135"/>
      <c r="L453" s="135"/>
      <c r="M453" s="135"/>
      <c r="N453" s="135"/>
      <c r="O453" s="135"/>
      <c r="P453" s="135"/>
      <c r="Q453" s="135"/>
      <c r="R453" s="135"/>
      <c r="S453" s="135"/>
      <c r="T453" s="135"/>
      <c r="U453" s="135"/>
      <c r="V453" s="135"/>
      <c r="W453" s="135"/>
      <c r="X453" s="135"/>
      <c r="Y453" s="135"/>
      <c r="Z453" s="135"/>
    </row>
    <row r="454" spans="1:26" ht="21.6" customHeight="1">
      <c r="A454" s="135"/>
      <c r="B454" s="135"/>
      <c r="C454" s="135"/>
      <c r="D454" s="135"/>
      <c r="E454" s="135"/>
      <c r="F454" s="135"/>
      <c r="G454" s="135"/>
      <c r="H454" s="135"/>
      <c r="I454" s="135"/>
      <c r="J454" s="135"/>
      <c r="K454" s="135"/>
      <c r="L454" s="135"/>
      <c r="M454" s="135"/>
      <c r="N454" s="135"/>
      <c r="O454" s="135"/>
      <c r="P454" s="135"/>
      <c r="Q454" s="135"/>
      <c r="R454" s="135"/>
      <c r="S454" s="135"/>
      <c r="T454" s="135"/>
      <c r="U454" s="135"/>
      <c r="V454" s="135"/>
      <c r="W454" s="135"/>
      <c r="X454" s="135"/>
      <c r="Y454" s="135"/>
      <c r="Z454" s="135"/>
    </row>
    <row r="455" spans="1:26" ht="21.6" customHeight="1">
      <c r="A455" s="135"/>
      <c r="B455" s="135"/>
      <c r="C455" s="135"/>
      <c r="D455" s="135"/>
      <c r="E455" s="135"/>
      <c r="F455" s="135"/>
      <c r="G455" s="135"/>
      <c r="H455" s="135"/>
      <c r="I455" s="135"/>
      <c r="J455" s="135"/>
      <c r="K455" s="135"/>
      <c r="L455" s="135"/>
      <c r="M455" s="135"/>
      <c r="N455" s="135"/>
      <c r="O455" s="135"/>
      <c r="P455" s="135"/>
      <c r="Q455" s="135"/>
      <c r="R455" s="135"/>
      <c r="S455" s="135"/>
      <c r="T455" s="135"/>
      <c r="U455" s="135"/>
      <c r="V455" s="135"/>
      <c r="W455" s="135"/>
      <c r="X455" s="135"/>
      <c r="Y455" s="135"/>
      <c r="Z455" s="135"/>
    </row>
    <row r="456" spans="1:26" ht="21.6" customHeight="1">
      <c r="A456" s="135"/>
      <c r="B456" s="135"/>
      <c r="C456" s="135"/>
      <c r="D456" s="135"/>
      <c r="E456" s="135"/>
      <c r="F456" s="135"/>
      <c r="G456" s="135"/>
      <c r="H456" s="135"/>
      <c r="I456" s="135"/>
      <c r="J456" s="135"/>
      <c r="K456" s="135"/>
      <c r="L456" s="135"/>
      <c r="M456" s="135"/>
      <c r="N456" s="135"/>
      <c r="O456" s="135"/>
      <c r="P456" s="135"/>
      <c r="Q456" s="135"/>
      <c r="R456" s="135"/>
      <c r="S456" s="135"/>
      <c r="T456" s="135"/>
      <c r="U456" s="135"/>
      <c r="V456" s="135"/>
      <c r="W456" s="135"/>
      <c r="X456" s="135"/>
      <c r="Y456" s="135"/>
      <c r="Z456" s="135"/>
    </row>
    <row r="457" spans="1:26" ht="21.6" customHeight="1">
      <c r="A457" s="135"/>
      <c r="B457" s="135"/>
      <c r="C457" s="135"/>
      <c r="D457" s="135"/>
      <c r="E457" s="135"/>
      <c r="F457" s="135"/>
      <c r="G457" s="135"/>
      <c r="H457" s="135"/>
      <c r="I457" s="135"/>
      <c r="J457" s="135"/>
      <c r="K457" s="135"/>
      <c r="L457" s="135"/>
      <c r="M457" s="135"/>
      <c r="N457" s="135"/>
      <c r="O457" s="135"/>
      <c r="P457" s="135"/>
      <c r="Q457" s="135"/>
      <c r="R457" s="135"/>
      <c r="S457" s="135"/>
      <c r="T457" s="135"/>
      <c r="U457" s="135"/>
      <c r="V457" s="135"/>
      <c r="W457" s="135"/>
      <c r="X457" s="135"/>
      <c r="Y457" s="135"/>
      <c r="Z457" s="135"/>
    </row>
    <row r="458" spans="1:26" ht="21.6" customHeight="1">
      <c r="A458" s="135"/>
      <c r="B458" s="135"/>
      <c r="C458" s="135"/>
      <c r="D458" s="135"/>
      <c r="E458" s="135"/>
      <c r="F458" s="135"/>
      <c r="G458" s="135"/>
      <c r="H458" s="135"/>
      <c r="I458" s="135"/>
      <c r="J458" s="135"/>
      <c r="K458" s="135"/>
      <c r="L458" s="135"/>
      <c r="M458" s="135"/>
      <c r="N458" s="135"/>
      <c r="O458" s="135"/>
      <c r="P458" s="135"/>
      <c r="Q458" s="135"/>
      <c r="R458" s="135"/>
      <c r="S458" s="135"/>
      <c r="T458" s="135"/>
      <c r="U458" s="135"/>
      <c r="V458" s="135"/>
      <c r="W458" s="135"/>
      <c r="X458" s="135"/>
      <c r="Y458" s="135"/>
      <c r="Z458" s="135"/>
    </row>
    <row r="459" spans="1:26" ht="21.6" customHeight="1">
      <c r="A459" s="135"/>
      <c r="B459" s="135"/>
      <c r="C459" s="135"/>
      <c r="D459" s="135"/>
      <c r="E459" s="135"/>
      <c r="F459" s="135"/>
      <c r="G459" s="135"/>
      <c r="H459" s="135"/>
      <c r="I459" s="135"/>
      <c r="J459" s="135"/>
      <c r="K459" s="135"/>
      <c r="L459" s="135"/>
      <c r="M459" s="135"/>
      <c r="N459" s="135"/>
      <c r="O459" s="135"/>
      <c r="P459" s="135"/>
      <c r="Q459" s="135"/>
      <c r="R459" s="135"/>
      <c r="S459" s="135"/>
      <c r="T459" s="135"/>
      <c r="U459" s="135"/>
      <c r="V459" s="135"/>
      <c r="W459" s="135"/>
      <c r="X459" s="135"/>
      <c r="Y459" s="135"/>
      <c r="Z459" s="135"/>
    </row>
    <row r="460" spans="1:26" ht="21.6" customHeight="1">
      <c r="A460" s="135"/>
      <c r="B460" s="135"/>
      <c r="C460" s="135"/>
      <c r="D460" s="135"/>
      <c r="E460" s="135"/>
      <c r="F460" s="135"/>
      <c r="G460" s="135"/>
      <c r="H460" s="135"/>
      <c r="I460" s="135"/>
      <c r="J460" s="135"/>
      <c r="K460" s="135"/>
      <c r="L460" s="135"/>
      <c r="M460" s="135"/>
      <c r="N460" s="135"/>
      <c r="O460" s="135"/>
      <c r="P460" s="135"/>
      <c r="Q460" s="135"/>
      <c r="R460" s="135"/>
      <c r="S460" s="135"/>
      <c r="T460" s="135"/>
      <c r="U460" s="135"/>
      <c r="V460" s="135"/>
      <c r="W460" s="135"/>
      <c r="X460" s="135"/>
      <c r="Y460" s="135"/>
      <c r="Z460" s="135"/>
    </row>
    <row r="461" spans="1:26" ht="21.6" customHeight="1">
      <c r="A461" s="135"/>
      <c r="B461" s="135"/>
      <c r="C461" s="135"/>
      <c r="D461" s="135"/>
      <c r="E461" s="135"/>
      <c r="F461" s="135"/>
      <c r="G461" s="135"/>
      <c r="H461" s="135"/>
      <c r="I461" s="135"/>
      <c r="J461" s="135"/>
      <c r="K461" s="135"/>
      <c r="L461" s="135"/>
      <c r="M461" s="135"/>
      <c r="N461" s="135"/>
      <c r="O461" s="135"/>
      <c r="P461" s="135"/>
      <c r="Q461" s="135"/>
      <c r="R461" s="135"/>
      <c r="S461" s="135"/>
      <c r="T461" s="135"/>
      <c r="U461" s="135"/>
      <c r="V461" s="135"/>
      <c r="W461" s="135"/>
      <c r="X461" s="135"/>
      <c r="Y461" s="135"/>
      <c r="Z461" s="135"/>
    </row>
    <row r="462" spans="1:26" ht="21.6" customHeight="1">
      <c r="A462" s="135"/>
      <c r="B462" s="135"/>
      <c r="C462" s="135"/>
      <c r="D462" s="135"/>
      <c r="E462" s="135"/>
      <c r="F462" s="135"/>
      <c r="G462" s="135"/>
      <c r="H462" s="135"/>
      <c r="I462" s="135"/>
      <c r="J462" s="135"/>
      <c r="K462" s="135"/>
      <c r="L462" s="135"/>
      <c r="M462" s="135"/>
      <c r="N462" s="135"/>
      <c r="O462" s="135"/>
      <c r="P462" s="135"/>
      <c r="Q462" s="135"/>
      <c r="R462" s="135"/>
      <c r="S462" s="135"/>
      <c r="T462" s="135"/>
      <c r="U462" s="135"/>
      <c r="V462" s="135"/>
      <c r="W462" s="135"/>
      <c r="X462" s="135"/>
      <c r="Y462" s="135"/>
      <c r="Z462" s="135"/>
    </row>
    <row r="463" spans="1:26" ht="21.6" customHeight="1">
      <c r="A463" s="135"/>
      <c r="B463" s="135"/>
      <c r="C463" s="135"/>
      <c r="D463" s="135"/>
      <c r="E463" s="135"/>
      <c r="F463" s="135"/>
      <c r="G463" s="135"/>
      <c r="H463" s="135"/>
      <c r="I463" s="135"/>
      <c r="J463" s="135"/>
      <c r="K463" s="135"/>
      <c r="L463" s="135"/>
      <c r="M463" s="135"/>
      <c r="N463" s="135"/>
      <c r="O463" s="135"/>
      <c r="P463" s="135"/>
      <c r="Q463" s="135"/>
      <c r="R463" s="135"/>
      <c r="S463" s="135"/>
      <c r="T463" s="135"/>
      <c r="U463" s="135"/>
      <c r="V463" s="135"/>
      <c r="W463" s="135"/>
      <c r="X463" s="135"/>
      <c r="Y463" s="135"/>
      <c r="Z463" s="135"/>
    </row>
    <row r="464" spans="1:26" ht="21.6" customHeight="1">
      <c r="A464" s="135"/>
      <c r="B464" s="135"/>
      <c r="C464" s="135"/>
      <c r="D464" s="135"/>
      <c r="E464" s="135"/>
      <c r="F464" s="135"/>
      <c r="G464" s="135"/>
      <c r="H464" s="135"/>
      <c r="I464" s="135"/>
      <c r="J464" s="135"/>
      <c r="K464" s="135"/>
      <c r="L464" s="135"/>
      <c r="M464" s="135"/>
      <c r="N464" s="135"/>
      <c r="O464" s="135"/>
      <c r="P464" s="135"/>
      <c r="Q464" s="135"/>
      <c r="R464" s="135"/>
      <c r="S464" s="135"/>
      <c r="T464" s="135"/>
      <c r="U464" s="135"/>
      <c r="V464" s="135"/>
      <c r="W464" s="135"/>
      <c r="X464" s="135"/>
      <c r="Y464" s="135"/>
      <c r="Z464" s="135"/>
    </row>
    <row r="465" spans="1:26" ht="21.6" customHeight="1">
      <c r="A465" s="135"/>
      <c r="B465" s="135"/>
      <c r="C465" s="135"/>
      <c r="D465" s="135"/>
      <c r="E465" s="135"/>
      <c r="F465" s="135"/>
      <c r="G465" s="135"/>
      <c r="H465" s="135"/>
      <c r="I465" s="135"/>
      <c r="J465" s="135"/>
      <c r="K465" s="135"/>
      <c r="L465" s="135"/>
      <c r="M465" s="135"/>
      <c r="N465" s="135"/>
      <c r="O465" s="135"/>
      <c r="P465" s="135"/>
      <c r="Q465" s="135"/>
      <c r="R465" s="135"/>
      <c r="S465" s="135"/>
      <c r="T465" s="135"/>
      <c r="U465" s="135"/>
      <c r="V465" s="135"/>
      <c r="W465" s="135"/>
      <c r="X465" s="135"/>
      <c r="Y465" s="135"/>
      <c r="Z465" s="135"/>
    </row>
    <row r="466" spans="1:26" ht="21.6" customHeight="1">
      <c r="A466" s="135"/>
      <c r="B466" s="135"/>
      <c r="C466" s="135"/>
      <c r="D466" s="135"/>
      <c r="E466" s="135"/>
      <c r="F466" s="135"/>
      <c r="G466" s="135"/>
      <c r="H466" s="135"/>
      <c r="I466" s="135"/>
      <c r="J466" s="135"/>
      <c r="K466" s="135"/>
      <c r="L466" s="135"/>
      <c r="M466" s="135"/>
      <c r="N466" s="135"/>
      <c r="O466" s="135"/>
      <c r="P466" s="135"/>
      <c r="Q466" s="135"/>
      <c r="R466" s="135"/>
      <c r="S466" s="135"/>
      <c r="T466" s="135"/>
      <c r="U466" s="135"/>
      <c r="V466" s="135"/>
      <c r="W466" s="135"/>
      <c r="X466" s="135"/>
      <c r="Y466" s="135"/>
      <c r="Z466" s="135"/>
    </row>
    <row r="467" spans="1:26" ht="21.6" customHeight="1">
      <c r="A467" s="135"/>
      <c r="B467" s="135"/>
      <c r="C467" s="135"/>
      <c r="D467" s="135"/>
      <c r="E467" s="135"/>
      <c r="F467" s="135"/>
      <c r="G467" s="135"/>
      <c r="H467" s="135"/>
      <c r="I467" s="135"/>
      <c r="J467" s="135"/>
      <c r="K467" s="135"/>
      <c r="L467" s="135"/>
      <c r="M467" s="135"/>
      <c r="N467" s="135"/>
      <c r="O467" s="135"/>
      <c r="P467" s="135"/>
      <c r="Q467" s="135"/>
      <c r="R467" s="135"/>
      <c r="S467" s="135"/>
      <c r="T467" s="135"/>
      <c r="U467" s="135"/>
      <c r="V467" s="135"/>
      <c r="W467" s="135"/>
      <c r="X467" s="135"/>
      <c r="Y467" s="135"/>
      <c r="Z467" s="135"/>
    </row>
    <row r="468" spans="1:26" ht="21.6" customHeight="1">
      <c r="A468" s="135"/>
      <c r="B468" s="135"/>
      <c r="C468" s="135"/>
      <c r="D468" s="135"/>
      <c r="E468" s="135"/>
      <c r="F468" s="135"/>
      <c r="G468" s="135"/>
      <c r="H468" s="135"/>
      <c r="I468" s="135"/>
      <c r="J468" s="135"/>
      <c r="K468" s="135"/>
      <c r="L468" s="135"/>
      <c r="M468" s="135"/>
      <c r="N468" s="135"/>
      <c r="O468" s="135"/>
      <c r="P468" s="135"/>
      <c r="Q468" s="135"/>
      <c r="R468" s="135"/>
      <c r="S468" s="135"/>
      <c r="T468" s="135"/>
      <c r="U468" s="135"/>
      <c r="V468" s="135"/>
      <c r="W468" s="135"/>
      <c r="X468" s="135"/>
      <c r="Y468" s="135"/>
      <c r="Z468" s="135"/>
    </row>
    <row r="469" spans="1:26" ht="21.6" customHeight="1">
      <c r="A469" s="135"/>
      <c r="B469" s="135"/>
      <c r="C469" s="135"/>
      <c r="D469" s="135"/>
      <c r="E469" s="135"/>
      <c r="F469" s="135"/>
      <c r="G469" s="135"/>
      <c r="H469" s="135"/>
      <c r="I469" s="135"/>
      <c r="J469" s="135"/>
      <c r="K469" s="135"/>
      <c r="L469" s="135"/>
      <c r="M469" s="135"/>
      <c r="N469" s="135"/>
      <c r="O469" s="135"/>
      <c r="P469" s="135"/>
      <c r="Q469" s="135"/>
      <c r="R469" s="135"/>
      <c r="S469" s="135"/>
      <c r="T469" s="135"/>
      <c r="U469" s="135"/>
      <c r="V469" s="135"/>
      <c r="W469" s="135"/>
      <c r="X469" s="135"/>
      <c r="Y469" s="135"/>
      <c r="Z469" s="135"/>
    </row>
    <row r="470" spans="1:26" ht="21.6" customHeight="1">
      <c r="A470" s="135"/>
      <c r="B470" s="135"/>
      <c r="C470" s="135"/>
      <c r="D470" s="135"/>
      <c r="E470" s="135"/>
      <c r="F470" s="135"/>
      <c r="G470" s="135"/>
      <c r="H470" s="135"/>
      <c r="I470" s="135"/>
      <c r="J470" s="135"/>
      <c r="K470" s="135"/>
      <c r="L470" s="135"/>
      <c r="M470" s="135"/>
      <c r="N470" s="135"/>
      <c r="O470" s="135"/>
      <c r="P470" s="135"/>
      <c r="Q470" s="135"/>
      <c r="R470" s="135"/>
      <c r="S470" s="135"/>
      <c r="T470" s="135"/>
      <c r="U470" s="135"/>
      <c r="V470" s="135"/>
      <c r="W470" s="135"/>
      <c r="X470" s="135"/>
      <c r="Y470" s="135"/>
      <c r="Z470" s="135"/>
    </row>
    <row r="471" spans="1:26" ht="21.6" customHeight="1">
      <c r="A471" s="135"/>
      <c r="B471" s="135"/>
      <c r="C471" s="135"/>
      <c r="D471" s="135"/>
      <c r="E471" s="135"/>
      <c r="F471" s="135"/>
      <c r="G471" s="135"/>
      <c r="H471" s="135"/>
      <c r="I471" s="135"/>
      <c r="J471" s="135"/>
      <c r="K471" s="135"/>
      <c r="L471" s="135"/>
      <c r="M471" s="135"/>
      <c r="N471" s="135"/>
      <c r="O471" s="135"/>
      <c r="P471" s="135"/>
      <c r="Q471" s="135"/>
      <c r="R471" s="135"/>
      <c r="S471" s="135"/>
      <c r="T471" s="135"/>
      <c r="U471" s="135"/>
      <c r="V471" s="135"/>
      <c r="W471" s="135"/>
      <c r="X471" s="135"/>
      <c r="Y471" s="135"/>
      <c r="Z471" s="135"/>
    </row>
    <row r="472" spans="1:26" ht="21.6" customHeight="1">
      <c r="A472" s="135"/>
      <c r="B472" s="135"/>
      <c r="C472" s="135"/>
      <c r="D472" s="135"/>
      <c r="E472" s="135"/>
      <c r="F472" s="135"/>
      <c r="G472" s="135"/>
      <c r="H472" s="135"/>
      <c r="I472" s="135"/>
      <c r="J472" s="135"/>
      <c r="K472" s="135"/>
      <c r="L472" s="135"/>
      <c r="M472" s="135"/>
      <c r="N472" s="135"/>
      <c r="O472" s="135"/>
      <c r="P472" s="135"/>
      <c r="Q472" s="135"/>
      <c r="R472" s="135"/>
      <c r="S472" s="135"/>
      <c r="T472" s="135"/>
      <c r="U472" s="135"/>
      <c r="V472" s="135"/>
      <c r="W472" s="135"/>
      <c r="X472" s="135"/>
      <c r="Y472" s="135"/>
      <c r="Z472" s="135"/>
    </row>
    <row r="473" spans="1:26" ht="21.6" customHeight="1">
      <c r="A473" s="135"/>
      <c r="B473" s="135"/>
      <c r="C473" s="135"/>
      <c r="D473" s="135"/>
      <c r="E473" s="135"/>
      <c r="F473" s="135"/>
      <c r="G473" s="135"/>
      <c r="H473" s="135"/>
      <c r="I473" s="135"/>
      <c r="J473" s="135"/>
      <c r="K473" s="135"/>
      <c r="L473" s="135"/>
      <c r="M473" s="135"/>
      <c r="N473" s="135"/>
      <c r="O473" s="135"/>
      <c r="P473" s="135"/>
      <c r="Q473" s="135"/>
      <c r="R473" s="135"/>
      <c r="S473" s="135"/>
      <c r="T473" s="135"/>
      <c r="U473" s="135"/>
      <c r="V473" s="135"/>
      <c r="W473" s="135"/>
      <c r="X473" s="135"/>
      <c r="Y473" s="135"/>
      <c r="Z473" s="135"/>
    </row>
    <row r="474" spans="1:26" ht="21.6" customHeight="1">
      <c r="A474" s="135"/>
      <c r="B474" s="135"/>
      <c r="C474" s="135"/>
      <c r="D474" s="135"/>
      <c r="E474" s="135"/>
      <c r="F474" s="135"/>
      <c r="G474" s="135"/>
      <c r="H474" s="135"/>
      <c r="I474" s="135"/>
      <c r="J474" s="135"/>
      <c r="K474" s="135"/>
      <c r="L474" s="135"/>
      <c r="M474" s="135"/>
      <c r="N474" s="135"/>
      <c r="O474" s="135"/>
      <c r="P474" s="135"/>
      <c r="Q474" s="135"/>
      <c r="R474" s="135"/>
      <c r="S474" s="135"/>
      <c r="T474" s="135"/>
      <c r="U474" s="135"/>
      <c r="V474" s="135"/>
      <c r="W474" s="135"/>
      <c r="X474" s="135"/>
      <c r="Y474" s="135"/>
      <c r="Z474" s="135"/>
    </row>
    <row r="475" spans="1:26" ht="21.6" customHeight="1">
      <c r="A475" s="135"/>
      <c r="B475" s="135"/>
      <c r="C475" s="135"/>
      <c r="D475" s="135"/>
      <c r="E475" s="135"/>
      <c r="F475" s="135"/>
      <c r="G475" s="135"/>
      <c r="H475" s="135"/>
      <c r="I475" s="135"/>
      <c r="J475" s="135"/>
      <c r="K475" s="135"/>
      <c r="L475" s="135"/>
      <c r="M475" s="135"/>
      <c r="N475" s="135"/>
      <c r="O475" s="135"/>
      <c r="P475" s="135"/>
      <c r="Q475" s="135"/>
      <c r="R475" s="135"/>
      <c r="S475" s="135"/>
      <c r="T475" s="135"/>
      <c r="U475" s="135"/>
      <c r="V475" s="135"/>
      <c r="W475" s="135"/>
      <c r="X475" s="135"/>
      <c r="Y475" s="135"/>
      <c r="Z475" s="135"/>
    </row>
    <row r="476" spans="1:26" ht="21.6" customHeight="1">
      <c r="A476" s="135"/>
      <c r="B476" s="135"/>
      <c r="C476" s="135"/>
      <c r="D476" s="135"/>
      <c r="E476" s="135"/>
      <c r="F476" s="135"/>
      <c r="G476" s="135"/>
      <c r="H476" s="135"/>
      <c r="I476" s="135"/>
      <c r="J476" s="135"/>
      <c r="K476" s="135"/>
      <c r="L476" s="135"/>
      <c r="M476" s="135"/>
      <c r="N476" s="135"/>
      <c r="O476" s="135"/>
      <c r="P476" s="135"/>
      <c r="Q476" s="135"/>
      <c r="R476" s="135"/>
      <c r="S476" s="135"/>
      <c r="T476" s="135"/>
      <c r="U476" s="135"/>
      <c r="V476" s="135"/>
      <c r="W476" s="135"/>
      <c r="X476" s="135"/>
      <c r="Y476" s="135"/>
      <c r="Z476" s="135"/>
    </row>
    <row r="477" spans="1:26" ht="21.6" customHeight="1">
      <c r="A477" s="135"/>
      <c r="B477" s="135"/>
      <c r="C477" s="135"/>
      <c r="D477" s="135"/>
      <c r="E477" s="135"/>
      <c r="F477" s="135"/>
      <c r="G477" s="135"/>
      <c r="H477" s="135"/>
      <c r="I477" s="135"/>
      <c r="J477" s="135"/>
      <c r="K477" s="135"/>
      <c r="L477" s="135"/>
      <c r="M477" s="135"/>
      <c r="N477" s="135"/>
      <c r="O477" s="135"/>
      <c r="P477" s="135"/>
      <c r="Q477" s="135"/>
      <c r="R477" s="135"/>
      <c r="S477" s="135"/>
      <c r="T477" s="135"/>
      <c r="U477" s="135"/>
      <c r="V477" s="135"/>
      <c r="W477" s="135"/>
      <c r="X477" s="135"/>
      <c r="Y477" s="135"/>
      <c r="Z477" s="135"/>
    </row>
    <row r="478" spans="1:26" ht="21.6" customHeight="1">
      <c r="A478" s="135"/>
      <c r="B478" s="135"/>
      <c r="C478" s="135"/>
      <c r="D478" s="135"/>
      <c r="E478" s="135"/>
      <c r="F478" s="135"/>
      <c r="G478" s="135"/>
      <c r="H478" s="135"/>
      <c r="I478" s="135"/>
      <c r="J478" s="135"/>
      <c r="K478" s="135"/>
      <c r="L478" s="135"/>
      <c r="M478" s="135"/>
      <c r="N478" s="135"/>
      <c r="O478" s="135"/>
      <c r="P478" s="135"/>
      <c r="Q478" s="135"/>
      <c r="R478" s="135"/>
      <c r="S478" s="135"/>
      <c r="T478" s="135"/>
      <c r="U478" s="135"/>
      <c r="V478" s="135"/>
      <c r="W478" s="135"/>
      <c r="X478" s="135"/>
      <c r="Y478" s="135"/>
      <c r="Z478" s="135"/>
    </row>
    <row r="479" spans="1:26" ht="21.6" customHeight="1">
      <c r="A479" s="135"/>
      <c r="B479" s="135"/>
      <c r="C479" s="135"/>
      <c r="D479" s="135"/>
      <c r="E479" s="135"/>
      <c r="F479" s="135"/>
      <c r="G479" s="135"/>
      <c r="H479" s="135"/>
      <c r="I479" s="135"/>
      <c r="J479" s="135"/>
      <c r="K479" s="135"/>
      <c r="L479" s="135"/>
      <c r="M479" s="135"/>
      <c r="N479" s="135"/>
      <c r="O479" s="135"/>
      <c r="P479" s="135"/>
      <c r="Q479" s="135"/>
      <c r="R479" s="135"/>
      <c r="S479" s="135"/>
      <c r="T479" s="135"/>
      <c r="U479" s="135"/>
      <c r="V479" s="135"/>
      <c r="W479" s="135"/>
      <c r="X479" s="135"/>
      <c r="Y479" s="135"/>
      <c r="Z479" s="135"/>
    </row>
    <row r="480" spans="1:26" ht="21.6" customHeight="1">
      <c r="A480" s="135"/>
      <c r="B480" s="135"/>
      <c r="C480" s="135"/>
      <c r="D480" s="135"/>
      <c r="E480" s="135"/>
      <c r="F480" s="135"/>
      <c r="G480" s="135"/>
      <c r="H480" s="135"/>
      <c r="I480" s="135"/>
      <c r="J480" s="135"/>
      <c r="K480" s="135"/>
      <c r="L480" s="135"/>
      <c r="M480" s="135"/>
      <c r="N480" s="135"/>
      <c r="O480" s="135"/>
      <c r="P480" s="135"/>
      <c r="Q480" s="135"/>
      <c r="R480" s="135"/>
      <c r="S480" s="135"/>
      <c r="T480" s="135"/>
      <c r="U480" s="135"/>
      <c r="V480" s="135"/>
      <c r="W480" s="135"/>
      <c r="X480" s="135"/>
      <c r="Y480" s="135"/>
      <c r="Z480" s="135"/>
    </row>
    <row r="481" spans="1:26" ht="21.6" customHeight="1">
      <c r="A481" s="135"/>
      <c r="B481" s="135"/>
      <c r="C481" s="135"/>
      <c r="D481" s="135"/>
      <c r="E481" s="135"/>
      <c r="F481" s="135"/>
      <c r="G481" s="135"/>
      <c r="H481" s="135"/>
      <c r="I481" s="135"/>
      <c r="J481" s="135"/>
      <c r="K481" s="135"/>
      <c r="L481" s="135"/>
      <c r="M481" s="135"/>
      <c r="N481" s="135"/>
      <c r="O481" s="135"/>
      <c r="P481" s="135"/>
      <c r="Q481" s="135"/>
      <c r="R481" s="135"/>
      <c r="S481" s="135"/>
      <c r="T481" s="135"/>
      <c r="U481" s="135"/>
      <c r="V481" s="135"/>
      <c r="W481" s="135"/>
      <c r="X481" s="135"/>
      <c r="Y481" s="135"/>
      <c r="Z481" s="135"/>
    </row>
    <row r="482" spans="1:26" ht="21.6" customHeight="1">
      <c r="A482" s="135"/>
      <c r="B482" s="135"/>
      <c r="C482" s="135"/>
      <c r="D482" s="135"/>
      <c r="E482" s="135"/>
      <c r="F482" s="135"/>
      <c r="G482" s="135"/>
      <c r="H482" s="135"/>
      <c r="I482" s="135"/>
      <c r="J482" s="135"/>
      <c r="K482" s="135"/>
      <c r="L482" s="135"/>
      <c r="M482" s="135"/>
      <c r="N482" s="135"/>
      <c r="O482" s="135"/>
      <c r="P482" s="135"/>
      <c r="Q482" s="135"/>
      <c r="R482" s="135"/>
      <c r="S482" s="135"/>
      <c r="T482" s="135"/>
      <c r="U482" s="135"/>
      <c r="V482" s="135"/>
      <c r="W482" s="135"/>
      <c r="X482" s="135"/>
      <c r="Y482" s="135"/>
      <c r="Z482" s="135"/>
    </row>
    <row r="483" spans="1:26" ht="21.6" customHeight="1">
      <c r="A483" s="135"/>
      <c r="B483" s="135"/>
      <c r="C483" s="135"/>
      <c r="D483" s="135"/>
      <c r="E483" s="135"/>
      <c r="F483" s="135"/>
      <c r="G483" s="135"/>
      <c r="H483" s="135"/>
      <c r="I483" s="135"/>
      <c r="J483" s="135"/>
      <c r="K483" s="135"/>
      <c r="L483" s="135"/>
      <c r="M483" s="135"/>
      <c r="N483" s="135"/>
      <c r="O483" s="135"/>
      <c r="P483" s="135"/>
      <c r="Q483" s="135"/>
      <c r="R483" s="135"/>
      <c r="S483" s="135"/>
      <c r="T483" s="135"/>
      <c r="U483" s="135"/>
      <c r="V483" s="135"/>
      <c r="W483" s="135"/>
      <c r="X483" s="135"/>
      <c r="Y483" s="135"/>
      <c r="Z483" s="135"/>
    </row>
    <row r="484" spans="1:26" ht="21.6" customHeight="1">
      <c r="A484" s="135"/>
      <c r="B484" s="135"/>
      <c r="C484" s="135"/>
      <c r="D484" s="135"/>
      <c r="E484" s="135"/>
      <c r="F484" s="135"/>
      <c r="G484" s="135"/>
      <c r="H484" s="135"/>
      <c r="I484" s="135"/>
      <c r="J484" s="135"/>
      <c r="K484" s="135"/>
      <c r="L484" s="135"/>
      <c r="M484" s="135"/>
      <c r="N484" s="135"/>
      <c r="O484" s="135"/>
      <c r="P484" s="135"/>
      <c r="Q484" s="135"/>
      <c r="R484" s="135"/>
      <c r="S484" s="135"/>
      <c r="T484" s="135"/>
      <c r="U484" s="135"/>
      <c r="V484" s="135"/>
      <c r="W484" s="135"/>
      <c r="X484" s="135"/>
      <c r="Y484" s="135"/>
      <c r="Z484" s="135"/>
    </row>
    <row r="485" spans="1:26" ht="21.6" customHeight="1">
      <c r="A485" s="135"/>
      <c r="B485" s="135"/>
      <c r="C485" s="135"/>
      <c r="D485" s="135"/>
      <c r="E485" s="135"/>
      <c r="F485" s="135"/>
      <c r="G485" s="135"/>
      <c r="H485" s="135"/>
      <c r="I485" s="135"/>
      <c r="J485" s="135"/>
      <c r="K485" s="135"/>
      <c r="L485" s="135"/>
      <c r="M485" s="135"/>
      <c r="N485" s="135"/>
      <c r="O485" s="135"/>
      <c r="P485" s="135"/>
      <c r="Q485" s="135"/>
      <c r="R485" s="135"/>
      <c r="S485" s="135"/>
      <c r="T485" s="135"/>
      <c r="U485" s="135"/>
      <c r="V485" s="135"/>
      <c r="W485" s="135"/>
      <c r="X485" s="135"/>
      <c r="Y485" s="135"/>
      <c r="Z485" s="135"/>
    </row>
    <row r="486" spans="1:26" ht="21.6" customHeight="1">
      <c r="A486" s="135"/>
      <c r="B486" s="135"/>
      <c r="C486" s="135"/>
      <c r="D486" s="135"/>
      <c r="E486" s="135"/>
      <c r="F486" s="135"/>
      <c r="G486" s="135"/>
      <c r="H486" s="135"/>
      <c r="I486" s="135"/>
      <c r="J486" s="135"/>
      <c r="K486" s="135"/>
      <c r="L486" s="135"/>
      <c r="M486" s="135"/>
      <c r="N486" s="135"/>
      <c r="O486" s="135"/>
      <c r="P486" s="135"/>
      <c r="Q486" s="135"/>
      <c r="R486" s="135"/>
      <c r="S486" s="135"/>
      <c r="T486" s="135"/>
      <c r="U486" s="135"/>
      <c r="V486" s="135"/>
      <c r="W486" s="135"/>
      <c r="X486" s="135"/>
      <c r="Y486" s="135"/>
      <c r="Z486" s="135"/>
    </row>
    <row r="487" spans="1:26" ht="21.6" customHeight="1">
      <c r="A487" s="135"/>
      <c r="B487" s="135"/>
      <c r="C487" s="135"/>
      <c r="D487" s="135"/>
      <c r="E487" s="135"/>
      <c r="F487" s="135"/>
      <c r="G487" s="135"/>
      <c r="H487" s="135"/>
      <c r="I487" s="135"/>
      <c r="J487" s="135"/>
      <c r="K487" s="135"/>
      <c r="L487" s="135"/>
      <c r="M487" s="135"/>
      <c r="N487" s="135"/>
      <c r="O487" s="135"/>
      <c r="P487" s="135"/>
      <c r="Q487" s="135"/>
      <c r="R487" s="135"/>
      <c r="S487" s="135"/>
      <c r="T487" s="135"/>
      <c r="U487" s="135"/>
      <c r="V487" s="135"/>
      <c r="W487" s="135"/>
      <c r="X487" s="135"/>
      <c r="Y487" s="135"/>
      <c r="Z487" s="135"/>
    </row>
    <row r="488" spans="1:26" ht="21.6" customHeight="1">
      <c r="A488" s="135"/>
      <c r="B488" s="135"/>
      <c r="C488" s="135"/>
      <c r="D488" s="135"/>
      <c r="E488" s="135"/>
      <c r="F488" s="135"/>
      <c r="G488" s="135"/>
      <c r="H488" s="135"/>
      <c r="I488" s="135"/>
      <c r="J488" s="135"/>
      <c r="K488" s="135"/>
      <c r="L488" s="135"/>
      <c r="M488" s="135"/>
      <c r="N488" s="135"/>
      <c r="O488" s="135"/>
      <c r="P488" s="135"/>
      <c r="Q488" s="135"/>
      <c r="R488" s="135"/>
      <c r="S488" s="135"/>
      <c r="T488" s="135"/>
      <c r="U488" s="135"/>
      <c r="V488" s="135"/>
      <c r="W488" s="135"/>
      <c r="X488" s="135"/>
      <c r="Y488" s="135"/>
      <c r="Z488" s="135"/>
    </row>
    <row r="489" spans="1:26" ht="21.6" customHeight="1">
      <c r="A489" s="135"/>
      <c r="B489" s="135"/>
      <c r="C489" s="135"/>
      <c r="D489" s="135"/>
      <c r="E489" s="135"/>
      <c r="F489" s="135"/>
      <c r="G489" s="135"/>
      <c r="H489" s="135"/>
      <c r="I489" s="135"/>
      <c r="J489" s="135"/>
      <c r="K489" s="135"/>
      <c r="L489" s="135"/>
      <c r="M489" s="135"/>
      <c r="N489" s="135"/>
      <c r="O489" s="135"/>
      <c r="P489" s="135"/>
      <c r="Q489" s="135"/>
      <c r="R489" s="135"/>
      <c r="S489" s="135"/>
      <c r="T489" s="135"/>
      <c r="U489" s="135"/>
      <c r="V489" s="135"/>
      <c r="W489" s="135"/>
      <c r="X489" s="135"/>
      <c r="Y489" s="135"/>
      <c r="Z489" s="135"/>
    </row>
    <row r="490" spans="1:26" ht="21.6" customHeight="1">
      <c r="A490" s="135"/>
      <c r="B490" s="135"/>
      <c r="C490" s="135"/>
      <c r="D490" s="135"/>
      <c r="E490" s="135"/>
      <c r="F490" s="135"/>
      <c r="G490" s="135"/>
      <c r="H490" s="135"/>
      <c r="I490" s="135"/>
      <c r="J490" s="135"/>
      <c r="K490" s="135"/>
      <c r="L490" s="135"/>
      <c r="M490" s="135"/>
      <c r="N490" s="135"/>
      <c r="O490" s="135"/>
      <c r="P490" s="135"/>
      <c r="Q490" s="135"/>
      <c r="R490" s="135"/>
      <c r="S490" s="135"/>
      <c r="T490" s="135"/>
      <c r="U490" s="135"/>
      <c r="V490" s="135"/>
      <c r="W490" s="135"/>
      <c r="X490" s="135"/>
      <c r="Y490" s="135"/>
      <c r="Z490" s="135"/>
    </row>
    <row r="491" spans="1:26" ht="21.6" customHeight="1">
      <c r="A491" s="135"/>
      <c r="B491" s="135"/>
      <c r="C491" s="135"/>
      <c r="D491" s="135"/>
      <c r="E491" s="135"/>
      <c r="F491" s="135"/>
      <c r="G491" s="135"/>
      <c r="H491" s="135"/>
      <c r="I491" s="135"/>
      <c r="J491" s="135"/>
      <c r="K491" s="135"/>
      <c r="L491" s="135"/>
      <c r="M491" s="135"/>
      <c r="N491" s="135"/>
      <c r="O491" s="135"/>
      <c r="P491" s="135"/>
      <c r="Q491" s="135"/>
      <c r="R491" s="135"/>
      <c r="S491" s="135"/>
      <c r="T491" s="135"/>
      <c r="U491" s="135"/>
      <c r="V491" s="135"/>
      <c r="W491" s="135"/>
      <c r="X491" s="135"/>
      <c r="Y491" s="135"/>
      <c r="Z491" s="135"/>
    </row>
    <row r="492" spans="1:26" ht="21.6" customHeight="1">
      <c r="A492" s="135"/>
      <c r="B492" s="135"/>
      <c r="C492" s="135"/>
      <c r="D492" s="135"/>
      <c r="E492" s="135"/>
      <c r="F492" s="135"/>
      <c r="G492" s="135"/>
      <c r="H492" s="135"/>
      <c r="I492" s="135"/>
      <c r="J492" s="135"/>
      <c r="K492" s="135"/>
      <c r="L492" s="135"/>
      <c r="M492" s="135"/>
      <c r="N492" s="135"/>
      <c r="O492" s="135"/>
      <c r="P492" s="135"/>
      <c r="Q492" s="135"/>
      <c r="R492" s="135"/>
      <c r="S492" s="135"/>
      <c r="T492" s="135"/>
      <c r="U492" s="135"/>
      <c r="V492" s="135"/>
      <c r="W492" s="135"/>
      <c r="X492" s="135"/>
      <c r="Y492" s="135"/>
      <c r="Z492" s="135"/>
    </row>
    <row r="493" spans="1:26" ht="21.6" customHeight="1">
      <c r="A493" s="135"/>
      <c r="B493" s="135"/>
      <c r="C493" s="135"/>
      <c r="D493" s="135"/>
      <c r="E493" s="135"/>
      <c r="F493" s="135"/>
      <c r="G493" s="135"/>
      <c r="H493" s="135"/>
      <c r="I493" s="135"/>
      <c r="J493" s="135"/>
      <c r="K493" s="135"/>
      <c r="L493" s="135"/>
      <c r="M493" s="135"/>
      <c r="N493" s="135"/>
      <c r="O493" s="135"/>
      <c r="P493" s="135"/>
      <c r="Q493" s="135"/>
      <c r="R493" s="135"/>
      <c r="S493" s="135"/>
      <c r="T493" s="135"/>
      <c r="U493" s="135"/>
      <c r="V493" s="135"/>
      <c r="W493" s="135"/>
      <c r="X493" s="135"/>
      <c r="Y493" s="135"/>
      <c r="Z493" s="135"/>
    </row>
    <row r="494" spans="1:26" ht="21.6" customHeight="1">
      <c r="A494" s="135"/>
      <c r="B494" s="135"/>
      <c r="C494" s="135"/>
      <c r="D494" s="135"/>
      <c r="E494" s="135"/>
      <c r="F494" s="135"/>
      <c r="G494" s="135"/>
      <c r="H494" s="135"/>
      <c r="I494" s="135"/>
      <c r="J494" s="135"/>
      <c r="K494" s="135"/>
      <c r="L494" s="135"/>
      <c r="M494" s="135"/>
      <c r="N494" s="135"/>
      <c r="O494" s="135"/>
      <c r="P494" s="135"/>
      <c r="Q494" s="135"/>
      <c r="R494" s="135"/>
      <c r="S494" s="135"/>
      <c r="T494" s="135"/>
      <c r="U494" s="135"/>
      <c r="V494" s="135"/>
      <c r="W494" s="135"/>
      <c r="X494" s="135"/>
      <c r="Y494" s="135"/>
      <c r="Z494" s="135"/>
    </row>
    <row r="495" spans="1:26" ht="21.6" customHeight="1">
      <c r="A495" s="135"/>
      <c r="B495" s="135"/>
      <c r="C495" s="135"/>
      <c r="D495" s="135"/>
      <c r="E495" s="135"/>
      <c r="F495" s="135"/>
      <c r="G495" s="135"/>
      <c r="H495" s="135"/>
      <c r="I495" s="135"/>
      <c r="J495" s="135"/>
      <c r="K495" s="135"/>
      <c r="L495" s="135"/>
      <c r="M495" s="135"/>
      <c r="N495" s="135"/>
      <c r="O495" s="135"/>
      <c r="P495" s="135"/>
      <c r="Q495" s="135"/>
      <c r="R495" s="135"/>
      <c r="S495" s="135"/>
      <c r="T495" s="135"/>
      <c r="U495" s="135"/>
      <c r="V495" s="135"/>
      <c r="W495" s="135"/>
      <c r="X495" s="135"/>
      <c r="Y495" s="135"/>
      <c r="Z495" s="135"/>
    </row>
    <row r="496" spans="1:26" ht="21.6" customHeight="1">
      <c r="A496" s="135"/>
      <c r="B496" s="135"/>
      <c r="C496" s="135"/>
      <c r="D496" s="135"/>
      <c r="E496" s="135"/>
      <c r="F496" s="135"/>
      <c r="G496" s="135"/>
      <c r="H496" s="135"/>
      <c r="I496" s="135"/>
      <c r="J496" s="135"/>
      <c r="K496" s="135"/>
      <c r="L496" s="135"/>
      <c r="M496" s="135"/>
      <c r="N496" s="135"/>
      <c r="O496" s="135"/>
      <c r="P496" s="135"/>
      <c r="Q496" s="135"/>
      <c r="R496" s="135"/>
      <c r="S496" s="135"/>
      <c r="T496" s="135"/>
      <c r="U496" s="135"/>
      <c r="V496" s="135"/>
      <c r="W496" s="135"/>
      <c r="X496" s="135"/>
      <c r="Y496" s="135"/>
      <c r="Z496" s="135"/>
    </row>
    <row r="497" spans="1:26" ht="21.6" customHeight="1">
      <c r="A497" s="135"/>
      <c r="B497" s="135"/>
      <c r="C497" s="135"/>
      <c r="D497" s="135"/>
      <c r="E497" s="135"/>
      <c r="F497" s="135"/>
      <c r="G497" s="135"/>
      <c r="H497" s="135"/>
      <c r="I497" s="135"/>
      <c r="J497" s="135"/>
      <c r="K497" s="135"/>
      <c r="L497" s="135"/>
      <c r="M497" s="135"/>
      <c r="N497" s="135"/>
      <c r="O497" s="135"/>
      <c r="P497" s="135"/>
      <c r="Q497" s="135"/>
      <c r="R497" s="135"/>
      <c r="S497" s="135"/>
      <c r="T497" s="135"/>
      <c r="U497" s="135"/>
      <c r="V497" s="135"/>
      <c r="W497" s="135"/>
      <c r="X497" s="135"/>
      <c r="Y497" s="135"/>
      <c r="Z497" s="135"/>
    </row>
    <row r="498" spans="1:26" ht="21.6" customHeight="1">
      <c r="A498" s="135"/>
      <c r="B498" s="135"/>
      <c r="C498" s="135"/>
      <c r="D498" s="135"/>
      <c r="E498" s="135"/>
      <c r="F498" s="135"/>
      <c r="G498" s="135"/>
      <c r="H498" s="135"/>
      <c r="I498" s="135"/>
      <c r="J498" s="135"/>
      <c r="K498" s="135"/>
      <c r="L498" s="135"/>
      <c r="M498" s="135"/>
      <c r="N498" s="135"/>
      <c r="O498" s="135"/>
      <c r="P498" s="135"/>
      <c r="Q498" s="135"/>
      <c r="R498" s="135"/>
      <c r="S498" s="135"/>
      <c r="T498" s="135"/>
      <c r="U498" s="135"/>
      <c r="V498" s="135"/>
      <c r="W498" s="135"/>
      <c r="X498" s="135"/>
      <c r="Y498" s="135"/>
      <c r="Z498" s="135"/>
    </row>
    <row r="499" spans="1:26" ht="21.6" customHeight="1">
      <c r="A499" s="135"/>
      <c r="B499" s="135"/>
      <c r="C499" s="135"/>
      <c r="D499" s="135"/>
      <c r="E499" s="135"/>
      <c r="F499" s="135"/>
      <c r="G499" s="135"/>
      <c r="H499" s="135"/>
      <c r="I499" s="135"/>
      <c r="J499" s="135"/>
      <c r="K499" s="135"/>
      <c r="L499" s="135"/>
      <c r="M499" s="135"/>
      <c r="N499" s="135"/>
      <c r="O499" s="135"/>
      <c r="P499" s="135"/>
      <c r="Q499" s="135"/>
      <c r="R499" s="135"/>
      <c r="S499" s="135"/>
      <c r="T499" s="135"/>
      <c r="U499" s="135"/>
      <c r="V499" s="135"/>
      <c r="W499" s="135"/>
      <c r="X499" s="135"/>
      <c r="Y499" s="135"/>
      <c r="Z499" s="135"/>
    </row>
    <row r="500" spans="1:26" ht="21.6" customHeight="1">
      <c r="A500" s="135"/>
      <c r="B500" s="135"/>
      <c r="C500" s="135"/>
      <c r="D500" s="135"/>
      <c r="E500" s="135"/>
      <c r="F500" s="135"/>
      <c r="G500" s="135"/>
      <c r="H500" s="135"/>
      <c r="I500" s="135"/>
      <c r="J500" s="135"/>
      <c r="K500" s="135"/>
      <c r="L500" s="135"/>
      <c r="M500" s="135"/>
      <c r="N500" s="135"/>
      <c r="O500" s="135"/>
      <c r="P500" s="135"/>
      <c r="Q500" s="135"/>
      <c r="R500" s="135"/>
      <c r="S500" s="135"/>
      <c r="T500" s="135"/>
      <c r="U500" s="135"/>
      <c r="V500" s="135"/>
      <c r="W500" s="135"/>
      <c r="X500" s="135"/>
      <c r="Y500" s="135"/>
      <c r="Z500" s="135"/>
    </row>
    <row r="501" spans="1:26" ht="21.6" customHeight="1">
      <c r="A501" s="135"/>
      <c r="B501" s="135"/>
      <c r="C501" s="135"/>
      <c r="D501" s="135"/>
      <c r="E501" s="135"/>
      <c r="F501" s="135"/>
      <c r="G501" s="135"/>
      <c r="H501" s="135"/>
      <c r="I501" s="135"/>
      <c r="J501" s="135"/>
      <c r="K501" s="135"/>
      <c r="L501" s="135"/>
      <c r="M501" s="135"/>
      <c r="N501" s="135"/>
      <c r="O501" s="135"/>
      <c r="P501" s="135"/>
      <c r="Q501" s="135"/>
      <c r="R501" s="135"/>
      <c r="S501" s="135"/>
      <c r="T501" s="135"/>
      <c r="U501" s="135"/>
      <c r="V501" s="135"/>
      <c r="W501" s="135"/>
      <c r="X501" s="135"/>
      <c r="Y501" s="135"/>
      <c r="Z501" s="135"/>
    </row>
    <row r="502" spans="1:26" ht="21.6" customHeight="1">
      <c r="A502" s="135"/>
      <c r="B502" s="135"/>
      <c r="C502" s="135"/>
      <c r="D502" s="135"/>
      <c r="E502" s="135"/>
      <c r="F502" s="135"/>
      <c r="G502" s="135"/>
      <c r="H502" s="135"/>
      <c r="I502" s="135"/>
      <c r="J502" s="135"/>
      <c r="K502" s="135"/>
      <c r="L502" s="135"/>
      <c r="M502" s="135"/>
      <c r="N502" s="135"/>
      <c r="O502" s="135"/>
      <c r="P502" s="135"/>
      <c r="Q502" s="135"/>
      <c r="R502" s="135"/>
      <c r="S502" s="135"/>
      <c r="T502" s="135"/>
      <c r="U502" s="135"/>
      <c r="V502" s="135"/>
      <c r="W502" s="135"/>
      <c r="X502" s="135"/>
      <c r="Y502" s="135"/>
      <c r="Z502" s="135"/>
    </row>
    <row r="503" spans="1:26" ht="21.6" customHeight="1">
      <c r="A503" s="135"/>
      <c r="B503" s="135"/>
      <c r="C503" s="135"/>
      <c r="D503" s="135"/>
      <c r="E503" s="135"/>
      <c r="F503" s="135"/>
      <c r="G503" s="135"/>
      <c r="H503" s="135"/>
      <c r="I503" s="135"/>
      <c r="J503" s="135"/>
      <c r="K503" s="135"/>
      <c r="L503" s="135"/>
      <c r="M503" s="135"/>
      <c r="N503" s="135"/>
      <c r="O503" s="135"/>
      <c r="P503" s="135"/>
      <c r="Q503" s="135"/>
      <c r="R503" s="135"/>
      <c r="S503" s="135"/>
      <c r="T503" s="135"/>
      <c r="U503" s="135"/>
      <c r="V503" s="135"/>
      <c r="W503" s="135"/>
      <c r="X503" s="135"/>
      <c r="Y503" s="135"/>
      <c r="Z503" s="135"/>
    </row>
    <row r="504" spans="1:26" ht="21.6" customHeight="1">
      <c r="A504" s="135"/>
      <c r="B504" s="135"/>
      <c r="C504" s="135"/>
      <c r="D504" s="135"/>
      <c r="E504" s="135"/>
      <c r="F504" s="135"/>
      <c r="G504" s="135"/>
      <c r="H504" s="135"/>
      <c r="I504" s="135"/>
      <c r="J504" s="135"/>
      <c r="K504" s="135"/>
      <c r="L504" s="135"/>
      <c r="M504" s="135"/>
      <c r="N504" s="135"/>
      <c r="O504" s="135"/>
      <c r="P504" s="135"/>
      <c r="Q504" s="135"/>
      <c r="R504" s="135"/>
      <c r="S504" s="135"/>
      <c r="T504" s="135"/>
      <c r="U504" s="135"/>
      <c r="V504" s="135"/>
      <c r="W504" s="135"/>
      <c r="X504" s="135"/>
      <c r="Y504" s="135"/>
      <c r="Z504" s="135"/>
    </row>
    <row r="505" spans="1:26" ht="21.6" customHeight="1">
      <c r="A505" s="135"/>
      <c r="B505" s="135"/>
      <c r="C505" s="135"/>
      <c r="D505" s="135"/>
      <c r="E505" s="135"/>
      <c r="F505" s="135"/>
      <c r="G505" s="135"/>
      <c r="H505" s="135"/>
      <c r="I505" s="135"/>
      <c r="J505" s="135"/>
      <c r="K505" s="135"/>
      <c r="L505" s="135"/>
      <c r="M505" s="135"/>
      <c r="N505" s="135"/>
      <c r="O505" s="135"/>
      <c r="P505" s="135"/>
      <c r="Q505" s="135"/>
      <c r="R505" s="135"/>
      <c r="S505" s="135"/>
      <c r="T505" s="135"/>
      <c r="U505" s="135"/>
      <c r="V505" s="135"/>
      <c r="W505" s="135"/>
      <c r="X505" s="135"/>
      <c r="Y505" s="135"/>
      <c r="Z505" s="135"/>
    </row>
    <row r="506" spans="1:26" ht="21.6" customHeight="1">
      <c r="A506" s="135"/>
      <c r="B506" s="135"/>
      <c r="C506" s="135"/>
      <c r="D506" s="135"/>
      <c r="E506" s="135"/>
      <c r="F506" s="135"/>
      <c r="G506" s="135"/>
      <c r="H506" s="135"/>
      <c r="I506" s="135"/>
      <c r="J506" s="135"/>
      <c r="K506" s="135"/>
      <c r="L506" s="135"/>
      <c r="M506" s="135"/>
      <c r="N506" s="135"/>
      <c r="O506" s="135"/>
      <c r="P506" s="135"/>
      <c r="Q506" s="135"/>
      <c r="R506" s="135"/>
      <c r="S506" s="135"/>
      <c r="T506" s="135"/>
      <c r="U506" s="135"/>
      <c r="V506" s="135"/>
      <c r="W506" s="135"/>
      <c r="X506" s="135"/>
      <c r="Y506" s="135"/>
      <c r="Z506" s="135"/>
    </row>
    <row r="507" spans="1:26" ht="21.6" customHeight="1">
      <c r="A507" s="135"/>
      <c r="B507" s="135"/>
      <c r="C507" s="135"/>
      <c r="D507" s="135"/>
      <c r="E507" s="135"/>
      <c r="F507" s="135"/>
      <c r="G507" s="135"/>
      <c r="H507" s="135"/>
      <c r="I507" s="135"/>
      <c r="J507" s="135"/>
      <c r="K507" s="135"/>
      <c r="L507" s="135"/>
      <c r="M507" s="135"/>
      <c r="N507" s="135"/>
      <c r="O507" s="135"/>
      <c r="P507" s="135"/>
      <c r="Q507" s="135"/>
      <c r="R507" s="135"/>
      <c r="S507" s="135"/>
      <c r="T507" s="135"/>
      <c r="U507" s="135"/>
      <c r="V507" s="135"/>
      <c r="W507" s="135"/>
      <c r="X507" s="135"/>
      <c r="Y507" s="135"/>
      <c r="Z507" s="135"/>
    </row>
    <row r="508" spans="1:26" ht="21.6" customHeight="1">
      <c r="A508" s="135"/>
      <c r="B508" s="135"/>
      <c r="C508" s="135"/>
      <c r="D508" s="135"/>
      <c r="E508" s="135"/>
      <c r="F508" s="135"/>
      <c r="G508" s="135"/>
      <c r="H508" s="135"/>
      <c r="I508" s="135"/>
      <c r="J508" s="135"/>
      <c r="K508" s="135"/>
      <c r="L508" s="135"/>
      <c r="M508" s="135"/>
      <c r="N508" s="135"/>
      <c r="O508" s="135"/>
      <c r="P508" s="135"/>
      <c r="Q508" s="135"/>
      <c r="R508" s="135"/>
      <c r="S508" s="135"/>
      <c r="T508" s="135"/>
      <c r="U508" s="135"/>
      <c r="V508" s="135"/>
      <c r="W508" s="135"/>
      <c r="X508" s="135"/>
      <c r="Y508" s="135"/>
      <c r="Z508" s="135"/>
    </row>
    <row r="509" spans="1:26" ht="21.6" customHeight="1">
      <c r="A509" s="135"/>
      <c r="B509" s="135"/>
      <c r="C509" s="135"/>
      <c r="D509" s="135"/>
      <c r="E509" s="135"/>
      <c r="F509" s="135"/>
      <c r="G509" s="135"/>
      <c r="H509" s="135"/>
      <c r="I509" s="135"/>
      <c r="J509" s="135"/>
      <c r="K509" s="135"/>
      <c r="L509" s="135"/>
      <c r="M509" s="135"/>
      <c r="N509" s="135"/>
      <c r="O509" s="135"/>
      <c r="P509" s="135"/>
      <c r="Q509" s="135"/>
      <c r="R509" s="135"/>
      <c r="S509" s="135"/>
      <c r="T509" s="135"/>
      <c r="U509" s="135"/>
      <c r="V509" s="135"/>
      <c r="W509" s="135"/>
      <c r="X509" s="135"/>
      <c r="Y509" s="135"/>
      <c r="Z509" s="135"/>
    </row>
    <row r="510" spans="1:26" ht="21.6" customHeight="1">
      <c r="A510" s="135"/>
      <c r="B510" s="135"/>
      <c r="C510" s="135"/>
      <c r="D510" s="135"/>
      <c r="E510" s="135"/>
      <c r="F510" s="135"/>
      <c r="G510" s="135"/>
      <c r="H510" s="135"/>
      <c r="I510" s="135"/>
      <c r="J510" s="135"/>
      <c r="K510" s="135"/>
      <c r="L510" s="135"/>
      <c r="M510" s="135"/>
      <c r="N510" s="135"/>
      <c r="O510" s="135"/>
      <c r="P510" s="135"/>
      <c r="Q510" s="135"/>
      <c r="R510" s="135"/>
      <c r="S510" s="135"/>
      <c r="T510" s="135"/>
      <c r="U510" s="135"/>
      <c r="V510" s="135"/>
      <c r="W510" s="135"/>
      <c r="X510" s="135"/>
      <c r="Y510" s="135"/>
      <c r="Z510" s="135"/>
    </row>
    <row r="511" spans="1:26" ht="21.6" customHeight="1">
      <c r="A511" s="135"/>
      <c r="B511" s="135"/>
      <c r="C511" s="135"/>
      <c r="D511" s="135"/>
      <c r="E511" s="135"/>
      <c r="F511" s="135"/>
      <c r="G511" s="135"/>
      <c r="H511" s="135"/>
      <c r="I511" s="135"/>
      <c r="J511" s="135"/>
      <c r="K511" s="135"/>
      <c r="L511" s="135"/>
      <c r="M511" s="135"/>
      <c r="N511" s="135"/>
      <c r="O511" s="135"/>
      <c r="P511" s="135"/>
      <c r="Q511" s="135"/>
      <c r="R511" s="135"/>
      <c r="S511" s="135"/>
      <c r="T511" s="135"/>
      <c r="U511" s="135"/>
      <c r="V511" s="135"/>
      <c r="W511" s="135"/>
      <c r="X511" s="135"/>
      <c r="Y511" s="135"/>
      <c r="Z511" s="135"/>
    </row>
    <row r="512" spans="1:26" ht="21.6" customHeight="1">
      <c r="A512" s="135"/>
      <c r="B512" s="135"/>
      <c r="C512" s="135"/>
      <c r="D512" s="135"/>
      <c r="E512" s="135"/>
      <c r="F512" s="135"/>
      <c r="G512" s="135"/>
      <c r="H512" s="135"/>
      <c r="I512" s="135"/>
      <c r="J512" s="135"/>
      <c r="K512" s="135"/>
      <c r="L512" s="135"/>
      <c r="M512" s="135"/>
      <c r="N512" s="135"/>
      <c r="O512" s="135"/>
      <c r="P512" s="135"/>
      <c r="Q512" s="135"/>
      <c r="R512" s="135"/>
      <c r="S512" s="135"/>
      <c r="T512" s="135"/>
      <c r="U512" s="135"/>
      <c r="V512" s="135"/>
      <c r="W512" s="135"/>
      <c r="X512" s="135"/>
      <c r="Y512" s="135"/>
      <c r="Z512" s="135"/>
    </row>
    <row r="513" spans="1:26" ht="21.6" customHeight="1">
      <c r="A513" s="135"/>
      <c r="B513" s="135"/>
      <c r="C513" s="135"/>
      <c r="D513" s="135"/>
      <c r="E513" s="135"/>
      <c r="F513" s="135"/>
      <c r="G513" s="135"/>
      <c r="H513" s="135"/>
      <c r="I513" s="135"/>
      <c r="J513" s="135"/>
      <c r="K513" s="135"/>
      <c r="L513" s="135"/>
      <c r="M513" s="135"/>
      <c r="N513" s="135"/>
      <c r="O513" s="135"/>
      <c r="P513" s="135"/>
      <c r="Q513" s="135"/>
      <c r="R513" s="135"/>
      <c r="S513" s="135"/>
      <c r="T513" s="135"/>
      <c r="U513" s="135"/>
      <c r="V513" s="135"/>
      <c r="W513" s="135"/>
      <c r="X513" s="135"/>
      <c r="Y513" s="135"/>
      <c r="Z513" s="135"/>
    </row>
    <row r="514" spans="1:26" ht="21.6" customHeight="1">
      <c r="A514" s="135"/>
      <c r="B514" s="135"/>
      <c r="C514" s="135"/>
      <c r="D514" s="135"/>
      <c r="E514" s="135"/>
      <c r="F514" s="135"/>
      <c r="G514" s="135"/>
      <c r="H514" s="135"/>
      <c r="I514" s="135"/>
      <c r="J514" s="135"/>
      <c r="K514" s="135"/>
      <c r="L514" s="135"/>
      <c r="M514" s="135"/>
      <c r="N514" s="135"/>
      <c r="O514" s="135"/>
      <c r="P514" s="135"/>
      <c r="Q514" s="135"/>
      <c r="R514" s="135"/>
      <c r="S514" s="135"/>
      <c r="T514" s="135"/>
      <c r="U514" s="135"/>
      <c r="V514" s="135"/>
      <c r="W514" s="135"/>
      <c r="X514" s="135"/>
      <c r="Y514" s="135"/>
      <c r="Z514" s="135"/>
    </row>
    <row r="515" spans="1:26" ht="21.6" customHeight="1">
      <c r="A515" s="135"/>
      <c r="B515" s="135"/>
      <c r="C515" s="135"/>
      <c r="D515" s="135"/>
      <c r="E515" s="135"/>
      <c r="F515" s="135"/>
      <c r="G515" s="135"/>
      <c r="H515" s="135"/>
      <c r="I515" s="135"/>
      <c r="J515" s="135"/>
      <c r="K515" s="135"/>
      <c r="L515" s="135"/>
      <c r="M515" s="135"/>
      <c r="N515" s="135"/>
      <c r="O515" s="135"/>
      <c r="P515" s="135"/>
      <c r="Q515" s="135"/>
      <c r="R515" s="135"/>
      <c r="S515" s="135"/>
      <c r="T515" s="135"/>
      <c r="U515" s="135"/>
      <c r="V515" s="135"/>
      <c r="W515" s="135"/>
      <c r="X515" s="135"/>
      <c r="Y515" s="135"/>
      <c r="Z515" s="135"/>
    </row>
    <row r="516" spans="1:26" ht="21.6" customHeight="1">
      <c r="A516" s="135"/>
      <c r="B516" s="135"/>
      <c r="C516" s="135"/>
      <c r="D516" s="135"/>
      <c r="E516" s="135"/>
      <c r="F516" s="135"/>
      <c r="G516" s="135"/>
      <c r="H516" s="135"/>
      <c r="I516" s="135"/>
      <c r="J516" s="135"/>
      <c r="K516" s="135"/>
      <c r="L516" s="135"/>
      <c r="M516" s="135"/>
      <c r="N516" s="135"/>
      <c r="O516" s="135"/>
      <c r="P516" s="135"/>
      <c r="Q516" s="135"/>
      <c r="R516" s="135"/>
      <c r="S516" s="135"/>
      <c r="T516" s="135"/>
      <c r="U516" s="135"/>
      <c r="V516" s="135"/>
      <c r="W516" s="135"/>
      <c r="X516" s="135"/>
      <c r="Y516" s="135"/>
      <c r="Z516" s="135"/>
    </row>
    <row r="517" spans="1:26" ht="21.6" customHeight="1">
      <c r="A517" s="135"/>
      <c r="B517" s="135"/>
      <c r="C517" s="135"/>
      <c r="D517" s="135"/>
      <c r="E517" s="135"/>
      <c r="F517" s="135"/>
      <c r="G517" s="135"/>
      <c r="H517" s="135"/>
      <c r="I517" s="135"/>
      <c r="J517" s="135"/>
      <c r="K517" s="135"/>
      <c r="L517" s="135"/>
      <c r="M517" s="135"/>
      <c r="N517" s="135"/>
      <c r="O517" s="135"/>
      <c r="P517" s="135"/>
      <c r="Q517" s="135"/>
      <c r="R517" s="135"/>
      <c r="S517" s="135"/>
      <c r="T517" s="135"/>
      <c r="U517" s="135"/>
      <c r="V517" s="135"/>
      <c r="W517" s="135"/>
      <c r="X517" s="135"/>
      <c r="Y517" s="135"/>
      <c r="Z517" s="135"/>
    </row>
    <row r="518" spans="1:26" ht="21.6" customHeight="1">
      <c r="A518" s="135"/>
      <c r="B518" s="135"/>
      <c r="C518" s="135"/>
      <c r="D518" s="135"/>
      <c r="E518" s="135"/>
      <c r="F518" s="135"/>
      <c r="G518" s="135"/>
      <c r="H518" s="135"/>
      <c r="I518" s="135"/>
      <c r="J518" s="135"/>
      <c r="K518" s="135"/>
      <c r="L518" s="135"/>
      <c r="M518" s="135"/>
      <c r="N518" s="135"/>
      <c r="O518" s="135"/>
      <c r="P518" s="135"/>
      <c r="Q518" s="135"/>
      <c r="R518" s="135"/>
      <c r="S518" s="135"/>
      <c r="T518" s="135"/>
      <c r="U518" s="135"/>
      <c r="V518" s="135"/>
      <c r="W518" s="135"/>
      <c r="X518" s="135"/>
      <c r="Y518" s="135"/>
      <c r="Z518" s="135"/>
    </row>
    <row r="519" spans="1:26" ht="21.6" customHeight="1">
      <c r="A519" s="135"/>
      <c r="B519" s="135"/>
      <c r="C519" s="135"/>
      <c r="D519" s="135"/>
      <c r="E519" s="135"/>
      <c r="F519" s="135"/>
      <c r="G519" s="135"/>
      <c r="H519" s="135"/>
      <c r="I519" s="135"/>
      <c r="J519" s="135"/>
      <c r="K519" s="135"/>
      <c r="L519" s="135"/>
      <c r="M519" s="135"/>
      <c r="N519" s="135"/>
      <c r="O519" s="135"/>
      <c r="P519" s="135"/>
      <c r="Q519" s="135"/>
      <c r="R519" s="135"/>
      <c r="S519" s="135"/>
      <c r="T519" s="135"/>
      <c r="U519" s="135"/>
      <c r="V519" s="135"/>
      <c r="W519" s="135"/>
      <c r="X519" s="135"/>
      <c r="Y519" s="135"/>
      <c r="Z519" s="135"/>
    </row>
    <row r="520" spans="1:26" ht="21.6" customHeight="1">
      <c r="A520" s="135"/>
      <c r="B520" s="135"/>
      <c r="C520" s="135"/>
      <c r="D520" s="135"/>
      <c r="E520" s="135"/>
      <c r="F520" s="135"/>
      <c r="G520" s="135"/>
      <c r="H520" s="135"/>
      <c r="I520" s="135"/>
      <c r="J520" s="135"/>
      <c r="K520" s="135"/>
      <c r="L520" s="135"/>
      <c r="M520" s="135"/>
      <c r="N520" s="135"/>
      <c r="O520" s="135"/>
      <c r="P520" s="135"/>
      <c r="Q520" s="135"/>
      <c r="R520" s="135"/>
      <c r="S520" s="135"/>
      <c r="T520" s="135"/>
      <c r="U520" s="135"/>
      <c r="V520" s="135"/>
      <c r="W520" s="135"/>
      <c r="X520" s="135"/>
      <c r="Y520" s="135"/>
      <c r="Z520" s="135"/>
    </row>
    <row r="521" spans="1:26" ht="21.6" customHeight="1">
      <c r="A521" s="135"/>
      <c r="B521" s="135"/>
      <c r="C521" s="135"/>
      <c r="D521" s="135"/>
      <c r="E521" s="135"/>
      <c r="F521" s="135"/>
      <c r="G521" s="135"/>
      <c r="H521" s="135"/>
      <c r="I521" s="135"/>
      <c r="J521" s="135"/>
      <c r="K521" s="135"/>
      <c r="L521" s="135"/>
      <c r="M521" s="135"/>
      <c r="N521" s="135"/>
      <c r="O521" s="135"/>
      <c r="P521" s="135"/>
      <c r="Q521" s="135"/>
      <c r="R521" s="135"/>
      <c r="S521" s="135"/>
      <c r="T521" s="135"/>
      <c r="U521" s="135"/>
      <c r="V521" s="135"/>
      <c r="W521" s="135"/>
      <c r="X521" s="135"/>
      <c r="Y521" s="135"/>
      <c r="Z521" s="135"/>
    </row>
    <row r="522" spans="1:26" ht="21.6" customHeight="1">
      <c r="A522" s="135"/>
      <c r="B522" s="135"/>
      <c r="C522" s="135"/>
      <c r="D522" s="135"/>
      <c r="E522" s="135"/>
      <c r="F522" s="135"/>
      <c r="G522" s="135"/>
      <c r="H522" s="135"/>
      <c r="I522" s="135"/>
      <c r="J522" s="135"/>
      <c r="K522" s="135"/>
      <c r="L522" s="135"/>
      <c r="M522" s="135"/>
      <c r="N522" s="135"/>
      <c r="O522" s="135"/>
      <c r="P522" s="135"/>
      <c r="Q522" s="135"/>
      <c r="R522" s="135"/>
      <c r="S522" s="135"/>
      <c r="T522" s="135"/>
      <c r="U522" s="135"/>
      <c r="V522" s="135"/>
      <c r="W522" s="135"/>
      <c r="X522" s="135"/>
      <c r="Y522" s="135"/>
      <c r="Z522" s="135"/>
    </row>
    <row r="523" spans="1:26" ht="21.6" customHeight="1">
      <c r="A523" s="135"/>
      <c r="B523" s="135"/>
      <c r="C523" s="135"/>
      <c r="D523" s="135"/>
      <c r="E523" s="135"/>
      <c r="F523" s="135"/>
      <c r="G523" s="135"/>
      <c r="H523" s="135"/>
      <c r="I523" s="135"/>
      <c r="J523" s="135"/>
      <c r="K523" s="135"/>
      <c r="L523" s="135"/>
      <c r="M523" s="135"/>
      <c r="N523" s="135"/>
      <c r="O523" s="135"/>
      <c r="P523" s="135"/>
      <c r="Q523" s="135"/>
      <c r="R523" s="135"/>
      <c r="S523" s="135"/>
      <c r="T523" s="135"/>
      <c r="U523" s="135"/>
      <c r="V523" s="135"/>
      <c r="W523" s="135"/>
      <c r="X523" s="135"/>
      <c r="Y523" s="135"/>
      <c r="Z523" s="135"/>
    </row>
    <row r="524" spans="1:26" ht="21.6" customHeight="1">
      <c r="A524" s="135"/>
      <c r="B524" s="135"/>
      <c r="C524" s="135"/>
      <c r="D524" s="135"/>
      <c r="E524" s="135"/>
      <c r="F524" s="135"/>
      <c r="G524" s="135"/>
      <c r="H524" s="135"/>
      <c r="I524" s="135"/>
      <c r="J524" s="135"/>
      <c r="K524" s="135"/>
      <c r="L524" s="135"/>
      <c r="M524" s="135"/>
      <c r="N524" s="135"/>
      <c r="O524" s="135"/>
      <c r="P524" s="135"/>
      <c r="Q524" s="135"/>
      <c r="R524" s="135"/>
      <c r="S524" s="135"/>
      <c r="T524" s="135"/>
      <c r="U524" s="135"/>
      <c r="V524" s="135"/>
      <c r="W524" s="135"/>
      <c r="X524" s="135"/>
      <c r="Y524" s="135"/>
      <c r="Z524" s="135"/>
    </row>
    <row r="525" spans="1:26" ht="21.6" customHeight="1">
      <c r="A525" s="135"/>
      <c r="B525" s="135"/>
      <c r="C525" s="135"/>
      <c r="D525" s="135"/>
      <c r="E525" s="135"/>
      <c r="F525" s="135"/>
      <c r="G525" s="135"/>
      <c r="H525" s="135"/>
      <c r="I525" s="135"/>
      <c r="J525" s="135"/>
      <c r="K525" s="135"/>
      <c r="L525" s="135"/>
      <c r="M525" s="135"/>
      <c r="N525" s="135"/>
      <c r="O525" s="135"/>
      <c r="P525" s="135"/>
      <c r="Q525" s="135"/>
      <c r="R525" s="135"/>
      <c r="S525" s="135"/>
      <c r="T525" s="135"/>
      <c r="U525" s="135"/>
      <c r="V525" s="135"/>
      <c r="W525" s="135"/>
      <c r="X525" s="135"/>
      <c r="Y525" s="135"/>
      <c r="Z525" s="135"/>
    </row>
    <row r="526" spans="1:26" ht="21.6" customHeight="1">
      <c r="A526" s="135"/>
      <c r="B526" s="135"/>
      <c r="C526" s="135"/>
      <c r="D526" s="135"/>
      <c r="E526" s="135"/>
      <c r="F526" s="135"/>
      <c r="G526" s="135"/>
      <c r="H526" s="135"/>
      <c r="I526" s="135"/>
      <c r="J526" s="135"/>
      <c r="K526" s="135"/>
      <c r="L526" s="135"/>
      <c r="M526" s="135"/>
      <c r="N526" s="135"/>
      <c r="O526" s="135"/>
      <c r="P526" s="135"/>
      <c r="Q526" s="135"/>
      <c r="R526" s="135"/>
      <c r="S526" s="135"/>
      <c r="T526" s="135"/>
      <c r="U526" s="135"/>
      <c r="V526" s="135"/>
      <c r="W526" s="135"/>
      <c r="X526" s="135"/>
      <c r="Y526" s="135"/>
      <c r="Z526" s="135"/>
    </row>
    <row r="527" spans="1:26" ht="21.6" customHeight="1">
      <c r="A527" s="135"/>
      <c r="B527" s="135"/>
      <c r="C527" s="135"/>
      <c r="D527" s="135"/>
      <c r="E527" s="135"/>
      <c r="F527" s="135"/>
      <c r="G527" s="135"/>
      <c r="H527" s="135"/>
      <c r="I527" s="135"/>
      <c r="J527" s="135"/>
      <c r="K527" s="135"/>
      <c r="L527" s="135"/>
      <c r="M527" s="135"/>
      <c r="N527" s="135"/>
      <c r="O527" s="135"/>
      <c r="P527" s="135"/>
      <c r="Q527" s="135"/>
      <c r="R527" s="135"/>
      <c r="S527" s="135"/>
      <c r="T527" s="135"/>
      <c r="U527" s="135"/>
      <c r="V527" s="135"/>
      <c r="W527" s="135"/>
      <c r="X527" s="135"/>
      <c r="Y527" s="135"/>
      <c r="Z527" s="135"/>
    </row>
    <row r="528" spans="1:26" ht="21.6" customHeight="1">
      <c r="A528" s="135"/>
      <c r="B528" s="135"/>
      <c r="C528" s="135"/>
      <c r="D528" s="135"/>
      <c r="E528" s="135"/>
      <c r="F528" s="135"/>
      <c r="G528" s="135"/>
      <c r="H528" s="135"/>
      <c r="I528" s="135"/>
      <c r="J528" s="135"/>
      <c r="K528" s="135"/>
      <c r="L528" s="135"/>
      <c r="M528" s="135"/>
      <c r="N528" s="135"/>
      <c r="O528" s="135"/>
      <c r="P528" s="135"/>
      <c r="Q528" s="135"/>
      <c r="R528" s="135"/>
      <c r="S528" s="135"/>
      <c r="T528" s="135"/>
      <c r="U528" s="135"/>
      <c r="V528" s="135"/>
      <c r="W528" s="135"/>
      <c r="X528" s="135"/>
      <c r="Y528" s="135"/>
      <c r="Z528" s="135"/>
    </row>
    <row r="529" spans="1:26" ht="21.6" customHeight="1">
      <c r="A529" s="135"/>
      <c r="B529" s="135"/>
      <c r="C529" s="135"/>
      <c r="D529" s="135"/>
      <c r="E529" s="135"/>
      <c r="F529" s="135"/>
      <c r="G529" s="135"/>
      <c r="H529" s="135"/>
      <c r="I529" s="135"/>
      <c r="J529" s="135"/>
      <c r="K529" s="135"/>
      <c r="L529" s="135"/>
      <c r="M529" s="135"/>
      <c r="N529" s="135"/>
      <c r="O529" s="135"/>
      <c r="P529" s="135"/>
      <c r="Q529" s="135"/>
      <c r="R529" s="135"/>
      <c r="S529" s="135"/>
      <c r="T529" s="135"/>
      <c r="U529" s="135"/>
      <c r="V529" s="135"/>
      <c r="W529" s="135"/>
      <c r="X529" s="135"/>
      <c r="Y529" s="135"/>
      <c r="Z529" s="135"/>
    </row>
    <row r="530" spans="1:26" ht="21.6" customHeight="1">
      <c r="A530" s="135"/>
      <c r="B530" s="135"/>
      <c r="C530" s="135"/>
      <c r="D530" s="135"/>
      <c r="E530" s="135"/>
      <c r="F530" s="135"/>
      <c r="G530" s="135"/>
      <c r="H530" s="135"/>
      <c r="I530" s="135"/>
      <c r="J530" s="135"/>
      <c r="K530" s="135"/>
      <c r="L530" s="135"/>
      <c r="M530" s="135"/>
      <c r="N530" s="135"/>
      <c r="O530" s="135"/>
      <c r="P530" s="135"/>
      <c r="Q530" s="135"/>
      <c r="R530" s="135"/>
      <c r="S530" s="135"/>
      <c r="T530" s="135"/>
      <c r="U530" s="135"/>
      <c r="V530" s="135"/>
      <c r="W530" s="135"/>
      <c r="X530" s="135"/>
      <c r="Y530" s="135"/>
      <c r="Z530" s="135"/>
    </row>
    <row r="531" spans="1:26" ht="21.6" customHeight="1">
      <c r="A531" s="135"/>
      <c r="B531" s="135"/>
      <c r="C531" s="135"/>
      <c r="D531" s="135"/>
      <c r="E531" s="135"/>
      <c r="F531" s="135"/>
      <c r="G531" s="135"/>
      <c r="H531" s="135"/>
      <c r="I531" s="135"/>
      <c r="J531" s="135"/>
      <c r="K531" s="135"/>
      <c r="L531" s="135"/>
      <c r="M531" s="135"/>
      <c r="N531" s="135"/>
      <c r="O531" s="135"/>
      <c r="P531" s="135"/>
      <c r="Q531" s="135"/>
      <c r="R531" s="135"/>
      <c r="S531" s="135"/>
      <c r="T531" s="135"/>
      <c r="U531" s="135"/>
      <c r="V531" s="135"/>
      <c r="W531" s="135"/>
      <c r="X531" s="135"/>
      <c r="Y531" s="135"/>
      <c r="Z531" s="135"/>
    </row>
    <row r="532" spans="1:26" ht="21.6" customHeight="1">
      <c r="A532" s="135"/>
      <c r="B532" s="135"/>
      <c r="C532" s="135"/>
      <c r="D532" s="135"/>
      <c r="E532" s="135"/>
      <c r="F532" s="135"/>
      <c r="G532" s="135"/>
      <c r="H532" s="135"/>
      <c r="I532" s="135"/>
      <c r="J532" s="135"/>
      <c r="K532" s="135"/>
      <c r="L532" s="135"/>
      <c r="M532" s="135"/>
      <c r="N532" s="135"/>
      <c r="O532" s="135"/>
      <c r="P532" s="135"/>
      <c r="Q532" s="135"/>
      <c r="R532" s="135"/>
      <c r="S532" s="135"/>
      <c r="T532" s="135"/>
      <c r="U532" s="135"/>
      <c r="V532" s="135"/>
      <c r="W532" s="135"/>
      <c r="X532" s="135"/>
      <c r="Y532" s="135"/>
      <c r="Z532" s="135"/>
    </row>
    <row r="533" spans="1:26" ht="21.6" customHeight="1">
      <c r="A533" s="135"/>
      <c r="B533" s="135"/>
      <c r="C533" s="135"/>
      <c r="D533" s="135"/>
      <c r="E533" s="135"/>
      <c r="F533" s="135"/>
      <c r="G533" s="135"/>
      <c r="H533" s="135"/>
      <c r="I533" s="135"/>
      <c r="J533" s="135"/>
      <c r="K533" s="135"/>
      <c r="L533" s="135"/>
      <c r="M533" s="135"/>
      <c r="N533" s="135"/>
      <c r="O533" s="135"/>
      <c r="P533" s="135"/>
      <c r="Q533" s="135"/>
      <c r="R533" s="135"/>
      <c r="S533" s="135"/>
      <c r="T533" s="135"/>
      <c r="U533" s="135"/>
      <c r="V533" s="135"/>
      <c r="W533" s="135"/>
      <c r="X533" s="135"/>
      <c r="Y533" s="135"/>
      <c r="Z533" s="135"/>
    </row>
    <row r="534" spans="1:26" ht="21.6" customHeight="1">
      <c r="A534" s="135"/>
      <c r="B534" s="135"/>
      <c r="C534" s="135"/>
      <c r="D534" s="135"/>
      <c r="E534" s="135"/>
      <c r="F534" s="135"/>
      <c r="G534" s="135"/>
      <c r="H534" s="135"/>
      <c r="I534" s="135"/>
      <c r="J534" s="135"/>
      <c r="K534" s="135"/>
      <c r="L534" s="135"/>
      <c r="M534" s="135"/>
      <c r="N534" s="135"/>
      <c r="O534" s="135"/>
      <c r="P534" s="135"/>
      <c r="Q534" s="135"/>
      <c r="R534" s="135"/>
      <c r="S534" s="135"/>
      <c r="T534" s="135"/>
      <c r="U534" s="135"/>
      <c r="V534" s="135"/>
      <c r="W534" s="135"/>
      <c r="X534" s="135"/>
      <c r="Y534" s="135"/>
      <c r="Z534" s="135"/>
    </row>
    <row r="535" spans="1:26" ht="21.6" customHeight="1">
      <c r="A535" s="135"/>
      <c r="B535" s="135"/>
      <c r="C535" s="135"/>
      <c r="D535" s="135"/>
      <c r="E535" s="135"/>
      <c r="F535" s="135"/>
      <c r="G535" s="135"/>
      <c r="H535" s="135"/>
      <c r="I535" s="135"/>
      <c r="J535" s="135"/>
      <c r="K535" s="135"/>
      <c r="L535" s="135"/>
      <c r="M535" s="135"/>
      <c r="N535" s="135"/>
      <c r="O535" s="135"/>
      <c r="P535" s="135"/>
      <c r="Q535" s="135"/>
      <c r="R535" s="135"/>
      <c r="S535" s="135"/>
      <c r="T535" s="135"/>
      <c r="U535" s="135"/>
      <c r="V535" s="135"/>
      <c r="W535" s="135"/>
      <c r="X535" s="135"/>
      <c r="Y535" s="135"/>
      <c r="Z535" s="135"/>
    </row>
    <row r="536" spans="1:26" ht="21.6" customHeight="1">
      <c r="A536" s="135"/>
      <c r="B536" s="135"/>
      <c r="C536" s="135"/>
      <c r="D536" s="135"/>
      <c r="E536" s="135"/>
      <c r="F536" s="135"/>
      <c r="G536" s="135"/>
      <c r="H536" s="135"/>
      <c r="I536" s="135"/>
      <c r="J536" s="135"/>
      <c r="K536" s="135"/>
      <c r="L536" s="135"/>
      <c r="M536" s="135"/>
      <c r="N536" s="135"/>
      <c r="O536" s="135"/>
      <c r="P536" s="135"/>
      <c r="Q536" s="135"/>
      <c r="R536" s="135"/>
      <c r="S536" s="135"/>
      <c r="T536" s="135"/>
      <c r="U536" s="135"/>
      <c r="V536" s="135"/>
      <c r="W536" s="135"/>
      <c r="X536" s="135"/>
      <c r="Y536" s="135"/>
      <c r="Z536" s="135"/>
    </row>
    <row r="537" spans="1:26" ht="21.6" customHeight="1">
      <c r="A537" s="135"/>
      <c r="B537" s="135"/>
      <c r="C537" s="135"/>
      <c r="D537" s="135"/>
      <c r="E537" s="135"/>
      <c r="F537" s="135"/>
      <c r="G537" s="135"/>
      <c r="H537" s="135"/>
      <c r="I537" s="135"/>
      <c r="J537" s="135"/>
      <c r="K537" s="135"/>
      <c r="L537" s="135"/>
      <c r="M537" s="135"/>
      <c r="N537" s="135"/>
      <c r="O537" s="135"/>
      <c r="P537" s="135"/>
      <c r="Q537" s="135"/>
      <c r="R537" s="135"/>
      <c r="S537" s="135"/>
      <c r="T537" s="135"/>
      <c r="U537" s="135"/>
      <c r="V537" s="135"/>
      <c r="W537" s="135"/>
      <c r="X537" s="135"/>
      <c r="Y537" s="135"/>
      <c r="Z537" s="135"/>
    </row>
    <row r="538" spans="1:26" ht="21.6" customHeight="1">
      <c r="A538" s="135"/>
      <c r="B538" s="135"/>
      <c r="C538" s="135"/>
      <c r="D538" s="135"/>
      <c r="E538" s="135"/>
      <c r="F538" s="135"/>
      <c r="G538" s="135"/>
      <c r="H538" s="135"/>
      <c r="I538" s="135"/>
      <c r="J538" s="135"/>
      <c r="K538" s="135"/>
      <c r="L538" s="135"/>
      <c r="M538" s="135"/>
      <c r="N538" s="135"/>
      <c r="O538" s="135"/>
      <c r="P538" s="135"/>
      <c r="Q538" s="135"/>
      <c r="R538" s="135"/>
      <c r="S538" s="135"/>
      <c r="T538" s="135"/>
      <c r="U538" s="135"/>
      <c r="V538" s="135"/>
      <c r="W538" s="135"/>
      <c r="X538" s="135"/>
      <c r="Y538" s="135"/>
      <c r="Z538" s="135"/>
    </row>
    <row r="539" spans="1:26" ht="21.6" customHeight="1">
      <c r="A539" s="135"/>
      <c r="B539" s="135"/>
      <c r="C539" s="135"/>
      <c r="D539" s="135"/>
      <c r="E539" s="135"/>
      <c r="F539" s="135"/>
      <c r="G539" s="135"/>
      <c r="H539" s="135"/>
      <c r="I539" s="135"/>
      <c r="J539" s="135"/>
      <c r="K539" s="135"/>
      <c r="L539" s="135"/>
      <c r="M539" s="135"/>
      <c r="N539" s="135"/>
      <c r="O539" s="135"/>
      <c r="P539" s="135"/>
      <c r="Q539" s="135"/>
      <c r="R539" s="135"/>
      <c r="S539" s="135"/>
      <c r="T539" s="135"/>
      <c r="U539" s="135"/>
      <c r="V539" s="135"/>
      <c r="W539" s="135"/>
      <c r="X539" s="135"/>
      <c r="Y539" s="135"/>
      <c r="Z539" s="135"/>
    </row>
    <row r="540" spans="1:26" ht="21.6" customHeight="1">
      <c r="A540" s="135"/>
      <c r="B540" s="135"/>
      <c r="C540" s="135"/>
      <c r="D540" s="135"/>
      <c r="E540" s="135"/>
      <c r="F540" s="135"/>
      <c r="G540" s="135"/>
      <c r="H540" s="135"/>
      <c r="I540" s="135"/>
      <c r="J540" s="135"/>
      <c r="K540" s="135"/>
      <c r="L540" s="135"/>
      <c r="M540" s="135"/>
      <c r="N540" s="135"/>
      <c r="O540" s="135"/>
      <c r="P540" s="135"/>
      <c r="Q540" s="135"/>
      <c r="R540" s="135"/>
      <c r="S540" s="135"/>
      <c r="T540" s="135"/>
      <c r="U540" s="135"/>
      <c r="V540" s="135"/>
      <c r="W540" s="135"/>
      <c r="X540" s="135"/>
      <c r="Y540" s="135"/>
      <c r="Z540" s="135"/>
    </row>
    <row r="541" spans="1:26" ht="21.6" customHeight="1">
      <c r="A541" s="135"/>
      <c r="B541" s="135"/>
      <c r="C541" s="135"/>
      <c r="D541" s="135"/>
      <c r="E541" s="135"/>
      <c r="F541" s="135"/>
      <c r="G541" s="135"/>
      <c r="H541" s="135"/>
      <c r="I541" s="135"/>
      <c r="J541" s="135"/>
      <c r="K541" s="135"/>
      <c r="L541" s="135"/>
      <c r="M541" s="135"/>
      <c r="N541" s="135"/>
      <c r="O541" s="135"/>
      <c r="P541" s="135"/>
      <c r="Q541" s="135"/>
      <c r="R541" s="135"/>
      <c r="S541" s="135"/>
      <c r="T541" s="135"/>
      <c r="U541" s="135"/>
      <c r="V541" s="135"/>
      <c r="W541" s="135"/>
      <c r="X541" s="135"/>
      <c r="Y541" s="135"/>
      <c r="Z541" s="135"/>
    </row>
    <row r="542" spans="1:26" ht="21.6" customHeight="1">
      <c r="A542" s="135"/>
      <c r="B542" s="135"/>
      <c r="C542" s="135"/>
      <c r="D542" s="135"/>
      <c r="E542" s="135"/>
      <c r="F542" s="135"/>
      <c r="G542" s="135"/>
      <c r="H542" s="135"/>
      <c r="I542" s="135"/>
      <c r="J542" s="135"/>
      <c r="K542" s="135"/>
      <c r="L542" s="135"/>
      <c r="M542" s="135"/>
      <c r="N542" s="135"/>
      <c r="O542" s="135"/>
      <c r="P542" s="135"/>
      <c r="Q542" s="135"/>
      <c r="R542" s="135"/>
      <c r="S542" s="135"/>
      <c r="T542" s="135"/>
      <c r="U542" s="135"/>
      <c r="V542" s="135"/>
      <c r="W542" s="135"/>
      <c r="X542" s="135"/>
      <c r="Y542" s="135"/>
      <c r="Z542" s="135"/>
    </row>
    <row r="543" spans="1:26" ht="21.6" customHeight="1">
      <c r="A543" s="135"/>
      <c r="B543" s="135"/>
      <c r="C543" s="135"/>
      <c r="D543" s="135"/>
      <c r="E543" s="135"/>
      <c r="F543" s="135"/>
      <c r="G543" s="135"/>
      <c r="H543" s="135"/>
      <c r="I543" s="135"/>
      <c r="J543" s="135"/>
      <c r="K543" s="135"/>
      <c r="L543" s="135"/>
      <c r="M543" s="135"/>
      <c r="N543" s="135"/>
      <c r="O543" s="135"/>
      <c r="P543" s="135"/>
      <c r="Q543" s="135"/>
      <c r="R543" s="135"/>
      <c r="S543" s="135"/>
      <c r="T543" s="135"/>
      <c r="U543" s="135"/>
      <c r="V543" s="135"/>
      <c r="W543" s="135"/>
      <c r="X543" s="135"/>
      <c r="Y543" s="135"/>
      <c r="Z543" s="135"/>
    </row>
    <row r="544" spans="1:26" ht="21.6" customHeight="1">
      <c r="A544" s="135"/>
      <c r="B544" s="135"/>
      <c r="C544" s="135"/>
      <c r="D544" s="135"/>
      <c r="E544" s="135"/>
      <c r="F544" s="135"/>
      <c r="G544" s="135"/>
      <c r="H544" s="135"/>
      <c r="I544" s="135"/>
      <c r="J544" s="135"/>
      <c r="K544" s="135"/>
      <c r="L544" s="135"/>
      <c r="M544" s="135"/>
      <c r="N544" s="135"/>
      <c r="O544" s="135"/>
      <c r="P544" s="135"/>
      <c r="Q544" s="135"/>
      <c r="R544" s="135"/>
      <c r="S544" s="135"/>
      <c r="T544" s="135"/>
      <c r="U544" s="135"/>
      <c r="V544" s="135"/>
      <c r="W544" s="135"/>
      <c r="X544" s="135"/>
      <c r="Y544" s="135"/>
      <c r="Z544" s="135"/>
    </row>
    <row r="545" spans="1:26" ht="21.6" customHeight="1">
      <c r="A545" s="135"/>
      <c r="B545" s="135"/>
      <c r="C545" s="135"/>
      <c r="D545" s="135"/>
      <c r="E545" s="135"/>
      <c r="F545" s="135"/>
      <c r="G545" s="135"/>
      <c r="H545" s="135"/>
      <c r="I545" s="135"/>
      <c r="J545" s="135"/>
      <c r="K545" s="135"/>
      <c r="L545" s="135"/>
      <c r="M545" s="135"/>
      <c r="N545" s="135"/>
      <c r="O545" s="135"/>
      <c r="P545" s="135"/>
      <c r="Q545" s="135"/>
      <c r="R545" s="135"/>
      <c r="S545" s="135"/>
      <c r="T545" s="135"/>
      <c r="U545" s="135"/>
      <c r="V545" s="135"/>
      <c r="W545" s="135"/>
      <c r="X545" s="135"/>
      <c r="Y545" s="135"/>
      <c r="Z545" s="135"/>
    </row>
    <row r="546" spans="1:26" ht="21.6" customHeight="1">
      <c r="A546" s="135"/>
      <c r="B546" s="135"/>
      <c r="C546" s="135"/>
      <c r="D546" s="135"/>
      <c r="E546" s="135"/>
      <c r="F546" s="135"/>
      <c r="G546" s="135"/>
      <c r="H546" s="135"/>
      <c r="I546" s="135"/>
      <c r="J546" s="135"/>
      <c r="K546" s="135"/>
      <c r="L546" s="135"/>
      <c r="M546" s="135"/>
      <c r="N546" s="135"/>
      <c r="O546" s="135"/>
      <c r="P546" s="135"/>
      <c r="Q546" s="135"/>
      <c r="R546" s="135"/>
      <c r="S546" s="135"/>
      <c r="T546" s="135"/>
      <c r="U546" s="135"/>
      <c r="V546" s="135"/>
      <c r="W546" s="135"/>
      <c r="X546" s="135"/>
      <c r="Y546" s="135"/>
      <c r="Z546" s="135"/>
    </row>
    <row r="547" spans="1:26" ht="21.6" customHeight="1">
      <c r="A547" s="135"/>
      <c r="B547" s="135"/>
      <c r="C547" s="135"/>
      <c r="D547" s="135"/>
      <c r="E547" s="135"/>
      <c r="F547" s="135"/>
      <c r="G547" s="135"/>
      <c r="H547" s="135"/>
      <c r="I547" s="135"/>
      <c r="J547" s="135"/>
      <c r="K547" s="135"/>
      <c r="L547" s="135"/>
      <c r="M547" s="135"/>
      <c r="N547" s="135"/>
      <c r="O547" s="135"/>
      <c r="P547" s="135"/>
      <c r="Q547" s="135"/>
      <c r="R547" s="135"/>
      <c r="S547" s="135"/>
      <c r="T547" s="135"/>
      <c r="U547" s="135"/>
      <c r="V547" s="135"/>
      <c r="W547" s="135"/>
      <c r="X547" s="135"/>
      <c r="Y547" s="135"/>
      <c r="Z547" s="135"/>
    </row>
    <row r="548" spans="1:26" ht="21.6" customHeight="1">
      <c r="A548" s="135"/>
      <c r="B548" s="135"/>
      <c r="C548" s="135"/>
      <c r="D548" s="135"/>
      <c r="E548" s="135"/>
      <c r="F548" s="135"/>
      <c r="G548" s="135"/>
      <c r="H548" s="135"/>
      <c r="I548" s="135"/>
      <c r="J548" s="135"/>
      <c r="K548" s="135"/>
      <c r="L548" s="135"/>
      <c r="M548" s="135"/>
      <c r="N548" s="135"/>
      <c r="O548" s="135"/>
      <c r="P548" s="135"/>
      <c r="Q548" s="135"/>
      <c r="R548" s="135"/>
      <c r="S548" s="135"/>
      <c r="T548" s="135"/>
      <c r="U548" s="135"/>
      <c r="V548" s="135"/>
      <c r="W548" s="135"/>
      <c r="X548" s="135"/>
      <c r="Y548" s="135"/>
      <c r="Z548" s="135"/>
    </row>
    <row r="549" spans="1:26" ht="21.6" customHeight="1">
      <c r="A549" s="135"/>
      <c r="B549" s="135"/>
      <c r="C549" s="135"/>
      <c r="D549" s="135"/>
      <c r="E549" s="135"/>
      <c r="F549" s="135"/>
      <c r="G549" s="135"/>
      <c r="H549" s="135"/>
      <c r="I549" s="135"/>
      <c r="J549" s="135"/>
      <c r="K549" s="135"/>
      <c r="L549" s="135"/>
      <c r="M549" s="135"/>
      <c r="N549" s="135"/>
      <c r="O549" s="135"/>
      <c r="P549" s="135"/>
      <c r="Q549" s="135"/>
      <c r="R549" s="135"/>
      <c r="S549" s="135"/>
      <c r="T549" s="135"/>
      <c r="U549" s="135"/>
      <c r="V549" s="135"/>
      <c r="W549" s="135"/>
      <c r="X549" s="135"/>
      <c r="Y549" s="135"/>
      <c r="Z549" s="135"/>
    </row>
    <row r="550" spans="1:26" ht="21.6" customHeight="1">
      <c r="A550" s="135"/>
      <c r="B550" s="135"/>
      <c r="C550" s="135"/>
      <c r="D550" s="135"/>
      <c r="E550" s="135"/>
      <c r="F550" s="135"/>
      <c r="G550" s="135"/>
      <c r="H550" s="135"/>
      <c r="I550" s="135"/>
      <c r="J550" s="135"/>
      <c r="K550" s="135"/>
      <c r="L550" s="135"/>
      <c r="M550" s="135"/>
      <c r="N550" s="135"/>
      <c r="O550" s="135"/>
      <c r="P550" s="135"/>
      <c r="Q550" s="135"/>
      <c r="R550" s="135"/>
      <c r="S550" s="135"/>
      <c r="T550" s="135"/>
      <c r="U550" s="135"/>
      <c r="V550" s="135"/>
      <c r="W550" s="135"/>
      <c r="X550" s="135"/>
      <c r="Y550" s="135"/>
      <c r="Z550" s="135"/>
    </row>
    <row r="551" spans="1:26" ht="21.6" customHeight="1">
      <c r="A551" s="135"/>
      <c r="B551" s="135"/>
      <c r="C551" s="135"/>
      <c r="D551" s="135"/>
      <c r="E551" s="135"/>
      <c r="F551" s="135"/>
      <c r="G551" s="135"/>
      <c r="H551" s="135"/>
      <c r="I551" s="135"/>
      <c r="J551" s="135"/>
      <c r="K551" s="135"/>
      <c r="L551" s="135"/>
      <c r="M551" s="135"/>
      <c r="N551" s="135"/>
      <c r="O551" s="135"/>
      <c r="P551" s="135"/>
      <c r="Q551" s="135"/>
      <c r="R551" s="135"/>
      <c r="S551" s="135"/>
      <c r="T551" s="135"/>
      <c r="U551" s="135"/>
      <c r="V551" s="135"/>
      <c r="W551" s="135"/>
      <c r="X551" s="135"/>
      <c r="Y551" s="135"/>
      <c r="Z551" s="135"/>
    </row>
    <row r="552" spans="1:26" ht="21.6" customHeight="1">
      <c r="A552" s="135"/>
      <c r="B552" s="135"/>
      <c r="C552" s="135"/>
      <c r="D552" s="135"/>
      <c r="E552" s="135"/>
      <c r="F552" s="135"/>
      <c r="G552" s="135"/>
      <c r="H552" s="135"/>
      <c r="I552" s="135"/>
      <c r="J552" s="135"/>
      <c r="K552" s="135"/>
      <c r="L552" s="135"/>
      <c r="M552" s="135"/>
      <c r="N552" s="135"/>
      <c r="O552" s="135"/>
      <c r="P552" s="135"/>
      <c r="Q552" s="135"/>
      <c r="R552" s="135"/>
      <c r="S552" s="135"/>
      <c r="T552" s="135"/>
      <c r="U552" s="135"/>
      <c r="V552" s="135"/>
      <c r="W552" s="135"/>
      <c r="X552" s="135"/>
      <c r="Y552" s="135"/>
      <c r="Z552" s="135"/>
    </row>
    <row r="553" spans="1:26" ht="21.6" customHeight="1">
      <c r="A553" s="135"/>
      <c r="B553" s="135"/>
      <c r="C553" s="135"/>
      <c r="D553" s="135"/>
      <c r="E553" s="135"/>
      <c r="F553" s="135"/>
      <c r="G553" s="135"/>
      <c r="H553" s="135"/>
      <c r="I553" s="135"/>
      <c r="J553" s="135"/>
      <c r="K553" s="135"/>
      <c r="L553" s="135"/>
      <c r="M553" s="135"/>
      <c r="N553" s="135"/>
      <c r="O553" s="135"/>
      <c r="P553" s="135"/>
      <c r="Q553" s="135"/>
      <c r="R553" s="135"/>
      <c r="S553" s="135"/>
      <c r="T553" s="135"/>
      <c r="U553" s="135"/>
      <c r="V553" s="135"/>
      <c r="W553" s="135"/>
      <c r="X553" s="135"/>
      <c r="Y553" s="135"/>
      <c r="Z553" s="135"/>
    </row>
    <row r="554" spans="1:26" ht="21.6" customHeight="1">
      <c r="A554" s="135"/>
      <c r="B554" s="135"/>
      <c r="C554" s="135"/>
      <c r="D554" s="135"/>
      <c r="E554" s="135"/>
      <c r="F554" s="135"/>
      <c r="G554" s="135"/>
      <c r="H554" s="135"/>
      <c r="I554" s="135"/>
      <c r="J554" s="135"/>
      <c r="K554" s="135"/>
      <c r="L554" s="135"/>
      <c r="M554" s="135"/>
      <c r="N554" s="135"/>
      <c r="O554" s="135"/>
      <c r="P554" s="135"/>
      <c r="Q554" s="135"/>
      <c r="R554" s="135"/>
      <c r="S554" s="135"/>
      <c r="T554" s="135"/>
      <c r="U554" s="135"/>
      <c r="V554" s="135"/>
      <c r="W554" s="135"/>
      <c r="X554" s="135"/>
      <c r="Y554" s="135"/>
      <c r="Z554" s="135"/>
    </row>
    <row r="555" spans="1:26" ht="21.6" customHeight="1">
      <c r="A555" s="135"/>
      <c r="B555" s="135"/>
      <c r="C555" s="135"/>
      <c r="D555" s="135"/>
      <c r="E555" s="135"/>
      <c r="F555" s="135"/>
      <c r="G555" s="135"/>
      <c r="H555" s="135"/>
      <c r="I555" s="135"/>
      <c r="J555" s="135"/>
      <c r="K555" s="135"/>
      <c r="L555" s="135"/>
      <c r="M555" s="135"/>
      <c r="N555" s="135"/>
      <c r="O555" s="135"/>
      <c r="P555" s="135"/>
      <c r="Q555" s="135"/>
      <c r="R555" s="135"/>
      <c r="S555" s="135"/>
      <c r="T555" s="135"/>
      <c r="U555" s="135"/>
      <c r="V555" s="135"/>
      <c r="W555" s="135"/>
      <c r="X555" s="135"/>
      <c r="Y555" s="135"/>
      <c r="Z555" s="135"/>
    </row>
    <row r="556" spans="1:26" ht="21.6" customHeight="1">
      <c r="A556" s="135"/>
      <c r="B556" s="135"/>
      <c r="C556" s="135"/>
      <c r="D556" s="135"/>
      <c r="E556" s="135"/>
      <c r="F556" s="135"/>
      <c r="G556" s="135"/>
      <c r="H556" s="135"/>
      <c r="I556" s="135"/>
      <c r="J556" s="135"/>
      <c r="K556" s="135"/>
      <c r="L556" s="135"/>
      <c r="M556" s="135"/>
      <c r="N556" s="135"/>
      <c r="O556" s="135"/>
      <c r="P556" s="135"/>
      <c r="Q556" s="135"/>
      <c r="R556" s="135"/>
      <c r="S556" s="135"/>
      <c r="T556" s="135"/>
      <c r="U556" s="135"/>
      <c r="V556" s="135"/>
      <c r="W556" s="135"/>
      <c r="X556" s="135"/>
      <c r="Y556" s="135"/>
      <c r="Z556" s="135"/>
    </row>
    <row r="557" spans="1:26" ht="21.6" customHeight="1">
      <c r="A557" s="135"/>
      <c r="B557" s="135"/>
      <c r="C557" s="135"/>
      <c r="D557" s="135"/>
      <c r="E557" s="135"/>
      <c r="F557" s="135"/>
      <c r="G557" s="135"/>
      <c r="H557" s="135"/>
      <c r="I557" s="135"/>
      <c r="J557" s="135"/>
      <c r="K557" s="135"/>
      <c r="L557" s="135"/>
      <c r="M557" s="135"/>
      <c r="N557" s="135"/>
      <c r="O557" s="135"/>
      <c r="P557" s="135"/>
      <c r="Q557" s="135"/>
      <c r="R557" s="135"/>
      <c r="S557" s="135"/>
      <c r="T557" s="135"/>
      <c r="U557" s="135"/>
      <c r="V557" s="135"/>
      <c r="W557" s="135"/>
      <c r="X557" s="135"/>
      <c r="Y557" s="135"/>
      <c r="Z557" s="135"/>
    </row>
    <row r="558" spans="1:26" ht="21.6" customHeight="1">
      <c r="A558" s="135"/>
      <c r="B558" s="135"/>
      <c r="C558" s="135"/>
      <c r="D558" s="135"/>
      <c r="E558" s="135"/>
      <c r="F558" s="135"/>
      <c r="G558" s="135"/>
      <c r="H558" s="135"/>
      <c r="I558" s="135"/>
      <c r="J558" s="135"/>
      <c r="K558" s="135"/>
      <c r="L558" s="135"/>
      <c r="M558" s="135"/>
      <c r="N558" s="135"/>
      <c r="O558" s="135"/>
      <c r="P558" s="135"/>
      <c r="Q558" s="135"/>
      <c r="R558" s="135"/>
      <c r="S558" s="135"/>
      <c r="T558" s="135"/>
      <c r="U558" s="135"/>
      <c r="V558" s="135"/>
      <c r="W558" s="135"/>
      <c r="X558" s="135"/>
      <c r="Y558" s="135"/>
      <c r="Z558" s="135"/>
    </row>
    <row r="559" spans="1:26" ht="21.6" customHeight="1">
      <c r="A559" s="135"/>
      <c r="B559" s="135"/>
      <c r="C559" s="135"/>
      <c r="D559" s="135"/>
      <c r="E559" s="135"/>
      <c r="F559" s="135"/>
      <c r="G559" s="135"/>
      <c r="H559" s="135"/>
      <c r="I559" s="135"/>
      <c r="J559" s="135"/>
      <c r="K559" s="135"/>
      <c r="L559" s="135"/>
      <c r="M559" s="135"/>
      <c r="N559" s="135"/>
      <c r="O559" s="135"/>
      <c r="P559" s="135"/>
      <c r="Q559" s="135"/>
      <c r="R559" s="135"/>
      <c r="S559" s="135"/>
      <c r="T559" s="135"/>
      <c r="U559" s="135"/>
      <c r="V559" s="135"/>
      <c r="W559" s="135"/>
      <c r="X559" s="135"/>
      <c r="Y559" s="135"/>
      <c r="Z559" s="135"/>
    </row>
    <row r="560" spans="1:26" ht="21.6" customHeight="1">
      <c r="A560" s="135"/>
      <c r="B560" s="135"/>
      <c r="C560" s="135"/>
      <c r="D560" s="135"/>
      <c r="E560" s="135"/>
      <c r="F560" s="135"/>
      <c r="G560" s="135"/>
      <c r="H560" s="135"/>
      <c r="I560" s="135"/>
      <c r="J560" s="135"/>
      <c r="K560" s="135"/>
      <c r="L560" s="135"/>
      <c r="M560" s="135"/>
      <c r="N560" s="135"/>
      <c r="O560" s="135"/>
      <c r="P560" s="135"/>
      <c r="Q560" s="135"/>
      <c r="R560" s="135"/>
      <c r="S560" s="135"/>
      <c r="T560" s="135"/>
      <c r="U560" s="135"/>
      <c r="V560" s="135"/>
      <c r="W560" s="135"/>
      <c r="X560" s="135"/>
      <c r="Y560" s="135"/>
      <c r="Z560" s="135"/>
    </row>
    <row r="561" spans="1:26" ht="21.6" customHeight="1">
      <c r="A561" s="135"/>
      <c r="B561" s="135"/>
      <c r="C561" s="135"/>
      <c r="D561" s="135"/>
      <c r="E561" s="135"/>
      <c r="F561" s="135"/>
      <c r="G561" s="135"/>
      <c r="H561" s="135"/>
      <c r="I561" s="135"/>
      <c r="J561" s="135"/>
      <c r="K561" s="135"/>
      <c r="L561" s="135"/>
      <c r="M561" s="135"/>
      <c r="N561" s="135"/>
      <c r="O561" s="135"/>
      <c r="P561" s="135"/>
      <c r="Q561" s="135"/>
      <c r="R561" s="135"/>
      <c r="S561" s="135"/>
      <c r="T561" s="135"/>
      <c r="U561" s="135"/>
      <c r="V561" s="135"/>
      <c r="W561" s="135"/>
      <c r="X561" s="135"/>
      <c r="Y561" s="135"/>
      <c r="Z561" s="135"/>
    </row>
    <row r="562" spans="1:26" ht="21.6" customHeight="1">
      <c r="A562" s="135"/>
      <c r="B562" s="135"/>
      <c r="C562" s="135"/>
      <c r="D562" s="135"/>
      <c r="E562" s="135"/>
      <c r="F562" s="135"/>
      <c r="G562" s="135"/>
      <c r="H562" s="135"/>
      <c r="I562" s="135"/>
      <c r="J562" s="135"/>
      <c r="K562" s="135"/>
      <c r="L562" s="135"/>
      <c r="M562" s="135"/>
      <c r="N562" s="135"/>
      <c r="O562" s="135"/>
      <c r="P562" s="135"/>
      <c r="Q562" s="135"/>
      <c r="R562" s="135"/>
      <c r="S562" s="135"/>
      <c r="T562" s="135"/>
      <c r="U562" s="135"/>
      <c r="V562" s="135"/>
      <c r="W562" s="135"/>
      <c r="X562" s="135"/>
      <c r="Y562" s="135"/>
      <c r="Z562" s="135"/>
    </row>
    <row r="563" spans="1:26" ht="21.6" customHeight="1">
      <c r="A563" s="135"/>
      <c r="B563" s="135"/>
      <c r="C563" s="135"/>
      <c r="D563" s="135"/>
      <c r="E563" s="135"/>
      <c r="F563" s="135"/>
      <c r="G563" s="135"/>
      <c r="H563" s="135"/>
      <c r="I563" s="135"/>
      <c r="J563" s="135"/>
      <c r="K563" s="135"/>
      <c r="L563" s="135"/>
      <c r="M563" s="135"/>
      <c r="N563" s="135"/>
      <c r="O563" s="135"/>
      <c r="P563" s="135"/>
      <c r="Q563" s="135"/>
      <c r="R563" s="135"/>
      <c r="S563" s="135"/>
      <c r="T563" s="135"/>
      <c r="U563" s="135"/>
      <c r="V563" s="135"/>
      <c r="W563" s="135"/>
      <c r="X563" s="135"/>
      <c r="Y563" s="135"/>
      <c r="Z563" s="135"/>
    </row>
    <row r="564" spans="1:26" ht="21.6" customHeight="1">
      <c r="A564" s="135"/>
      <c r="B564" s="135"/>
      <c r="C564" s="135"/>
      <c r="D564" s="135"/>
      <c r="E564" s="135"/>
      <c r="F564" s="135"/>
      <c r="G564" s="135"/>
      <c r="H564" s="135"/>
      <c r="I564" s="135"/>
      <c r="J564" s="135"/>
      <c r="K564" s="135"/>
      <c r="L564" s="135"/>
      <c r="M564" s="135"/>
      <c r="N564" s="135"/>
      <c r="O564" s="135"/>
      <c r="P564" s="135"/>
      <c r="Q564" s="135"/>
      <c r="R564" s="135"/>
      <c r="S564" s="135"/>
      <c r="T564" s="135"/>
      <c r="U564" s="135"/>
      <c r="V564" s="135"/>
      <c r="W564" s="135"/>
      <c r="X564" s="135"/>
      <c r="Y564" s="135"/>
      <c r="Z564" s="135"/>
    </row>
    <row r="565" spans="1:26" ht="21.6" customHeight="1">
      <c r="A565" s="135"/>
      <c r="B565" s="135"/>
      <c r="C565" s="135"/>
      <c r="D565" s="135"/>
      <c r="E565" s="135"/>
      <c r="F565" s="135"/>
      <c r="G565" s="135"/>
      <c r="H565" s="135"/>
      <c r="I565" s="135"/>
      <c r="J565" s="135"/>
      <c r="K565" s="135"/>
      <c r="L565" s="135"/>
      <c r="M565" s="135"/>
      <c r="N565" s="135"/>
      <c r="O565" s="135"/>
      <c r="P565" s="135"/>
      <c r="Q565" s="135"/>
      <c r="R565" s="135"/>
      <c r="S565" s="135"/>
      <c r="T565" s="135"/>
      <c r="U565" s="135"/>
      <c r="V565" s="135"/>
      <c r="W565" s="135"/>
      <c r="X565" s="135"/>
      <c r="Y565" s="135"/>
      <c r="Z565" s="135"/>
    </row>
    <row r="566" spans="1:26" ht="21.6" customHeight="1">
      <c r="A566" s="135"/>
      <c r="B566" s="135"/>
      <c r="C566" s="135"/>
      <c r="D566" s="135"/>
      <c r="E566" s="135"/>
      <c r="F566" s="135"/>
      <c r="G566" s="135"/>
      <c r="H566" s="135"/>
      <c r="I566" s="135"/>
      <c r="J566" s="135"/>
      <c r="K566" s="135"/>
      <c r="L566" s="135"/>
      <c r="M566" s="135"/>
      <c r="N566" s="135"/>
      <c r="O566" s="135"/>
      <c r="P566" s="135"/>
      <c r="Q566" s="135"/>
      <c r="R566" s="135"/>
      <c r="S566" s="135"/>
      <c r="T566" s="135"/>
      <c r="U566" s="135"/>
      <c r="V566" s="135"/>
      <c r="W566" s="135"/>
      <c r="X566" s="135"/>
      <c r="Y566" s="135"/>
      <c r="Z566" s="135"/>
    </row>
    <row r="567" spans="1:26" ht="21.6" customHeight="1">
      <c r="A567" s="135"/>
      <c r="B567" s="135"/>
      <c r="C567" s="135"/>
      <c r="D567" s="135"/>
      <c r="E567" s="135"/>
      <c r="F567" s="135"/>
      <c r="G567" s="135"/>
      <c r="H567" s="135"/>
      <c r="I567" s="135"/>
      <c r="J567" s="135"/>
      <c r="K567" s="135"/>
      <c r="L567" s="135"/>
      <c r="M567" s="135"/>
      <c r="N567" s="135"/>
      <c r="O567" s="135"/>
      <c r="P567" s="135"/>
      <c r="Q567" s="135"/>
      <c r="R567" s="135"/>
      <c r="S567" s="135"/>
      <c r="T567" s="135"/>
      <c r="U567" s="135"/>
      <c r="V567" s="135"/>
      <c r="W567" s="135"/>
      <c r="X567" s="135"/>
      <c r="Y567" s="135"/>
      <c r="Z567" s="135"/>
    </row>
    <row r="568" spans="1:26" ht="21.6" customHeight="1">
      <c r="A568" s="135"/>
      <c r="B568" s="135"/>
      <c r="C568" s="135"/>
      <c r="D568" s="135"/>
      <c r="E568" s="135"/>
      <c r="F568" s="135"/>
      <c r="G568" s="135"/>
      <c r="H568" s="135"/>
      <c r="I568" s="135"/>
      <c r="J568" s="135"/>
      <c r="K568" s="135"/>
      <c r="L568" s="135"/>
      <c r="M568" s="135"/>
      <c r="N568" s="135"/>
      <c r="O568" s="135"/>
      <c r="P568" s="135"/>
      <c r="Q568" s="135"/>
      <c r="R568" s="135"/>
      <c r="S568" s="135"/>
      <c r="T568" s="135"/>
      <c r="U568" s="135"/>
      <c r="V568" s="135"/>
      <c r="W568" s="135"/>
      <c r="X568" s="135"/>
      <c r="Y568" s="135"/>
      <c r="Z568" s="135"/>
    </row>
    <row r="569" spans="1:26" ht="21.6" customHeight="1">
      <c r="A569" s="135"/>
      <c r="B569" s="135"/>
      <c r="C569" s="135"/>
      <c r="D569" s="135"/>
      <c r="E569" s="135"/>
      <c r="F569" s="135"/>
      <c r="G569" s="135"/>
      <c r="H569" s="135"/>
      <c r="I569" s="135"/>
      <c r="J569" s="135"/>
      <c r="K569" s="135"/>
      <c r="L569" s="135"/>
      <c r="M569" s="135"/>
      <c r="N569" s="135"/>
      <c r="O569" s="135"/>
      <c r="P569" s="135"/>
      <c r="Q569" s="135"/>
      <c r="R569" s="135"/>
      <c r="S569" s="135"/>
      <c r="T569" s="135"/>
      <c r="U569" s="135"/>
      <c r="V569" s="135"/>
      <c r="W569" s="135"/>
      <c r="X569" s="135"/>
      <c r="Y569" s="135"/>
      <c r="Z569" s="135"/>
    </row>
    <row r="570" spans="1:26" ht="21.6" customHeight="1">
      <c r="A570" s="135"/>
      <c r="B570" s="135"/>
      <c r="C570" s="135"/>
      <c r="D570" s="135"/>
      <c r="E570" s="135"/>
      <c r="F570" s="135"/>
      <c r="G570" s="135"/>
      <c r="H570" s="135"/>
      <c r="I570" s="135"/>
      <c r="J570" s="135"/>
      <c r="K570" s="135"/>
      <c r="L570" s="135"/>
      <c r="M570" s="135"/>
      <c r="N570" s="135"/>
      <c r="O570" s="135"/>
      <c r="P570" s="135"/>
      <c r="Q570" s="135"/>
      <c r="R570" s="135"/>
      <c r="S570" s="135"/>
      <c r="T570" s="135"/>
      <c r="U570" s="135"/>
      <c r="V570" s="135"/>
      <c r="W570" s="135"/>
      <c r="X570" s="135"/>
      <c r="Y570" s="135"/>
      <c r="Z570" s="135"/>
    </row>
    <row r="571" spans="1:26" ht="21.6" customHeight="1">
      <c r="A571" s="135"/>
      <c r="B571" s="135"/>
      <c r="C571" s="135"/>
      <c r="D571" s="135"/>
      <c r="E571" s="135"/>
      <c r="F571" s="135"/>
      <c r="G571" s="135"/>
      <c r="H571" s="135"/>
      <c r="I571" s="135"/>
      <c r="J571" s="135"/>
      <c r="K571" s="135"/>
      <c r="L571" s="135"/>
      <c r="M571" s="135"/>
      <c r="N571" s="135"/>
      <c r="O571" s="135"/>
      <c r="P571" s="135"/>
      <c r="Q571" s="135"/>
      <c r="R571" s="135"/>
      <c r="S571" s="135"/>
      <c r="T571" s="135"/>
      <c r="U571" s="135"/>
      <c r="V571" s="135"/>
      <c r="W571" s="135"/>
      <c r="X571" s="135"/>
      <c r="Y571" s="135"/>
      <c r="Z571" s="135"/>
    </row>
    <row r="572" spans="1:26" ht="21.6" customHeight="1">
      <c r="A572" s="135"/>
      <c r="B572" s="135"/>
      <c r="C572" s="135"/>
      <c r="D572" s="135"/>
      <c r="E572" s="135"/>
      <c r="F572" s="135"/>
      <c r="G572" s="135"/>
      <c r="H572" s="135"/>
      <c r="I572" s="135"/>
      <c r="J572" s="135"/>
      <c r="K572" s="135"/>
      <c r="L572" s="135"/>
      <c r="M572" s="135"/>
      <c r="N572" s="135"/>
      <c r="O572" s="135"/>
      <c r="P572" s="135"/>
      <c r="Q572" s="135"/>
      <c r="R572" s="135"/>
      <c r="S572" s="135"/>
      <c r="T572" s="135"/>
      <c r="U572" s="135"/>
      <c r="V572" s="135"/>
      <c r="W572" s="135"/>
      <c r="X572" s="135"/>
      <c r="Y572" s="135"/>
      <c r="Z572" s="135"/>
    </row>
    <row r="573" spans="1:26" ht="21.6" customHeight="1">
      <c r="A573" s="135"/>
      <c r="B573" s="135"/>
      <c r="C573" s="135"/>
      <c r="D573" s="135"/>
      <c r="E573" s="135"/>
      <c r="F573" s="135"/>
      <c r="G573" s="135"/>
      <c r="H573" s="135"/>
      <c r="I573" s="135"/>
      <c r="J573" s="135"/>
      <c r="K573" s="135"/>
      <c r="L573" s="135"/>
      <c r="M573" s="135"/>
      <c r="N573" s="135"/>
      <c r="O573" s="135"/>
      <c r="P573" s="135"/>
      <c r="Q573" s="135"/>
      <c r="R573" s="135"/>
      <c r="S573" s="135"/>
      <c r="T573" s="135"/>
      <c r="U573" s="135"/>
      <c r="V573" s="135"/>
      <c r="W573" s="135"/>
      <c r="X573" s="135"/>
      <c r="Y573" s="135"/>
      <c r="Z573" s="135"/>
    </row>
    <row r="574" spans="1:26" ht="21.6" customHeight="1">
      <c r="A574" s="135"/>
      <c r="B574" s="135"/>
      <c r="C574" s="135"/>
      <c r="D574" s="135"/>
      <c r="E574" s="135"/>
      <c r="F574" s="135"/>
      <c r="G574" s="135"/>
      <c r="H574" s="135"/>
      <c r="I574" s="135"/>
      <c r="J574" s="135"/>
      <c r="K574" s="135"/>
      <c r="L574" s="135"/>
      <c r="M574" s="135"/>
      <c r="N574" s="135"/>
      <c r="O574" s="135"/>
      <c r="P574" s="135"/>
      <c r="Q574" s="135"/>
      <c r="R574" s="135"/>
      <c r="S574" s="135"/>
      <c r="T574" s="135"/>
      <c r="U574" s="135"/>
      <c r="V574" s="135"/>
      <c r="W574" s="135"/>
      <c r="X574" s="135"/>
      <c r="Y574" s="135"/>
      <c r="Z574" s="135"/>
    </row>
    <row r="575" spans="1:26" ht="21.6" customHeight="1">
      <c r="A575" s="135"/>
      <c r="B575" s="135"/>
      <c r="C575" s="135"/>
      <c r="D575" s="135"/>
      <c r="E575" s="135"/>
      <c r="F575" s="135"/>
      <c r="G575" s="135"/>
      <c r="H575" s="135"/>
      <c r="I575" s="135"/>
      <c r="J575" s="135"/>
      <c r="K575" s="135"/>
      <c r="L575" s="135"/>
      <c r="M575" s="135"/>
      <c r="N575" s="135"/>
      <c r="O575" s="135"/>
      <c r="P575" s="135"/>
      <c r="Q575" s="135"/>
      <c r="R575" s="135"/>
      <c r="S575" s="135"/>
      <c r="T575" s="135"/>
      <c r="U575" s="135"/>
      <c r="V575" s="135"/>
      <c r="W575" s="135"/>
      <c r="X575" s="135"/>
      <c r="Y575" s="135"/>
      <c r="Z575" s="135"/>
    </row>
    <row r="576" spans="1:26" ht="21.6" customHeight="1">
      <c r="A576" s="135"/>
      <c r="B576" s="135"/>
      <c r="C576" s="135"/>
      <c r="D576" s="135"/>
      <c r="E576" s="135"/>
      <c r="F576" s="135"/>
      <c r="G576" s="135"/>
      <c r="H576" s="135"/>
      <c r="I576" s="135"/>
      <c r="J576" s="135"/>
      <c r="K576" s="135"/>
      <c r="L576" s="135"/>
      <c r="M576" s="135"/>
      <c r="N576" s="135"/>
      <c r="O576" s="135"/>
      <c r="P576" s="135"/>
      <c r="Q576" s="135"/>
      <c r="R576" s="135"/>
      <c r="S576" s="135"/>
      <c r="T576" s="135"/>
      <c r="U576" s="135"/>
      <c r="V576" s="135"/>
      <c r="W576" s="135"/>
      <c r="X576" s="135"/>
      <c r="Y576" s="135"/>
      <c r="Z576" s="135"/>
    </row>
    <row r="577" spans="1:26" ht="21.6" customHeight="1">
      <c r="A577" s="135"/>
      <c r="B577" s="135"/>
      <c r="C577" s="135"/>
      <c r="D577" s="135"/>
      <c r="E577" s="135"/>
      <c r="F577" s="135"/>
      <c r="G577" s="135"/>
      <c r="H577" s="135"/>
      <c r="I577" s="135"/>
      <c r="J577" s="135"/>
      <c r="K577" s="135"/>
      <c r="L577" s="135"/>
      <c r="M577" s="135"/>
      <c r="N577" s="135"/>
      <c r="O577" s="135"/>
      <c r="P577" s="135"/>
      <c r="Q577" s="135"/>
      <c r="R577" s="135"/>
      <c r="S577" s="135"/>
      <c r="T577" s="135"/>
      <c r="U577" s="135"/>
      <c r="V577" s="135"/>
      <c r="W577" s="135"/>
      <c r="X577" s="135"/>
      <c r="Y577" s="135"/>
      <c r="Z577" s="135"/>
    </row>
    <row r="578" spans="1:26" ht="21.6" customHeight="1">
      <c r="A578" s="135"/>
      <c r="B578" s="135"/>
      <c r="C578" s="135"/>
      <c r="D578" s="135"/>
      <c r="E578" s="135"/>
      <c r="F578" s="135"/>
      <c r="G578" s="135"/>
      <c r="H578" s="135"/>
      <c r="I578" s="135"/>
      <c r="J578" s="135"/>
      <c r="K578" s="135"/>
      <c r="L578" s="135"/>
      <c r="M578" s="135"/>
      <c r="N578" s="135"/>
      <c r="O578" s="135"/>
      <c r="P578" s="135"/>
      <c r="Q578" s="135"/>
      <c r="R578" s="135"/>
      <c r="S578" s="135"/>
      <c r="T578" s="135"/>
      <c r="U578" s="135"/>
      <c r="V578" s="135"/>
      <c r="W578" s="135"/>
      <c r="X578" s="135"/>
      <c r="Y578" s="135"/>
      <c r="Z578" s="135"/>
    </row>
    <row r="579" spans="1:26" ht="21.6" customHeight="1">
      <c r="A579" s="135"/>
      <c r="B579" s="135"/>
      <c r="C579" s="135"/>
      <c r="D579" s="135"/>
      <c r="E579" s="135"/>
      <c r="F579" s="135"/>
      <c r="G579" s="135"/>
      <c r="H579" s="135"/>
      <c r="I579" s="135"/>
      <c r="J579" s="135"/>
      <c r="K579" s="135"/>
      <c r="L579" s="135"/>
      <c r="M579" s="135"/>
      <c r="N579" s="135"/>
      <c r="O579" s="135"/>
      <c r="P579" s="135"/>
      <c r="Q579" s="135"/>
      <c r="R579" s="135"/>
      <c r="S579" s="135"/>
      <c r="T579" s="135"/>
      <c r="U579" s="135"/>
      <c r="V579" s="135"/>
      <c r="W579" s="135"/>
      <c r="X579" s="135"/>
      <c r="Y579" s="135"/>
      <c r="Z579" s="135"/>
    </row>
    <row r="580" spans="1:26" ht="21.6" customHeight="1">
      <c r="A580" s="135"/>
      <c r="B580" s="135"/>
      <c r="C580" s="135"/>
      <c r="D580" s="135"/>
      <c r="E580" s="135"/>
      <c r="F580" s="135"/>
      <c r="G580" s="135"/>
      <c r="H580" s="135"/>
      <c r="I580" s="135"/>
      <c r="J580" s="135"/>
      <c r="K580" s="135"/>
      <c r="L580" s="135"/>
      <c r="M580" s="135"/>
      <c r="N580" s="135"/>
      <c r="O580" s="135"/>
      <c r="P580" s="135"/>
      <c r="Q580" s="135"/>
      <c r="R580" s="135"/>
      <c r="S580" s="135"/>
      <c r="T580" s="135"/>
      <c r="U580" s="135"/>
      <c r="V580" s="135"/>
      <c r="W580" s="135"/>
      <c r="X580" s="135"/>
      <c r="Y580" s="135"/>
      <c r="Z580" s="135"/>
    </row>
    <row r="581" spans="1:26" ht="21.6" customHeight="1">
      <c r="A581" s="135"/>
      <c r="B581" s="135"/>
      <c r="C581" s="135"/>
      <c r="D581" s="135"/>
      <c r="E581" s="135"/>
      <c r="F581" s="135"/>
      <c r="G581" s="135"/>
      <c r="H581" s="135"/>
      <c r="I581" s="135"/>
      <c r="J581" s="135"/>
      <c r="K581" s="135"/>
      <c r="L581" s="135"/>
      <c r="M581" s="135"/>
      <c r="N581" s="135"/>
      <c r="O581" s="135"/>
      <c r="P581" s="135"/>
      <c r="Q581" s="135"/>
      <c r="R581" s="135"/>
      <c r="S581" s="135"/>
      <c r="T581" s="135"/>
      <c r="U581" s="135"/>
      <c r="V581" s="135"/>
      <c r="W581" s="135"/>
      <c r="X581" s="135"/>
      <c r="Y581" s="135"/>
      <c r="Z581" s="135"/>
    </row>
    <row r="582" spans="1:26" ht="21.6" customHeight="1">
      <c r="A582" s="135"/>
      <c r="B582" s="135"/>
      <c r="C582" s="135"/>
      <c r="D582" s="135"/>
      <c r="E582" s="135"/>
      <c r="F582" s="135"/>
      <c r="G582" s="135"/>
      <c r="H582" s="135"/>
      <c r="I582" s="135"/>
      <c r="J582" s="135"/>
      <c r="K582" s="135"/>
      <c r="L582" s="135"/>
      <c r="M582" s="135"/>
      <c r="N582" s="135"/>
      <c r="O582" s="135"/>
      <c r="P582" s="135"/>
      <c r="Q582" s="135"/>
      <c r="R582" s="135"/>
      <c r="S582" s="135"/>
      <c r="T582" s="135"/>
      <c r="U582" s="135"/>
      <c r="V582" s="135"/>
      <c r="W582" s="135"/>
      <c r="X582" s="135"/>
      <c r="Y582" s="135"/>
      <c r="Z582" s="135"/>
    </row>
    <row r="583" spans="1:26" ht="21.6" customHeight="1">
      <c r="A583" s="135"/>
      <c r="B583" s="135"/>
      <c r="C583" s="135"/>
      <c r="D583" s="135"/>
      <c r="E583" s="135"/>
      <c r="F583" s="135"/>
      <c r="G583" s="135"/>
      <c r="H583" s="135"/>
      <c r="I583" s="135"/>
      <c r="J583" s="135"/>
      <c r="K583" s="135"/>
      <c r="L583" s="135"/>
      <c r="M583" s="135"/>
      <c r="N583" s="135"/>
      <c r="O583" s="135"/>
      <c r="P583" s="135"/>
      <c r="Q583" s="135"/>
      <c r="R583" s="135"/>
      <c r="S583" s="135"/>
      <c r="T583" s="135"/>
      <c r="U583" s="135"/>
      <c r="V583" s="135"/>
      <c r="W583" s="135"/>
      <c r="X583" s="135"/>
      <c r="Y583" s="135"/>
      <c r="Z583" s="135"/>
    </row>
    <row r="584" spans="1:26" ht="21.6" customHeight="1">
      <c r="A584" s="135"/>
      <c r="B584" s="135"/>
      <c r="C584" s="135"/>
      <c r="D584" s="135"/>
      <c r="E584" s="135"/>
      <c r="F584" s="135"/>
      <c r="G584" s="135"/>
      <c r="H584" s="135"/>
      <c r="I584" s="135"/>
      <c r="J584" s="135"/>
      <c r="K584" s="135"/>
      <c r="L584" s="135"/>
      <c r="M584" s="135"/>
      <c r="N584" s="135"/>
      <c r="O584" s="135"/>
      <c r="P584" s="135"/>
      <c r="Q584" s="135"/>
      <c r="R584" s="135"/>
      <c r="S584" s="135"/>
      <c r="T584" s="135"/>
      <c r="U584" s="135"/>
      <c r="V584" s="135"/>
      <c r="W584" s="135"/>
      <c r="X584" s="135"/>
      <c r="Y584" s="135"/>
      <c r="Z584" s="135"/>
    </row>
    <row r="585" spans="1:26" ht="21.6" customHeight="1">
      <c r="A585" s="135"/>
      <c r="B585" s="135"/>
      <c r="C585" s="135"/>
      <c r="D585" s="135"/>
      <c r="E585" s="135"/>
      <c r="F585" s="135"/>
      <c r="G585" s="135"/>
      <c r="H585" s="135"/>
      <c r="I585" s="135"/>
      <c r="J585" s="135"/>
      <c r="K585" s="135"/>
      <c r="L585" s="135"/>
      <c r="M585" s="135"/>
      <c r="N585" s="135"/>
      <c r="O585" s="135"/>
      <c r="P585" s="135"/>
      <c r="Q585" s="135"/>
      <c r="R585" s="135"/>
      <c r="S585" s="135"/>
      <c r="T585" s="135"/>
      <c r="U585" s="135"/>
      <c r="V585" s="135"/>
      <c r="W585" s="135"/>
      <c r="X585" s="135"/>
      <c r="Y585" s="135"/>
      <c r="Z585" s="135"/>
    </row>
    <row r="586" spans="1:26" ht="21.6" customHeight="1">
      <c r="A586" s="135"/>
      <c r="B586" s="135"/>
      <c r="C586" s="135"/>
      <c r="D586" s="135"/>
      <c r="E586" s="135"/>
      <c r="F586" s="135"/>
      <c r="G586" s="135"/>
      <c r="H586" s="135"/>
      <c r="I586" s="135"/>
      <c r="J586" s="135"/>
      <c r="K586" s="135"/>
      <c r="L586" s="135"/>
      <c r="M586" s="135"/>
      <c r="N586" s="135"/>
      <c r="O586" s="135"/>
      <c r="P586" s="135"/>
      <c r="Q586" s="135"/>
      <c r="R586" s="135"/>
      <c r="S586" s="135"/>
      <c r="T586" s="135"/>
      <c r="U586" s="135"/>
      <c r="V586" s="135"/>
      <c r="W586" s="135"/>
      <c r="X586" s="135"/>
      <c r="Y586" s="135"/>
      <c r="Z586" s="135"/>
    </row>
    <row r="587" spans="1:26" ht="21.6" customHeight="1">
      <c r="A587" s="135"/>
      <c r="B587" s="135"/>
      <c r="C587" s="135"/>
      <c r="D587" s="135"/>
      <c r="E587" s="135"/>
      <c r="F587" s="135"/>
      <c r="G587" s="135"/>
      <c r="H587" s="135"/>
      <c r="I587" s="135"/>
      <c r="J587" s="135"/>
      <c r="K587" s="135"/>
      <c r="L587" s="135"/>
      <c r="M587" s="135"/>
      <c r="N587" s="135"/>
      <c r="O587" s="135"/>
      <c r="P587" s="135"/>
      <c r="Q587" s="135"/>
      <c r="R587" s="135"/>
      <c r="S587" s="135"/>
      <c r="T587" s="135"/>
      <c r="U587" s="135"/>
      <c r="V587" s="135"/>
      <c r="W587" s="135"/>
      <c r="X587" s="135"/>
      <c r="Y587" s="135"/>
      <c r="Z587" s="135"/>
    </row>
    <row r="588" spans="1:26" ht="21.6" customHeight="1">
      <c r="A588" s="135"/>
      <c r="B588" s="135"/>
      <c r="C588" s="135"/>
      <c r="D588" s="135"/>
      <c r="E588" s="135"/>
      <c r="F588" s="135"/>
      <c r="G588" s="135"/>
      <c r="H588" s="135"/>
      <c r="I588" s="135"/>
      <c r="J588" s="135"/>
      <c r="K588" s="135"/>
      <c r="L588" s="135"/>
      <c r="M588" s="135"/>
      <c r="N588" s="135"/>
      <c r="O588" s="135"/>
      <c r="P588" s="135"/>
      <c r="Q588" s="135"/>
      <c r="R588" s="135"/>
      <c r="S588" s="135"/>
      <c r="T588" s="135"/>
      <c r="U588" s="135"/>
      <c r="V588" s="135"/>
      <c r="W588" s="135"/>
      <c r="X588" s="135"/>
      <c r="Y588" s="135"/>
      <c r="Z588" s="135"/>
    </row>
    <row r="589" spans="1:26" ht="21.6" customHeight="1">
      <c r="A589" s="135"/>
      <c r="B589" s="135"/>
      <c r="C589" s="135"/>
      <c r="D589" s="135"/>
      <c r="E589" s="135"/>
      <c r="F589" s="135"/>
      <c r="G589" s="135"/>
      <c r="H589" s="135"/>
      <c r="I589" s="135"/>
      <c r="J589" s="135"/>
      <c r="K589" s="135"/>
      <c r="L589" s="135"/>
      <c r="M589" s="135"/>
      <c r="N589" s="135"/>
      <c r="O589" s="135"/>
      <c r="P589" s="135"/>
      <c r="Q589" s="135"/>
      <c r="R589" s="135"/>
      <c r="S589" s="135"/>
      <c r="T589" s="135"/>
      <c r="U589" s="135"/>
      <c r="V589" s="135"/>
      <c r="W589" s="135"/>
      <c r="X589" s="135"/>
      <c r="Y589" s="135"/>
      <c r="Z589" s="135"/>
    </row>
    <row r="590" spans="1:26" ht="21.6" customHeight="1">
      <c r="A590" s="135"/>
      <c r="B590" s="135"/>
      <c r="C590" s="135"/>
      <c r="D590" s="135"/>
      <c r="E590" s="135"/>
      <c r="F590" s="135"/>
      <c r="G590" s="135"/>
      <c r="H590" s="135"/>
      <c r="I590" s="135"/>
      <c r="J590" s="135"/>
      <c r="K590" s="135"/>
      <c r="L590" s="135"/>
      <c r="M590" s="135"/>
      <c r="N590" s="135"/>
      <c r="O590" s="135"/>
      <c r="P590" s="135"/>
      <c r="Q590" s="135"/>
      <c r="R590" s="135"/>
      <c r="S590" s="135"/>
      <c r="T590" s="135"/>
      <c r="U590" s="135"/>
      <c r="V590" s="135"/>
      <c r="W590" s="135"/>
      <c r="X590" s="135"/>
      <c r="Y590" s="135"/>
      <c r="Z590" s="135"/>
    </row>
    <row r="591" spans="1:26" ht="21.6" customHeight="1">
      <c r="A591" s="135"/>
      <c r="B591" s="135"/>
      <c r="C591" s="135"/>
      <c r="D591" s="135"/>
      <c r="E591" s="135"/>
      <c r="F591" s="135"/>
      <c r="G591" s="135"/>
      <c r="H591" s="135"/>
      <c r="I591" s="135"/>
      <c r="J591" s="135"/>
      <c r="K591" s="135"/>
      <c r="L591" s="135"/>
      <c r="M591" s="135"/>
      <c r="N591" s="135"/>
      <c r="O591" s="135"/>
      <c r="P591" s="135"/>
      <c r="Q591" s="135"/>
      <c r="R591" s="135"/>
      <c r="S591" s="135"/>
      <c r="T591" s="135"/>
      <c r="U591" s="135"/>
      <c r="V591" s="135"/>
      <c r="W591" s="135"/>
      <c r="X591" s="135"/>
      <c r="Y591" s="135"/>
      <c r="Z591" s="135"/>
    </row>
    <row r="592" spans="1:26" ht="21.6" customHeight="1">
      <c r="A592" s="135"/>
      <c r="B592" s="135"/>
      <c r="C592" s="135"/>
      <c r="D592" s="135"/>
      <c r="E592" s="135"/>
      <c r="F592" s="135"/>
      <c r="G592" s="135"/>
      <c r="H592" s="135"/>
      <c r="I592" s="135"/>
      <c r="J592" s="135"/>
      <c r="K592" s="135"/>
      <c r="L592" s="135"/>
      <c r="M592" s="135"/>
      <c r="N592" s="135"/>
      <c r="O592" s="135"/>
      <c r="P592" s="135"/>
      <c r="Q592" s="135"/>
      <c r="R592" s="135"/>
      <c r="S592" s="135"/>
      <c r="T592" s="135"/>
      <c r="U592" s="135"/>
      <c r="V592" s="135"/>
      <c r="W592" s="135"/>
      <c r="X592" s="135"/>
      <c r="Y592" s="135"/>
      <c r="Z592" s="135"/>
    </row>
    <row r="593" spans="1:26" ht="21.6" customHeight="1">
      <c r="A593" s="135"/>
      <c r="B593" s="135"/>
      <c r="C593" s="135"/>
      <c r="D593" s="135"/>
      <c r="E593" s="135"/>
      <c r="F593" s="135"/>
      <c r="G593" s="135"/>
      <c r="H593" s="135"/>
      <c r="I593" s="135"/>
      <c r="J593" s="135"/>
      <c r="K593" s="135"/>
      <c r="L593" s="135"/>
      <c r="M593" s="135"/>
      <c r="N593" s="135"/>
      <c r="O593" s="135"/>
      <c r="P593" s="135"/>
      <c r="Q593" s="135"/>
      <c r="R593" s="135"/>
      <c r="S593" s="135"/>
      <c r="T593" s="135"/>
      <c r="U593" s="135"/>
      <c r="V593" s="135"/>
      <c r="W593" s="135"/>
      <c r="X593" s="135"/>
      <c r="Y593" s="135"/>
      <c r="Z593" s="135"/>
    </row>
    <row r="594" spans="1:26" ht="21.6" customHeight="1">
      <c r="A594" s="135"/>
      <c r="B594" s="135"/>
      <c r="C594" s="135"/>
      <c r="D594" s="135"/>
      <c r="E594" s="135"/>
      <c r="F594" s="135"/>
      <c r="G594" s="135"/>
      <c r="H594" s="135"/>
      <c r="I594" s="135"/>
      <c r="J594" s="135"/>
      <c r="K594" s="135"/>
      <c r="L594" s="135"/>
      <c r="M594" s="135"/>
      <c r="N594" s="135"/>
      <c r="O594" s="135"/>
      <c r="P594" s="135"/>
      <c r="Q594" s="135"/>
      <c r="R594" s="135"/>
      <c r="S594" s="135"/>
      <c r="T594" s="135"/>
      <c r="U594" s="135"/>
      <c r="V594" s="135"/>
      <c r="W594" s="135"/>
      <c r="X594" s="135"/>
      <c r="Y594" s="135"/>
      <c r="Z594" s="135"/>
    </row>
    <row r="595" spans="1:26" ht="21.6" customHeight="1">
      <c r="A595" s="135"/>
      <c r="B595" s="135"/>
      <c r="C595" s="135"/>
      <c r="D595" s="135"/>
      <c r="E595" s="135"/>
      <c r="F595" s="135"/>
      <c r="G595" s="135"/>
      <c r="H595" s="135"/>
      <c r="I595" s="135"/>
      <c r="J595" s="135"/>
      <c r="K595" s="135"/>
      <c r="L595" s="135"/>
      <c r="M595" s="135"/>
      <c r="N595" s="135"/>
      <c r="O595" s="135"/>
      <c r="P595" s="135"/>
      <c r="Q595" s="135"/>
      <c r="R595" s="135"/>
      <c r="S595" s="135"/>
      <c r="T595" s="135"/>
      <c r="U595" s="135"/>
      <c r="V595" s="135"/>
      <c r="W595" s="135"/>
      <c r="X595" s="135"/>
      <c r="Y595" s="135"/>
      <c r="Z595" s="135"/>
    </row>
    <row r="596" spans="1:26" ht="21.6" customHeight="1">
      <c r="A596" s="135"/>
      <c r="B596" s="135"/>
      <c r="C596" s="135"/>
      <c r="D596" s="135"/>
      <c r="E596" s="135"/>
      <c r="F596" s="135"/>
      <c r="G596" s="135"/>
      <c r="H596" s="135"/>
      <c r="I596" s="135"/>
      <c r="J596" s="135"/>
      <c r="K596" s="135"/>
      <c r="L596" s="135"/>
      <c r="M596" s="135"/>
      <c r="N596" s="135"/>
      <c r="O596" s="135"/>
      <c r="P596" s="135"/>
      <c r="Q596" s="135"/>
      <c r="R596" s="135"/>
      <c r="S596" s="135"/>
      <c r="T596" s="135"/>
      <c r="U596" s="135"/>
      <c r="V596" s="135"/>
      <c r="W596" s="135"/>
      <c r="X596" s="135"/>
      <c r="Y596" s="135"/>
      <c r="Z596" s="135"/>
    </row>
    <row r="597" spans="1:26" ht="21.6" customHeight="1">
      <c r="A597" s="135"/>
      <c r="B597" s="135"/>
      <c r="C597" s="135"/>
      <c r="D597" s="135"/>
      <c r="E597" s="135"/>
      <c r="F597" s="135"/>
      <c r="G597" s="135"/>
      <c r="H597" s="135"/>
      <c r="I597" s="135"/>
      <c r="J597" s="135"/>
      <c r="K597" s="135"/>
      <c r="L597" s="135"/>
      <c r="M597" s="135"/>
      <c r="N597" s="135"/>
      <c r="O597" s="135"/>
      <c r="P597" s="135"/>
      <c r="Q597" s="135"/>
      <c r="R597" s="135"/>
      <c r="S597" s="135"/>
      <c r="T597" s="135"/>
      <c r="U597" s="135"/>
      <c r="V597" s="135"/>
      <c r="W597" s="135"/>
      <c r="X597" s="135"/>
      <c r="Y597" s="135"/>
      <c r="Z597" s="135"/>
    </row>
    <row r="598" spans="1:26" ht="21.6" customHeight="1">
      <c r="A598" s="135"/>
      <c r="B598" s="135"/>
      <c r="C598" s="135"/>
      <c r="D598" s="135"/>
      <c r="E598" s="135"/>
      <c r="F598" s="135"/>
      <c r="G598" s="135"/>
      <c r="H598" s="135"/>
      <c r="I598" s="135"/>
      <c r="J598" s="135"/>
      <c r="K598" s="135"/>
      <c r="L598" s="135"/>
      <c r="M598" s="135"/>
      <c r="N598" s="135"/>
      <c r="O598" s="135"/>
      <c r="P598" s="135"/>
      <c r="Q598" s="135"/>
      <c r="R598" s="135"/>
      <c r="S598" s="135"/>
      <c r="T598" s="135"/>
      <c r="U598" s="135"/>
      <c r="V598" s="135"/>
      <c r="W598" s="135"/>
      <c r="X598" s="135"/>
      <c r="Y598" s="135"/>
      <c r="Z598" s="135"/>
    </row>
    <row r="599" spans="1:26" ht="21.6" customHeight="1">
      <c r="A599" s="135"/>
      <c r="B599" s="135"/>
      <c r="C599" s="135"/>
      <c r="D599" s="135"/>
      <c r="E599" s="135"/>
      <c r="F599" s="135"/>
      <c r="G599" s="135"/>
      <c r="H599" s="135"/>
      <c r="I599" s="135"/>
      <c r="J599" s="135"/>
      <c r="K599" s="135"/>
      <c r="L599" s="135"/>
      <c r="M599" s="135"/>
      <c r="N599" s="135"/>
      <c r="O599" s="135"/>
      <c r="P599" s="135"/>
      <c r="Q599" s="135"/>
      <c r="R599" s="135"/>
      <c r="S599" s="135"/>
      <c r="T599" s="135"/>
      <c r="U599" s="135"/>
      <c r="V599" s="135"/>
      <c r="W599" s="135"/>
      <c r="X599" s="135"/>
      <c r="Y599" s="135"/>
      <c r="Z599" s="135"/>
    </row>
    <row r="600" spans="1:26" ht="21.6" customHeight="1">
      <c r="A600" s="135"/>
      <c r="B600" s="135"/>
      <c r="C600" s="135"/>
      <c r="D600" s="135"/>
      <c r="E600" s="135"/>
      <c r="F600" s="135"/>
      <c r="G600" s="135"/>
      <c r="H600" s="135"/>
      <c r="I600" s="135"/>
      <c r="J600" s="135"/>
      <c r="K600" s="135"/>
      <c r="L600" s="135"/>
      <c r="M600" s="135"/>
      <c r="N600" s="135"/>
      <c r="O600" s="135"/>
      <c r="P600" s="135"/>
      <c r="Q600" s="135"/>
      <c r="R600" s="135"/>
      <c r="S600" s="135"/>
      <c r="T600" s="135"/>
      <c r="U600" s="135"/>
      <c r="V600" s="135"/>
      <c r="W600" s="135"/>
      <c r="X600" s="135"/>
      <c r="Y600" s="135"/>
      <c r="Z600" s="135"/>
    </row>
    <row r="601" spans="1:26" ht="21.6" customHeight="1">
      <c r="A601" s="135"/>
      <c r="B601" s="135"/>
      <c r="C601" s="135"/>
      <c r="D601" s="135"/>
      <c r="E601" s="135"/>
      <c r="F601" s="135"/>
      <c r="G601" s="135"/>
      <c r="H601" s="135"/>
      <c r="I601" s="135"/>
      <c r="J601" s="135"/>
      <c r="K601" s="135"/>
      <c r="L601" s="135"/>
      <c r="M601" s="135"/>
      <c r="N601" s="135"/>
      <c r="O601" s="135"/>
      <c r="P601" s="135"/>
      <c r="Q601" s="135"/>
      <c r="R601" s="135"/>
      <c r="S601" s="135"/>
      <c r="T601" s="135"/>
      <c r="U601" s="135"/>
      <c r="V601" s="135"/>
      <c r="W601" s="135"/>
      <c r="X601" s="135"/>
      <c r="Y601" s="135"/>
      <c r="Z601" s="135"/>
    </row>
    <row r="602" spans="1:26" ht="21.6" customHeight="1">
      <c r="A602" s="135"/>
      <c r="B602" s="135"/>
      <c r="C602" s="135"/>
      <c r="D602" s="135"/>
      <c r="E602" s="135"/>
      <c r="F602" s="135"/>
      <c r="G602" s="135"/>
      <c r="H602" s="135"/>
      <c r="I602" s="135"/>
      <c r="J602" s="135"/>
      <c r="K602" s="135"/>
      <c r="L602" s="135"/>
      <c r="M602" s="135"/>
      <c r="N602" s="135"/>
      <c r="O602" s="135"/>
      <c r="P602" s="135"/>
      <c r="Q602" s="135"/>
      <c r="R602" s="135"/>
      <c r="S602" s="135"/>
      <c r="T602" s="135"/>
      <c r="U602" s="135"/>
      <c r="V602" s="135"/>
      <c r="W602" s="135"/>
      <c r="X602" s="135"/>
      <c r="Y602" s="135"/>
      <c r="Z602" s="135"/>
    </row>
    <row r="603" spans="1:26" ht="21.6" customHeight="1">
      <c r="A603" s="135"/>
      <c r="B603" s="135"/>
      <c r="C603" s="135"/>
      <c r="D603" s="135"/>
      <c r="E603" s="135"/>
      <c r="F603" s="135"/>
      <c r="G603" s="135"/>
      <c r="H603" s="135"/>
      <c r="I603" s="135"/>
      <c r="J603" s="135"/>
      <c r="K603" s="135"/>
      <c r="L603" s="135"/>
      <c r="M603" s="135"/>
      <c r="N603" s="135"/>
      <c r="O603" s="135"/>
      <c r="P603" s="135"/>
      <c r="Q603" s="135"/>
      <c r="R603" s="135"/>
      <c r="S603" s="135"/>
      <c r="T603" s="135"/>
      <c r="U603" s="135"/>
      <c r="V603" s="135"/>
      <c r="W603" s="135"/>
      <c r="X603" s="135"/>
      <c r="Y603" s="135"/>
      <c r="Z603" s="135"/>
    </row>
    <row r="604" spans="1:26" ht="21.6" customHeight="1">
      <c r="A604" s="135"/>
      <c r="B604" s="135"/>
      <c r="C604" s="135"/>
      <c r="D604" s="135"/>
      <c r="E604" s="135"/>
      <c r="F604" s="135"/>
      <c r="G604" s="135"/>
      <c r="H604" s="135"/>
      <c r="I604" s="135"/>
      <c r="J604" s="135"/>
      <c r="K604" s="135"/>
      <c r="L604" s="135"/>
      <c r="M604" s="135"/>
      <c r="N604" s="135"/>
      <c r="O604" s="135"/>
      <c r="P604" s="135"/>
      <c r="Q604" s="135"/>
      <c r="R604" s="135"/>
      <c r="S604" s="135"/>
      <c r="T604" s="135"/>
      <c r="U604" s="135"/>
      <c r="V604" s="135"/>
      <c r="W604" s="135"/>
      <c r="X604" s="135"/>
      <c r="Y604" s="135"/>
      <c r="Z604" s="135"/>
    </row>
    <row r="605" spans="1:26" ht="21.6" customHeight="1">
      <c r="A605" s="135"/>
      <c r="B605" s="135"/>
      <c r="C605" s="135"/>
      <c r="D605" s="135"/>
      <c r="E605" s="135"/>
      <c r="F605" s="135"/>
      <c r="G605" s="135"/>
      <c r="H605" s="135"/>
      <c r="I605" s="135"/>
      <c r="J605" s="135"/>
      <c r="K605" s="135"/>
      <c r="L605" s="135"/>
      <c r="M605" s="135"/>
      <c r="N605" s="135"/>
      <c r="O605" s="135"/>
      <c r="P605" s="135"/>
      <c r="Q605" s="135"/>
      <c r="R605" s="135"/>
      <c r="S605" s="135"/>
      <c r="T605" s="135"/>
      <c r="U605" s="135"/>
      <c r="V605" s="135"/>
      <c r="W605" s="135"/>
      <c r="X605" s="135"/>
      <c r="Y605" s="135"/>
      <c r="Z605" s="135"/>
    </row>
    <row r="606" spans="1:26" ht="21.6" customHeight="1">
      <c r="A606" s="135"/>
      <c r="B606" s="135"/>
      <c r="C606" s="135"/>
      <c r="D606" s="135"/>
      <c r="E606" s="135"/>
      <c r="F606" s="135"/>
      <c r="G606" s="135"/>
      <c r="H606" s="135"/>
      <c r="I606" s="135"/>
      <c r="J606" s="135"/>
      <c r="K606" s="135"/>
      <c r="L606" s="135"/>
      <c r="M606" s="135"/>
      <c r="N606" s="135"/>
      <c r="O606" s="135"/>
      <c r="P606" s="135"/>
      <c r="Q606" s="135"/>
      <c r="R606" s="135"/>
      <c r="S606" s="135"/>
      <c r="T606" s="135"/>
      <c r="U606" s="135"/>
      <c r="V606" s="135"/>
      <c r="W606" s="135"/>
      <c r="X606" s="135"/>
      <c r="Y606" s="135"/>
      <c r="Z606" s="135"/>
    </row>
    <row r="607" spans="1:26" ht="21.6" customHeight="1">
      <c r="A607" s="135"/>
      <c r="B607" s="135"/>
      <c r="C607" s="135"/>
      <c r="D607" s="135"/>
      <c r="E607" s="135"/>
      <c r="F607" s="135"/>
      <c r="G607" s="135"/>
      <c r="H607" s="135"/>
      <c r="I607" s="135"/>
      <c r="J607" s="135"/>
      <c r="K607" s="135"/>
      <c r="L607" s="135"/>
      <c r="M607" s="135"/>
      <c r="N607" s="135"/>
      <c r="O607" s="135"/>
      <c r="P607" s="135"/>
      <c r="Q607" s="135"/>
      <c r="R607" s="135"/>
      <c r="S607" s="135"/>
      <c r="T607" s="135"/>
      <c r="U607" s="135"/>
      <c r="V607" s="135"/>
      <c r="W607" s="135"/>
      <c r="X607" s="135"/>
      <c r="Y607" s="135"/>
      <c r="Z607" s="135"/>
    </row>
    <row r="608" spans="1:26" ht="21.6" customHeight="1">
      <c r="A608" s="135"/>
      <c r="B608" s="135"/>
      <c r="C608" s="135"/>
      <c r="D608" s="135"/>
      <c r="E608" s="135"/>
      <c r="F608" s="135"/>
      <c r="G608" s="135"/>
      <c r="H608" s="135"/>
      <c r="I608" s="135"/>
      <c r="J608" s="135"/>
      <c r="K608" s="135"/>
      <c r="L608" s="135"/>
      <c r="M608" s="135"/>
      <c r="N608" s="135"/>
      <c r="O608" s="135"/>
      <c r="P608" s="135"/>
      <c r="Q608" s="135"/>
      <c r="R608" s="135"/>
      <c r="S608" s="135"/>
      <c r="T608" s="135"/>
      <c r="U608" s="135"/>
      <c r="V608" s="135"/>
      <c r="W608" s="135"/>
      <c r="X608" s="135"/>
      <c r="Y608" s="135"/>
      <c r="Z608" s="135"/>
    </row>
    <row r="609" spans="1:26" ht="21.6" customHeight="1">
      <c r="A609" s="135"/>
      <c r="B609" s="135"/>
      <c r="C609" s="135"/>
      <c r="D609" s="135"/>
      <c r="E609" s="135"/>
      <c r="F609" s="135"/>
      <c r="G609" s="135"/>
      <c r="H609" s="135"/>
      <c r="I609" s="135"/>
      <c r="J609" s="135"/>
      <c r="K609" s="135"/>
      <c r="L609" s="135"/>
      <c r="M609" s="135"/>
      <c r="N609" s="135"/>
      <c r="O609" s="135"/>
      <c r="P609" s="135"/>
      <c r="Q609" s="135"/>
      <c r="R609" s="135"/>
      <c r="S609" s="135"/>
      <c r="T609" s="135"/>
      <c r="U609" s="135"/>
      <c r="V609" s="135"/>
      <c r="W609" s="135"/>
      <c r="X609" s="135"/>
      <c r="Y609" s="135"/>
      <c r="Z609" s="135"/>
    </row>
    <row r="610" spans="1:26" ht="21.6" customHeight="1">
      <c r="A610" s="135"/>
      <c r="B610" s="135"/>
      <c r="C610" s="135"/>
      <c r="D610" s="135"/>
      <c r="E610" s="135"/>
      <c r="F610" s="135"/>
      <c r="G610" s="135"/>
      <c r="H610" s="135"/>
      <c r="I610" s="135"/>
      <c r="J610" s="135"/>
      <c r="K610" s="135"/>
      <c r="L610" s="135"/>
      <c r="M610" s="135"/>
      <c r="N610" s="135"/>
      <c r="O610" s="135"/>
      <c r="P610" s="135"/>
      <c r="Q610" s="135"/>
      <c r="R610" s="135"/>
      <c r="S610" s="135"/>
      <c r="T610" s="135"/>
      <c r="U610" s="135"/>
      <c r="V610" s="135"/>
      <c r="W610" s="135"/>
      <c r="X610" s="135"/>
      <c r="Y610" s="135"/>
      <c r="Z610" s="135"/>
    </row>
    <row r="611" spans="1:26" ht="21.6" customHeight="1">
      <c r="A611" s="135"/>
      <c r="B611" s="135"/>
      <c r="C611" s="135"/>
      <c r="D611" s="135"/>
      <c r="E611" s="135"/>
      <c r="F611" s="135"/>
      <c r="G611" s="135"/>
      <c r="H611" s="135"/>
      <c r="I611" s="135"/>
      <c r="J611" s="135"/>
      <c r="K611" s="135"/>
      <c r="L611" s="135"/>
      <c r="M611" s="135"/>
      <c r="N611" s="135"/>
      <c r="O611" s="135"/>
      <c r="P611" s="135"/>
      <c r="Q611" s="135"/>
      <c r="R611" s="135"/>
      <c r="S611" s="135"/>
      <c r="T611" s="135"/>
      <c r="U611" s="135"/>
      <c r="V611" s="135"/>
      <c r="W611" s="135"/>
      <c r="X611" s="135"/>
      <c r="Y611" s="135"/>
      <c r="Z611" s="135"/>
    </row>
    <row r="612" spans="1:26" ht="21.6" customHeight="1">
      <c r="A612" s="135"/>
      <c r="B612" s="135"/>
      <c r="C612" s="135"/>
      <c r="D612" s="135"/>
      <c r="E612" s="135"/>
      <c r="F612" s="135"/>
      <c r="G612" s="135"/>
      <c r="H612" s="135"/>
      <c r="I612" s="135"/>
      <c r="J612" s="135"/>
      <c r="K612" s="135"/>
      <c r="L612" s="135"/>
      <c r="M612" s="135"/>
      <c r="N612" s="135"/>
      <c r="O612" s="135"/>
      <c r="P612" s="135"/>
      <c r="Q612" s="135"/>
      <c r="R612" s="135"/>
      <c r="S612" s="135"/>
      <c r="T612" s="135"/>
      <c r="U612" s="135"/>
      <c r="V612" s="135"/>
      <c r="W612" s="135"/>
      <c r="X612" s="135"/>
      <c r="Y612" s="135"/>
      <c r="Z612" s="135"/>
    </row>
    <row r="613" spans="1:26" ht="21.6" customHeight="1">
      <c r="A613" s="135"/>
      <c r="B613" s="135"/>
      <c r="C613" s="135"/>
      <c r="D613" s="135"/>
      <c r="E613" s="135"/>
      <c r="F613" s="135"/>
      <c r="G613" s="135"/>
      <c r="H613" s="135"/>
      <c r="I613" s="135"/>
      <c r="J613" s="135"/>
      <c r="K613" s="135"/>
      <c r="L613" s="135"/>
      <c r="M613" s="135"/>
      <c r="N613" s="135"/>
      <c r="O613" s="135"/>
      <c r="P613" s="135"/>
      <c r="Q613" s="135"/>
      <c r="R613" s="135"/>
      <c r="S613" s="135"/>
      <c r="T613" s="135"/>
      <c r="U613" s="135"/>
      <c r="V613" s="135"/>
      <c r="W613" s="135"/>
      <c r="X613" s="135"/>
      <c r="Y613" s="135"/>
      <c r="Z613" s="135"/>
    </row>
    <row r="614" spans="1:26" ht="21.6" customHeight="1">
      <c r="A614" s="135"/>
      <c r="B614" s="135"/>
      <c r="C614" s="135"/>
      <c r="D614" s="135"/>
      <c r="E614" s="135"/>
      <c r="F614" s="135"/>
      <c r="G614" s="135"/>
      <c r="H614" s="135"/>
      <c r="I614" s="135"/>
      <c r="J614" s="135"/>
      <c r="K614" s="135"/>
      <c r="L614" s="135"/>
      <c r="M614" s="135"/>
      <c r="N614" s="135"/>
      <c r="O614" s="135"/>
      <c r="P614" s="135"/>
      <c r="Q614" s="135"/>
      <c r="R614" s="135"/>
      <c r="S614" s="135"/>
      <c r="T614" s="135"/>
      <c r="U614" s="135"/>
      <c r="V614" s="135"/>
      <c r="W614" s="135"/>
      <c r="X614" s="135"/>
      <c r="Y614" s="135"/>
      <c r="Z614" s="135"/>
    </row>
    <row r="615" spans="1:26" ht="21.6" customHeight="1">
      <c r="A615" s="135"/>
      <c r="B615" s="135"/>
      <c r="C615" s="135"/>
      <c r="D615" s="135"/>
      <c r="E615" s="135"/>
      <c r="F615" s="135"/>
      <c r="G615" s="135"/>
      <c r="H615" s="135"/>
      <c r="I615" s="135"/>
      <c r="J615" s="135"/>
      <c r="K615" s="135"/>
      <c r="L615" s="135"/>
      <c r="M615" s="135"/>
      <c r="N615" s="135"/>
      <c r="O615" s="135"/>
      <c r="P615" s="135"/>
      <c r="Q615" s="135"/>
      <c r="R615" s="135"/>
      <c r="S615" s="135"/>
      <c r="T615" s="135"/>
      <c r="U615" s="135"/>
      <c r="V615" s="135"/>
      <c r="W615" s="135"/>
      <c r="X615" s="135"/>
      <c r="Y615" s="135"/>
      <c r="Z615" s="135"/>
    </row>
    <row r="616" spans="1:26" ht="21.6" customHeight="1">
      <c r="A616" s="135"/>
      <c r="B616" s="135"/>
      <c r="C616" s="135"/>
      <c r="D616" s="135"/>
      <c r="E616" s="135"/>
      <c r="F616" s="135"/>
      <c r="G616" s="135"/>
      <c r="H616" s="135"/>
      <c r="I616" s="135"/>
      <c r="J616" s="135"/>
      <c r="K616" s="135"/>
      <c r="L616" s="135"/>
      <c r="M616" s="135"/>
      <c r="N616" s="135"/>
      <c r="O616" s="135"/>
      <c r="P616" s="135"/>
      <c r="Q616" s="135"/>
      <c r="R616" s="135"/>
      <c r="S616" s="135"/>
      <c r="T616" s="135"/>
      <c r="U616" s="135"/>
      <c r="V616" s="135"/>
      <c r="W616" s="135"/>
      <c r="X616" s="135"/>
      <c r="Y616" s="135"/>
      <c r="Z616" s="135"/>
    </row>
    <row r="617" spans="1:26" ht="21.6" customHeight="1">
      <c r="A617" s="135"/>
      <c r="B617" s="135"/>
      <c r="C617" s="135"/>
      <c r="D617" s="135"/>
      <c r="E617" s="135"/>
      <c r="F617" s="135"/>
      <c r="G617" s="135"/>
      <c r="H617" s="135"/>
      <c r="I617" s="135"/>
      <c r="J617" s="135"/>
      <c r="K617" s="135"/>
      <c r="L617" s="135"/>
      <c r="M617" s="135"/>
      <c r="N617" s="135"/>
      <c r="O617" s="135"/>
      <c r="P617" s="135"/>
      <c r="Q617" s="135"/>
      <c r="R617" s="135"/>
      <c r="S617" s="135"/>
      <c r="T617" s="135"/>
      <c r="U617" s="135"/>
      <c r="V617" s="135"/>
      <c r="W617" s="135"/>
      <c r="X617" s="135"/>
      <c r="Y617" s="135"/>
      <c r="Z617" s="135"/>
    </row>
    <row r="618" spans="1:26" ht="21.6" customHeight="1">
      <c r="A618" s="135"/>
      <c r="B618" s="135"/>
      <c r="C618" s="135"/>
      <c r="D618" s="135"/>
      <c r="E618" s="135"/>
      <c r="F618" s="135"/>
      <c r="G618" s="135"/>
      <c r="H618" s="135"/>
      <c r="I618" s="135"/>
      <c r="J618" s="135"/>
      <c r="K618" s="135"/>
      <c r="L618" s="135"/>
      <c r="M618" s="135"/>
      <c r="N618" s="135"/>
      <c r="O618" s="135"/>
      <c r="P618" s="135"/>
      <c r="Q618" s="135"/>
      <c r="R618" s="135"/>
      <c r="S618" s="135"/>
      <c r="T618" s="135"/>
      <c r="U618" s="135"/>
      <c r="V618" s="135"/>
      <c r="W618" s="135"/>
      <c r="X618" s="135"/>
      <c r="Y618" s="135"/>
      <c r="Z618" s="135"/>
    </row>
    <row r="619" spans="1:26" ht="21.6" customHeight="1">
      <c r="A619" s="135"/>
      <c r="B619" s="135"/>
      <c r="C619" s="135"/>
      <c r="D619" s="135"/>
      <c r="E619" s="135"/>
      <c r="F619" s="135"/>
      <c r="G619" s="135"/>
      <c r="H619" s="135"/>
      <c r="I619" s="135"/>
      <c r="J619" s="135"/>
      <c r="K619" s="135"/>
      <c r="L619" s="135"/>
      <c r="M619" s="135"/>
      <c r="N619" s="135"/>
      <c r="O619" s="135"/>
      <c r="P619" s="135"/>
      <c r="Q619" s="135"/>
      <c r="R619" s="135"/>
      <c r="S619" s="135"/>
      <c r="T619" s="135"/>
      <c r="U619" s="135"/>
      <c r="V619" s="135"/>
      <c r="W619" s="135"/>
      <c r="X619" s="135"/>
      <c r="Y619" s="135"/>
      <c r="Z619" s="135"/>
    </row>
    <row r="620" spans="1:26" ht="21.6" customHeight="1">
      <c r="A620" s="135"/>
      <c r="B620" s="135"/>
      <c r="C620" s="135"/>
      <c r="D620" s="135"/>
      <c r="E620" s="135"/>
      <c r="F620" s="135"/>
      <c r="G620" s="135"/>
      <c r="H620" s="135"/>
      <c r="I620" s="135"/>
      <c r="J620" s="135"/>
      <c r="K620" s="135"/>
      <c r="L620" s="135"/>
      <c r="M620" s="135"/>
      <c r="N620" s="135"/>
      <c r="O620" s="135"/>
      <c r="P620" s="135"/>
      <c r="Q620" s="135"/>
      <c r="R620" s="135"/>
      <c r="S620" s="135"/>
      <c r="T620" s="135"/>
      <c r="U620" s="135"/>
      <c r="V620" s="135"/>
      <c r="W620" s="135"/>
      <c r="X620" s="135"/>
      <c r="Y620" s="135"/>
      <c r="Z620" s="135"/>
    </row>
    <row r="621" spans="1:26" ht="21.6" customHeight="1">
      <c r="A621" s="135"/>
      <c r="B621" s="135"/>
      <c r="C621" s="135"/>
      <c r="D621" s="135"/>
      <c r="E621" s="135"/>
      <c r="F621" s="135"/>
      <c r="G621" s="135"/>
      <c r="H621" s="135"/>
      <c r="I621" s="135"/>
      <c r="J621" s="135"/>
      <c r="K621" s="135"/>
      <c r="L621" s="135"/>
      <c r="M621" s="135"/>
      <c r="N621" s="135"/>
      <c r="O621" s="135"/>
      <c r="P621" s="135"/>
      <c r="Q621" s="135"/>
      <c r="R621" s="135"/>
      <c r="S621" s="135"/>
      <c r="T621" s="135"/>
      <c r="U621" s="135"/>
      <c r="V621" s="135"/>
      <c r="W621" s="135"/>
      <c r="X621" s="135"/>
      <c r="Y621" s="135"/>
      <c r="Z621" s="135"/>
    </row>
    <row r="622" spans="1:26" ht="21.6" customHeight="1">
      <c r="A622" s="135"/>
      <c r="B622" s="135"/>
      <c r="C622" s="135"/>
      <c r="D622" s="135"/>
      <c r="E622" s="135"/>
      <c r="F622" s="135"/>
      <c r="G622" s="135"/>
      <c r="H622" s="135"/>
      <c r="I622" s="135"/>
      <c r="J622" s="135"/>
      <c r="K622" s="135"/>
      <c r="L622" s="135"/>
      <c r="M622" s="135"/>
      <c r="N622" s="135"/>
      <c r="O622" s="135"/>
      <c r="P622" s="135"/>
      <c r="Q622" s="135"/>
      <c r="R622" s="135"/>
      <c r="S622" s="135"/>
      <c r="T622" s="135"/>
      <c r="U622" s="135"/>
      <c r="V622" s="135"/>
      <c r="W622" s="135"/>
      <c r="X622" s="135"/>
      <c r="Y622" s="135"/>
      <c r="Z622" s="135"/>
    </row>
    <row r="623" spans="1:26" ht="21.6" customHeight="1">
      <c r="A623" s="135"/>
      <c r="B623" s="135"/>
      <c r="C623" s="135"/>
      <c r="D623" s="135"/>
      <c r="E623" s="135"/>
      <c r="F623" s="135"/>
      <c r="G623" s="135"/>
      <c r="H623" s="135"/>
      <c r="I623" s="135"/>
      <c r="J623" s="135"/>
      <c r="K623" s="135"/>
      <c r="L623" s="135"/>
      <c r="M623" s="135"/>
      <c r="N623" s="135"/>
      <c r="O623" s="135"/>
      <c r="P623" s="135"/>
      <c r="Q623" s="135"/>
      <c r="R623" s="135"/>
      <c r="S623" s="135"/>
      <c r="T623" s="135"/>
      <c r="U623" s="135"/>
      <c r="V623" s="135"/>
      <c r="W623" s="135"/>
      <c r="X623" s="135"/>
      <c r="Y623" s="135"/>
      <c r="Z623" s="135"/>
    </row>
    <row r="624" spans="1:26" ht="21.6" customHeight="1">
      <c r="A624" s="135"/>
      <c r="B624" s="135"/>
      <c r="C624" s="135"/>
      <c r="D624" s="135"/>
      <c r="E624" s="135"/>
      <c r="F624" s="135"/>
      <c r="G624" s="135"/>
      <c r="H624" s="135"/>
      <c r="I624" s="135"/>
      <c r="J624" s="135"/>
      <c r="K624" s="135"/>
      <c r="L624" s="135"/>
      <c r="M624" s="135"/>
      <c r="N624" s="135"/>
      <c r="O624" s="135"/>
      <c r="P624" s="135"/>
      <c r="Q624" s="135"/>
      <c r="R624" s="135"/>
      <c r="S624" s="135"/>
      <c r="T624" s="135"/>
      <c r="U624" s="135"/>
      <c r="V624" s="135"/>
      <c r="W624" s="135"/>
      <c r="X624" s="135"/>
      <c r="Y624" s="135"/>
      <c r="Z624" s="135"/>
    </row>
    <row r="625" spans="1:26" ht="21.6" customHeight="1">
      <c r="A625" s="135"/>
      <c r="B625" s="135"/>
      <c r="C625" s="135"/>
      <c r="D625" s="135"/>
      <c r="E625" s="135"/>
      <c r="F625" s="135"/>
      <c r="G625" s="135"/>
      <c r="H625" s="135"/>
      <c r="I625" s="135"/>
      <c r="J625" s="135"/>
      <c r="K625" s="135"/>
      <c r="L625" s="135"/>
      <c r="M625" s="135"/>
      <c r="N625" s="135"/>
      <c r="O625" s="135"/>
      <c r="P625" s="135"/>
      <c r="Q625" s="135"/>
      <c r="R625" s="135"/>
      <c r="S625" s="135"/>
      <c r="T625" s="135"/>
      <c r="U625" s="135"/>
      <c r="V625" s="135"/>
      <c r="W625" s="135"/>
      <c r="X625" s="135"/>
      <c r="Y625" s="135"/>
      <c r="Z625" s="135"/>
    </row>
    <row r="626" spans="1:26" ht="21.6" customHeight="1">
      <c r="A626" s="135"/>
      <c r="B626" s="135"/>
      <c r="C626" s="135"/>
      <c r="D626" s="135"/>
      <c r="E626" s="135"/>
      <c r="F626" s="135"/>
      <c r="G626" s="135"/>
      <c r="H626" s="135"/>
      <c r="I626" s="135"/>
      <c r="J626" s="135"/>
      <c r="K626" s="135"/>
      <c r="L626" s="135"/>
      <c r="M626" s="135"/>
      <c r="N626" s="135"/>
      <c r="O626" s="135"/>
      <c r="P626" s="135"/>
      <c r="Q626" s="135"/>
      <c r="R626" s="135"/>
      <c r="S626" s="135"/>
      <c r="T626" s="135"/>
      <c r="U626" s="135"/>
      <c r="V626" s="135"/>
      <c r="W626" s="135"/>
      <c r="X626" s="135"/>
      <c r="Y626" s="135"/>
      <c r="Z626" s="135"/>
    </row>
    <row r="627" spans="1:26" ht="21.6" customHeight="1">
      <c r="A627" s="135"/>
      <c r="B627" s="135"/>
      <c r="C627" s="135"/>
      <c r="D627" s="135"/>
      <c r="E627" s="135"/>
      <c r="F627" s="135"/>
      <c r="G627" s="135"/>
      <c r="H627" s="135"/>
      <c r="I627" s="135"/>
      <c r="J627" s="135"/>
      <c r="K627" s="135"/>
      <c r="L627" s="135"/>
      <c r="M627" s="135"/>
      <c r="N627" s="135"/>
      <c r="O627" s="135"/>
      <c r="P627" s="135"/>
      <c r="Q627" s="135"/>
      <c r="R627" s="135"/>
      <c r="S627" s="135"/>
      <c r="T627" s="135"/>
      <c r="U627" s="135"/>
      <c r="V627" s="135"/>
      <c r="W627" s="135"/>
      <c r="X627" s="135"/>
      <c r="Y627" s="135"/>
      <c r="Z627" s="135"/>
    </row>
    <row r="628" spans="1:26" ht="21.6" customHeight="1">
      <c r="A628" s="135"/>
      <c r="B628" s="135"/>
      <c r="C628" s="135"/>
      <c r="D628" s="135"/>
      <c r="E628" s="135"/>
      <c r="F628" s="135"/>
      <c r="G628" s="135"/>
      <c r="H628" s="135"/>
      <c r="I628" s="135"/>
      <c r="J628" s="135"/>
      <c r="K628" s="135"/>
      <c r="L628" s="135"/>
      <c r="M628" s="135"/>
      <c r="N628" s="135"/>
      <c r="O628" s="135"/>
      <c r="P628" s="135"/>
      <c r="Q628" s="135"/>
      <c r="R628" s="135"/>
      <c r="S628" s="135"/>
      <c r="T628" s="135"/>
      <c r="U628" s="135"/>
      <c r="V628" s="135"/>
      <c r="W628" s="135"/>
      <c r="X628" s="135"/>
      <c r="Y628" s="135"/>
      <c r="Z628" s="135"/>
    </row>
    <row r="629" spans="1:26" ht="21.6" customHeight="1">
      <c r="A629" s="135"/>
      <c r="B629" s="135"/>
      <c r="C629" s="135"/>
      <c r="D629" s="135"/>
      <c r="E629" s="135"/>
      <c r="F629" s="135"/>
      <c r="G629" s="135"/>
      <c r="H629" s="135"/>
      <c r="I629" s="135"/>
      <c r="J629" s="135"/>
      <c r="K629" s="135"/>
      <c r="L629" s="135"/>
      <c r="M629" s="135"/>
      <c r="N629" s="135"/>
      <c r="O629" s="135"/>
      <c r="P629" s="135"/>
      <c r="Q629" s="135"/>
      <c r="R629" s="135"/>
      <c r="S629" s="135"/>
      <c r="T629" s="135"/>
      <c r="U629" s="135"/>
      <c r="V629" s="135"/>
      <c r="W629" s="135"/>
      <c r="X629" s="135"/>
      <c r="Y629" s="135"/>
      <c r="Z629" s="135"/>
    </row>
    <row r="630" spans="1:26" ht="21.6" customHeight="1">
      <c r="A630" s="135"/>
      <c r="B630" s="135"/>
      <c r="C630" s="135"/>
      <c r="D630" s="135"/>
      <c r="E630" s="135"/>
      <c r="F630" s="135"/>
      <c r="G630" s="135"/>
      <c r="H630" s="135"/>
      <c r="I630" s="135"/>
      <c r="J630" s="135"/>
      <c r="K630" s="135"/>
      <c r="L630" s="135"/>
      <c r="M630" s="135"/>
      <c r="N630" s="135"/>
      <c r="O630" s="135"/>
      <c r="P630" s="135"/>
      <c r="Q630" s="135"/>
      <c r="R630" s="135"/>
      <c r="S630" s="135"/>
      <c r="T630" s="135"/>
      <c r="U630" s="135"/>
      <c r="V630" s="135"/>
      <c r="W630" s="135"/>
      <c r="X630" s="135"/>
      <c r="Y630" s="135"/>
      <c r="Z630" s="135"/>
    </row>
    <row r="631" spans="1:26" ht="21.6" customHeight="1">
      <c r="A631" s="135"/>
      <c r="B631" s="135"/>
      <c r="C631" s="135"/>
      <c r="D631" s="135"/>
      <c r="E631" s="135"/>
      <c r="F631" s="135"/>
      <c r="G631" s="135"/>
      <c r="H631" s="135"/>
      <c r="I631" s="135"/>
      <c r="J631" s="135"/>
      <c r="K631" s="135"/>
      <c r="L631" s="135"/>
      <c r="M631" s="135"/>
      <c r="N631" s="135"/>
      <c r="O631" s="135"/>
      <c r="P631" s="135"/>
      <c r="Q631" s="135"/>
      <c r="R631" s="135"/>
      <c r="S631" s="135"/>
      <c r="T631" s="135"/>
      <c r="U631" s="135"/>
      <c r="V631" s="135"/>
      <c r="W631" s="135"/>
      <c r="X631" s="135"/>
      <c r="Y631" s="135"/>
      <c r="Z631" s="135"/>
    </row>
    <row r="632" spans="1:26" ht="21.6" customHeight="1">
      <c r="A632" s="135"/>
      <c r="B632" s="135"/>
      <c r="C632" s="135"/>
      <c r="D632" s="135"/>
      <c r="E632" s="135"/>
      <c r="F632" s="135"/>
      <c r="G632" s="135"/>
      <c r="H632" s="135"/>
      <c r="I632" s="135"/>
      <c r="J632" s="135"/>
      <c r="K632" s="135"/>
      <c r="L632" s="135"/>
      <c r="M632" s="135"/>
      <c r="N632" s="135"/>
      <c r="O632" s="135"/>
      <c r="P632" s="135"/>
      <c r="Q632" s="135"/>
      <c r="R632" s="135"/>
      <c r="S632" s="135"/>
      <c r="T632" s="135"/>
      <c r="U632" s="135"/>
      <c r="V632" s="135"/>
      <c r="W632" s="135"/>
      <c r="X632" s="135"/>
      <c r="Y632" s="135"/>
      <c r="Z632" s="135"/>
    </row>
    <row r="633" spans="1:26" ht="21.6" customHeight="1">
      <c r="A633" s="135"/>
      <c r="B633" s="135"/>
      <c r="C633" s="135"/>
      <c r="D633" s="135"/>
      <c r="E633" s="135"/>
      <c r="F633" s="135"/>
      <c r="G633" s="135"/>
      <c r="H633" s="135"/>
      <c r="I633" s="135"/>
      <c r="J633" s="135"/>
      <c r="K633" s="135"/>
      <c r="L633" s="135"/>
      <c r="M633" s="135"/>
      <c r="N633" s="135"/>
      <c r="O633" s="135"/>
      <c r="P633" s="135"/>
      <c r="Q633" s="135"/>
      <c r="R633" s="135"/>
      <c r="S633" s="135"/>
      <c r="T633" s="135"/>
      <c r="U633" s="135"/>
      <c r="V633" s="135"/>
      <c r="W633" s="135"/>
      <c r="X633" s="135"/>
      <c r="Y633" s="135"/>
      <c r="Z633" s="135"/>
    </row>
    <row r="634" spans="1:26" ht="21.6" customHeight="1">
      <c r="A634" s="135"/>
      <c r="B634" s="135"/>
      <c r="C634" s="135"/>
      <c r="D634" s="135"/>
      <c r="E634" s="135"/>
      <c r="F634" s="135"/>
      <c r="G634" s="135"/>
      <c r="H634" s="135"/>
      <c r="I634" s="135"/>
      <c r="J634" s="135"/>
      <c r="K634" s="135"/>
      <c r="L634" s="135"/>
      <c r="M634" s="135"/>
      <c r="N634" s="135"/>
      <c r="O634" s="135"/>
      <c r="P634" s="135"/>
      <c r="Q634" s="135"/>
      <c r="R634" s="135"/>
      <c r="S634" s="135"/>
      <c r="T634" s="135"/>
      <c r="U634" s="135"/>
      <c r="V634" s="135"/>
      <c r="W634" s="135"/>
      <c r="X634" s="135"/>
      <c r="Y634" s="135"/>
      <c r="Z634" s="135"/>
    </row>
    <row r="635" spans="1:26" ht="21.6" customHeight="1">
      <c r="A635" s="135"/>
      <c r="B635" s="135"/>
      <c r="C635" s="135"/>
      <c r="D635" s="135"/>
      <c r="E635" s="135"/>
      <c r="F635" s="135"/>
      <c r="G635" s="135"/>
      <c r="H635" s="135"/>
      <c r="I635" s="135"/>
      <c r="J635" s="135"/>
      <c r="K635" s="135"/>
      <c r="L635" s="135"/>
      <c r="M635" s="135"/>
      <c r="N635" s="135"/>
      <c r="O635" s="135"/>
      <c r="P635" s="135"/>
      <c r="Q635" s="135"/>
      <c r="R635" s="135"/>
      <c r="S635" s="135"/>
      <c r="T635" s="135"/>
      <c r="U635" s="135"/>
      <c r="V635" s="135"/>
      <c r="W635" s="135"/>
      <c r="X635" s="135"/>
      <c r="Y635" s="135"/>
      <c r="Z635" s="135"/>
    </row>
    <row r="636" spans="1:26" ht="21.6" customHeight="1">
      <c r="A636" s="135"/>
      <c r="B636" s="135"/>
      <c r="C636" s="135"/>
      <c r="D636" s="135"/>
      <c r="E636" s="135"/>
      <c r="F636" s="135"/>
      <c r="G636" s="135"/>
      <c r="H636" s="135"/>
      <c r="I636" s="135"/>
      <c r="J636" s="135"/>
      <c r="K636" s="135"/>
      <c r="L636" s="135"/>
      <c r="M636" s="135"/>
      <c r="N636" s="135"/>
      <c r="O636" s="135"/>
      <c r="P636" s="135"/>
      <c r="Q636" s="135"/>
      <c r="R636" s="135"/>
      <c r="S636" s="135"/>
      <c r="T636" s="135"/>
      <c r="U636" s="135"/>
      <c r="V636" s="135"/>
      <c r="W636" s="135"/>
      <c r="X636" s="135"/>
      <c r="Y636" s="135"/>
      <c r="Z636" s="135"/>
    </row>
    <row r="637" spans="1:26" ht="21.6" customHeight="1">
      <c r="A637" s="135"/>
      <c r="B637" s="135"/>
      <c r="C637" s="135"/>
      <c r="D637" s="135"/>
      <c r="E637" s="135"/>
      <c r="F637" s="135"/>
      <c r="G637" s="135"/>
      <c r="H637" s="135"/>
      <c r="I637" s="135"/>
      <c r="J637" s="135"/>
      <c r="K637" s="135"/>
      <c r="L637" s="135"/>
      <c r="M637" s="135"/>
      <c r="N637" s="135"/>
      <c r="O637" s="135"/>
      <c r="P637" s="135"/>
      <c r="Q637" s="135"/>
      <c r="R637" s="135"/>
      <c r="S637" s="135"/>
      <c r="T637" s="135"/>
      <c r="U637" s="135"/>
      <c r="V637" s="135"/>
      <c r="W637" s="135"/>
      <c r="X637" s="135"/>
      <c r="Y637" s="135"/>
      <c r="Z637" s="135"/>
    </row>
    <row r="638" spans="1:26" ht="21.6" customHeight="1">
      <c r="A638" s="135"/>
      <c r="B638" s="135"/>
      <c r="C638" s="135"/>
      <c r="D638" s="135"/>
      <c r="E638" s="135"/>
      <c r="F638" s="135"/>
      <c r="G638" s="135"/>
      <c r="H638" s="135"/>
      <c r="I638" s="135"/>
      <c r="J638" s="135"/>
      <c r="K638" s="135"/>
      <c r="L638" s="135"/>
      <c r="M638" s="135"/>
      <c r="N638" s="135"/>
      <c r="O638" s="135"/>
      <c r="P638" s="135"/>
      <c r="Q638" s="135"/>
      <c r="R638" s="135"/>
      <c r="S638" s="135"/>
      <c r="T638" s="135"/>
      <c r="U638" s="135"/>
      <c r="V638" s="135"/>
      <c r="W638" s="135"/>
      <c r="X638" s="135"/>
      <c r="Y638" s="135"/>
      <c r="Z638" s="135"/>
    </row>
    <row r="639" spans="1:26" ht="21.6" customHeight="1">
      <c r="A639" s="135"/>
      <c r="B639" s="135"/>
      <c r="C639" s="135"/>
      <c r="D639" s="135"/>
      <c r="E639" s="135"/>
      <c r="F639" s="135"/>
      <c r="G639" s="135"/>
      <c r="H639" s="135"/>
      <c r="I639" s="135"/>
      <c r="J639" s="135"/>
      <c r="K639" s="135"/>
      <c r="L639" s="135"/>
      <c r="M639" s="135"/>
      <c r="N639" s="135"/>
      <c r="O639" s="135"/>
      <c r="P639" s="135"/>
      <c r="Q639" s="135"/>
      <c r="R639" s="135"/>
      <c r="S639" s="135"/>
      <c r="T639" s="135"/>
      <c r="U639" s="135"/>
      <c r="V639" s="135"/>
      <c r="W639" s="135"/>
      <c r="X639" s="135"/>
      <c r="Y639" s="135"/>
      <c r="Z639" s="135"/>
    </row>
    <row r="640" spans="1:26" ht="21.6" customHeight="1">
      <c r="A640" s="135"/>
      <c r="B640" s="135"/>
      <c r="C640" s="135"/>
      <c r="D640" s="135"/>
      <c r="E640" s="135"/>
      <c r="F640" s="135"/>
      <c r="G640" s="135"/>
      <c r="H640" s="135"/>
      <c r="I640" s="135"/>
      <c r="J640" s="135"/>
      <c r="K640" s="135"/>
      <c r="L640" s="135"/>
      <c r="M640" s="135"/>
      <c r="N640" s="135"/>
      <c r="O640" s="135"/>
      <c r="P640" s="135"/>
      <c r="Q640" s="135"/>
      <c r="R640" s="135"/>
      <c r="S640" s="135"/>
      <c r="T640" s="135"/>
      <c r="U640" s="135"/>
      <c r="V640" s="135"/>
      <c r="W640" s="135"/>
      <c r="X640" s="135"/>
      <c r="Y640" s="135"/>
      <c r="Z640" s="135"/>
    </row>
    <row r="641" spans="1:26" ht="21.6" customHeight="1">
      <c r="A641" s="135"/>
      <c r="B641" s="135"/>
      <c r="C641" s="135"/>
      <c r="D641" s="135"/>
      <c r="E641" s="135"/>
      <c r="F641" s="135"/>
      <c r="G641" s="135"/>
      <c r="H641" s="135"/>
      <c r="I641" s="135"/>
      <c r="J641" s="135"/>
      <c r="K641" s="135"/>
      <c r="L641" s="135"/>
      <c r="M641" s="135"/>
      <c r="N641" s="135"/>
      <c r="O641" s="135"/>
      <c r="P641" s="135"/>
      <c r="Q641" s="135"/>
      <c r="R641" s="135"/>
      <c r="S641" s="135"/>
      <c r="T641" s="135"/>
      <c r="U641" s="135"/>
      <c r="V641" s="135"/>
      <c r="W641" s="135"/>
      <c r="X641" s="135"/>
      <c r="Y641" s="135"/>
      <c r="Z641" s="135"/>
    </row>
    <row r="642" spans="1:26" ht="21.6" customHeight="1">
      <c r="A642" s="135"/>
      <c r="B642" s="135"/>
      <c r="C642" s="135"/>
      <c r="D642" s="135"/>
      <c r="E642" s="135"/>
      <c r="F642" s="135"/>
      <c r="G642" s="135"/>
      <c r="H642" s="135"/>
      <c r="I642" s="135"/>
      <c r="J642" s="135"/>
      <c r="K642" s="135"/>
      <c r="L642" s="135"/>
      <c r="M642" s="135"/>
      <c r="N642" s="135"/>
      <c r="O642" s="135"/>
      <c r="P642" s="135"/>
      <c r="Q642" s="135"/>
      <c r="R642" s="135"/>
      <c r="S642" s="135"/>
      <c r="T642" s="135"/>
      <c r="U642" s="135"/>
      <c r="V642" s="135"/>
      <c r="W642" s="135"/>
      <c r="X642" s="135"/>
      <c r="Y642" s="135"/>
      <c r="Z642" s="135"/>
    </row>
    <row r="643" spans="1:26" ht="21.6" customHeight="1">
      <c r="A643" s="135"/>
      <c r="B643" s="135"/>
      <c r="C643" s="135"/>
      <c r="D643" s="135"/>
      <c r="E643" s="135"/>
      <c r="F643" s="135"/>
      <c r="G643" s="135"/>
      <c r="H643" s="135"/>
      <c r="I643" s="135"/>
      <c r="J643" s="135"/>
      <c r="K643" s="135"/>
      <c r="L643" s="135"/>
      <c r="M643" s="135"/>
      <c r="N643" s="135"/>
      <c r="O643" s="135"/>
      <c r="P643" s="135"/>
      <c r="Q643" s="135"/>
      <c r="R643" s="135"/>
      <c r="S643" s="135"/>
      <c r="T643" s="135"/>
      <c r="U643" s="135"/>
      <c r="V643" s="135"/>
      <c r="W643" s="135"/>
      <c r="X643" s="135"/>
      <c r="Y643" s="135"/>
      <c r="Z643" s="135"/>
    </row>
    <row r="644" spans="1:26" ht="21.6" customHeight="1">
      <c r="A644" s="135"/>
      <c r="B644" s="135"/>
      <c r="C644" s="135"/>
      <c r="D644" s="135"/>
      <c r="E644" s="135"/>
      <c r="F644" s="135"/>
      <c r="G644" s="135"/>
      <c r="H644" s="135"/>
      <c r="I644" s="135"/>
      <c r="J644" s="135"/>
      <c r="K644" s="135"/>
      <c r="L644" s="135"/>
      <c r="M644" s="135"/>
      <c r="N644" s="135"/>
      <c r="O644" s="135"/>
      <c r="P644" s="135"/>
      <c r="Q644" s="135"/>
      <c r="R644" s="135"/>
      <c r="S644" s="135"/>
      <c r="T644" s="135"/>
      <c r="U644" s="135"/>
      <c r="V644" s="135"/>
      <c r="W644" s="135"/>
      <c r="X644" s="135"/>
      <c r="Y644" s="135"/>
      <c r="Z644" s="135"/>
    </row>
    <row r="645" spans="1:26" ht="21.6" customHeight="1">
      <c r="A645" s="135"/>
      <c r="B645" s="135"/>
      <c r="C645" s="135"/>
      <c r="D645" s="135"/>
      <c r="E645" s="135"/>
      <c r="F645" s="135"/>
      <c r="G645" s="135"/>
      <c r="H645" s="135"/>
      <c r="I645" s="135"/>
      <c r="J645" s="135"/>
      <c r="K645" s="135"/>
      <c r="L645" s="135"/>
      <c r="M645" s="135"/>
      <c r="N645" s="135"/>
      <c r="O645" s="135"/>
      <c r="P645" s="135"/>
      <c r="Q645" s="135"/>
      <c r="R645" s="135"/>
      <c r="S645" s="135"/>
      <c r="T645" s="135"/>
      <c r="U645" s="135"/>
      <c r="V645" s="135"/>
      <c r="W645" s="135"/>
      <c r="X645" s="135"/>
      <c r="Y645" s="135"/>
      <c r="Z645" s="135"/>
    </row>
    <row r="646" spans="1:26" ht="21.6" customHeight="1">
      <c r="A646" s="135"/>
      <c r="B646" s="135"/>
      <c r="C646" s="135"/>
      <c r="D646" s="135"/>
      <c r="E646" s="135"/>
      <c r="F646" s="135"/>
      <c r="G646" s="135"/>
      <c r="H646" s="135"/>
      <c r="I646" s="135"/>
      <c r="J646" s="135"/>
      <c r="K646" s="135"/>
      <c r="L646" s="135"/>
      <c r="M646" s="135"/>
      <c r="N646" s="135"/>
      <c r="O646" s="135"/>
      <c r="P646" s="135"/>
      <c r="Q646" s="135"/>
      <c r="R646" s="135"/>
      <c r="S646" s="135"/>
      <c r="T646" s="135"/>
      <c r="U646" s="135"/>
      <c r="V646" s="135"/>
      <c r="W646" s="135"/>
      <c r="X646" s="135"/>
      <c r="Y646" s="135"/>
      <c r="Z646" s="135"/>
    </row>
    <row r="647" spans="1:26" ht="21.6" customHeight="1">
      <c r="A647" s="135"/>
      <c r="B647" s="135"/>
      <c r="C647" s="135"/>
      <c r="D647" s="135"/>
      <c r="E647" s="135"/>
      <c r="F647" s="135"/>
      <c r="G647" s="135"/>
      <c r="H647" s="135"/>
      <c r="I647" s="135"/>
      <c r="J647" s="135"/>
      <c r="K647" s="135"/>
      <c r="L647" s="135"/>
      <c r="M647" s="135"/>
      <c r="N647" s="135"/>
      <c r="O647" s="135"/>
      <c r="P647" s="135"/>
      <c r="Q647" s="135"/>
      <c r="R647" s="135"/>
      <c r="S647" s="135"/>
      <c r="T647" s="135"/>
      <c r="U647" s="135"/>
      <c r="V647" s="135"/>
      <c r="W647" s="135"/>
      <c r="X647" s="135"/>
      <c r="Y647" s="135"/>
      <c r="Z647" s="135"/>
    </row>
    <row r="648" spans="1:26" ht="21.6" customHeight="1">
      <c r="A648" s="135"/>
      <c r="B648" s="135"/>
      <c r="C648" s="135"/>
      <c r="D648" s="135"/>
      <c r="E648" s="135"/>
      <c r="F648" s="135"/>
      <c r="G648" s="135"/>
      <c r="H648" s="135"/>
      <c r="I648" s="135"/>
      <c r="J648" s="135"/>
      <c r="K648" s="135"/>
      <c r="L648" s="135"/>
      <c r="M648" s="135"/>
      <c r="N648" s="135"/>
      <c r="O648" s="135"/>
      <c r="P648" s="135"/>
      <c r="Q648" s="135"/>
      <c r="R648" s="135"/>
      <c r="S648" s="135"/>
      <c r="T648" s="135"/>
      <c r="U648" s="135"/>
      <c r="V648" s="135"/>
      <c r="W648" s="135"/>
      <c r="X648" s="135"/>
      <c r="Y648" s="135"/>
      <c r="Z648" s="135"/>
    </row>
    <row r="649" spans="1:26" ht="21.6" customHeight="1">
      <c r="A649" s="135"/>
      <c r="B649" s="135"/>
      <c r="C649" s="135"/>
      <c r="D649" s="135"/>
      <c r="E649" s="135"/>
      <c r="F649" s="135"/>
      <c r="G649" s="135"/>
      <c r="H649" s="135"/>
      <c r="I649" s="135"/>
      <c r="J649" s="135"/>
      <c r="K649" s="135"/>
      <c r="L649" s="135"/>
      <c r="M649" s="135"/>
      <c r="N649" s="135"/>
      <c r="O649" s="135"/>
      <c r="P649" s="135"/>
      <c r="Q649" s="135"/>
      <c r="R649" s="135"/>
      <c r="S649" s="135"/>
      <c r="T649" s="135"/>
      <c r="U649" s="135"/>
      <c r="V649" s="135"/>
      <c r="W649" s="135"/>
      <c r="X649" s="135"/>
      <c r="Y649" s="135"/>
      <c r="Z649" s="135"/>
    </row>
    <row r="650" spans="1:26" ht="21.6" customHeight="1">
      <c r="A650" s="135"/>
      <c r="B650" s="135"/>
      <c r="C650" s="135"/>
      <c r="D650" s="135"/>
      <c r="E650" s="135"/>
      <c r="F650" s="135"/>
      <c r="G650" s="135"/>
      <c r="H650" s="135"/>
      <c r="I650" s="135"/>
      <c r="J650" s="135"/>
      <c r="K650" s="135"/>
      <c r="L650" s="135"/>
      <c r="M650" s="135"/>
      <c r="N650" s="135"/>
      <c r="O650" s="135"/>
      <c r="P650" s="135"/>
      <c r="Q650" s="135"/>
      <c r="R650" s="135"/>
      <c r="S650" s="135"/>
      <c r="T650" s="135"/>
      <c r="U650" s="135"/>
      <c r="V650" s="135"/>
      <c r="W650" s="135"/>
      <c r="X650" s="135"/>
      <c r="Y650" s="135"/>
      <c r="Z650" s="135"/>
    </row>
    <row r="651" spans="1:26" ht="21.6" customHeight="1">
      <c r="A651" s="135"/>
      <c r="B651" s="135"/>
      <c r="C651" s="135"/>
      <c r="D651" s="135"/>
      <c r="E651" s="135"/>
      <c r="F651" s="135"/>
      <c r="G651" s="135"/>
      <c r="H651" s="135"/>
      <c r="I651" s="135"/>
      <c r="J651" s="135"/>
      <c r="K651" s="135"/>
      <c r="L651" s="135"/>
      <c r="M651" s="135"/>
      <c r="N651" s="135"/>
      <c r="O651" s="135"/>
      <c r="P651" s="135"/>
      <c r="Q651" s="135"/>
      <c r="R651" s="135"/>
      <c r="S651" s="135"/>
      <c r="T651" s="135"/>
      <c r="U651" s="135"/>
      <c r="V651" s="135"/>
      <c r="W651" s="135"/>
      <c r="X651" s="135"/>
      <c r="Y651" s="135"/>
      <c r="Z651" s="135"/>
    </row>
    <row r="652" spans="1:26" ht="21.6" customHeight="1">
      <c r="A652" s="135"/>
      <c r="B652" s="135"/>
      <c r="C652" s="135"/>
      <c r="D652" s="135"/>
      <c r="E652" s="135"/>
      <c r="F652" s="135"/>
      <c r="G652" s="135"/>
      <c r="H652" s="135"/>
      <c r="I652" s="135"/>
      <c r="J652" s="135"/>
      <c r="K652" s="135"/>
      <c r="L652" s="135"/>
      <c r="M652" s="135"/>
      <c r="N652" s="135"/>
      <c r="O652" s="135"/>
      <c r="P652" s="135"/>
      <c r="Q652" s="135"/>
      <c r="R652" s="135"/>
      <c r="S652" s="135"/>
      <c r="T652" s="135"/>
      <c r="U652" s="135"/>
      <c r="V652" s="135"/>
      <c r="W652" s="135"/>
      <c r="X652" s="135"/>
      <c r="Y652" s="135"/>
      <c r="Z652" s="135"/>
    </row>
    <row r="653" spans="1:26" ht="21.6" customHeight="1">
      <c r="A653" s="135"/>
      <c r="B653" s="135"/>
      <c r="C653" s="135"/>
      <c r="D653" s="135"/>
      <c r="E653" s="135"/>
      <c r="F653" s="135"/>
      <c r="G653" s="135"/>
      <c r="H653" s="135"/>
      <c r="I653" s="135"/>
      <c r="J653" s="135"/>
      <c r="K653" s="135"/>
      <c r="L653" s="135"/>
      <c r="M653" s="135"/>
      <c r="N653" s="135"/>
      <c r="O653" s="135"/>
      <c r="P653" s="135"/>
      <c r="Q653" s="135"/>
      <c r="R653" s="135"/>
      <c r="S653" s="135"/>
      <c r="T653" s="135"/>
      <c r="U653" s="135"/>
      <c r="V653" s="135"/>
      <c r="W653" s="135"/>
      <c r="X653" s="135"/>
      <c r="Y653" s="135"/>
      <c r="Z653" s="135"/>
    </row>
    <row r="654" spans="1:26" ht="21.6" customHeight="1">
      <c r="A654" s="135"/>
      <c r="B654" s="135"/>
      <c r="C654" s="135"/>
      <c r="D654" s="135"/>
      <c r="E654" s="135"/>
      <c r="F654" s="135"/>
      <c r="G654" s="135"/>
      <c r="H654" s="135"/>
      <c r="I654" s="135"/>
      <c r="J654" s="135"/>
      <c r="K654" s="135"/>
      <c r="L654" s="135"/>
      <c r="M654" s="135"/>
      <c r="N654" s="135"/>
      <c r="O654" s="135"/>
      <c r="P654" s="135"/>
      <c r="Q654" s="135"/>
      <c r="R654" s="135"/>
      <c r="S654" s="135"/>
      <c r="T654" s="135"/>
      <c r="U654" s="135"/>
      <c r="V654" s="135"/>
      <c r="W654" s="135"/>
      <c r="X654" s="135"/>
      <c r="Y654" s="135"/>
      <c r="Z654" s="135"/>
    </row>
    <row r="655" spans="1:26" ht="21.6" customHeight="1">
      <c r="A655" s="135"/>
      <c r="B655" s="135"/>
      <c r="C655" s="135"/>
      <c r="D655" s="135"/>
      <c r="E655" s="135"/>
      <c r="F655" s="135"/>
      <c r="G655" s="135"/>
      <c r="H655" s="135"/>
      <c r="I655" s="135"/>
      <c r="J655" s="135"/>
      <c r="K655" s="135"/>
      <c r="L655" s="135"/>
      <c r="M655" s="135"/>
      <c r="N655" s="135"/>
      <c r="O655" s="135"/>
      <c r="P655" s="135"/>
      <c r="Q655" s="135"/>
      <c r="R655" s="135"/>
      <c r="S655" s="135"/>
      <c r="T655" s="135"/>
      <c r="U655" s="135"/>
      <c r="V655" s="135"/>
      <c r="W655" s="135"/>
      <c r="X655" s="135"/>
      <c r="Y655" s="135"/>
      <c r="Z655" s="135"/>
    </row>
    <row r="656" spans="1:26" ht="21.6" customHeight="1">
      <c r="A656" s="135"/>
      <c r="B656" s="135"/>
      <c r="C656" s="135"/>
      <c r="D656" s="135"/>
      <c r="E656" s="135"/>
      <c r="F656" s="135"/>
      <c r="G656" s="135"/>
      <c r="H656" s="135"/>
      <c r="I656" s="135"/>
      <c r="J656" s="135"/>
      <c r="K656" s="135"/>
      <c r="L656" s="135"/>
      <c r="M656" s="135"/>
      <c r="N656" s="135"/>
      <c r="O656" s="135"/>
      <c r="P656" s="135"/>
      <c r="Q656" s="135"/>
      <c r="R656" s="135"/>
      <c r="S656" s="135"/>
      <c r="T656" s="135"/>
      <c r="U656" s="135"/>
      <c r="V656" s="135"/>
      <c r="W656" s="135"/>
      <c r="X656" s="135"/>
      <c r="Y656" s="135"/>
      <c r="Z656" s="135"/>
    </row>
    <row r="657" spans="1:26" ht="21.6" customHeight="1">
      <c r="A657" s="135"/>
      <c r="B657" s="135"/>
      <c r="C657" s="135"/>
      <c r="D657" s="135"/>
      <c r="E657" s="135"/>
      <c r="F657" s="135"/>
      <c r="G657" s="135"/>
      <c r="H657" s="135"/>
      <c r="I657" s="135"/>
      <c r="J657" s="135"/>
      <c r="K657" s="135"/>
      <c r="L657" s="135"/>
      <c r="M657" s="135"/>
      <c r="N657" s="135"/>
      <c r="O657" s="135"/>
      <c r="P657" s="135"/>
      <c r="Q657" s="135"/>
      <c r="R657" s="135"/>
      <c r="S657" s="135"/>
      <c r="T657" s="135"/>
      <c r="U657" s="135"/>
      <c r="V657" s="135"/>
      <c r="W657" s="135"/>
      <c r="X657" s="135"/>
      <c r="Y657" s="135"/>
      <c r="Z657" s="135"/>
    </row>
    <row r="658" spans="1:26" ht="21.6" customHeight="1">
      <c r="A658" s="135"/>
      <c r="B658" s="135"/>
      <c r="C658" s="135"/>
      <c r="D658" s="135"/>
      <c r="E658" s="135"/>
      <c r="F658" s="135"/>
      <c r="G658" s="135"/>
      <c r="H658" s="135"/>
      <c r="I658" s="135"/>
      <c r="J658" s="135"/>
      <c r="K658" s="135"/>
      <c r="L658" s="135"/>
      <c r="M658" s="135"/>
      <c r="N658" s="135"/>
      <c r="O658" s="135"/>
      <c r="P658" s="135"/>
      <c r="Q658" s="135"/>
      <c r="R658" s="135"/>
      <c r="S658" s="135"/>
      <c r="T658" s="135"/>
      <c r="U658" s="135"/>
      <c r="V658" s="135"/>
      <c r="W658" s="135"/>
      <c r="X658" s="135"/>
      <c r="Y658" s="135"/>
      <c r="Z658" s="135"/>
    </row>
    <row r="659" spans="1:26" ht="21.6" customHeight="1">
      <c r="A659" s="135"/>
      <c r="B659" s="135"/>
      <c r="C659" s="135"/>
      <c r="D659" s="135"/>
      <c r="E659" s="135"/>
      <c r="F659" s="135"/>
      <c r="G659" s="135"/>
      <c r="H659" s="135"/>
      <c r="I659" s="135"/>
      <c r="J659" s="135"/>
      <c r="K659" s="135"/>
      <c r="L659" s="135"/>
      <c r="M659" s="135"/>
      <c r="N659" s="135"/>
      <c r="O659" s="135"/>
      <c r="P659" s="135"/>
      <c r="Q659" s="135"/>
      <c r="R659" s="135"/>
      <c r="S659" s="135"/>
      <c r="T659" s="135"/>
      <c r="U659" s="135"/>
      <c r="V659" s="135"/>
      <c r="W659" s="135"/>
      <c r="X659" s="135"/>
      <c r="Y659" s="135"/>
      <c r="Z659" s="135"/>
    </row>
    <row r="660" spans="1:26" ht="21.6" customHeight="1">
      <c r="A660" s="135"/>
      <c r="B660" s="135"/>
      <c r="C660" s="135"/>
      <c r="D660" s="135"/>
      <c r="E660" s="135"/>
      <c r="F660" s="135"/>
      <c r="G660" s="135"/>
      <c r="H660" s="135"/>
      <c r="I660" s="135"/>
      <c r="J660" s="135"/>
      <c r="K660" s="135"/>
      <c r="L660" s="135"/>
      <c r="M660" s="135"/>
      <c r="N660" s="135"/>
      <c r="O660" s="135"/>
      <c r="P660" s="135"/>
      <c r="Q660" s="135"/>
      <c r="R660" s="135"/>
      <c r="S660" s="135"/>
      <c r="T660" s="135"/>
      <c r="U660" s="135"/>
      <c r="V660" s="135"/>
      <c r="W660" s="135"/>
      <c r="X660" s="135"/>
      <c r="Y660" s="135"/>
      <c r="Z660" s="135"/>
    </row>
    <row r="661" spans="1:26" ht="21.6" customHeight="1">
      <c r="A661" s="135"/>
      <c r="B661" s="135"/>
      <c r="C661" s="135"/>
      <c r="D661" s="135"/>
      <c r="E661" s="135"/>
      <c r="F661" s="135"/>
      <c r="G661" s="135"/>
      <c r="H661" s="135"/>
      <c r="I661" s="135"/>
      <c r="J661" s="135"/>
      <c r="K661" s="135"/>
      <c r="L661" s="135"/>
      <c r="M661" s="135"/>
      <c r="N661" s="135"/>
      <c r="O661" s="135"/>
      <c r="P661" s="135"/>
      <c r="Q661" s="135"/>
      <c r="R661" s="135"/>
      <c r="S661" s="135"/>
      <c r="T661" s="135"/>
      <c r="U661" s="135"/>
      <c r="V661" s="135"/>
      <c r="W661" s="135"/>
      <c r="X661" s="135"/>
      <c r="Y661" s="135"/>
      <c r="Z661" s="135"/>
    </row>
    <row r="662" spans="1:26" ht="21.6" customHeight="1">
      <c r="A662" s="135"/>
      <c r="B662" s="135"/>
      <c r="C662" s="135"/>
      <c r="D662" s="135"/>
      <c r="E662" s="135"/>
      <c r="F662" s="135"/>
      <c r="G662" s="135"/>
      <c r="H662" s="135"/>
      <c r="I662" s="135"/>
      <c r="J662" s="135"/>
      <c r="K662" s="135"/>
      <c r="L662" s="135"/>
      <c r="M662" s="135"/>
      <c r="N662" s="135"/>
      <c r="O662" s="135"/>
      <c r="P662" s="135"/>
      <c r="Q662" s="135"/>
      <c r="R662" s="135"/>
      <c r="S662" s="135"/>
      <c r="T662" s="135"/>
      <c r="U662" s="135"/>
      <c r="V662" s="135"/>
      <c r="W662" s="135"/>
      <c r="X662" s="135"/>
      <c r="Y662" s="135"/>
      <c r="Z662" s="135"/>
    </row>
    <row r="663" spans="1:26" ht="21.6" customHeight="1">
      <c r="A663" s="135"/>
      <c r="B663" s="135"/>
      <c r="C663" s="135"/>
      <c r="D663" s="135"/>
      <c r="E663" s="135"/>
      <c r="F663" s="135"/>
      <c r="G663" s="135"/>
      <c r="H663" s="135"/>
      <c r="I663" s="135"/>
      <c r="J663" s="135"/>
      <c r="K663" s="135"/>
      <c r="L663" s="135"/>
      <c r="M663" s="135"/>
      <c r="N663" s="135"/>
      <c r="O663" s="135"/>
      <c r="P663" s="135"/>
      <c r="Q663" s="135"/>
      <c r="R663" s="135"/>
      <c r="S663" s="135"/>
      <c r="T663" s="135"/>
      <c r="U663" s="135"/>
      <c r="V663" s="135"/>
      <c r="W663" s="135"/>
      <c r="X663" s="135"/>
      <c r="Y663" s="135"/>
      <c r="Z663" s="135"/>
    </row>
    <row r="664" spans="1:26" ht="21.6" customHeight="1">
      <c r="A664" s="135"/>
      <c r="B664" s="135"/>
      <c r="C664" s="135"/>
      <c r="D664" s="135"/>
      <c r="E664" s="135"/>
      <c r="F664" s="135"/>
      <c r="G664" s="135"/>
      <c r="H664" s="135"/>
      <c r="I664" s="135"/>
      <c r="J664" s="135"/>
      <c r="K664" s="135"/>
      <c r="L664" s="135"/>
      <c r="M664" s="135"/>
      <c r="N664" s="135"/>
      <c r="O664" s="135"/>
      <c r="P664" s="135"/>
      <c r="Q664" s="135"/>
      <c r="R664" s="135"/>
      <c r="S664" s="135"/>
      <c r="T664" s="135"/>
      <c r="U664" s="135"/>
      <c r="V664" s="135"/>
      <c r="W664" s="135"/>
      <c r="X664" s="135"/>
      <c r="Y664" s="135"/>
      <c r="Z664" s="135"/>
    </row>
    <row r="665" spans="1:26" ht="21.6" customHeight="1">
      <c r="A665" s="135"/>
      <c r="B665" s="135"/>
      <c r="C665" s="135"/>
      <c r="D665" s="135"/>
      <c r="E665" s="135"/>
      <c r="F665" s="135"/>
      <c r="G665" s="135"/>
      <c r="H665" s="135"/>
      <c r="I665" s="135"/>
      <c r="J665" s="135"/>
      <c r="K665" s="135"/>
      <c r="L665" s="135"/>
      <c r="M665" s="135"/>
      <c r="N665" s="135"/>
      <c r="O665" s="135"/>
      <c r="P665" s="135"/>
      <c r="Q665" s="135"/>
      <c r="R665" s="135"/>
      <c r="S665" s="135"/>
      <c r="T665" s="135"/>
      <c r="U665" s="135"/>
      <c r="V665" s="135"/>
      <c r="W665" s="135"/>
      <c r="X665" s="135"/>
      <c r="Y665" s="135"/>
      <c r="Z665" s="135"/>
    </row>
    <row r="666" spans="1:26" ht="21.6" customHeight="1">
      <c r="A666" s="135"/>
      <c r="B666" s="135"/>
      <c r="C666" s="135"/>
      <c r="D666" s="135"/>
      <c r="E666" s="135"/>
      <c r="F666" s="135"/>
      <c r="G666" s="135"/>
      <c r="H666" s="135"/>
      <c r="I666" s="135"/>
      <c r="J666" s="135"/>
      <c r="K666" s="135"/>
      <c r="L666" s="135"/>
      <c r="M666" s="135"/>
      <c r="N666" s="135"/>
      <c r="O666" s="135"/>
      <c r="P666" s="135"/>
      <c r="Q666" s="135"/>
      <c r="R666" s="135"/>
      <c r="S666" s="135"/>
      <c r="T666" s="135"/>
      <c r="U666" s="135"/>
      <c r="V666" s="135"/>
      <c r="W666" s="135"/>
      <c r="X666" s="135"/>
      <c r="Y666" s="135"/>
      <c r="Z666" s="135"/>
    </row>
    <row r="667" spans="1:26" ht="21.6" customHeight="1">
      <c r="A667" s="135"/>
      <c r="B667" s="135"/>
      <c r="C667" s="135"/>
      <c r="D667" s="135"/>
      <c r="E667" s="135"/>
      <c r="F667" s="135"/>
      <c r="G667" s="135"/>
      <c r="H667" s="135"/>
      <c r="I667" s="135"/>
      <c r="J667" s="135"/>
      <c r="K667" s="135"/>
      <c r="L667" s="135"/>
      <c r="M667" s="135"/>
      <c r="N667" s="135"/>
      <c r="O667" s="135"/>
      <c r="P667" s="135"/>
      <c r="Q667" s="135"/>
      <c r="R667" s="135"/>
      <c r="S667" s="135"/>
      <c r="T667" s="135"/>
      <c r="U667" s="135"/>
      <c r="V667" s="135"/>
      <c r="W667" s="135"/>
      <c r="X667" s="135"/>
      <c r="Y667" s="135"/>
      <c r="Z667" s="135"/>
    </row>
    <row r="668" spans="1:26" ht="21.6" customHeight="1">
      <c r="A668" s="135"/>
      <c r="B668" s="135"/>
      <c r="C668" s="135"/>
      <c r="D668" s="135"/>
      <c r="E668" s="135"/>
      <c r="F668" s="135"/>
      <c r="G668" s="135"/>
      <c r="H668" s="135"/>
      <c r="I668" s="135"/>
      <c r="J668" s="135"/>
      <c r="K668" s="135"/>
      <c r="L668" s="135"/>
      <c r="M668" s="135"/>
      <c r="N668" s="135"/>
      <c r="O668" s="135"/>
      <c r="P668" s="135"/>
      <c r="Q668" s="135"/>
      <c r="R668" s="135"/>
      <c r="S668" s="135"/>
      <c r="T668" s="135"/>
      <c r="U668" s="135"/>
      <c r="V668" s="135"/>
      <c r="W668" s="135"/>
      <c r="X668" s="135"/>
      <c r="Y668" s="135"/>
      <c r="Z668" s="135"/>
    </row>
    <row r="669" spans="1:26" ht="21.6" customHeight="1">
      <c r="A669" s="135"/>
      <c r="B669" s="135"/>
      <c r="C669" s="135"/>
      <c r="D669" s="135"/>
      <c r="E669" s="135"/>
      <c r="F669" s="135"/>
      <c r="G669" s="135"/>
      <c r="H669" s="135"/>
      <c r="I669" s="135"/>
      <c r="J669" s="135"/>
      <c r="K669" s="135"/>
      <c r="L669" s="135"/>
      <c r="M669" s="135"/>
      <c r="N669" s="135"/>
      <c r="O669" s="135"/>
      <c r="P669" s="135"/>
      <c r="Q669" s="135"/>
      <c r="R669" s="135"/>
      <c r="S669" s="135"/>
      <c r="T669" s="135"/>
      <c r="U669" s="135"/>
      <c r="V669" s="135"/>
      <c r="W669" s="135"/>
      <c r="X669" s="135"/>
      <c r="Y669" s="135"/>
      <c r="Z669" s="135"/>
    </row>
    <row r="670" spans="1:26" ht="21.6" customHeight="1">
      <c r="A670" s="135"/>
      <c r="B670" s="135"/>
      <c r="C670" s="135"/>
      <c r="D670" s="135"/>
      <c r="E670" s="135"/>
      <c r="F670" s="135"/>
      <c r="G670" s="135"/>
      <c r="H670" s="135"/>
      <c r="I670" s="135"/>
      <c r="J670" s="135"/>
      <c r="K670" s="135"/>
      <c r="L670" s="135"/>
      <c r="M670" s="135"/>
      <c r="N670" s="135"/>
      <c r="O670" s="135"/>
      <c r="P670" s="135"/>
      <c r="Q670" s="135"/>
      <c r="R670" s="135"/>
      <c r="S670" s="135"/>
      <c r="T670" s="135"/>
      <c r="U670" s="135"/>
      <c r="V670" s="135"/>
      <c r="W670" s="135"/>
      <c r="X670" s="135"/>
      <c r="Y670" s="135"/>
      <c r="Z670" s="135"/>
    </row>
    <row r="671" spans="1:26" ht="21.6" customHeight="1">
      <c r="A671" s="135"/>
      <c r="B671" s="135"/>
      <c r="C671" s="135"/>
      <c r="D671" s="135"/>
      <c r="E671" s="135"/>
      <c r="F671" s="135"/>
      <c r="G671" s="135"/>
      <c r="H671" s="135"/>
      <c r="I671" s="135"/>
      <c r="J671" s="135"/>
      <c r="K671" s="135"/>
      <c r="L671" s="135"/>
      <c r="M671" s="135"/>
      <c r="N671" s="135"/>
      <c r="O671" s="135"/>
      <c r="P671" s="135"/>
      <c r="Q671" s="135"/>
      <c r="R671" s="135"/>
      <c r="S671" s="135"/>
      <c r="T671" s="135"/>
      <c r="U671" s="135"/>
      <c r="V671" s="135"/>
      <c r="W671" s="135"/>
      <c r="X671" s="135"/>
      <c r="Y671" s="135"/>
      <c r="Z671" s="135"/>
    </row>
    <row r="672" spans="1:26" ht="21.6" customHeight="1">
      <c r="A672" s="135"/>
      <c r="B672" s="135"/>
      <c r="C672" s="135"/>
      <c r="D672" s="135"/>
      <c r="E672" s="135"/>
      <c r="F672" s="135"/>
      <c r="G672" s="135"/>
      <c r="H672" s="135"/>
      <c r="I672" s="135"/>
      <c r="J672" s="135"/>
      <c r="K672" s="135"/>
      <c r="L672" s="135"/>
      <c r="M672" s="135"/>
      <c r="N672" s="135"/>
      <c r="O672" s="135"/>
      <c r="P672" s="135"/>
      <c r="Q672" s="135"/>
      <c r="R672" s="135"/>
      <c r="S672" s="135"/>
      <c r="T672" s="135"/>
      <c r="U672" s="135"/>
      <c r="V672" s="135"/>
      <c r="W672" s="135"/>
      <c r="X672" s="135"/>
      <c r="Y672" s="135"/>
      <c r="Z672" s="135"/>
    </row>
    <row r="673" spans="1:26" ht="21.6" customHeight="1">
      <c r="A673" s="135"/>
      <c r="B673" s="135"/>
      <c r="C673" s="135"/>
      <c r="D673" s="135"/>
      <c r="E673" s="135"/>
      <c r="F673" s="135"/>
      <c r="G673" s="135"/>
      <c r="H673" s="135"/>
      <c r="I673" s="135"/>
      <c r="J673" s="135"/>
      <c r="K673" s="135"/>
      <c r="L673" s="135"/>
      <c r="M673" s="135"/>
      <c r="N673" s="135"/>
      <c r="O673" s="135"/>
      <c r="P673" s="135"/>
      <c r="Q673" s="135"/>
      <c r="R673" s="135"/>
      <c r="S673" s="135"/>
      <c r="T673" s="135"/>
      <c r="U673" s="135"/>
      <c r="V673" s="135"/>
      <c r="W673" s="135"/>
      <c r="X673" s="135"/>
      <c r="Y673" s="135"/>
      <c r="Z673" s="135"/>
    </row>
    <row r="674" spans="1:26" ht="21.6" customHeight="1">
      <c r="A674" s="135"/>
      <c r="B674" s="135"/>
      <c r="C674" s="135"/>
      <c r="D674" s="135"/>
      <c r="E674" s="135"/>
      <c r="F674" s="135"/>
      <c r="G674" s="135"/>
      <c r="H674" s="135"/>
      <c r="I674" s="135"/>
      <c r="J674" s="135"/>
      <c r="K674" s="135"/>
      <c r="L674" s="135"/>
      <c r="M674" s="135"/>
      <c r="N674" s="135"/>
      <c r="O674" s="135"/>
      <c r="P674" s="135"/>
      <c r="Q674" s="135"/>
      <c r="R674" s="135"/>
      <c r="S674" s="135"/>
      <c r="T674" s="135"/>
      <c r="U674" s="135"/>
      <c r="V674" s="135"/>
      <c r="W674" s="135"/>
      <c r="X674" s="135"/>
      <c r="Y674" s="135"/>
      <c r="Z674" s="135"/>
    </row>
    <row r="675" spans="1:26" ht="21.6" customHeight="1">
      <c r="A675" s="135"/>
      <c r="B675" s="135"/>
      <c r="C675" s="135"/>
      <c r="D675" s="135"/>
      <c r="E675" s="135"/>
      <c r="F675" s="135"/>
      <c r="G675" s="135"/>
      <c r="H675" s="135"/>
      <c r="I675" s="135"/>
      <c r="J675" s="135"/>
      <c r="K675" s="135"/>
      <c r="L675" s="135"/>
      <c r="M675" s="135"/>
      <c r="N675" s="135"/>
      <c r="O675" s="135"/>
      <c r="P675" s="135"/>
      <c r="Q675" s="135"/>
      <c r="R675" s="135"/>
      <c r="S675" s="135"/>
      <c r="T675" s="135"/>
      <c r="U675" s="135"/>
      <c r="V675" s="135"/>
      <c r="W675" s="135"/>
      <c r="X675" s="135"/>
      <c r="Y675" s="135"/>
      <c r="Z675" s="135"/>
    </row>
    <row r="676" spans="1:26" ht="21.6" customHeight="1">
      <c r="A676" s="135"/>
      <c r="B676" s="135"/>
      <c r="C676" s="135"/>
      <c r="D676" s="135"/>
      <c r="E676" s="135"/>
      <c r="F676" s="135"/>
      <c r="G676" s="135"/>
      <c r="H676" s="135"/>
      <c r="I676" s="135"/>
      <c r="J676" s="135"/>
      <c r="K676" s="135"/>
      <c r="L676" s="135"/>
      <c r="M676" s="135"/>
      <c r="N676" s="135"/>
      <c r="O676" s="135"/>
      <c r="P676" s="135"/>
      <c r="Q676" s="135"/>
      <c r="R676" s="135"/>
      <c r="S676" s="135"/>
      <c r="T676" s="135"/>
      <c r="U676" s="135"/>
      <c r="V676" s="135"/>
      <c r="W676" s="135"/>
      <c r="X676" s="135"/>
      <c r="Y676" s="135"/>
      <c r="Z676" s="135"/>
    </row>
    <row r="677" spans="1:26" ht="21.6" customHeight="1">
      <c r="A677" s="135"/>
      <c r="B677" s="135"/>
      <c r="C677" s="135"/>
      <c r="D677" s="135"/>
      <c r="E677" s="135"/>
      <c r="F677" s="135"/>
      <c r="G677" s="135"/>
      <c r="H677" s="135"/>
      <c r="I677" s="135"/>
      <c r="J677" s="135"/>
      <c r="K677" s="135"/>
      <c r="L677" s="135"/>
      <c r="M677" s="135"/>
      <c r="N677" s="135"/>
      <c r="O677" s="135"/>
      <c r="P677" s="135"/>
      <c r="Q677" s="135"/>
      <c r="R677" s="135"/>
      <c r="S677" s="135"/>
      <c r="T677" s="135"/>
      <c r="U677" s="135"/>
      <c r="V677" s="135"/>
      <c r="W677" s="135"/>
      <c r="X677" s="135"/>
      <c r="Y677" s="135"/>
      <c r="Z677" s="135"/>
    </row>
    <row r="678" spans="1:26" ht="21.6" customHeight="1">
      <c r="A678" s="135"/>
      <c r="B678" s="135"/>
      <c r="C678" s="135"/>
      <c r="D678" s="135"/>
      <c r="E678" s="135"/>
      <c r="F678" s="135"/>
      <c r="G678" s="135"/>
      <c r="H678" s="135"/>
      <c r="I678" s="135"/>
      <c r="J678" s="135"/>
      <c r="K678" s="135"/>
      <c r="L678" s="135"/>
      <c r="M678" s="135"/>
      <c r="N678" s="135"/>
      <c r="O678" s="135"/>
      <c r="P678" s="135"/>
      <c r="Q678" s="135"/>
      <c r="R678" s="135"/>
      <c r="S678" s="135"/>
      <c r="T678" s="135"/>
      <c r="U678" s="135"/>
      <c r="V678" s="135"/>
      <c r="W678" s="135"/>
      <c r="X678" s="135"/>
      <c r="Y678" s="135"/>
      <c r="Z678" s="135"/>
    </row>
    <row r="679" spans="1:26" ht="21.6" customHeight="1">
      <c r="A679" s="135"/>
      <c r="B679" s="135"/>
      <c r="C679" s="135"/>
      <c r="D679" s="135"/>
      <c r="E679" s="135"/>
      <c r="F679" s="135"/>
      <c r="G679" s="135"/>
      <c r="H679" s="135"/>
      <c r="I679" s="135"/>
      <c r="J679" s="135"/>
      <c r="K679" s="135"/>
      <c r="L679" s="135"/>
      <c r="M679" s="135"/>
      <c r="N679" s="135"/>
      <c r="O679" s="135"/>
      <c r="P679" s="135"/>
      <c r="Q679" s="135"/>
      <c r="R679" s="135"/>
      <c r="S679" s="135"/>
      <c r="T679" s="135"/>
      <c r="U679" s="135"/>
      <c r="V679" s="135"/>
      <c r="W679" s="135"/>
      <c r="X679" s="135"/>
      <c r="Y679" s="135"/>
      <c r="Z679" s="135"/>
    </row>
    <row r="680" spans="1:26" ht="21.6" customHeight="1">
      <c r="A680" s="135"/>
      <c r="B680" s="135"/>
      <c r="C680" s="135"/>
      <c r="D680" s="135"/>
      <c r="E680" s="135"/>
      <c r="F680" s="135"/>
      <c r="G680" s="135"/>
      <c r="H680" s="135"/>
      <c r="I680" s="135"/>
      <c r="J680" s="135"/>
      <c r="K680" s="135"/>
      <c r="L680" s="135"/>
      <c r="M680" s="135"/>
      <c r="N680" s="135"/>
      <c r="O680" s="135"/>
      <c r="P680" s="135"/>
      <c r="Q680" s="135"/>
      <c r="R680" s="135"/>
      <c r="S680" s="135"/>
      <c r="T680" s="135"/>
      <c r="U680" s="135"/>
      <c r="V680" s="135"/>
      <c r="W680" s="135"/>
      <c r="X680" s="135"/>
      <c r="Y680" s="135"/>
      <c r="Z680" s="135"/>
    </row>
    <row r="681" spans="1:26" ht="21.6" customHeight="1">
      <c r="A681" s="135"/>
      <c r="B681" s="135"/>
      <c r="C681" s="135"/>
      <c r="D681" s="135"/>
      <c r="E681" s="135"/>
      <c r="F681" s="135"/>
      <c r="G681" s="135"/>
      <c r="H681" s="135"/>
      <c r="I681" s="135"/>
      <c r="J681" s="135"/>
      <c r="K681" s="135"/>
      <c r="L681" s="135"/>
      <c r="M681" s="135"/>
      <c r="N681" s="135"/>
      <c r="O681" s="135"/>
      <c r="P681" s="135"/>
      <c r="Q681" s="135"/>
      <c r="R681" s="135"/>
      <c r="S681" s="135"/>
      <c r="T681" s="135"/>
      <c r="U681" s="135"/>
      <c r="V681" s="135"/>
      <c r="W681" s="135"/>
      <c r="X681" s="135"/>
      <c r="Y681" s="135"/>
      <c r="Z681" s="135"/>
    </row>
    <row r="682" spans="1:26" ht="21.6" customHeight="1">
      <c r="A682" s="135"/>
      <c r="B682" s="135"/>
      <c r="C682" s="135"/>
      <c r="D682" s="135"/>
      <c r="E682" s="135"/>
      <c r="F682" s="135"/>
      <c r="G682" s="135"/>
      <c r="H682" s="135"/>
      <c r="I682" s="135"/>
      <c r="J682" s="135"/>
      <c r="K682" s="135"/>
      <c r="L682" s="135"/>
      <c r="M682" s="135"/>
      <c r="N682" s="135"/>
      <c r="O682" s="135"/>
      <c r="P682" s="135"/>
      <c r="Q682" s="135"/>
      <c r="R682" s="135"/>
      <c r="S682" s="135"/>
      <c r="T682" s="135"/>
      <c r="U682" s="135"/>
      <c r="V682" s="135"/>
      <c r="W682" s="135"/>
      <c r="X682" s="135"/>
      <c r="Y682" s="135"/>
      <c r="Z682" s="135"/>
    </row>
    <row r="683" spans="1:26" ht="21.6" customHeight="1">
      <c r="A683" s="135"/>
      <c r="B683" s="135"/>
      <c r="C683" s="135"/>
      <c r="D683" s="135"/>
      <c r="E683" s="135"/>
      <c r="F683" s="135"/>
      <c r="G683" s="135"/>
      <c r="H683" s="135"/>
      <c r="I683" s="135"/>
      <c r="J683" s="135"/>
      <c r="K683" s="135"/>
      <c r="L683" s="135"/>
      <c r="M683" s="135"/>
      <c r="N683" s="135"/>
      <c r="O683" s="135"/>
      <c r="P683" s="135"/>
      <c r="Q683" s="135"/>
      <c r="R683" s="135"/>
      <c r="S683" s="135"/>
      <c r="T683" s="135"/>
      <c r="U683" s="135"/>
      <c r="V683" s="135"/>
      <c r="W683" s="135"/>
      <c r="X683" s="135"/>
      <c r="Y683" s="135"/>
      <c r="Z683" s="135"/>
    </row>
    <row r="684" spans="1:26" ht="21.6" customHeight="1">
      <c r="A684" s="135"/>
      <c r="B684" s="135"/>
      <c r="C684" s="135"/>
      <c r="D684" s="135"/>
      <c r="E684" s="135"/>
      <c r="F684" s="135"/>
      <c r="G684" s="135"/>
      <c r="H684" s="135"/>
      <c r="I684" s="135"/>
      <c r="J684" s="135"/>
      <c r="K684" s="135"/>
      <c r="L684" s="135"/>
      <c r="M684" s="135"/>
      <c r="N684" s="135"/>
      <c r="O684" s="135"/>
      <c r="P684" s="135"/>
      <c r="Q684" s="135"/>
      <c r="R684" s="135"/>
      <c r="S684" s="135"/>
      <c r="T684" s="135"/>
      <c r="U684" s="135"/>
      <c r="V684" s="135"/>
      <c r="W684" s="135"/>
      <c r="X684" s="135"/>
      <c r="Y684" s="135"/>
      <c r="Z684" s="135"/>
    </row>
    <row r="685" spans="1:26" ht="21.6" customHeight="1">
      <c r="A685" s="135"/>
      <c r="B685" s="135"/>
      <c r="C685" s="135"/>
      <c r="D685" s="135"/>
      <c r="E685" s="135"/>
      <c r="F685" s="135"/>
      <c r="G685" s="135"/>
      <c r="H685" s="135"/>
      <c r="I685" s="135"/>
      <c r="J685" s="135"/>
      <c r="K685" s="135"/>
      <c r="L685" s="135"/>
      <c r="M685" s="135"/>
      <c r="N685" s="135"/>
      <c r="O685" s="135"/>
      <c r="P685" s="135"/>
      <c r="Q685" s="135"/>
      <c r="R685" s="135"/>
      <c r="S685" s="135"/>
      <c r="T685" s="135"/>
      <c r="U685" s="135"/>
      <c r="V685" s="135"/>
      <c r="W685" s="135"/>
      <c r="X685" s="135"/>
      <c r="Y685" s="135"/>
      <c r="Z685" s="135"/>
    </row>
    <row r="686" spans="1:26" ht="21.6" customHeight="1">
      <c r="A686" s="135"/>
      <c r="B686" s="135"/>
      <c r="C686" s="135"/>
      <c r="D686" s="135"/>
      <c r="E686" s="135"/>
      <c r="F686" s="135"/>
      <c r="G686" s="135"/>
      <c r="H686" s="135"/>
      <c r="I686" s="135"/>
      <c r="J686" s="135"/>
      <c r="K686" s="135"/>
      <c r="L686" s="135"/>
      <c r="M686" s="135"/>
      <c r="N686" s="135"/>
      <c r="O686" s="135"/>
      <c r="P686" s="135"/>
      <c r="Q686" s="135"/>
      <c r="R686" s="135"/>
      <c r="S686" s="135"/>
      <c r="T686" s="135"/>
      <c r="U686" s="135"/>
      <c r="V686" s="135"/>
      <c r="W686" s="135"/>
      <c r="X686" s="135"/>
      <c r="Y686" s="135"/>
      <c r="Z686" s="135"/>
    </row>
    <row r="687" spans="1:26" ht="21.6" customHeight="1">
      <c r="A687" s="135"/>
      <c r="B687" s="135"/>
      <c r="C687" s="135"/>
      <c r="D687" s="135"/>
      <c r="E687" s="135"/>
      <c r="F687" s="135"/>
      <c r="G687" s="135"/>
      <c r="H687" s="135"/>
      <c r="I687" s="135"/>
      <c r="J687" s="135"/>
      <c r="K687" s="135"/>
      <c r="L687" s="135"/>
      <c r="M687" s="135"/>
      <c r="N687" s="135"/>
      <c r="O687" s="135"/>
      <c r="P687" s="135"/>
      <c r="Q687" s="135"/>
      <c r="R687" s="135"/>
      <c r="S687" s="135"/>
      <c r="T687" s="135"/>
      <c r="U687" s="135"/>
      <c r="V687" s="135"/>
      <c r="W687" s="135"/>
      <c r="X687" s="135"/>
      <c r="Y687" s="135"/>
      <c r="Z687" s="135"/>
    </row>
    <row r="688" spans="1:26" ht="21.6" customHeight="1">
      <c r="A688" s="135"/>
      <c r="B688" s="135"/>
      <c r="C688" s="135"/>
      <c r="D688" s="135"/>
      <c r="E688" s="135"/>
      <c r="F688" s="135"/>
      <c r="G688" s="135"/>
      <c r="H688" s="135"/>
      <c r="I688" s="135"/>
      <c r="J688" s="135"/>
      <c r="K688" s="135"/>
      <c r="L688" s="135"/>
      <c r="M688" s="135"/>
      <c r="N688" s="135"/>
      <c r="O688" s="135"/>
      <c r="P688" s="135"/>
      <c r="Q688" s="135"/>
      <c r="R688" s="135"/>
      <c r="S688" s="135"/>
      <c r="T688" s="135"/>
      <c r="U688" s="135"/>
      <c r="V688" s="135"/>
      <c r="W688" s="135"/>
      <c r="X688" s="135"/>
      <c r="Y688" s="135"/>
      <c r="Z688" s="135"/>
    </row>
    <row r="689" spans="1:26" ht="21.6" customHeight="1">
      <c r="A689" s="135"/>
      <c r="B689" s="135"/>
      <c r="C689" s="135"/>
      <c r="D689" s="135"/>
      <c r="E689" s="135"/>
      <c r="F689" s="135"/>
      <c r="G689" s="135"/>
      <c r="H689" s="135"/>
      <c r="I689" s="135"/>
      <c r="J689" s="135"/>
      <c r="K689" s="135"/>
      <c r="L689" s="135"/>
      <c r="M689" s="135"/>
      <c r="N689" s="135"/>
      <c r="O689" s="135"/>
      <c r="P689" s="135"/>
      <c r="Q689" s="135"/>
      <c r="R689" s="135"/>
      <c r="S689" s="135"/>
      <c r="T689" s="135"/>
      <c r="U689" s="135"/>
      <c r="V689" s="135"/>
      <c r="W689" s="135"/>
      <c r="X689" s="135"/>
      <c r="Y689" s="135"/>
      <c r="Z689" s="135"/>
    </row>
    <row r="690" spans="1:26" ht="21.6" customHeight="1">
      <c r="A690" s="135"/>
      <c r="B690" s="135"/>
      <c r="C690" s="135"/>
      <c r="D690" s="135"/>
      <c r="E690" s="135"/>
      <c r="F690" s="135"/>
      <c r="G690" s="135"/>
      <c r="H690" s="135"/>
      <c r="I690" s="135"/>
      <c r="J690" s="135"/>
      <c r="K690" s="135"/>
      <c r="L690" s="135"/>
      <c r="M690" s="135"/>
      <c r="N690" s="135"/>
      <c r="O690" s="135"/>
      <c r="P690" s="135"/>
      <c r="Q690" s="135"/>
      <c r="R690" s="135"/>
      <c r="S690" s="135"/>
      <c r="T690" s="135"/>
      <c r="U690" s="135"/>
      <c r="V690" s="135"/>
      <c r="W690" s="135"/>
      <c r="X690" s="135"/>
      <c r="Y690" s="135"/>
      <c r="Z690" s="135"/>
    </row>
    <row r="691" spans="1:26" ht="21.6" customHeight="1">
      <c r="A691" s="135"/>
      <c r="B691" s="135"/>
      <c r="C691" s="135"/>
      <c r="D691" s="135"/>
      <c r="E691" s="135"/>
      <c r="F691" s="135"/>
      <c r="G691" s="135"/>
      <c r="H691" s="135"/>
      <c r="I691" s="135"/>
      <c r="J691" s="135"/>
      <c r="K691" s="135"/>
      <c r="L691" s="135"/>
      <c r="M691" s="135"/>
      <c r="N691" s="135"/>
      <c r="O691" s="135"/>
      <c r="P691" s="135"/>
      <c r="Q691" s="135"/>
      <c r="R691" s="135"/>
      <c r="S691" s="135"/>
      <c r="T691" s="135"/>
      <c r="U691" s="135"/>
      <c r="V691" s="135"/>
      <c r="W691" s="135"/>
      <c r="X691" s="135"/>
      <c r="Y691" s="135"/>
      <c r="Z691" s="135"/>
    </row>
    <row r="692" spans="1:26" ht="21.6" customHeight="1">
      <c r="A692" s="135"/>
      <c r="B692" s="135"/>
      <c r="C692" s="135"/>
      <c r="D692" s="135"/>
      <c r="E692" s="135"/>
      <c r="F692" s="135"/>
      <c r="G692" s="135"/>
      <c r="H692" s="135"/>
      <c r="I692" s="135"/>
      <c r="J692" s="135"/>
      <c r="K692" s="135"/>
      <c r="L692" s="135"/>
      <c r="M692" s="135"/>
      <c r="N692" s="135"/>
      <c r="O692" s="135"/>
      <c r="P692" s="135"/>
      <c r="Q692" s="135"/>
      <c r="R692" s="135"/>
      <c r="S692" s="135"/>
      <c r="T692" s="135"/>
      <c r="U692" s="135"/>
      <c r="V692" s="135"/>
      <c r="W692" s="135"/>
      <c r="X692" s="135"/>
      <c r="Y692" s="135"/>
      <c r="Z692" s="135"/>
    </row>
    <row r="693" spans="1:26" ht="21.6" customHeight="1">
      <c r="A693" s="135"/>
      <c r="B693" s="135"/>
      <c r="C693" s="135"/>
      <c r="D693" s="135"/>
      <c r="E693" s="135"/>
      <c r="F693" s="135"/>
      <c r="G693" s="135"/>
      <c r="H693" s="135"/>
      <c r="I693" s="135"/>
      <c r="J693" s="135"/>
      <c r="K693" s="135"/>
      <c r="L693" s="135"/>
      <c r="M693" s="135"/>
      <c r="N693" s="135"/>
      <c r="O693" s="135"/>
      <c r="P693" s="135"/>
      <c r="Q693" s="135"/>
      <c r="R693" s="135"/>
      <c r="S693" s="135"/>
      <c r="T693" s="135"/>
      <c r="U693" s="135"/>
      <c r="V693" s="135"/>
      <c r="W693" s="135"/>
      <c r="X693" s="135"/>
      <c r="Y693" s="135"/>
      <c r="Z693" s="135"/>
    </row>
    <row r="694" spans="1:26" ht="21.6" customHeight="1">
      <c r="A694" s="135"/>
      <c r="B694" s="135"/>
      <c r="C694" s="135"/>
      <c r="D694" s="135"/>
      <c r="E694" s="135"/>
      <c r="F694" s="135"/>
      <c r="G694" s="135"/>
      <c r="H694" s="135"/>
      <c r="I694" s="135"/>
      <c r="J694" s="135"/>
      <c r="K694" s="135"/>
      <c r="L694" s="135"/>
      <c r="M694" s="135"/>
      <c r="N694" s="135"/>
      <c r="O694" s="135"/>
      <c r="P694" s="135"/>
      <c r="Q694" s="135"/>
      <c r="R694" s="135"/>
      <c r="S694" s="135"/>
      <c r="T694" s="135"/>
      <c r="U694" s="135"/>
      <c r="V694" s="135"/>
      <c r="W694" s="135"/>
      <c r="X694" s="135"/>
      <c r="Y694" s="135"/>
      <c r="Z694" s="135"/>
    </row>
    <row r="695" spans="1:26" ht="21.6" customHeight="1">
      <c r="A695" s="135"/>
      <c r="B695" s="135"/>
      <c r="C695" s="135"/>
      <c r="D695" s="135"/>
      <c r="E695" s="135"/>
      <c r="F695" s="135"/>
      <c r="G695" s="135"/>
      <c r="H695" s="135"/>
      <c r="I695" s="135"/>
      <c r="J695" s="135"/>
      <c r="K695" s="135"/>
      <c r="L695" s="135"/>
      <c r="M695" s="135"/>
      <c r="N695" s="135"/>
      <c r="O695" s="135"/>
      <c r="P695" s="135"/>
      <c r="Q695" s="135"/>
      <c r="R695" s="135"/>
      <c r="S695" s="135"/>
      <c r="T695" s="135"/>
      <c r="U695" s="135"/>
      <c r="V695" s="135"/>
      <c r="W695" s="135"/>
      <c r="X695" s="135"/>
      <c r="Y695" s="135"/>
      <c r="Z695" s="135"/>
    </row>
    <row r="696" spans="1:26" ht="21.6" customHeight="1">
      <c r="A696" s="135"/>
      <c r="B696" s="135"/>
      <c r="C696" s="135"/>
      <c r="D696" s="135"/>
      <c r="E696" s="135"/>
      <c r="F696" s="135"/>
      <c r="G696" s="135"/>
      <c r="H696" s="135"/>
      <c r="I696" s="135"/>
      <c r="J696" s="135"/>
      <c r="K696" s="135"/>
      <c r="L696" s="135"/>
      <c r="M696" s="135"/>
      <c r="N696" s="135"/>
      <c r="O696" s="135"/>
      <c r="P696" s="135"/>
      <c r="Q696" s="135"/>
      <c r="R696" s="135"/>
      <c r="S696" s="135"/>
      <c r="T696" s="135"/>
      <c r="U696" s="135"/>
      <c r="V696" s="135"/>
      <c r="W696" s="135"/>
      <c r="X696" s="135"/>
      <c r="Y696" s="135"/>
      <c r="Z696" s="135"/>
    </row>
    <row r="697" spans="1:26" ht="21.6" customHeight="1">
      <c r="A697" s="135"/>
      <c r="B697" s="135"/>
      <c r="C697" s="135"/>
      <c r="D697" s="135"/>
      <c r="E697" s="135"/>
      <c r="F697" s="135"/>
      <c r="G697" s="135"/>
      <c r="H697" s="135"/>
      <c r="I697" s="135"/>
      <c r="J697" s="135"/>
      <c r="K697" s="135"/>
      <c r="L697" s="135"/>
      <c r="M697" s="135"/>
      <c r="N697" s="135"/>
      <c r="O697" s="135"/>
      <c r="P697" s="135"/>
      <c r="Q697" s="135"/>
      <c r="R697" s="135"/>
      <c r="S697" s="135"/>
      <c r="T697" s="135"/>
      <c r="U697" s="135"/>
      <c r="V697" s="135"/>
      <c r="W697" s="135"/>
      <c r="X697" s="135"/>
      <c r="Y697" s="135"/>
      <c r="Z697" s="135"/>
    </row>
    <row r="698" spans="1:26" ht="21.6" customHeight="1">
      <c r="A698" s="135"/>
      <c r="B698" s="135"/>
      <c r="C698" s="135"/>
      <c r="D698" s="135"/>
      <c r="E698" s="135"/>
      <c r="F698" s="135"/>
      <c r="G698" s="135"/>
      <c r="H698" s="135"/>
      <c r="I698" s="135"/>
      <c r="J698" s="135"/>
      <c r="K698" s="135"/>
      <c r="L698" s="135"/>
      <c r="M698" s="135"/>
      <c r="N698" s="135"/>
      <c r="O698" s="135"/>
      <c r="P698" s="135"/>
      <c r="Q698" s="135"/>
      <c r="R698" s="135"/>
      <c r="S698" s="135"/>
      <c r="T698" s="135"/>
      <c r="U698" s="135"/>
      <c r="V698" s="135"/>
      <c r="W698" s="135"/>
      <c r="X698" s="135"/>
      <c r="Y698" s="135"/>
      <c r="Z698" s="135"/>
    </row>
    <row r="699" spans="1:26" ht="21.6" customHeight="1">
      <c r="A699" s="135"/>
      <c r="B699" s="135"/>
      <c r="C699" s="135"/>
      <c r="D699" s="135"/>
      <c r="E699" s="135"/>
      <c r="F699" s="135"/>
      <c r="G699" s="135"/>
      <c r="H699" s="135"/>
      <c r="I699" s="135"/>
      <c r="J699" s="135"/>
      <c r="K699" s="135"/>
      <c r="L699" s="135"/>
      <c r="M699" s="135"/>
      <c r="N699" s="135"/>
      <c r="O699" s="135"/>
      <c r="P699" s="135"/>
      <c r="Q699" s="135"/>
      <c r="R699" s="135"/>
      <c r="S699" s="135"/>
      <c r="T699" s="135"/>
      <c r="U699" s="135"/>
      <c r="V699" s="135"/>
      <c r="W699" s="135"/>
      <c r="X699" s="135"/>
      <c r="Y699" s="135"/>
      <c r="Z699" s="135"/>
    </row>
    <row r="700" spans="1:26" ht="21.6" customHeight="1">
      <c r="A700" s="135"/>
      <c r="B700" s="135"/>
      <c r="C700" s="135"/>
      <c r="D700" s="135"/>
      <c r="E700" s="135"/>
      <c r="F700" s="135"/>
      <c r="G700" s="135"/>
      <c r="H700" s="135"/>
      <c r="I700" s="135"/>
      <c r="J700" s="135"/>
      <c r="K700" s="135"/>
      <c r="L700" s="135"/>
      <c r="M700" s="135"/>
      <c r="N700" s="135"/>
      <c r="O700" s="135"/>
      <c r="P700" s="135"/>
      <c r="Q700" s="135"/>
      <c r="R700" s="135"/>
      <c r="S700" s="135"/>
      <c r="T700" s="135"/>
      <c r="U700" s="135"/>
      <c r="V700" s="135"/>
      <c r="W700" s="135"/>
      <c r="X700" s="135"/>
      <c r="Y700" s="135"/>
      <c r="Z700" s="135"/>
    </row>
    <row r="701" spans="1:26" ht="21.6" customHeight="1">
      <c r="A701" s="135"/>
      <c r="B701" s="135"/>
      <c r="C701" s="135"/>
      <c r="D701" s="135"/>
      <c r="E701" s="135"/>
      <c r="F701" s="135"/>
      <c r="G701" s="135"/>
      <c r="H701" s="135"/>
      <c r="I701" s="135"/>
      <c r="J701" s="135"/>
      <c r="K701" s="135"/>
      <c r="L701" s="135"/>
      <c r="M701" s="135"/>
      <c r="N701" s="135"/>
      <c r="O701" s="135"/>
      <c r="P701" s="135"/>
      <c r="Q701" s="135"/>
      <c r="R701" s="135"/>
      <c r="S701" s="135"/>
      <c r="T701" s="135"/>
      <c r="U701" s="135"/>
      <c r="V701" s="135"/>
      <c r="W701" s="135"/>
      <c r="X701" s="135"/>
      <c r="Y701" s="135"/>
      <c r="Z701" s="135"/>
    </row>
    <row r="702" spans="1:26" ht="21.6" customHeight="1">
      <c r="A702" s="135"/>
      <c r="B702" s="135"/>
      <c r="C702" s="135"/>
      <c r="D702" s="135"/>
      <c r="E702" s="135"/>
      <c r="F702" s="135"/>
      <c r="G702" s="135"/>
      <c r="H702" s="135"/>
      <c r="I702" s="135"/>
      <c r="J702" s="135"/>
      <c r="K702" s="135"/>
      <c r="L702" s="135"/>
      <c r="M702" s="135"/>
      <c r="N702" s="135"/>
      <c r="O702" s="135"/>
      <c r="P702" s="135"/>
      <c r="Q702" s="135"/>
      <c r="R702" s="135"/>
      <c r="S702" s="135"/>
      <c r="T702" s="135"/>
      <c r="U702" s="135"/>
      <c r="V702" s="135"/>
      <c r="W702" s="135"/>
      <c r="X702" s="135"/>
      <c r="Y702" s="135"/>
      <c r="Z702" s="135"/>
    </row>
    <row r="703" spans="1:26" ht="21.6" customHeight="1">
      <c r="A703" s="135"/>
      <c r="B703" s="135"/>
      <c r="C703" s="135"/>
      <c r="D703" s="135"/>
      <c r="E703" s="135"/>
      <c r="F703" s="135"/>
      <c r="G703" s="135"/>
      <c r="H703" s="135"/>
      <c r="I703" s="135"/>
      <c r="J703" s="135"/>
      <c r="K703" s="135"/>
      <c r="L703" s="135"/>
      <c r="M703" s="135"/>
      <c r="N703" s="135"/>
      <c r="O703" s="135"/>
      <c r="P703" s="135"/>
      <c r="Q703" s="135"/>
      <c r="R703" s="135"/>
      <c r="S703" s="135"/>
      <c r="T703" s="135"/>
      <c r="U703" s="135"/>
      <c r="V703" s="135"/>
      <c r="W703" s="135"/>
      <c r="X703" s="135"/>
      <c r="Y703" s="135"/>
      <c r="Z703" s="135"/>
    </row>
    <row r="704" spans="1:26" ht="21.6" customHeight="1">
      <c r="A704" s="135"/>
      <c r="B704" s="135"/>
      <c r="C704" s="135"/>
      <c r="D704" s="135"/>
      <c r="E704" s="135"/>
      <c r="F704" s="135"/>
      <c r="G704" s="135"/>
      <c r="H704" s="135"/>
      <c r="I704" s="135"/>
      <c r="J704" s="135"/>
      <c r="K704" s="135"/>
      <c r="L704" s="135"/>
      <c r="M704" s="135"/>
      <c r="N704" s="135"/>
      <c r="O704" s="135"/>
      <c r="P704" s="135"/>
      <c r="Q704" s="135"/>
      <c r="R704" s="135"/>
      <c r="S704" s="135"/>
      <c r="T704" s="135"/>
      <c r="U704" s="135"/>
      <c r="V704" s="135"/>
      <c r="W704" s="135"/>
      <c r="X704" s="135"/>
      <c r="Y704" s="135"/>
      <c r="Z704" s="135"/>
    </row>
    <row r="705" spans="1:26" ht="21.6" customHeight="1">
      <c r="A705" s="135"/>
      <c r="B705" s="135"/>
      <c r="C705" s="135"/>
      <c r="D705" s="135"/>
      <c r="E705" s="135"/>
      <c r="F705" s="135"/>
      <c r="G705" s="135"/>
      <c r="H705" s="135"/>
      <c r="I705" s="135"/>
      <c r="J705" s="135"/>
      <c r="K705" s="135"/>
      <c r="L705" s="135"/>
      <c r="M705" s="135"/>
      <c r="N705" s="135"/>
      <c r="O705" s="135"/>
      <c r="P705" s="135"/>
      <c r="Q705" s="135"/>
      <c r="R705" s="135"/>
      <c r="S705" s="135"/>
      <c r="T705" s="135"/>
      <c r="U705" s="135"/>
      <c r="V705" s="135"/>
      <c r="W705" s="135"/>
      <c r="X705" s="135"/>
      <c r="Y705" s="135"/>
      <c r="Z705" s="135"/>
    </row>
    <row r="706" spans="1:26" ht="21.6" customHeight="1">
      <c r="A706" s="135"/>
      <c r="B706" s="135"/>
      <c r="C706" s="135"/>
      <c r="D706" s="135"/>
      <c r="E706" s="135"/>
      <c r="F706" s="135"/>
      <c r="G706" s="135"/>
      <c r="H706" s="135"/>
      <c r="I706" s="135"/>
      <c r="J706" s="135"/>
      <c r="K706" s="135"/>
      <c r="L706" s="135"/>
      <c r="M706" s="135"/>
      <c r="N706" s="135"/>
      <c r="O706" s="135"/>
      <c r="P706" s="135"/>
      <c r="Q706" s="135"/>
      <c r="R706" s="135"/>
      <c r="S706" s="135"/>
      <c r="T706" s="135"/>
      <c r="U706" s="135"/>
      <c r="V706" s="135"/>
      <c r="W706" s="135"/>
      <c r="X706" s="135"/>
      <c r="Y706" s="135"/>
      <c r="Z706" s="135"/>
    </row>
    <row r="707" spans="1:26" ht="21.6" customHeight="1">
      <c r="A707" s="135"/>
      <c r="B707" s="135"/>
      <c r="C707" s="135"/>
      <c r="D707" s="135"/>
      <c r="E707" s="135"/>
      <c r="F707" s="135"/>
      <c r="G707" s="135"/>
      <c r="H707" s="135"/>
      <c r="I707" s="135"/>
      <c r="J707" s="135"/>
      <c r="K707" s="135"/>
      <c r="L707" s="135"/>
      <c r="M707" s="135"/>
      <c r="N707" s="135"/>
      <c r="O707" s="135"/>
      <c r="P707" s="135"/>
      <c r="Q707" s="135"/>
      <c r="R707" s="135"/>
      <c r="S707" s="135"/>
      <c r="T707" s="135"/>
      <c r="U707" s="135"/>
      <c r="V707" s="135"/>
      <c r="W707" s="135"/>
      <c r="X707" s="135"/>
      <c r="Y707" s="135"/>
      <c r="Z707" s="135"/>
    </row>
    <row r="708" spans="1:26" ht="21.6" customHeight="1">
      <c r="A708" s="135"/>
      <c r="B708" s="135"/>
      <c r="C708" s="135"/>
      <c r="D708" s="135"/>
      <c r="E708" s="135"/>
      <c r="F708" s="135"/>
      <c r="G708" s="135"/>
      <c r="H708" s="135"/>
      <c r="I708" s="135"/>
      <c r="J708" s="135"/>
      <c r="K708" s="135"/>
      <c r="L708" s="135"/>
      <c r="M708" s="135"/>
      <c r="N708" s="135"/>
      <c r="O708" s="135"/>
      <c r="P708" s="135"/>
      <c r="Q708" s="135"/>
      <c r="R708" s="135"/>
      <c r="S708" s="135"/>
      <c r="T708" s="135"/>
      <c r="U708" s="135"/>
      <c r="V708" s="135"/>
      <c r="W708" s="135"/>
      <c r="X708" s="135"/>
      <c r="Y708" s="135"/>
      <c r="Z708" s="135"/>
    </row>
    <row r="709" spans="1:26" ht="21.6" customHeight="1">
      <c r="A709" s="135"/>
      <c r="B709" s="135"/>
      <c r="C709" s="135"/>
      <c r="D709" s="135"/>
      <c r="E709" s="135"/>
      <c r="F709" s="135"/>
      <c r="G709" s="135"/>
      <c r="H709" s="135"/>
      <c r="I709" s="135"/>
      <c r="J709" s="135"/>
      <c r="K709" s="135"/>
      <c r="L709" s="135"/>
      <c r="M709" s="135"/>
      <c r="N709" s="135"/>
      <c r="O709" s="135"/>
      <c r="P709" s="135"/>
      <c r="Q709" s="135"/>
      <c r="R709" s="135"/>
      <c r="S709" s="135"/>
      <c r="T709" s="135"/>
      <c r="U709" s="135"/>
      <c r="V709" s="135"/>
      <c r="W709" s="135"/>
      <c r="X709" s="135"/>
      <c r="Y709" s="135"/>
      <c r="Z709" s="135"/>
    </row>
    <row r="710" spans="1:26" ht="21.6" customHeight="1">
      <c r="A710" s="135"/>
      <c r="B710" s="135"/>
      <c r="C710" s="135"/>
      <c r="D710" s="135"/>
      <c r="E710" s="135"/>
      <c r="F710" s="135"/>
      <c r="G710" s="135"/>
      <c r="H710" s="135"/>
      <c r="I710" s="135"/>
      <c r="J710" s="135"/>
      <c r="K710" s="135"/>
      <c r="L710" s="135"/>
      <c r="M710" s="135"/>
      <c r="N710" s="135"/>
      <c r="O710" s="135"/>
      <c r="P710" s="135"/>
      <c r="Q710" s="135"/>
      <c r="R710" s="135"/>
      <c r="S710" s="135"/>
      <c r="T710" s="135"/>
      <c r="U710" s="135"/>
      <c r="V710" s="135"/>
      <c r="W710" s="135"/>
      <c r="X710" s="135"/>
      <c r="Y710" s="135"/>
      <c r="Z710" s="135"/>
    </row>
    <row r="711" spans="1:26" ht="21.6" customHeight="1">
      <c r="A711" s="135"/>
      <c r="B711" s="135"/>
      <c r="C711" s="135"/>
      <c r="D711" s="135"/>
      <c r="E711" s="135"/>
      <c r="F711" s="135"/>
      <c r="G711" s="135"/>
      <c r="H711" s="135"/>
      <c r="I711" s="135"/>
      <c r="J711" s="135"/>
      <c r="K711" s="135"/>
      <c r="L711" s="135"/>
      <c r="M711" s="135"/>
      <c r="N711" s="135"/>
      <c r="O711" s="135"/>
      <c r="P711" s="135"/>
      <c r="Q711" s="135"/>
      <c r="R711" s="135"/>
      <c r="S711" s="135"/>
      <c r="T711" s="135"/>
      <c r="U711" s="135"/>
      <c r="V711" s="135"/>
      <c r="W711" s="135"/>
      <c r="X711" s="135"/>
      <c r="Y711" s="135"/>
      <c r="Z711" s="135"/>
    </row>
    <row r="712" spans="1:26" ht="21.6" customHeight="1">
      <c r="A712" s="135"/>
      <c r="B712" s="135"/>
      <c r="C712" s="135"/>
      <c r="D712" s="135"/>
      <c r="E712" s="135"/>
      <c r="F712" s="135"/>
      <c r="G712" s="135"/>
      <c r="H712" s="135"/>
      <c r="I712" s="135"/>
      <c r="J712" s="135"/>
      <c r="K712" s="135"/>
      <c r="L712" s="135"/>
      <c r="M712" s="135"/>
      <c r="N712" s="135"/>
      <c r="O712" s="135"/>
      <c r="P712" s="135"/>
      <c r="Q712" s="135"/>
      <c r="R712" s="135"/>
      <c r="S712" s="135"/>
      <c r="T712" s="135"/>
      <c r="U712" s="135"/>
      <c r="V712" s="135"/>
      <c r="W712" s="135"/>
      <c r="X712" s="135"/>
      <c r="Y712" s="135"/>
      <c r="Z712" s="135"/>
    </row>
    <row r="713" spans="1:26" ht="21.6" customHeight="1">
      <c r="A713" s="135"/>
      <c r="B713" s="135"/>
      <c r="C713" s="135"/>
      <c r="D713" s="135"/>
      <c r="E713" s="135"/>
      <c r="F713" s="135"/>
      <c r="G713" s="135"/>
      <c r="H713" s="135"/>
      <c r="I713" s="135"/>
      <c r="J713" s="135"/>
      <c r="K713" s="135"/>
      <c r="L713" s="135"/>
      <c r="M713" s="135"/>
      <c r="N713" s="135"/>
      <c r="O713" s="135"/>
      <c r="P713" s="135"/>
      <c r="Q713" s="135"/>
      <c r="R713" s="135"/>
      <c r="S713" s="135"/>
      <c r="T713" s="135"/>
      <c r="U713" s="135"/>
      <c r="V713" s="135"/>
      <c r="W713" s="135"/>
      <c r="X713" s="135"/>
      <c r="Y713" s="135"/>
      <c r="Z713" s="135"/>
    </row>
    <row r="714" spans="1:26" ht="21.6" customHeight="1">
      <c r="A714" s="135"/>
      <c r="B714" s="135"/>
      <c r="C714" s="135"/>
      <c r="D714" s="135"/>
      <c r="E714" s="135"/>
      <c r="F714" s="135"/>
      <c r="G714" s="135"/>
      <c r="H714" s="135"/>
      <c r="I714" s="135"/>
      <c r="J714" s="135"/>
      <c r="K714" s="135"/>
      <c r="L714" s="135"/>
      <c r="M714" s="135"/>
      <c r="N714" s="135"/>
      <c r="O714" s="135"/>
      <c r="P714" s="135"/>
      <c r="Q714" s="135"/>
      <c r="R714" s="135"/>
      <c r="S714" s="135"/>
      <c r="T714" s="135"/>
      <c r="U714" s="135"/>
      <c r="V714" s="135"/>
      <c r="W714" s="135"/>
      <c r="X714" s="135"/>
      <c r="Y714" s="135"/>
      <c r="Z714" s="135"/>
    </row>
    <row r="715" spans="1:26" ht="21.6" customHeight="1">
      <c r="A715" s="135"/>
      <c r="B715" s="135"/>
      <c r="C715" s="135"/>
      <c r="D715" s="135"/>
      <c r="E715" s="135"/>
      <c r="F715" s="135"/>
      <c r="G715" s="135"/>
      <c r="H715" s="135"/>
      <c r="I715" s="135"/>
      <c r="J715" s="135"/>
      <c r="K715" s="135"/>
      <c r="L715" s="135"/>
      <c r="M715" s="135"/>
      <c r="N715" s="135"/>
      <c r="O715" s="135"/>
      <c r="P715" s="135"/>
      <c r="Q715" s="135"/>
      <c r="R715" s="135"/>
      <c r="S715" s="135"/>
      <c r="T715" s="135"/>
      <c r="U715" s="135"/>
      <c r="V715" s="135"/>
      <c r="W715" s="135"/>
      <c r="X715" s="135"/>
      <c r="Y715" s="135"/>
      <c r="Z715" s="135"/>
    </row>
    <row r="716" spans="1:26" ht="21.6" customHeight="1">
      <c r="A716" s="135"/>
      <c r="B716" s="135"/>
      <c r="C716" s="135"/>
      <c r="D716" s="135"/>
      <c r="E716" s="135"/>
      <c r="F716" s="135"/>
      <c r="G716" s="135"/>
      <c r="H716" s="135"/>
      <c r="I716" s="135"/>
      <c r="J716" s="135"/>
      <c r="K716" s="135"/>
      <c r="L716" s="135"/>
      <c r="M716" s="135"/>
      <c r="N716" s="135"/>
      <c r="O716" s="135"/>
      <c r="P716" s="135"/>
      <c r="Q716" s="135"/>
      <c r="R716" s="135"/>
      <c r="S716" s="135"/>
      <c r="T716" s="135"/>
      <c r="U716" s="135"/>
      <c r="V716" s="135"/>
      <c r="W716" s="135"/>
      <c r="X716" s="135"/>
      <c r="Y716" s="135"/>
      <c r="Z716" s="135"/>
    </row>
    <row r="717" spans="1:26" ht="21.6" customHeight="1">
      <c r="A717" s="135"/>
      <c r="B717" s="135"/>
      <c r="C717" s="135"/>
      <c r="D717" s="135"/>
      <c r="E717" s="135"/>
      <c r="F717" s="135"/>
      <c r="G717" s="135"/>
      <c r="H717" s="135"/>
      <c r="I717" s="135"/>
      <c r="J717" s="135"/>
      <c r="K717" s="135"/>
      <c r="L717" s="135"/>
      <c r="M717" s="135"/>
      <c r="N717" s="135"/>
      <c r="O717" s="135"/>
      <c r="P717" s="135"/>
      <c r="Q717" s="135"/>
      <c r="R717" s="135"/>
      <c r="S717" s="135"/>
      <c r="T717" s="135"/>
      <c r="U717" s="135"/>
      <c r="V717" s="135"/>
      <c r="W717" s="135"/>
      <c r="X717" s="135"/>
      <c r="Y717" s="135"/>
      <c r="Z717" s="135"/>
    </row>
    <row r="718" spans="1:26" ht="21.6" customHeight="1">
      <c r="A718" s="135"/>
      <c r="B718" s="135"/>
      <c r="C718" s="135"/>
      <c r="D718" s="135"/>
      <c r="E718" s="135"/>
      <c r="F718" s="135"/>
      <c r="G718" s="135"/>
      <c r="H718" s="135"/>
      <c r="I718" s="135"/>
      <c r="J718" s="135"/>
      <c r="K718" s="135"/>
      <c r="L718" s="135"/>
      <c r="M718" s="135"/>
      <c r="N718" s="135"/>
      <c r="O718" s="135"/>
      <c r="P718" s="135"/>
      <c r="Q718" s="135"/>
      <c r="R718" s="135"/>
      <c r="S718" s="135"/>
      <c r="T718" s="135"/>
      <c r="U718" s="135"/>
      <c r="V718" s="135"/>
      <c r="W718" s="135"/>
      <c r="X718" s="135"/>
      <c r="Y718" s="135"/>
      <c r="Z718" s="135"/>
    </row>
    <row r="719" spans="1:26" ht="21.6" customHeight="1">
      <c r="A719" s="135"/>
      <c r="B719" s="135"/>
      <c r="C719" s="135"/>
      <c r="D719" s="135"/>
      <c r="E719" s="135"/>
      <c r="F719" s="135"/>
      <c r="G719" s="135"/>
      <c r="H719" s="135"/>
      <c r="I719" s="135"/>
      <c r="J719" s="135"/>
      <c r="K719" s="135"/>
      <c r="L719" s="135"/>
      <c r="M719" s="135"/>
      <c r="N719" s="135"/>
      <c r="O719" s="135"/>
      <c r="P719" s="135"/>
      <c r="Q719" s="135"/>
      <c r="R719" s="135"/>
      <c r="S719" s="135"/>
      <c r="T719" s="135"/>
      <c r="U719" s="135"/>
      <c r="V719" s="135"/>
      <c r="W719" s="135"/>
      <c r="X719" s="135"/>
      <c r="Y719" s="135"/>
      <c r="Z719" s="135"/>
    </row>
    <row r="720" spans="1:26" ht="21.6" customHeight="1">
      <c r="A720" s="135"/>
      <c r="B720" s="135"/>
      <c r="C720" s="135"/>
      <c r="D720" s="135"/>
      <c r="E720" s="135"/>
      <c r="F720" s="135"/>
      <c r="G720" s="135"/>
      <c r="H720" s="135"/>
      <c r="I720" s="135"/>
      <c r="J720" s="135"/>
      <c r="K720" s="135"/>
      <c r="L720" s="135"/>
      <c r="M720" s="135"/>
      <c r="N720" s="135"/>
      <c r="O720" s="135"/>
      <c r="P720" s="135"/>
      <c r="Q720" s="135"/>
      <c r="R720" s="135"/>
      <c r="S720" s="135"/>
      <c r="T720" s="135"/>
      <c r="U720" s="135"/>
      <c r="V720" s="135"/>
      <c r="W720" s="135"/>
      <c r="X720" s="135"/>
      <c r="Y720" s="135"/>
      <c r="Z720" s="135"/>
    </row>
    <row r="721" spans="1:26" ht="21.6" customHeight="1">
      <c r="A721" s="135"/>
      <c r="B721" s="135"/>
      <c r="C721" s="135"/>
      <c r="D721" s="135"/>
      <c r="E721" s="135"/>
      <c r="F721" s="135"/>
      <c r="G721" s="135"/>
      <c r="H721" s="135"/>
      <c r="I721" s="135"/>
      <c r="J721" s="135"/>
      <c r="K721" s="135"/>
      <c r="L721" s="135"/>
      <c r="M721" s="135"/>
      <c r="N721" s="135"/>
      <c r="O721" s="135"/>
      <c r="P721" s="135"/>
      <c r="Q721" s="135"/>
      <c r="R721" s="135"/>
      <c r="S721" s="135"/>
      <c r="T721" s="135"/>
      <c r="U721" s="135"/>
      <c r="V721" s="135"/>
      <c r="W721" s="135"/>
      <c r="X721" s="135"/>
      <c r="Y721" s="135"/>
      <c r="Z721" s="135"/>
    </row>
    <row r="722" spans="1:26" ht="21.6" customHeight="1">
      <c r="A722" s="135"/>
      <c r="B722" s="135"/>
      <c r="C722" s="135"/>
      <c r="D722" s="135"/>
      <c r="E722" s="135"/>
      <c r="F722" s="135"/>
      <c r="G722" s="135"/>
      <c r="H722" s="135"/>
      <c r="I722" s="135"/>
      <c r="J722" s="135"/>
      <c r="K722" s="135"/>
      <c r="L722" s="135"/>
      <c r="M722" s="135"/>
      <c r="N722" s="135"/>
      <c r="O722" s="135"/>
      <c r="P722" s="135"/>
      <c r="Q722" s="135"/>
      <c r="R722" s="135"/>
      <c r="S722" s="135"/>
      <c r="T722" s="135"/>
      <c r="U722" s="135"/>
      <c r="V722" s="135"/>
      <c r="W722" s="135"/>
      <c r="X722" s="135"/>
      <c r="Y722" s="135"/>
      <c r="Z722" s="135"/>
    </row>
    <row r="723" spans="1:26" ht="21.6" customHeight="1">
      <c r="A723" s="135"/>
      <c r="B723" s="135"/>
      <c r="C723" s="135"/>
      <c r="D723" s="135"/>
      <c r="E723" s="135"/>
      <c r="F723" s="135"/>
      <c r="G723" s="135"/>
      <c r="H723" s="135"/>
      <c r="I723" s="135"/>
      <c r="J723" s="135"/>
      <c r="K723" s="135"/>
      <c r="L723" s="135"/>
      <c r="M723" s="135"/>
      <c r="N723" s="135"/>
      <c r="O723" s="135"/>
      <c r="P723" s="135"/>
      <c r="Q723" s="135"/>
      <c r="R723" s="135"/>
      <c r="S723" s="135"/>
      <c r="T723" s="135"/>
      <c r="U723" s="135"/>
      <c r="V723" s="135"/>
      <c r="W723" s="135"/>
      <c r="X723" s="135"/>
      <c r="Y723" s="135"/>
      <c r="Z723" s="135"/>
    </row>
    <row r="724" spans="1:26" ht="21.6" customHeight="1">
      <c r="A724" s="135"/>
      <c r="B724" s="135"/>
      <c r="C724" s="135"/>
      <c r="D724" s="135"/>
      <c r="E724" s="135"/>
      <c r="F724" s="135"/>
      <c r="G724" s="135"/>
      <c r="H724" s="135"/>
      <c r="I724" s="135"/>
      <c r="J724" s="135"/>
      <c r="K724" s="135"/>
      <c r="L724" s="135"/>
      <c r="M724" s="135"/>
      <c r="N724" s="135"/>
      <c r="O724" s="135"/>
      <c r="P724" s="135"/>
      <c r="Q724" s="135"/>
      <c r="R724" s="135"/>
      <c r="S724" s="135"/>
      <c r="T724" s="135"/>
      <c r="U724" s="135"/>
      <c r="V724" s="135"/>
      <c r="W724" s="135"/>
      <c r="X724" s="135"/>
      <c r="Y724" s="135"/>
      <c r="Z724" s="135"/>
    </row>
    <row r="725" spans="1:26" ht="21.6" customHeight="1">
      <c r="A725" s="135"/>
      <c r="B725" s="135"/>
      <c r="C725" s="135"/>
      <c r="D725" s="135"/>
      <c r="E725" s="135"/>
      <c r="F725" s="135"/>
      <c r="G725" s="135"/>
      <c r="H725" s="135"/>
      <c r="I725" s="135"/>
      <c r="J725" s="135"/>
      <c r="K725" s="135"/>
      <c r="L725" s="135"/>
      <c r="M725" s="135"/>
      <c r="N725" s="135"/>
      <c r="O725" s="135"/>
      <c r="P725" s="135"/>
      <c r="Q725" s="135"/>
      <c r="R725" s="135"/>
      <c r="S725" s="135"/>
      <c r="T725" s="135"/>
      <c r="U725" s="135"/>
      <c r="V725" s="135"/>
      <c r="W725" s="135"/>
      <c r="X725" s="135"/>
      <c r="Y725" s="135"/>
      <c r="Z725" s="135"/>
    </row>
    <row r="726" spans="1:26" ht="21.6" customHeight="1">
      <c r="A726" s="135"/>
      <c r="B726" s="135"/>
      <c r="C726" s="135"/>
      <c r="D726" s="135"/>
      <c r="E726" s="135"/>
      <c r="F726" s="135"/>
      <c r="G726" s="135"/>
      <c r="H726" s="135"/>
      <c r="I726" s="135"/>
      <c r="J726" s="135"/>
      <c r="K726" s="135"/>
      <c r="L726" s="135"/>
      <c r="M726" s="135"/>
      <c r="N726" s="135"/>
      <c r="O726" s="135"/>
      <c r="P726" s="135"/>
      <c r="Q726" s="135"/>
      <c r="R726" s="135"/>
      <c r="S726" s="135"/>
      <c r="T726" s="135"/>
      <c r="U726" s="135"/>
      <c r="V726" s="135"/>
      <c r="W726" s="135"/>
      <c r="X726" s="135"/>
      <c r="Y726" s="135"/>
      <c r="Z726" s="135"/>
    </row>
    <row r="727" spans="1:26" ht="21.6" customHeight="1">
      <c r="A727" s="135"/>
      <c r="B727" s="135"/>
      <c r="C727" s="135"/>
      <c r="D727" s="135"/>
      <c r="E727" s="135"/>
      <c r="F727" s="135"/>
      <c r="G727" s="135"/>
      <c r="H727" s="135"/>
      <c r="I727" s="135"/>
      <c r="J727" s="135"/>
      <c r="K727" s="135"/>
      <c r="L727" s="135"/>
      <c r="M727" s="135"/>
      <c r="N727" s="135"/>
      <c r="O727" s="135"/>
      <c r="P727" s="135"/>
      <c r="Q727" s="135"/>
      <c r="R727" s="135"/>
      <c r="S727" s="135"/>
      <c r="T727" s="135"/>
      <c r="U727" s="135"/>
      <c r="V727" s="135"/>
      <c r="W727" s="135"/>
      <c r="X727" s="135"/>
      <c r="Y727" s="135"/>
      <c r="Z727" s="135"/>
    </row>
    <row r="728" spans="1:26" ht="21.6" customHeight="1">
      <c r="A728" s="135"/>
      <c r="B728" s="135"/>
      <c r="C728" s="135"/>
      <c r="D728" s="135"/>
      <c r="E728" s="135"/>
      <c r="F728" s="135"/>
      <c r="G728" s="135"/>
      <c r="H728" s="135"/>
      <c r="I728" s="135"/>
      <c r="J728" s="135"/>
      <c r="K728" s="135"/>
      <c r="L728" s="135"/>
      <c r="M728" s="135"/>
      <c r="N728" s="135"/>
      <c r="O728" s="135"/>
      <c r="P728" s="135"/>
      <c r="Q728" s="135"/>
      <c r="R728" s="135"/>
      <c r="S728" s="135"/>
      <c r="T728" s="135"/>
      <c r="U728" s="135"/>
      <c r="V728" s="135"/>
      <c r="W728" s="135"/>
      <c r="X728" s="135"/>
      <c r="Y728" s="135"/>
      <c r="Z728" s="135"/>
    </row>
    <row r="729" spans="1:26" ht="21.6" customHeight="1">
      <c r="A729" s="135"/>
      <c r="B729" s="135"/>
      <c r="C729" s="135"/>
      <c r="D729" s="135"/>
      <c r="E729" s="135"/>
      <c r="F729" s="135"/>
      <c r="G729" s="135"/>
      <c r="H729" s="135"/>
      <c r="I729" s="135"/>
      <c r="J729" s="135"/>
      <c r="K729" s="135"/>
      <c r="L729" s="135"/>
      <c r="M729" s="135"/>
      <c r="N729" s="135"/>
      <c r="O729" s="135"/>
      <c r="P729" s="135"/>
      <c r="Q729" s="135"/>
      <c r="R729" s="135"/>
      <c r="S729" s="135"/>
      <c r="T729" s="135"/>
      <c r="U729" s="135"/>
      <c r="V729" s="135"/>
      <c r="W729" s="135"/>
      <c r="X729" s="135"/>
      <c r="Y729" s="135"/>
      <c r="Z729" s="135"/>
    </row>
    <row r="730" spans="1:26" ht="21.6" customHeight="1">
      <c r="A730" s="135"/>
      <c r="B730" s="135"/>
      <c r="C730" s="135"/>
      <c r="D730" s="135"/>
      <c r="E730" s="135"/>
      <c r="F730" s="135"/>
      <c r="G730" s="135"/>
      <c r="H730" s="135"/>
      <c r="I730" s="135"/>
      <c r="J730" s="135"/>
      <c r="K730" s="135"/>
      <c r="L730" s="135"/>
      <c r="M730" s="135"/>
      <c r="N730" s="135"/>
      <c r="O730" s="135"/>
      <c r="P730" s="135"/>
      <c r="Q730" s="135"/>
      <c r="R730" s="135"/>
      <c r="S730" s="135"/>
      <c r="T730" s="135"/>
      <c r="U730" s="135"/>
      <c r="V730" s="135"/>
      <c r="W730" s="135"/>
      <c r="X730" s="135"/>
      <c r="Y730" s="135"/>
      <c r="Z730" s="135"/>
    </row>
    <row r="731" spans="1:26" ht="21.6" customHeight="1">
      <c r="A731" s="135"/>
      <c r="B731" s="135"/>
      <c r="C731" s="135"/>
      <c r="D731" s="135"/>
      <c r="E731" s="135"/>
      <c r="F731" s="135"/>
      <c r="G731" s="135"/>
      <c r="H731" s="135"/>
      <c r="I731" s="135"/>
      <c r="J731" s="135"/>
      <c r="K731" s="135"/>
      <c r="L731" s="135"/>
      <c r="M731" s="135"/>
      <c r="N731" s="135"/>
      <c r="O731" s="135"/>
      <c r="P731" s="135"/>
      <c r="Q731" s="135"/>
      <c r="R731" s="135"/>
      <c r="S731" s="135"/>
      <c r="T731" s="135"/>
      <c r="U731" s="135"/>
      <c r="V731" s="135"/>
      <c r="W731" s="135"/>
      <c r="X731" s="135"/>
      <c r="Y731" s="135"/>
      <c r="Z731" s="135"/>
    </row>
    <row r="732" spans="1:26" ht="21.6" customHeight="1">
      <c r="A732" s="135"/>
      <c r="B732" s="135"/>
      <c r="C732" s="135"/>
      <c r="D732" s="135"/>
      <c r="E732" s="135"/>
      <c r="F732" s="135"/>
      <c r="G732" s="135"/>
      <c r="H732" s="135"/>
      <c r="I732" s="135"/>
      <c r="J732" s="135"/>
      <c r="K732" s="135"/>
      <c r="L732" s="135"/>
      <c r="M732" s="135"/>
      <c r="N732" s="135"/>
      <c r="O732" s="135"/>
      <c r="P732" s="135"/>
      <c r="Q732" s="135"/>
      <c r="R732" s="135"/>
      <c r="S732" s="135"/>
      <c r="T732" s="135"/>
      <c r="U732" s="135"/>
      <c r="V732" s="135"/>
      <c r="W732" s="135"/>
      <c r="X732" s="135"/>
      <c r="Y732" s="135"/>
      <c r="Z732" s="135"/>
    </row>
    <row r="733" spans="1:26" ht="21.6" customHeight="1">
      <c r="A733" s="135"/>
      <c r="B733" s="135"/>
      <c r="C733" s="135"/>
      <c r="D733" s="135"/>
      <c r="E733" s="135"/>
      <c r="F733" s="135"/>
      <c r="G733" s="135"/>
      <c r="H733" s="135"/>
      <c r="I733" s="135"/>
      <c r="J733" s="135"/>
      <c r="K733" s="135"/>
      <c r="L733" s="135"/>
      <c r="M733" s="135"/>
      <c r="N733" s="135"/>
      <c r="O733" s="135"/>
      <c r="P733" s="135"/>
      <c r="Q733" s="135"/>
      <c r="R733" s="135"/>
      <c r="S733" s="135"/>
      <c r="T733" s="135"/>
      <c r="U733" s="135"/>
      <c r="V733" s="135"/>
      <c r="W733" s="135"/>
      <c r="X733" s="135"/>
      <c r="Y733" s="135"/>
      <c r="Z733" s="135"/>
    </row>
    <row r="734" spans="1:26" ht="21.6" customHeight="1">
      <c r="A734" s="135"/>
      <c r="B734" s="135"/>
      <c r="C734" s="135"/>
      <c r="D734" s="135"/>
      <c r="E734" s="135"/>
      <c r="F734" s="135"/>
      <c r="G734" s="135"/>
      <c r="H734" s="135"/>
      <c r="I734" s="135"/>
      <c r="J734" s="135"/>
      <c r="K734" s="135"/>
      <c r="L734" s="135"/>
      <c r="M734" s="135"/>
      <c r="N734" s="135"/>
      <c r="O734" s="135"/>
      <c r="P734" s="135"/>
      <c r="Q734" s="135"/>
      <c r="R734" s="135"/>
      <c r="S734" s="135"/>
      <c r="T734" s="135"/>
      <c r="U734" s="135"/>
      <c r="V734" s="135"/>
      <c r="W734" s="135"/>
      <c r="X734" s="135"/>
      <c r="Y734" s="135"/>
      <c r="Z734" s="135"/>
    </row>
    <row r="735" spans="1:26" ht="21.6" customHeight="1">
      <c r="A735" s="135"/>
      <c r="B735" s="135"/>
      <c r="C735" s="135"/>
      <c r="D735" s="135"/>
      <c r="E735" s="135"/>
      <c r="F735" s="135"/>
      <c r="G735" s="135"/>
      <c r="H735" s="135"/>
      <c r="I735" s="135"/>
      <c r="J735" s="135"/>
      <c r="K735" s="135"/>
      <c r="L735" s="135"/>
      <c r="M735" s="135"/>
      <c r="N735" s="135"/>
      <c r="O735" s="135"/>
      <c r="P735" s="135"/>
      <c r="Q735" s="135"/>
      <c r="R735" s="135"/>
      <c r="S735" s="135"/>
      <c r="T735" s="135"/>
      <c r="U735" s="135"/>
      <c r="V735" s="135"/>
      <c r="W735" s="135"/>
      <c r="X735" s="135"/>
      <c r="Y735" s="135"/>
      <c r="Z735" s="135"/>
    </row>
    <row r="736" spans="1:26" ht="21.6" customHeight="1">
      <c r="A736" s="135"/>
      <c r="B736" s="135"/>
      <c r="C736" s="135"/>
      <c r="D736" s="135"/>
      <c r="E736" s="135"/>
      <c r="F736" s="135"/>
      <c r="G736" s="135"/>
      <c r="H736" s="135"/>
      <c r="I736" s="135"/>
      <c r="J736" s="135"/>
      <c r="K736" s="135"/>
      <c r="L736" s="135"/>
      <c r="M736" s="135"/>
      <c r="N736" s="135"/>
      <c r="O736" s="135"/>
      <c r="P736" s="135"/>
      <c r="Q736" s="135"/>
      <c r="R736" s="135"/>
      <c r="S736" s="135"/>
      <c r="T736" s="135"/>
      <c r="U736" s="135"/>
      <c r="V736" s="135"/>
      <c r="W736" s="135"/>
      <c r="X736" s="135"/>
      <c r="Y736" s="135"/>
      <c r="Z736" s="135"/>
    </row>
    <row r="737" spans="1:26" ht="21.6" customHeight="1">
      <c r="A737" s="135"/>
      <c r="B737" s="135"/>
      <c r="C737" s="135"/>
      <c r="D737" s="135"/>
      <c r="E737" s="135"/>
      <c r="F737" s="135"/>
      <c r="G737" s="135"/>
      <c r="H737" s="135"/>
      <c r="I737" s="135"/>
      <c r="J737" s="135"/>
      <c r="K737" s="135"/>
      <c r="L737" s="135"/>
      <c r="M737" s="135"/>
      <c r="N737" s="135"/>
      <c r="O737" s="135"/>
      <c r="P737" s="135"/>
      <c r="Q737" s="135"/>
      <c r="R737" s="135"/>
      <c r="S737" s="135"/>
      <c r="T737" s="135"/>
      <c r="U737" s="135"/>
      <c r="V737" s="135"/>
      <c r="W737" s="135"/>
      <c r="X737" s="135"/>
      <c r="Y737" s="135"/>
      <c r="Z737" s="135"/>
    </row>
    <row r="738" spans="1:26" ht="21.6" customHeight="1">
      <c r="A738" s="135"/>
      <c r="B738" s="135"/>
      <c r="C738" s="135"/>
      <c r="D738" s="135"/>
      <c r="E738" s="135"/>
      <c r="F738" s="135"/>
      <c r="G738" s="135"/>
      <c r="H738" s="135"/>
      <c r="I738" s="135"/>
      <c r="J738" s="135"/>
      <c r="K738" s="135"/>
      <c r="L738" s="135"/>
      <c r="M738" s="135"/>
      <c r="N738" s="135"/>
      <c r="O738" s="135"/>
      <c r="P738" s="135"/>
      <c r="Q738" s="135"/>
      <c r="R738" s="135"/>
      <c r="S738" s="135"/>
      <c r="T738" s="135"/>
      <c r="U738" s="135"/>
      <c r="V738" s="135"/>
      <c r="W738" s="135"/>
      <c r="X738" s="135"/>
      <c r="Y738" s="135"/>
      <c r="Z738" s="135"/>
    </row>
    <row r="739" spans="1:26" ht="21.6" customHeight="1">
      <c r="A739" s="135"/>
      <c r="B739" s="135"/>
      <c r="C739" s="135"/>
      <c r="D739" s="135"/>
      <c r="E739" s="135"/>
      <c r="F739" s="135"/>
      <c r="G739" s="135"/>
      <c r="H739" s="135"/>
      <c r="I739" s="135"/>
      <c r="J739" s="135"/>
      <c r="K739" s="135"/>
      <c r="L739" s="135"/>
      <c r="M739" s="135"/>
      <c r="N739" s="135"/>
      <c r="O739" s="135"/>
      <c r="P739" s="135"/>
      <c r="Q739" s="135"/>
      <c r="R739" s="135"/>
      <c r="S739" s="135"/>
      <c r="T739" s="135"/>
      <c r="U739" s="135"/>
      <c r="V739" s="135"/>
      <c r="W739" s="135"/>
      <c r="X739" s="135"/>
      <c r="Y739" s="135"/>
      <c r="Z739" s="135"/>
    </row>
    <row r="740" spans="1:26" ht="21.6" customHeight="1">
      <c r="A740" s="135"/>
      <c r="B740" s="135"/>
      <c r="C740" s="135"/>
      <c r="D740" s="135"/>
      <c r="E740" s="135"/>
      <c r="F740" s="135"/>
      <c r="G740" s="135"/>
      <c r="H740" s="135"/>
      <c r="I740" s="135"/>
      <c r="J740" s="135"/>
      <c r="K740" s="135"/>
      <c r="L740" s="135"/>
      <c r="M740" s="135"/>
      <c r="N740" s="135"/>
      <c r="O740" s="135"/>
      <c r="P740" s="135"/>
      <c r="Q740" s="135"/>
      <c r="R740" s="135"/>
      <c r="S740" s="135"/>
      <c r="T740" s="135"/>
      <c r="U740" s="135"/>
      <c r="V740" s="135"/>
      <c r="W740" s="135"/>
      <c r="X740" s="135"/>
      <c r="Y740" s="135"/>
      <c r="Z740" s="135"/>
    </row>
    <row r="741" spans="1:26" ht="21.6" customHeight="1">
      <c r="A741" s="135"/>
      <c r="B741" s="135"/>
      <c r="C741" s="135"/>
      <c r="D741" s="135"/>
      <c r="E741" s="135"/>
      <c r="F741" s="135"/>
      <c r="G741" s="135"/>
      <c r="H741" s="135"/>
      <c r="I741" s="135"/>
      <c r="J741" s="135"/>
      <c r="K741" s="135"/>
      <c r="L741" s="135"/>
      <c r="M741" s="135"/>
      <c r="N741" s="135"/>
      <c r="O741" s="135"/>
      <c r="P741" s="135"/>
      <c r="Q741" s="135"/>
      <c r="R741" s="135"/>
      <c r="S741" s="135"/>
      <c r="T741" s="135"/>
      <c r="U741" s="135"/>
      <c r="V741" s="135"/>
      <c r="W741" s="135"/>
      <c r="X741" s="135"/>
      <c r="Y741" s="135"/>
      <c r="Z741" s="135"/>
    </row>
    <row r="742" spans="1:26" ht="21.6" customHeight="1">
      <c r="A742" s="135"/>
      <c r="B742" s="135"/>
      <c r="C742" s="135"/>
      <c r="D742" s="135"/>
      <c r="E742" s="135"/>
      <c r="F742" s="135"/>
      <c r="G742" s="135"/>
      <c r="H742" s="135"/>
      <c r="I742" s="135"/>
      <c r="J742" s="135"/>
      <c r="K742" s="135"/>
      <c r="L742" s="135"/>
      <c r="M742" s="135"/>
      <c r="N742" s="135"/>
      <c r="O742" s="135"/>
      <c r="P742" s="135"/>
      <c r="Q742" s="135"/>
      <c r="R742" s="135"/>
      <c r="S742" s="135"/>
      <c r="T742" s="135"/>
      <c r="U742" s="135"/>
      <c r="V742" s="135"/>
      <c r="W742" s="135"/>
      <c r="X742" s="135"/>
      <c r="Y742" s="135"/>
      <c r="Z742" s="135"/>
    </row>
    <row r="743" spans="1:26" ht="21.6" customHeight="1">
      <c r="A743" s="135"/>
      <c r="B743" s="135"/>
      <c r="C743" s="135"/>
      <c r="D743" s="135"/>
      <c r="E743" s="135"/>
      <c r="F743" s="135"/>
      <c r="G743" s="135"/>
      <c r="H743" s="135"/>
      <c r="I743" s="135"/>
      <c r="J743" s="135"/>
      <c r="K743" s="135"/>
      <c r="L743" s="135"/>
      <c r="M743" s="135"/>
      <c r="N743" s="135"/>
      <c r="O743" s="135"/>
      <c r="P743" s="135"/>
      <c r="Q743" s="135"/>
      <c r="R743" s="135"/>
      <c r="S743" s="135"/>
      <c r="T743" s="135"/>
      <c r="U743" s="135"/>
      <c r="V743" s="135"/>
      <c r="W743" s="135"/>
      <c r="X743" s="135"/>
      <c r="Y743" s="135"/>
      <c r="Z743" s="135"/>
    </row>
    <row r="744" spans="1:26" ht="21.6" customHeight="1">
      <c r="A744" s="135"/>
      <c r="B744" s="135"/>
      <c r="C744" s="135"/>
      <c r="D744" s="135"/>
      <c r="E744" s="135"/>
      <c r="F744" s="135"/>
      <c r="G744" s="135"/>
      <c r="H744" s="135"/>
      <c r="I744" s="135"/>
      <c r="J744" s="135"/>
      <c r="K744" s="135"/>
      <c r="L744" s="135"/>
      <c r="M744" s="135"/>
      <c r="N744" s="135"/>
      <c r="O744" s="135"/>
      <c r="P744" s="135"/>
      <c r="Q744" s="135"/>
      <c r="R744" s="135"/>
      <c r="S744" s="135"/>
      <c r="T744" s="135"/>
      <c r="U744" s="135"/>
      <c r="V744" s="135"/>
      <c r="W744" s="135"/>
      <c r="X744" s="135"/>
      <c r="Y744" s="135"/>
      <c r="Z744" s="135"/>
    </row>
    <row r="745" spans="1:26" ht="21.6" customHeight="1">
      <c r="A745" s="135"/>
      <c r="B745" s="135"/>
      <c r="C745" s="135"/>
      <c r="D745" s="135"/>
      <c r="E745" s="135"/>
      <c r="F745" s="135"/>
      <c r="G745" s="135"/>
      <c r="H745" s="135"/>
      <c r="I745" s="135"/>
      <c r="J745" s="135"/>
      <c r="K745" s="135"/>
      <c r="L745" s="135"/>
      <c r="M745" s="135"/>
      <c r="N745" s="135"/>
      <c r="O745" s="135"/>
      <c r="P745" s="135"/>
      <c r="Q745" s="135"/>
      <c r="R745" s="135"/>
      <c r="S745" s="135"/>
      <c r="T745" s="135"/>
      <c r="U745" s="135"/>
      <c r="V745" s="135"/>
      <c r="W745" s="135"/>
      <c r="X745" s="135"/>
      <c r="Y745" s="135"/>
      <c r="Z745" s="135"/>
    </row>
    <row r="746" spans="1:26" ht="21.6" customHeight="1">
      <c r="A746" s="135"/>
      <c r="B746" s="135"/>
      <c r="C746" s="135"/>
      <c r="D746" s="135"/>
      <c r="E746" s="135"/>
      <c r="F746" s="135"/>
      <c r="G746" s="135"/>
      <c r="H746" s="135"/>
      <c r="I746" s="135"/>
      <c r="J746" s="135"/>
      <c r="K746" s="135"/>
      <c r="L746" s="135"/>
      <c r="M746" s="135"/>
      <c r="N746" s="135"/>
      <c r="O746" s="135"/>
      <c r="P746" s="135"/>
      <c r="Q746" s="135"/>
      <c r="R746" s="135"/>
      <c r="S746" s="135"/>
      <c r="T746" s="135"/>
      <c r="U746" s="135"/>
      <c r="V746" s="135"/>
      <c r="W746" s="135"/>
      <c r="X746" s="135"/>
      <c r="Y746" s="135"/>
      <c r="Z746" s="135"/>
    </row>
    <row r="747" spans="1:26" ht="21.6" customHeight="1">
      <c r="A747" s="135"/>
      <c r="B747" s="135"/>
      <c r="C747" s="135"/>
      <c r="D747" s="135"/>
      <c r="E747" s="135"/>
      <c r="F747" s="135"/>
      <c r="G747" s="135"/>
      <c r="H747" s="135"/>
      <c r="I747" s="135"/>
      <c r="J747" s="135"/>
      <c r="K747" s="135"/>
      <c r="L747" s="135"/>
      <c r="M747" s="135"/>
      <c r="N747" s="135"/>
      <c r="O747" s="135"/>
      <c r="P747" s="135"/>
      <c r="Q747" s="135"/>
      <c r="R747" s="135"/>
      <c r="S747" s="135"/>
      <c r="T747" s="135"/>
      <c r="U747" s="135"/>
      <c r="V747" s="135"/>
      <c r="W747" s="135"/>
      <c r="X747" s="135"/>
      <c r="Y747" s="135"/>
      <c r="Z747" s="135"/>
    </row>
    <row r="748" spans="1:26" ht="21.6" customHeight="1">
      <c r="A748" s="135"/>
      <c r="B748" s="135"/>
      <c r="C748" s="135"/>
      <c r="D748" s="135"/>
      <c r="E748" s="135"/>
      <c r="F748" s="135"/>
      <c r="G748" s="135"/>
      <c r="H748" s="135"/>
      <c r="I748" s="135"/>
      <c r="J748" s="135"/>
      <c r="K748" s="135"/>
      <c r="L748" s="135"/>
      <c r="M748" s="135"/>
      <c r="N748" s="135"/>
      <c r="O748" s="135"/>
      <c r="P748" s="135"/>
      <c r="Q748" s="135"/>
      <c r="R748" s="135"/>
      <c r="S748" s="135"/>
      <c r="T748" s="135"/>
      <c r="U748" s="135"/>
      <c r="V748" s="135"/>
      <c r="W748" s="135"/>
      <c r="X748" s="135"/>
      <c r="Y748" s="135"/>
      <c r="Z748" s="135"/>
    </row>
    <row r="749" spans="1:26" ht="21.6" customHeight="1">
      <c r="A749" s="135"/>
      <c r="B749" s="135"/>
      <c r="C749" s="135"/>
      <c r="D749" s="135"/>
      <c r="E749" s="135"/>
      <c r="F749" s="135"/>
      <c r="G749" s="135"/>
      <c r="H749" s="135"/>
      <c r="I749" s="135"/>
      <c r="J749" s="135"/>
      <c r="K749" s="135"/>
      <c r="L749" s="135"/>
      <c r="M749" s="135"/>
      <c r="N749" s="135"/>
      <c r="O749" s="135"/>
      <c r="P749" s="135"/>
      <c r="Q749" s="135"/>
      <c r="R749" s="135"/>
      <c r="S749" s="135"/>
      <c r="T749" s="135"/>
      <c r="U749" s="135"/>
      <c r="V749" s="135"/>
      <c r="W749" s="135"/>
      <c r="X749" s="135"/>
      <c r="Y749" s="135"/>
      <c r="Z749" s="135"/>
    </row>
    <row r="750" spans="1:26" ht="21.6" customHeight="1">
      <c r="A750" s="135"/>
      <c r="B750" s="135"/>
      <c r="C750" s="135"/>
      <c r="D750" s="135"/>
      <c r="E750" s="135"/>
      <c r="F750" s="135"/>
      <c r="G750" s="135"/>
      <c r="H750" s="135"/>
      <c r="I750" s="135"/>
      <c r="J750" s="135"/>
      <c r="K750" s="135"/>
      <c r="L750" s="135"/>
      <c r="M750" s="135"/>
      <c r="N750" s="135"/>
      <c r="O750" s="135"/>
      <c r="P750" s="135"/>
      <c r="Q750" s="135"/>
      <c r="R750" s="135"/>
      <c r="S750" s="135"/>
      <c r="T750" s="135"/>
      <c r="U750" s="135"/>
      <c r="V750" s="135"/>
      <c r="W750" s="135"/>
      <c r="X750" s="135"/>
      <c r="Y750" s="135"/>
      <c r="Z750" s="135"/>
    </row>
    <row r="751" spans="1:26" ht="21.6" customHeight="1">
      <c r="A751" s="135"/>
      <c r="B751" s="135"/>
      <c r="C751" s="135"/>
      <c r="D751" s="135"/>
      <c r="E751" s="135"/>
      <c r="F751" s="135"/>
      <c r="G751" s="135"/>
      <c r="H751" s="135"/>
      <c r="I751" s="135"/>
      <c r="J751" s="135"/>
      <c r="K751" s="135"/>
      <c r="L751" s="135"/>
      <c r="M751" s="135"/>
      <c r="N751" s="135"/>
      <c r="O751" s="135"/>
      <c r="P751" s="135"/>
      <c r="Q751" s="135"/>
      <c r="R751" s="135"/>
      <c r="S751" s="135"/>
      <c r="T751" s="135"/>
      <c r="U751" s="135"/>
      <c r="V751" s="135"/>
      <c r="W751" s="135"/>
      <c r="X751" s="135"/>
      <c r="Y751" s="135"/>
      <c r="Z751" s="135"/>
    </row>
    <row r="752" spans="1:26" ht="21.6" customHeight="1">
      <c r="A752" s="135"/>
      <c r="B752" s="135"/>
      <c r="C752" s="135"/>
      <c r="D752" s="135"/>
      <c r="E752" s="135"/>
      <c r="F752" s="135"/>
      <c r="G752" s="135"/>
      <c r="H752" s="135"/>
      <c r="I752" s="135"/>
      <c r="J752" s="135"/>
      <c r="K752" s="135"/>
      <c r="L752" s="135"/>
      <c r="M752" s="135"/>
      <c r="N752" s="135"/>
      <c r="O752" s="135"/>
      <c r="P752" s="135"/>
      <c r="Q752" s="135"/>
      <c r="R752" s="135"/>
      <c r="S752" s="135"/>
      <c r="T752" s="135"/>
      <c r="U752" s="135"/>
      <c r="V752" s="135"/>
      <c r="W752" s="135"/>
      <c r="X752" s="135"/>
      <c r="Y752" s="135"/>
      <c r="Z752" s="135"/>
    </row>
    <row r="753" spans="1:26" ht="21.6" customHeight="1">
      <c r="A753" s="135"/>
      <c r="B753" s="135"/>
      <c r="C753" s="135"/>
      <c r="D753" s="135"/>
      <c r="E753" s="135"/>
      <c r="F753" s="135"/>
      <c r="G753" s="135"/>
      <c r="H753" s="135"/>
      <c r="I753" s="135"/>
      <c r="J753" s="135"/>
      <c r="K753" s="135"/>
      <c r="L753" s="135"/>
      <c r="M753" s="135"/>
      <c r="N753" s="135"/>
      <c r="O753" s="135"/>
      <c r="P753" s="135"/>
      <c r="Q753" s="135"/>
      <c r="R753" s="135"/>
      <c r="S753" s="135"/>
      <c r="T753" s="135"/>
      <c r="U753" s="135"/>
      <c r="V753" s="135"/>
      <c r="W753" s="135"/>
      <c r="X753" s="135"/>
      <c r="Y753" s="135"/>
      <c r="Z753" s="135"/>
    </row>
    <row r="754" spans="1:26" ht="21.6" customHeight="1">
      <c r="A754" s="135"/>
      <c r="B754" s="135"/>
      <c r="C754" s="135"/>
      <c r="D754" s="135"/>
      <c r="E754" s="135"/>
      <c r="F754" s="135"/>
      <c r="G754" s="135"/>
      <c r="H754" s="135"/>
      <c r="I754" s="135"/>
      <c r="J754" s="135"/>
      <c r="K754" s="135"/>
      <c r="L754" s="135"/>
      <c r="M754" s="135"/>
      <c r="N754" s="135"/>
      <c r="O754" s="135"/>
      <c r="P754" s="135"/>
      <c r="Q754" s="135"/>
      <c r="R754" s="135"/>
      <c r="S754" s="135"/>
      <c r="T754" s="135"/>
      <c r="U754" s="135"/>
      <c r="V754" s="135"/>
      <c r="W754" s="135"/>
      <c r="X754" s="135"/>
      <c r="Y754" s="135"/>
      <c r="Z754" s="135"/>
    </row>
    <row r="755" spans="1:26" ht="21.6" customHeight="1">
      <c r="A755" s="135"/>
      <c r="B755" s="135"/>
      <c r="C755" s="135"/>
      <c r="D755" s="135"/>
      <c r="E755" s="135"/>
      <c r="F755" s="135"/>
      <c r="G755" s="135"/>
      <c r="H755" s="135"/>
      <c r="I755" s="135"/>
      <c r="J755" s="135"/>
      <c r="K755" s="135"/>
      <c r="L755" s="135"/>
      <c r="M755" s="135"/>
      <c r="N755" s="135"/>
      <c r="O755" s="135"/>
      <c r="P755" s="135"/>
      <c r="Q755" s="135"/>
      <c r="R755" s="135"/>
      <c r="S755" s="135"/>
      <c r="T755" s="135"/>
      <c r="U755" s="135"/>
      <c r="V755" s="135"/>
      <c r="W755" s="135"/>
      <c r="X755" s="135"/>
      <c r="Y755" s="135"/>
      <c r="Z755" s="135"/>
    </row>
    <row r="756" spans="1:26" ht="21.6" customHeight="1">
      <c r="A756" s="135"/>
      <c r="B756" s="135"/>
      <c r="C756" s="135"/>
      <c r="D756" s="135"/>
      <c r="E756" s="135"/>
      <c r="F756" s="135"/>
      <c r="G756" s="135"/>
      <c r="H756" s="135"/>
      <c r="I756" s="135"/>
      <c r="J756" s="135"/>
      <c r="K756" s="135"/>
      <c r="L756" s="135"/>
      <c r="M756" s="135"/>
      <c r="N756" s="135"/>
      <c r="O756" s="135"/>
      <c r="P756" s="135"/>
      <c r="Q756" s="135"/>
      <c r="R756" s="135"/>
      <c r="S756" s="135"/>
      <c r="T756" s="135"/>
      <c r="U756" s="135"/>
      <c r="V756" s="135"/>
      <c r="W756" s="135"/>
      <c r="X756" s="135"/>
      <c r="Y756" s="135"/>
      <c r="Z756" s="135"/>
    </row>
    <row r="757" spans="1:26" ht="21.6" customHeight="1">
      <c r="A757" s="135"/>
      <c r="B757" s="135"/>
      <c r="C757" s="135"/>
      <c r="D757" s="135"/>
      <c r="E757" s="135"/>
      <c r="F757" s="135"/>
      <c r="G757" s="135"/>
      <c r="H757" s="135"/>
      <c r="I757" s="135"/>
      <c r="J757" s="135"/>
      <c r="K757" s="135"/>
      <c r="L757" s="135"/>
      <c r="M757" s="135"/>
      <c r="N757" s="135"/>
      <c r="O757" s="135"/>
      <c r="P757" s="135"/>
      <c r="Q757" s="135"/>
      <c r="R757" s="135"/>
      <c r="S757" s="135"/>
      <c r="T757" s="135"/>
      <c r="U757" s="135"/>
      <c r="V757" s="135"/>
      <c r="W757" s="135"/>
      <c r="X757" s="135"/>
      <c r="Y757" s="135"/>
      <c r="Z757" s="135"/>
    </row>
    <row r="758" spans="1:26" ht="21.6" customHeight="1">
      <c r="A758" s="135"/>
      <c r="B758" s="135"/>
      <c r="C758" s="135"/>
      <c r="D758" s="135"/>
      <c r="E758" s="135"/>
      <c r="F758" s="135"/>
      <c r="G758" s="135"/>
      <c r="H758" s="135"/>
      <c r="I758" s="135"/>
      <c r="J758" s="135"/>
      <c r="K758" s="135"/>
      <c r="L758" s="135"/>
      <c r="M758" s="135"/>
      <c r="N758" s="135"/>
      <c r="O758" s="135"/>
      <c r="P758" s="135"/>
      <c r="Q758" s="135"/>
      <c r="R758" s="135"/>
      <c r="S758" s="135"/>
      <c r="T758" s="135"/>
      <c r="U758" s="135"/>
      <c r="V758" s="135"/>
      <c r="W758" s="135"/>
      <c r="X758" s="135"/>
      <c r="Y758" s="135"/>
      <c r="Z758" s="135"/>
    </row>
    <row r="759" spans="1:26" ht="21.6" customHeight="1">
      <c r="A759" s="135"/>
      <c r="B759" s="135"/>
      <c r="C759" s="135"/>
      <c r="D759" s="135"/>
      <c r="E759" s="135"/>
      <c r="F759" s="135"/>
      <c r="G759" s="135"/>
      <c r="H759" s="135"/>
      <c r="I759" s="135"/>
      <c r="J759" s="135"/>
      <c r="K759" s="135"/>
      <c r="L759" s="135"/>
      <c r="M759" s="135"/>
      <c r="N759" s="135"/>
      <c r="O759" s="135"/>
      <c r="P759" s="135"/>
      <c r="Q759" s="135"/>
      <c r="R759" s="135"/>
      <c r="S759" s="135"/>
      <c r="T759" s="135"/>
      <c r="U759" s="135"/>
      <c r="V759" s="135"/>
      <c r="W759" s="135"/>
      <c r="X759" s="135"/>
      <c r="Y759" s="135"/>
      <c r="Z759" s="135"/>
    </row>
    <row r="760" spans="1:26" ht="21.6" customHeight="1">
      <c r="A760" s="135"/>
      <c r="B760" s="135"/>
      <c r="C760" s="135"/>
      <c r="D760" s="135"/>
      <c r="E760" s="135"/>
      <c r="F760" s="135"/>
      <c r="G760" s="135"/>
      <c r="H760" s="135"/>
      <c r="I760" s="135"/>
      <c r="J760" s="135"/>
      <c r="K760" s="135"/>
      <c r="L760" s="135"/>
      <c r="M760" s="135"/>
      <c r="N760" s="135"/>
      <c r="O760" s="135"/>
      <c r="P760" s="135"/>
      <c r="Q760" s="135"/>
      <c r="R760" s="135"/>
      <c r="S760" s="135"/>
      <c r="T760" s="135"/>
      <c r="U760" s="135"/>
      <c r="V760" s="135"/>
      <c r="W760" s="135"/>
      <c r="X760" s="135"/>
      <c r="Y760" s="135"/>
      <c r="Z760" s="135"/>
    </row>
    <row r="761" spans="1:26" ht="21.6" customHeight="1">
      <c r="A761" s="135"/>
      <c r="B761" s="135"/>
      <c r="C761" s="135"/>
      <c r="D761" s="135"/>
      <c r="E761" s="135"/>
      <c r="F761" s="135"/>
      <c r="G761" s="135"/>
      <c r="H761" s="135"/>
      <c r="I761" s="135"/>
      <c r="J761" s="135"/>
      <c r="K761" s="135"/>
      <c r="L761" s="135"/>
      <c r="M761" s="135"/>
      <c r="N761" s="135"/>
      <c r="O761" s="135"/>
      <c r="P761" s="135"/>
      <c r="Q761" s="135"/>
      <c r="R761" s="135"/>
      <c r="S761" s="135"/>
      <c r="T761" s="135"/>
      <c r="U761" s="135"/>
      <c r="V761" s="135"/>
      <c r="W761" s="135"/>
      <c r="X761" s="135"/>
      <c r="Y761" s="135"/>
      <c r="Z761" s="135"/>
    </row>
    <row r="762" spans="1:26" ht="21.6" customHeight="1">
      <c r="A762" s="135"/>
      <c r="B762" s="135"/>
      <c r="C762" s="135"/>
      <c r="D762" s="135"/>
      <c r="E762" s="135"/>
      <c r="F762" s="135"/>
      <c r="G762" s="135"/>
      <c r="H762" s="135"/>
      <c r="I762" s="135"/>
      <c r="J762" s="135"/>
      <c r="K762" s="135"/>
      <c r="L762" s="135"/>
      <c r="M762" s="135"/>
      <c r="N762" s="135"/>
      <c r="O762" s="135"/>
      <c r="P762" s="135"/>
      <c r="Q762" s="135"/>
      <c r="R762" s="135"/>
      <c r="S762" s="135"/>
      <c r="T762" s="135"/>
      <c r="U762" s="135"/>
      <c r="V762" s="135"/>
      <c r="W762" s="135"/>
      <c r="X762" s="135"/>
      <c r="Y762" s="135"/>
      <c r="Z762" s="135"/>
    </row>
    <row r="763" spans="1:26" ht="21.6" customHeight="1">
      <c r="A763" s="135"/>
      <c r="B763" s="135"/>
      <c r="C763" s="135"/>
      <c r="D763" s="135"/>
      <c r="E763" s="135"/>
      <c r="F763" s="135"/>
      <c r="G763" s="135"/>
      <c r="H763" s="135"/>
      <c r="I763" s="135"/>
      <c r="J763" s="135"/>
      <c r="K763" s="135"/>
      <c r="L763" s="135"/>
      <c r="M763" s="135"/>
      <c r="N763" s="135"/>
      <c r="O763" s="135"/>
      <c r="P763" s="135"/>
      <c r="Q763" s="135"/>
      <c r="R763" s="135"/>
      <c r="S763" s="135"/>
      <c r="T763" s="135"/>
      <c r="U763" s="135"/>
      <c r="V763" s="135"/>
      <c r="W763" s="135"/>
      <c r="X763" s="135"/>
      <c r="Y763" s="135"/>
      <c r="Z763" s="135"/>
    </row>
    <row r="764" spans="1:26" ht="21.6" customHeight="1">
      <c r="A764" s="135"/>
      <c r="B764" s="135"/>
      <c r="C764" s="135"/>
      <c r="D764" s="135"/>
      <c r="E764" s="135"/>
      <c r="F764" s="135"/>
      <c r="G764" s="135"/>
      <c r="H764" s="135"/>
      <c r="I764" s="135"/>
      <c r="J764" s="135"/>
      <c r="K764" s="135"/>
      <c r="L764" s="135"/>
      <c r="M764" s="135"/>
      <c r="N764" s="135"/>
      <c r="O764" s="135"/>
      <c r="P764" s="135"/>
      <c r="Q764" s="135"/>
      <c r="R764" s="135"/>
      <c r="S764" s="135"/>
      <c r="T764" s="135"/>
      <c r="U764" s="135"/>
      <c r="V764" s="135"/>
      <c r="W764" s="135"/>
      <c r="X764" s="135"/>
      <c r="Y764" s="135"/>
      <c r="Z764" s="135"/>
    </row>
    <row r="765" spans="1:26" ht="21.6" customHeight="1">
      <c r="A765" s="135"/>
      <c r="B765" s="135"/>
      <c r="C765" s="135"/>
      <c r="D765" s="135"/>
      <c r="E765" s="135"/>
      <c r="F765" s="135"/>
      <c r="G765" s="135"/>
      <c r="H765" s="135"/>
      <c r="I765" s="135"/>
      <c r="J765" s="135"/>
      <c r="K765" s="135"/>
      <c r="L765" s="135"/>
      <c r="M765" s="135"/>
      <c r="N765" s="135"/>
      <c r="O765" s="135"/>
      <c r="P765" s="135"/>
      <c r="Q765" s="135"/>
      <c r="R765" s="135"/>
      <c r="S765" s="135"/>
      <c r="T765" s="135"/>
      <c r="U765" s="135"/>
      <c r="V765" s="135"/>
      <c r="W765" s="135"/>
      <c r="X765" s="135"/>
      <c r="Y765" s="135"/>
      <c r="Z765" s="135"/>
    </row>
    <row r="766" spans="1:26" ht="21.6" customHeight="1">
      <c r="A766" s="135"/>
      <c r="B766" s="135"/>
      <c r="C766" s="135"/>
      <c r="D766" s="135"/>
      <c r="E766" s="135"/>
      <c r="F766" s="135"/>
      <c r="G766" s="135"/>
      <c r="H766" s="135"/>
      <c r="I766" s="135"/>
      <c r="J766" s="135"/>
      <c r="K766" s="135"/>
      <c r="L766" s="135"/>
      <c r="M766" s="135"/>
      <c r="N766" s="135"/>
      <c r="O766" s="135"/>
      <c r="P766" s="135"/>
      <c r="Q766" s="135"/>
      <c r="R766" s="135"/>
      <c r="S766" s="135"/>
      <c r="T766" s="135"/>
      <c r="U766" s="135"/>
      <c r="V766" s="135"/>
      <c r="W766" s="135"/>
      <c r="X766" s="135"/>
      <c r="Y766" s="135"/>
      <c r="Z766" s="135"/>
    </row>
    <row r="767" spans="1:26" ht="21.6" customHeight="1">
      <c r="A767" s="135"/>
      <c r="B767" s="135"/>
      <c r="C767" s="135"/>
      <c r="D767" s="135"/>
      <c r="E767" s="135"/>
      <c r="F767" s="135"/>
      <c r="G767" s="135"/>
      <c r="H767" s="135"/>
      <c r="I767" s="135"/>
      <c r="J767" s="135"/>
      <c r="K767" s="135"/>
      <c r="L767" s="135"/>
      <c r="M767" s="135"/>
      <c r="N767" s="135"/>
      <c r="O767" s="135"/>
      <c r="P767" s="135"/>
      <c r="Q767" s="135"/>
      <c r="R767" s="135"/>
      <c r="S767" s="135"/>
      <c r="T767" s="135"/>
      <c r="U767" s="135"/>
      <c r="V767" s="135"/>
      <c r="W767" s="135"/>
      <c r="X767" s="135"/>
      <c r="Y767" s="135"/>
      <c r="Z767" s="135"/>
    </row>
    <row r="768" spans="1:26" ht="21.6" customHeight="1">
      <c r="A768" s="135"/>
      <c r="B768" s="135"/>
      <c r="C768" s="135"/>
      <c r="D768" s="135"/>
      <c r="E768" s="135"/>
      <c r="F768" s="135"/>
      <c r="G768" s="135"/>
      <c r="H768" s="135"/>
      <c r="I768" s="135"/>
      <c r="J768" s="135"/>
      <c r="K768" s="135"/>
      <c r="L768" s="135"/>
      <c r="M768" s="135"/>
      <c r="N768" s="135"/>
      <c r="O768" s="135"/>
      <c r="P768" s="135"/>
      <c r="Q768" s="135"/>
      <c r="R768" s="135"/>
      <c r="S768" s="135"/>
      <c r="T768" s="135"/>
      <c r="U768" s="135"/>
      <c r="V768" s="135"/>
      <c r="W768" s="135"/>
      <c r="X768" s="135"/>
      <c r="Y768" s="135"/>
      <c r="Z768" s="135"/>
    </row>
    <row r="769" spans="1:26" ht="21.6" customHeight="1">
      <c r="A769" s="135"/>
      <c r="B769" s="135"/>
      <c r="C769" s="135"/>
      <c r="D769" s="135"/>
      <c r="E769" s="135"/>
      <c r="F769" s="135"/>
      <c r="G769" s="135"/>
      <c r="H769" s="135"/>
      <c r="I769" s="135"/>
      <c r="J769" s="135"/>
      <c r="K769" s="135"/>
      <c r="L769" s="135"/>
      <c r="M769" s="135"/>
      <c r="N769" s="135"/>
      <c r="O769" s="135"/>
      <c r="P769" s="135"/>
      <c r="Q769" s="135"/>
      <c r="R769" s="135"/>
      <c r="S769" s="135"/>
      <c r="T769" s="135"/>
      <c r="U769" s="135"/>
      <c r="V769" s="135"/>
      <c r="W769" s="135"/>
      <c r="X769" s="135"/>
      <c r="Y769" s="135"/>
      <c r="Z769" s="135"/>
    </row>
    <row r="770" spans="1:26" ht="21.6" customHeight="1">
      <c r="A770" s="135"/>
      <c r="B770" s="135"/>
      <c r="C770" s="135"/>
      <c r="D770" s="135"/>
      <c r="E770" s="135"/>
      <c r="F770" s="135"/>
      <c r="G770" s="135"/>
      <c r="H770" s="135"/>
      <c r="I770" s="135"/>
      <c r="J770" s="135"/>
      <c r="K770" s="135"/>
      <c r="L770" s="135"/>
      <c r="M770" s="135"/>
      <c r="N770" s="135"/>
      <c r="O770" s="135"/>
      <c r="P770" s="135"/>
      <c r="Q770" s="135"/>
      <c r="R770" s="135"/>
      <c r="S770" s="135"/>
      <c r="T770" s="135"/>
      <c r="U770" s="135"/>
      <c r="V770" s="135"/>
      <c r="W770" s="135"/>
      <c r="X770" s="135"/>
      <c r="Y770" s="135"/>
      <c r="Z770" s="135"/>
    </row>
    <row r="771" spans="1:26" ht="21.6" customHeight="1">
      <c r="A771" s="135"/>
      <c r="B771" s="135"/>
      <c r="C771" s="135"/>
      <c r="D771" s="135"/>
      <c r="E771" s="135"/>
      <c r="F771" s="135"/>
      <c r="G771" s="135"/>
      <c r="H771" s="135"/>
      <c r="I771" s="135"/>
      <c r="J771" s="135"/>
      <c r="K771" s="135"/>
      <c r="L771" s="135"/>
      <c r="M771" s="135"/>
      <c r="N771" s="135"/>
      <c r="O771" s="135"/>
      <c r="P771" s="135"/>
      <c r="Q771" s="135"/>
      <c r="R771" s="135"/>
      <c r="S771" s="135"/>
      <c r="T771" s="135"/>
      <c r="U771" s="135"/>
      <c r="V771" s="135"/>
      <c r="W771" s="135"/>
      <c r="X771" s="135"/>
      <c r="Y771" s="135"/>
      <c r="Z771" s="135"/>
    </row>
    <row r="772" spans="1:26" ht="21.6" customHeight="1">
      <c r="A772" s="135"/>
      <c r="B772" s="135"/>
      <c r="C772" s="135"/>
      <c r="D772" s="135"/>
      <c r="E772" s="135"/>
      <c r="F772" s="135"/>
      <c r="G772" s="135"/>
      <c r="H772" s="135"/>
      <c r="I772" s="135"/>
      <c r="J772" s="135"/>
      <c r="K772" s="135"/>
      <c r="L772" s="135"/>
      <c r="M772" s="135"/>
      <c r="N772" s="135"/>
      <c r="O772" s="135"/>
      <c r="P772" s="135"/>
      <c r="Q772" s="135"/>
      <c r="R772" s="135"/>
      <c r="S772" s="135"/>
      <c r="T772" s="135"/>
      <c r="U772" s="135"/>
      <c r="V772" s="135"/>
      <c r="W772" s="135"/>
      <c r="X772" s="135"/>
      <c r="Y772" s="135"/>
      <c r="Z772" s="135"/>
    </row>
    <row r="773" spans="1:26" ht="21.6" customHeight="1">
      <c r="A773" s="135"/>
      <c r="B773" s="135"/>
      <c r="C773" s="135"/>
      <c r="D773" s="135"/>
      <c r="E773" s="135"/>
      <c r="F773" s="135"/>
      <c r="G773" s="135"/>
      <c r="H773" s="135"/>
      <c r="I773" s="135"/>
      <c r="J773" s="135"/>
      <c r="K773" s="135"/>
      <c r="L773" s="135"/>
      <c r="M773" s="135"/>
      <c r="N773" s="135"/>
      <c r="O773" s="135"/>
      <c r="P773" s="135"/>
      <c r="Q773" s="135"/>
      <c r="R773" s="135"/>
      <c r="S773" s="135"/>
      <c r="T773" s="135"/>
      <c r="U773" s="135"/>
      <c r="V773" s="135"/>
      <c r="W773" s="135"/>
      <c r="X773" s="135"/>
      <c r="Y773" s="135"/>
      <c r="Z773" s="135"/>
    </row>
    <row r="774" spans="1:26" ht="21.6" customHeight="1">
      <c r="A774" s="135"/>
      <c r="B774" s="135"/>
      <c r="C774" s="135"/>
      <c r="D774" s="135"/>
      <c r="E774" s="135"/>
      <c r="F774" s="135"/>
      <c r="G774" s="135"/>
      <c r="H774" s="135"/>
      <c r="I774" s="135"/>
      <c r="J774" s="135"/>
      <c r="K774" s="135"/>
      <c r="L774" s="135"/>
      <c r="M774" s="135"/>
      <c r="N774" s="135"/>
      <c r="O774" s="135"/>
      <c r="P774" s="135"/>
      <c r="Q774" s="135"/>
      <c r="R774" s="135"/>
      <c r="S774" s="135"/>
      <c r="T774" s="135"/>
      <c r="U774" s="135"/>
      <c r="V774" s="135"/>
      <c r="W774" s="135"/>
      <c r="X774" s="135"/>
      <c r="Y774" s="135"/>
      <c r="Z774" s="135"/>
    </row>
    <row r="775" spans="1:26" ht="21.6" customHeight="1">
      <c r="A775" s="135"/>
      <c r="B775" s="135"/>
      <c r="C775" s="135"/>
      <c r="D775" s="135"/>
      <c r="E775" s="135"/>
      <c r="F775" s="135"/>
      <c r="G775" s="135"/>
      <c r="H775" s="135"/>
      <c r="I775" s="135"/>
      <c r="J775" s="135"/>
      <c r="K775" s="135"/>
      <c r="L775" s="135"/>
      <c r="M775" s="135"/>
      <c r="N775" s="135"/>
      <c r="O775" s="135"/>
      <c r="P775" s="135"/>
      <c r="Q775" s="135"/>
      <c r="R775" s="135"/>
      <c r="S775" s="135"/>
      <c r="T775" s="135"/>
      <c r="U775" s="135"/>
      <c r="V775" s="135"/>
      <c r="W775" s="135"/>
      <c r="X775" s="135"/>
      <c r="Y775" s="135"/>
      <c r="Z775" s="135"/>
    </row>
    <row r="776" spans="1:26" ht="21.6" customHeight="1">
      <c r="A776" s="135"/>
      <c r="B776" s="135"/>
      <c r="C776" s="135"/>
      <c r="D776" s="135"/>
      <c r="E776" s="135"/>
      <c r="F776" s="135"/>
      <c r="G776" s="135"/>
      <c r="H776" s="135"/>
      <c r="I776" s="135"/>
      <c r="J776" s="135"/>
      <c r="K776" s="135"/>
      <c r="L776" s="135"/>
      <c r="M776" s="135"/>
      <c r="N776" s="135"/>
      <c r="O776" s="135"/>
      <c r="P776" s="135"/>
      <c r="Q776" s="135"/>
      <c r="R776" s="135"/>
      <c r="S776" s="135"/>
      <c r="T776" s="135"/>
      <c r="U776" s="135"/>
      <c r="V776" s="135"/>
      <c r="W776" s="135"/>
      <c r="X776" s="135"/>
      <c r="Y776" s="135"/>
      <c r="Z776" s="135"/>
    </row>
    <row r="777" spans="1:26" ht="21.6" customHeight="1">
      <c r="A777" s="135"/>
      <c r="B777" s="135"/>
      <c r="C777" s="135"/>
      <c r="D777" s="135"/>
      <c r="E777" s="135"/>
      <c r="F777" s="135"/>
      <c r="G777" s="135"/>
      <c r="H777" s="135"/>
      <c r="I777" s="135"/>
      <c r="J777" s="135"/>
      <c r="K777" s="135"/>
      <c r="L777" s="135"/>
      <c r="M777" s="135"/>
      <c r="N777" s="135"/>
      <c r="O777" s="135"/>
      <c r="P777" s="135"/>
      <c r="Q777" s="135"/>
      <c r="R777" s="135"/>
      <c r="S777" s="135"/>
      <c r="T777" s="135"/>
      <c r="U777" s="135"/>
      <c r="V777" s="135"/>
      <c r="W777" s="135"/>
      <c r="X777" s="135"/>
      <c r="Y777" s="135"/>
      <c r="Z777" s="135"/>
    </row>
    <row r="778" spans="1:26" ht="21.6" customHeight="1">
      <c r="A778" s="135"/>
      <c r="B778" s="135"/>
      <c r="C778" s="135"/>
      <c r="D778" s="135"/>
      <c r="E778" s="135"/>
      <c r="F778" s="135"/>
      <c r="G778" s="135"/>
      <c r="H778" s="135"/>
      <c r="I778" s="135"/>
      <c r="J778" s="135"/>
      <c r="K778" s="135"/>
      <c r="L778" s="135"/>
      <c r="M778" s="135"/>
      <c r="N778" s="135"/>
      <c r="O778" s="135"/>
      <c r="P778" s="135"/>
      <c r="Q778" s="135"/>
      <c r="R778" s="135"/>
      <c r="S778" s="135"/>
      <c r="T778" s="135"/>
      <c r="U778" s="135"/>
      <c r="V778" s="135"/>
      <c r="W778" s="135"/>
      <c r="X778" s="135"/>
      <c r="Y778" s="135"/>
      <c r="Z778" s="135"/>
    </row>
    <row r="779" spans="1:26" ht="21.6" customHeight="1">
      <c r="A779" s="135"/>
      <c r="B779" s="135"/>
      <c r="C779" s="135"/>
      <c r="D779" s="135"/>
      <c r="E779" s="135"/>
      <c r="F779" s="135"/>
      <c r="G779" s="135"/>
      <c r="H779" s="135"/>
      <c r="I779" s="135"/>
      <c r="J779" s="135"/>
      <c r="K779" s="135"/>
      <c r="L779" s="135"/>
      <c r="M779" s="135"/>
      <c r="N779" s="135"/>
      <c r="O779" s="135"/>
      <c r="P779" s="135"/>
      <c r="Q779" s="135"/>
      <c r="R779" s="135"/>
      <c r="S779" s="135"/>
      <c r="T779" s="135"/>
      <c r="U779" s="135"/>
      <c r="V779" s="135"/>
      <c r="W779" s="135"/>
      <c r="X779" s="135"/>
      <c r="Y779" s="135"/>
      <c r="Z779" s="135"/>
    </row>
    <row r="780" spans="1:26" ht="21.6" customHeight="1">
      <c r="A780" s="135"/>
      <c r="B780" s="135"/>
      <c r="C780" s="135"/>
      <c r="D780" s="135"/>
      <c r="E780" s="135"/>
      <c r="F780" s="135"/>
      <c r="G780" s="135"/>
      <c r="H780" s="135"/>
      <c r="I780" s="135"/>
      <c r="J780" s="135"/>
      <c r="K780" s="135"/>
      <c r="L780" s="135"/>
      <c r="M780" s="135"/>
      <c r="N780" s="135"/>
      <c r="O780" s="135"/>
      <c r="P780" s="135"/>
      <c r="Q780" s="135"/>
      <c r="R780" s="135"/>
      <c r="S780" s="135"/>
      <c r="T780" s="135"/>
      <c r="U780" s="135"/>
      <c r="V780" s="135"/>
      <c r="W780" s="135"/>
      <c r="X780" s="135"/>
      <c r="Y780" s="135"/>
      <c r="Z780" s="135"/>
    </row>
    <row r="781" spans="1:26" ht="21.6" customHeight="1">
      <c r="A781" s="135"/>
      <c r="B781" s="135"/>
      <c r="C781" s="135"/>
      <c r="D781" s="135"/>
      <c r="E781" s="135"/>
      <c r="F781" s="135"/>
      <c r="G781" s="135"/>
      <c r="H781" s="135"/>
      <c r="I781" s="135"/>
      <c r="J781" s="135"/>
      <c r="K781" s="135"/>
      <c r="L781" s="135"/>
      <c r="M781" s="135"/>
      <c r="N781" s="135"/>
      <c r="O781" s="135"/>
      <c r="P781" s="135"/>
      <c r="Q781" s="135"/>
      <c r="R781" s="135"/>
      <c r="S781" s="135"/>
      <c r="T781" s="135"/>
      <c r="U781" s="135"/>
      <c r="V781" s="135"/>
      <c r="W781" s="135"/>
      <c r="X781" s="135"/>
      <c r="Y781" s="135"/>
      <c r="Z781" s="135"/>
    </row>
    <row r="782" spans="1:26" ht="21.6" customHeight="1">
      <c r="A782" s="135"/>
      <c r="B782" s="135"/>
      <c r="C782" s="135"/>
      <c r="D782" s="135"/>
      <c r="E782" s="135"/>
      <c r="F782" s="135"/>
      <c r="G782" s="135"/>
      <c r="H782" s="135"/>
      <c r="I782" s="135"/>
      <c r="J782" s="135"/>
      <c r="K782" s="135"/>
      <c r="L782" s="135"/>
      <c r="M782" s="135"/>
      <c r="N782" s="135"/>
      <c r="O782" s="135"/>
      <c r="P782" s="135"/>
      <c r="Q782" s="135"/>
      <c r="R782" s="135"/>
      <c r="S782" s="135"/>
      <c r="T782" s="135"/>
      <c r="U782" s="135"/>
      <c r="V782" s="135"/>
      <c r="W782" s="135"/>
      <c r="X782" s="135"/>
      <c r="Y782" s="135"/>
      <c r="Z782" s="135"/>
    </row>
    <row r="783" spans="1:26" ht="21.6" customHeight="1">
      <c r="A783" s="135"/>
      <c r="B783" s="135"/>
      <c r="C783" s="135"/>
      <c r="D783" s="135"/>
      <c r="E783" s="135"/>
      <c r="F783" s="135"/>
      <c r="G783" s="135"/>
      <c r="H783" s="135"/>
      <c r="I783" s="135"/>
      <c r="J783" s="135"/>
      <c r="K783" s="135"/>
      <c r="L783" s="135"/>
      <c r="M783" s="135"/>
      <c r="N783" s="135"/>
      <c r="O783" s="135"/>
      <c r="P783" s="135"/>
      <c r="Q783" s="135"/>
      <c r="R783" s="135"/>
      <c r="S783" s="135"/>
      <c r="T783" s="135"/>
      <c r="U783" s="135"/>
      <c r="V783" s="135"/>
      <c r="W783" s="135"/>
      <c r="X783" s="135"/>
      <c r="Y783" s="135"/>
      <c r="Z783" s="135"/>
    </row>
    <row r="784" spans="1:26" ht="21.6" customHeight="1">
      <c r="A784" s="135"/>
      <c r="B784" s="135"/>
      <c r="C784" s="135"/>
      <c r="D784" s="135"/>
      <c r="E784" s="135"/>
      <c r="F784" s="135"/>
      <c r="G784" s="135"/>
      <c r="H784" s="135"/>
      <c r="I784" s="135"/>
      <c r="J784" s="135"/>
      <c r="K784" s="135"/>
      <c r="L784" s="135"/>
      <c r="M784" s="135"/>
      <c r="N784" s="135"/>
      <c r="O784" s="135"/>
      <c r="P784" s="135"/>
      <c r="Q784" s="135"/>
      <c r="R784" s="135"/>
      <c r="S784" s="135"/>
      <c r="T784" s="135"/>
      <c r="U784" s="135"/>
      <c r="V784" s="135"/>
      <c r="W784" s="135"/>
      <c r="X784" s="135"/>
      <c r="Y784" s="135"/>
      <c r="Z784" s="135"/>
    </row>
    <row r="785" spans="1:26" ht="21.6" customHeight="1">
      <c r="A785" s="135"/>
      <c r="B785" s="135"/>
      <c r="C785" s="135"/>
      <c r="D785" s="135"/>
      <c r="E785" s="135"/>
      <c r="F785" s="135"/>
      <c r="G785" s="135"/>
      <c r="H785" s="135"/>
      <c r="I785" s="135"/>
      <c r="J785" s="135"/>
      <c r="K785" s="135"/>
      <c r="L785" s="135"/>
      <c r="M785" s="135"/>
      <c r="N785" s="135"/>
      <c r="O785" s="135"/>
      <c r="P785" s="135"/>
      <c r="Q785" s="135"/>
      <c r="R785" s="135"/>
      <c r="S785" s="135"/>
      <c r="T785" s="135"/>
      <c r="U785" s="135"/>
      <c r="V785" s="135"/>
      <c r="W785" s="135"/>
      <c r="X785" s="135"/>
      <c r="Y785" s="135"/>
      <c r="Z785" s="135"/>
    </row>
    <row r="786" spans="1:26" ht="21.6" customHeight="1">
      <c r="A786" s="135"/>
      <c r="B786" s="135"/>
      <c r="C786" s="135"/>
      <c r="D786" s="135"/>
      <c r="E786" s="135"/>
      <c r="F786" s="135"/>
      <c r="G786" s="135"/>
      <c r="H786" s="135"/>
      <c r="I786" s="135"/>
      <c r="J786" s="135"/>
      <c r="K786" s="135"/>
      <c r="L786" s="135"/>
      <c r="M786" s="135"/>
      <c r="N786" s="135"/>
      <c r="O786" s="135"/>
      <c r="P786" s="135"/>
      <c r="Q786" s="135"/>
      <c r="R786" s="135"/>
      <c r="S786" s="135"/>
      <c r="T786" s="135"/>
      <c r="U786" s="135"/>
      <c r="V786" s="135"/>
      <c r="W786" s="135"/>
      <c r="X786" s="135"/>
      <c r="Y786" s="135"/>
      <c r="Z786" s="135"/>
    </row>
    <row r="787" spans="1:26" ht="21.6" customHeight="1">
      <c r="A787" s="135"/>
      <c r="B787" s="135"/>
      <c r="C787" s="135"/>
      <c r="D787" s="135"/>
      <c r="E787" s="135"/>
      <c r="F787" s="135"/>
      <c r="G787" s="135"/>
      <c r="H787" s="135"/>
      <c r="I787" s="135"/>
      <c r="J787" s="135"/>
      <c r="K787" s="135"/>
      <c r="L787" s="135"/>
      <c r="M787" s="135"/>
      <c r="N787" s="135"/>
      <c r="O787" s="135"/>
      <c r="P787" s="135"/>
      <c r="Q787" s="135"/>
      <c r="R787" s="135"/>
      <c r="S787" s="135"/>
      <c r="T787" s="135"/>
      <c r="U787" s="135"/>
      <c r="V787" s="135"/>
      <c r="W787" s="135"/>
      <c r="X787" s="135"/>
      <c r="Y787" s="135"/>
      <c r="Z787" s="135"/>
    </row>
    <row r="788" spans="1:26" ht="21.6" customHeight="1">
      <c r="A788" s="135"/>
      <c r="B788" s="135"/>
      <c r="C788" s="135"/>
      <c r="D788" s="135"/>
      <c r="E788" s="135"/>
      <c r="F788" s="135"/>
      <c r="G788" s="135"/>
      <c r="H788" s="135"/>
      <c r="I788" s="135"/>
      <c r="J788" s="135"/>
      <c r="K788" s="135"/>
      <c r="L788" s="135"/>
      <c r="M788" s="135"/>
      <c r="N788" s="135"/>
      <c r="O788" s="135"/>
      <c r="P788" s="135"/>
      <c r="Q788" s="135"/>
      <c r="R788" s="135"/>
      <c r="S788" s="135"/>
      <c r="T788" s="135"/>
      <c r="U788" s="135"/>
      <c r="V788" s="135"/>
      <c r="W788" s="135"/>
      <c r="X788" s="135"/>
      <c r="Y788" s="135"/>
      <c r="Z788" s="135"/>
    </row>
    <row r="789" spans="1:26" ht="21.6" customHeight="1">
      <c r="A789" s="135"/>
      <c r="B789" s="135"/>
      <c r="C789" s="135"/>
      <c r="D789" s="135"/>
      <c r="E789" s="135"/>
      <c r="F789" s="135"/>
      <c r="G789" s="135"/>
      <c r="H789" s="135"/>
      <c r="I789" s="135"/>
      <c r="J789" s="135"/>
      <c r="K789" s="135"/>
      <c r="L789" s="135"/>
      <c r="M789" s="135"/>
      <c r="N789" s="135"/>
      <c r="O789" s="135"/>
      <c r="P789" s="135"/>
      <c r="Q789" s="135"/>
      <c r="R789" s="135"/>
      <c r="S789" s="135"/>
      <c r="T789" s="135"/>
      <c r="U789" s="135"/>
      <c r="V789" s="135"/>
      <c r="W789" s="135"/>
      <c r="X789" s="135"/>
      <c r="Y789" s="135"/>
      <c r="Z789" s="135"/>
    </row>
    <row r="790" spans="1:26" ht="21.6" customHeight="1">
      <c r="A790" s="135"/>
      <c r="B790" s="135"/>
      <c r="C790" s="135"/>
      <c r="D790" s="135"/>
      <c r="E790" s="135"/>
      <c r="F790" s="135"/>
      <c r="G790" s="135"/>
      <c r="H790" s="135"/>
      <c r="I790" s="135"/>
      <c r="J790" s="135"/>
      <c r="K790" s="135"/>
      <c r="L790" s="135"/>
      <c r="M790" s="135"/>
      <c r="N790" s="135"/>
      <c r="O790" s="135"/>
      <c r="P790" s="135"/>
      <c r="Q790" s="135"/>
      <c r="R790" s="135"/>
      <c r="S790" s="135"/>
      <c r="T790" s="135"/>
      <c r="U790" s="135"/>
      <c r="V790" s="135"/>
      <c r="W790" s="135"/>
      <c r="X790" s="135"/>
      <c r="Y790" s="135"/>
      <c r="Z790" s="135"/>
    </row>
    <row r="791" spans="1:26" ht="21.6" customHeight="1">
      <c r="A791" s="135"/>
      <c r="B791" s="135"/>
      <c r="C791" s="135"/>
      <c r="D791" s="135"/>
      <c r="E791" s="135"/>
      <c r="F791" s="135"/>
      <c r="G791" s="135"/>
      <c r="H791" s="135"/>
      <c r="I791" s="135"/>
      <c r="J791" s="135"/>
      <c r="K791" s="135"/>
      <c r="L791" s="135"/>
      <c r="M791" s="135"/>
      <c r="N791" s="135"/>
      <c r="O791" s="135"/>
      <c r="P791" s="135"/>
      <c r="Q791" s="135"/>
      <c r="R791" s="135"/>
      <c r="S791" s="135"/>
      <c r="T791" s="135"/>
      <c r="U791" s="135"/>
      <c r="V791" s="135"/>
      <c r="W791" s="135"/>
      <c r="X791" s="135"/>
      <c r="Y791" s="135"/>
      <c r="Z791" s="135"/>
    </row>
    <row r="792" spans="1:26" ht="21.6" customHeight="1">
      <c r="A792" s="135"/>
      <c r="B792" s="135"/>
      <c r="C792" s="135"/>
      <c r="D792" s="135"/>
      <c r="E792" s="135"/>
      <c r="F792" s="135"/>
      <c r="G792" s="135"/>
      <c r="H792" s="135"/>
      <c r="I792" s="135"/>
      <c r="J792" s="135"/>
      <c r="K792" s="135"/>
      <c r="L792" s="135"/>
      <c r="M792" s="135"/>
      <c r="N792" s="135"/>
      <c r="O792" s="135"/>
      <c r="P792" s="135"/>
      <c r="Q792" s="135"/>
      <c r="R792" s="135"/>
      <c r="S792" s="135"/>
      <c r="T792" s="135"/>
      <c r="U792" s="135"/>
      <c r="V792" s="135"/>
      <c r="W792" s="135"/>
      <c r="X792" s="135"/>
      <c r="Y792" s="135"/>
      <c r="Z792" s="135"/>
    </row>
    <row r="793" spans="1:26" ht="21.6" customHeight="1">
      <c r="A793" s="135"/>
      <c r="B793" s="135"/>
      <c r="C793" s="135"/>
      <c r="D793" s="135"/>
      <c r="E793" s="135"/>
      <c r="F793" s="135"/>
      <c r="G793" s="135"/>
      <c r="H793" s="135"/>
      <c r="I793" s="135"/>
      <c r="J793" s="135"/>
      <c r="K793" s="135"/>
      <c r="L793" s="135"/>
      <c r="M793" s="135"/>
      <c r="N793" s="135"/>
      <c r="O793" s="135"/>
      <c r="P793" s="135"/>
      <c r="Q793" s="135"/>
      <c r="R793" s="135"/>
      <c r="S793" s="135"/>
      <c r="T793" s="135"/>
      <c r="U793" s="135"/>
      <c r="V793" s="135"/>
      <c r="W793" s="135"/>
      <c r="X793" s="135"/>
      <c r="Y793" s="135"/>
      <c r="Z793" s="135"/>
    </row>
    <row r="794" spans="1:26" ht="21.6" customHeight="1">
      <c r="A794" s="135"/>
      <c r="B794" s="135"/>
      <c r="C794" s="135"/>
      <c r="D794" s="135"/>
      <c r="E794" s="135"/>
      <c r="F794" s="135"/>
      <c r="G794" s="135"/>
      <c r="H794" s="135"/>
      <c r="I794" s="135"/>
      <c r="J794" s="135"/>
      <c r="K794" s="135"/>
      <c r="L794" s="135"/>
      <c r="M794" s="135"/>
      <c r="N794" s="135"/>
      <c r="O794" s="135"/>
      <c r="P794" s="135"/>
      <c r="Q794" s="135"/>
      <c r="R794" s="135"/>
      <c r="S794" s="135"/>
      <c r="T794" s="135"/>
      <c r="U794" s="135"/>
      <c r="V794" s="135"/>
      <c r="W794" s="135"/>
      <c r="X794" s="135"/>
      <c r="Y794" s="135"/>
      <c r="Z794" s="135"/>
    </row>
    <row r="795" spans="1:26" ht="21.6" customHeight="1">
      <c r="A795" s="135"/>
      <c r="B795" s="135"/>
      <c r="C795" s="135"/>
      <c r="D795" s="135"/>
      <c r="E795" s="135"/>
      <c r="F795" s="135"/>
      <c r="G795" s="135"/>
      <c r="H795" s="135"/>
      <c r="I795" s="135"/>
      <c r="J795" s="135"/>
      <c r="K795" s="135"/>
      <c r="L795" s="135"/>
      <c r="M795" s="135"/>
      <c r="N795" s="135"/>
      <c r="O795" s="135"/>
      <c r="P795" s="135"/>
      <c r="Q795" s="135"/>
      <c r="R795" s="135"/>
      <c r="S795" s="135"/>
      <c r="T795" s="135"/>
      <c r="U795" s="135"/>
      <c r="V795" s="135"/>
      <c r="W795" s="135"/>
      <c r="X795" s="135"/>
      <c r="Y795" s="135"/>
      <c r="Z795" s="135"/>
    </row>
    <row r="796" spans="1:26" ht="21.6" customHeight="1">
      <c r="A796" s="135"/>
      <c r="B796" s="135"/>
      <c r="C796" s="135"/>
      <c r="D796" s="135"/>
      <c r="E796" s="135"/>
      <c r="F796" s="135"/>
      <c r="G796" s="135"/>
      <c r="H796" s="135"/>
      <c r="I796" s="135"/>
      <c r="J796" s="135"/>
      <c r="K796" s="135"/>
      <c r="L796" s="135"/>
      <c r="M796" s="135"/>
      <c r="N796" s="135"/>
      <c r="O796" s="135"/>
      <c r="P796" s="135"/>
      <c r="Q796" s="135"/>
      <c r="R796" s="135"/>
      <c r="S796" s="135"/>
      <c r="T796" s="135"/>
      <c r="U796" s="135"/>
      <c r="V796" s="135"/>
      <c r="W796" s="135"/>
      <c r="X796" s="135"/>
      <c r="Y796" s="135"/>
      <c r="Z796" s="135"/>
    </row>
    <row r="797" spans="1:26" ht="21.6" customHeight="1">
      <c r="A797" s="135"/>
      <c r="B797" s="135"/>
      <c r="C797" s="135"/>
      <c r="D797" s="135"/>
      <c r="E797" s="135"/>
      <c r="F797" s="135"/>
      <c r="G797" s="135"/>
      <c r="H797" s="135"/>
      <c r="I797" s="135"/>
      <c r="J797" s="135"/>
      <c r="K797" s="135"/>
      <c r="L797" s="135"/>
      <c r="M797" s="135"/>
      <c r="N797" s="135"/>
      <c r="O797" s="135"/>
      <c r="P797" s="135"/>
      <c r="Q797" s="135"/>
      <c r="R797" s="135"/>
      <c r="S797" s="135"/>
      <c r="T797" s="135"/>
      <c r="U797" s="135"/>
      <c r="V797" s="135"/>
      <c r="W797" s="135"/>
      <c r="X797" s="135"/>
      <c r="Y797" s="135"/>
      <c r="Z797" s="135"/>
    </row>
    <row r="798" spans="1:26" ht="21.6" customHeight="1">
      <c r="A798" s="135"/>
      <c r="B798" s="135"/>
      <c r="C798" s="135"/>
      <c r="D798" s="135"/>
      <c r="E798" s="135"/>
      <c r="F798" s="135"/>
      <c r="G798" s="135"/>
      <c r="H798" s="135"/>
      <c r="I798" s="135"/>
      <c r="J798" s="135"/>
      <c r="K798" s="135"/>
      <c r="L798" s="135"/>
      <c r="M798" s="135"/>
      <c r="N798" s="135"/>
      <c r="O798" s="135"/>
      <c r="P798" s="135"/>
      <c r="Q798" s="135"/>
      <c r="R798" s="135"/>
      <c r="S798" s="135"/>
      <c r="T798" s="135"/>
      <c r="U798" s="135"/>
      <c r="V798" s="135"/>
      <c r="W798" s="135"/>
      <c r="X798" s="135"/>
      <c r="Y798" s="135"/>
      <c r="Z798" s="135"/>
    </row>
    <row r="799" spans="1:26" ht="21.6" customHeight="1">
      <c r="A799" s="135"/>
      <c r="B799" s="135"/>
      <c r="C799" s="135"/>
      <c r="D799" s="135"/>
      <c r="E799" s="135"/>
      <c r="F799" s="135"/>
      <c r="G799" s="135"/>
      <c r="H799" s="135"/>
      <c r="I799" s="135"/>
      <c r="J799" s="135"/>
      <c r="K799" s="135"/>
      <c r="L799" s="135"/>
      <c r="M799" s="135"/>
      <c r="N799" s="135"/>
      <c r="O799" s="135"/>
      <c r="P799" s="135"/>
      <c r="Q799" s="135"/>
      <c r="R799" s="135"/>
      <c r="S799" s="135"/>
      <c r="T799" s="135"/>
      <c r="U799" s="135"/>
      <c r="V799" s="135"/>
      <c r="W799" s="135"/>
      <c r="X799" s="135"/>
      <c r="Y799" s="135"/>
      <c r="Z799" s="135"/>
    </row>
    <row r="800" spans="1:26" ht="21.6" customHeight="1">
      <c r="A800" s="135"/>
      <c r="B800" s="135"/>
      <c r="C800" s="135"/>
      <c r="D800" s="135"/>
      <c r="E800" s="135"/>
      <c r="F800" s="135"/>
      <c r="G800" s="135"/>
      <c r="H800" s="135"/>
      <c r="I800" s="135"/>
      <c r="J800" s="135"/>
      <c r="K800" s="135"/>
      <c r="L800" s="135"/>
      <c r="M800" s="135"/>
      <c r="N800" s="135"/>
      <c r="O800" s="135"/>
      <c r="P800" s="135"/>
      <c r="Q800" s="135"/>
      <c r="R800" s="135"/>
      <c r="S800" s="135"/>
      <c r="T800" s="135"/>
      <c r="U800" s="135"/>
      <c r="V800" s="135"/>
      <c r="W800" s="135"/>
      <c r="X800" s="135"/>
      <c r="Y800" s="135"/>
      <c r="Z800" s="135"/>
    </row>
    <row r="801" spans="1:26" ht="21.6" customHeight="1">
      <c r="A801" s="135"/>
      <c r="B801" s="135"/>
      <c r="C801" s="135"/>
      <c r="D801" s="135"/>
      <c r="E801" s="135"/>
      <c r="F801" s="135"/>
      <c r="G801" s="135"/>
      <c r="H801" s="135"/>
      <c r="I801" s="135"/>
      <c r="J801" s="135"/>
      <c r="K801" s="135"/>
      <c r="L801" s="135"/>
      <c r="M801" s="135"/>
      <c r="N801" s="135"/>
      <c r="O801" s="135"/>
      <c r="P801" s="135"/>
      <c r="Q801" s="135"/>
      <c r="R801" s="135"/>
      <c r="S801" s="135"/>
      <c r="T801" s="135"/>
      <c r="U801" s="135"/>
      <c r="V801" s="135"/>
      <c r="W801" s="135"/>
      <c r="X801" s="135"/>
      <c r="Y801" s="135"/>
      <c r="Z801" s="135"/>
    </row>
    <row r="802" spans="1:26" ht="21.6" customHeight="1">
      <c r="A802" s="135"/>
      <c r="B802" s="135"/>
      <c r="C802" s="135"/>
      <c r="D802" s="135"/>
      <c r="E802" s="135"/>
      <c r="F802" s="135"/>
      <c r="G802" s="135"/>
      <c r="H802" s="135"/>
      <c r="I802" s="135"/>
      <c r="J802" s="135"/>
      <c r="K802" s="135"/>
      <c r="L802" s="135"/>
      <c r="M802" s="135"/>
      <c r="N802" s="135"/>
      <c r="O802" s="135"/>
      <c r="P802" s="135"/>
      <c r="Q802" s="135"/>
      <c r="R802" s="135"/>
      <c r="S802" s="135"/>
      <c r="T802" s="135"/>
      <c r="U802" s="135"/>
      <c r="V802" s="135"/>
      <c r="W802" s="135"/>
      <c r="X802" s="135"/>
      <c r="Y802" s="135"/>
      <c r="Z802" s="135"/>
    </row>
    <row r="803" spans="1:26" ht="21.6" customHeight="1">
      <c r="A803" s="135"/>
      <c r="B803" s="135"/>
      <c r="C803" s="135"/>
      <c r="D803" s="135"/>
      <c r="E803" s="135"/>
      <c r="F803" s="135"/>
      <c r="G803" s="135"/>
      <c r="H803" s="135"/>
      <c r="I803" s="135"/>
      <c r="J803" s="135"/>
      <c r="K803" s="135"/>
      <c r="L803" s="135"/>
      <c r="M803" s="135"/>
      <c r="N803" s="135"/>
      <c r="O803" s="135"/>
      <c r="P803" s="135"/>
      <c r="Q803" s="135"/>
      <c r="R803" s="135"/>
      <c r="S803" s="135"/>
      <c r="T803" s="135"/>
      <c r="U803" s="135"/>
      <c r="V803" s="135"/>
      <c r="W803" s="135"/>
      <c r="X803" s="135"/>
      <c r="Y803" s="135"/>
      <c r="Z803" s="135"/>
    </row>
    <row r="804" spans="1:26" ht="21.6" customHeight="1">
      <c r="A804" s="135"/>
      <c r="B804" s="135"/>
      <c r="C804" s="135"/>
      <c r="D804" s="135"/>
      <c r="E804" s="135"/>
      <c r="F804" s="135"/>
      <c r="G804" s="135"/>
      <c r="H804" s="135"/>
      <c r="I804" s="135"/>
      <c r="J804" s="135"/>
      <c r="K804" s="135"/>
      <c r="L804" s="135"/>
      <c r="M804" s="135"/>
      <c r="N804" s="135"/>
      <c r="O804" s="135"/>
      <c r="P804" s="135"/>
      <c r="Q804" s="135"/>
      <c r="R804" s="135"/>
      <c r="S804" s="135"/>
      <c r="T804" s="135"/>
      <c r="U804" s="135"/>
      <c r="V804" s="135"/>
      <c r="W804" s="135"/>
      <c r="X804" s="135"/>
      <c r="Y804" s="135"/>
      <c r="Z804" s="135"/>
    </row>
    <row r="805" spans="1:26" ht="21.6" customHeight="1">
      <c r="A805" s="135"/>
      <c r="B805" s="135"/>
      <c r="C805" s="135"/>
      <c r="D805" s="135"/>
      <c r="E805" s="135"/>
      <c r="F805" s="135"/>
      <c r="G805" s="135"/>
      <c r="H805" s="135"/>
      <c r="I805" s="135"/>
      <c r="J805" s="135"/>
      <c r="K805" s="135"/>
      <c r="L805" s="135"/>
      <c r="M805" s="135"/>
      <c r="N805" s="135"/>
      <c r="O805" s="135"/>
      <c r="P805" s="135"/>
      <c r="Q805" s="135"/>
      <c r="R805" s="135"/>
      <c r="S805" s="135"/>
      <c r="T805" s="135"/>
      <c r="U805" s="135"/>
      <c r="V805" s="135"/>
      <c r="W805" s="135"/>
      <c r="X805" s="135"/>
      <c r="Y805" s="135"/>
      <c r="Z805" s="135"/>
    </row>
    <row r="806" spans="1:26" ht="21.6" customHeight="1">
      <c r="A806" s="135"/>
      <c r="B806" s="135"/>
      <c r="C806" s="135"/>
      <c r="D806" s="135"/>
      <c r="E806" s="135"/>
      <c r="F806" s="135"/>
      <c r="G806" s="135"/>
      <c r="H806" s="135"/>
      <c r="I806" s="135"/>
      <c r="J806" s="135"/>
      <c r="K806" s="135"/>
      <c r="L806" s="135"/>
      <c r="M806" s="135"/>
      <c r="N806" s="135"/>
      <c r="O806" s="135"/>
      <c r="P806" s="135"/>
      <c r="Q806" s="135"/>
      <c r="R806" s="135"/>
      <c r="S806" s="135"/>
      <c r="T806" s="135"/>
      <c r="U806" s="135"/>
      <c r="V806" s="135"/>
      <c r="W806" s="135"/>
      <c r="X806" s="135"/>
      <c r="Y806" s="135"/>
      <c r="Z806" s="135"/>
    </row>
    <row r="807" spans="1:26" ht="21.6" customHeight="1">
      <c r="A807" s="135"/>
      <c r="B807" s="135"/>
      <c r="C807" s="135"/>
      <c r="D807" s="135"/>
      <c r="E807" s="135"/>
      <c r="F807" s="135"/>
      <c r="G807" s="135"/>
      <c r="H807" s="135"/>
      <c r="I807" s="135"/>
      <c r="J807" s="135"/>
      <c r="K807" s="135"/>
      <c r="L807" s="135"/>
      <c r="M807" s="135"/>
      <c r="N807" s="135"/>
      <c r="O807" s="135"/>
      <c r="P807" s="135"/>
      <c r="Q807" s="135"/>
      <c r="R807" s="135"/>
      <c r="S807" s="135"/>
      <c r="T807" s="135"/>
      <c r="U807" s="135"/>
      <c r="V807" s="135"/>
      <c r="W807" s="135"/>
      <c r="X807" s="135"/>
      <c r="Y807" s="135"/>
      <c r="Z807" s="135"/>
    </row>
    <row r="808" spans="1:26" ht="21.6" customHeight="1">
      <c r="A808" s="135"/>
      <c r="B808" s="135"/>
      <c r="C808" s="135"/>
      <c r="D808" s="135"/>
      <c r="E808" s="135"/>
      <c r="F808" s="135"/>
      <c r="G808" s="135"/>
      <c r="H808" s="135"/>
      <c r="I808" s="135"/>
      <c r="J808" s="135"/>
      <c r="K808" s="135"/>
      <c r="L808" s="135"/>
      <c r="M808" s="135"/>
      <c r="N808" s="135"/>
      <c r="O808" s="135"/>
      <c r="P808" s="135"/>
      <c r="Q808" s="135"/>
      <c r="R808" s="135"/>
      <c r="S808" s="135"/>
      <c r="T808" s="135"/>
      <c r="U808" s="135"/>
      <c r="V808" s="135"/>
      <c r="W808" s="135"/>
      <c r="X808" s="135"/>
      <c r="Y808" s="135"/>
      <c r="Z808" s="135"/>
    </row>
    <row r="809" spans="1:26" ht="21.6" customHeight="1">
      <c r="A809" s="135"/>
      <c r="B809" s="135"/>
      <c r="C809" s="135"/>
      <c r="D809" s="135"/>
      <c r="E809" s="135"/>
      <c r="F809" s="135"/>
      <c r="G809" s="135"/>
      <c r="H809" s="135"/>
      <c r="I809" s="135"/>
      <c r="J809" s="135"/>
      <c r="K809" s="135"/>
      <c r="L809" s="135"/>
      <c r="M809" s="135"/>
      <c r="N809" s="135"/>
      <c r="O809" s="135"/>
      <c r="P809" s="135"/>
      <c r="Q809" s="135"/>
      <c r="R809" s="135"/>
      <c r="S809" s="135"/>
      <c r="T809" s="135"/>
      <c r="U809" s="135"/>
      <c r="V809" s="135"/>
      <c r="W809" s="135"/>
      <c r="X809" s="135"/>
      <c r="Y809" s="135"/>
      <c r="Z809" s="135"/>
    </row>
    <row r="810" spans="1:26" ht="21.6" customHeight="1">
      <c r="A810" s="135"/>
      <c r="B810" s="135"/>
      <c r="C810" s="135"/>
      <c r="D810" s="135"/>
      <c r="E810" s="135"/>
      <c r="F810" s="135"/>
      <c r="G810" s="135"/>
      <c r="H810" s="135"/>
      <c r="I810" s="135"/>
      <c r="J810" s="135"/>
      <c r="K810" s="135"/>
      <c r="L810" s="135"/>
      <c r="M810" s="135"/>
      <c r="N810" s="135"/>
      <c r="O810" s="135"/>
      <c r="P810" s="135"/>
      <c r="Q810" s="135"/>
      <c r="R810" s="135"/>
      <c r="S810" s="135"/>
      <c r="T810" s="135"/>
      <c r="U810" s="135"/>
      <c r="V810" s="135"/>
      <c r="W810" s="135"/>
      <c r="X810" s="135"/>
      <c r="Y810" s="135"/>
      <c r="Z810" s="135"/>
    </row>
    <row r="811" spans="1:26" ht="21.6" customHeight="1">
      <c r="A811" s="135"/>
      <c r="B811" s="135"/>
      <c r="C811" s="135"/>
      <c r="D811" s="135"/>
      <c r="E811" s="135"/>
      <c r="F811" s="135"/>
      <c r="G811" s="135"/>
      <c r="H811" s="135"/>
      <c r="I811" s="135"/>
      <c r="J811" s="135"/>
      <c r="K811" s="135"/>
      <c r="L811" s="135"/>
      <c r="M811" s="135"/>
      <c r="N811" s="135"/>
      <c r="O811" s="135"/>
      <c r="P811" s="135"/>
      <c r="Q811" s="135"/>
      <c r="R811" s="135"/>
      <c r="S811" s="135"/>
      <c r="T811" s="135"/>
      <c r="U811" s="135"/>
      <c r="V811" s="135"/>
      <c r="W811" s="135"/>
      <c r="X811" s="135"/>
      <c r="Y811" s="135"/>
      <c r="Z811" s="135"/>
    </row>
    <row r="812" spans="1:26" ht="21.6" customHeight="1">
      <c r="A812" s="135"/>
      <c r="B812" s="135"/>
      <c r="C812" s="135"/>
      <c r="D812" s="135"/>
      <c r="E812" s="135"/>
      <c r="F812" s="135"/>
      <c r="G812" s="135"/>
      <c r="H812" s="135"/>
      <c r="I812" s="135"/>
      <c r="J812" s="135"/>
      <c r="K812" s="135"/>
      <c r="L812" s="135"/>
      <c r="M812" s="135"/>
      <c r="N812" s="135"/>
      <c r="O812" s="135"/>
      <c r="P812" s="135"/>
      <c r="Q812" s="135"/>
      <c r="R812" s="135"/>
      <c r="S812" s="135"/>
      <c r="T812" s="135"/>
      <c r="U812" s="135"/>
      <c r="V812" s="135"/>
      <c r="W812" s="135"/>
      <c r="X812" s="135"/>
      <c r="Y812" s="135"/>
      <c r="Z812" s="135"/>
    </row>
    <row r="813" spans="1:26" ht="21.6" customHeight="1">
      <c r="A813" s="135"/>
      <c r="B813" s="135"/>
      <c r="C813" s="135"/>
      <c r="D813" s="135"/>
      <c r="E813" s="135"/>
      <c r="F813" s="135"/>
      <c r="G813" s="135"/>
      <c r="H813" s="135"/>
      <c r="I813" s="135"/>
      <c r="J813" s="135"/>
      <c r="K813" s="135"/>
      <c r="L813" s="135"/>
      <c r="M813" s="135"/>
      <c r="N813" s="135"/>
      <c r="O813" s="135"/>
      <c r="P813" s="135"/>
      <c r="Q813" s="135"/>
      <c r="R813" s="135"/>
      <c r="S813" s="135"/>
      <c r="T813" s="135"/>
      <c r="U813" s="135"/>
      <c r="V813" s="135"/>
      <c r="W813" s="135"/>
      <c r="X813" s="135"/>
      <c r="Y813" s="135"/>
      <c r="Z813" s="135"/>
    </row>
    <row r="814" spans="1:26" ht="21.6" customHeight="1">
      <c r="A814" s="135"/>
      <c r="B814" s="135"/>
      <c r="C814" s="135"/>
      <c r="D814" s="135"/>
      <c r="E814" s="135"/>
      <c r="F814" s="135"/>
      <c r="G814" s="135"/>
      <c r="H814" s="135"/>
      <c r="I814" s="135"/>
      <c r="J814" s="135"/>
      <c r="K814" s="135"/>
      <c r="L814" s="135"/>
      <c r="M814" s="135"/>
      <c r="N814" s="135"/>
      <c r="O814" s="135"/>
      <c r="P814" s="135"/>
      <c r="Q814" s="135"/>
      <c r="R814" s="135"/>
      <c r="S814" s="135"/>
      <c r="T814" s="135"/>
      <c r="U814" s="135"/>
      <c r="V814" s="135"/>
      <c r="W814" s="135"/>
      <c r="X814" s="135"/>
      <c r="Y814" s="135"/>
      <c r="Z814" s="135"/>
    </row>
    <row r="815" spans="1:26" ht="21.6" customHeight="1">
      <c r="A815" s="135"/>
      <c r="B815" s="135"/>
      <c r="C815" s="135"/>
      <c r="D815" s="135"/>
      <c r="E815" s="135"/>
      <c r="F815" s="135"/>
      <c r="G815" s="135"/>
      <c r="H815" s="135"/>
      <c r="I815" s="135"/>
      <c r="J815" s="135"/>
      <c r="K815" s="135"/>
      <c r="L815" s="135"/>
      <c r="M815" s="135"/>
      <c r="N815" s="135"/>
      <c r="O815" s="135"/>
      <c r="P815" s="135"/>
      <c r="Q815" s="135"/>
      <c r="R815" s="135"/>
      <c r="S815" s="135"/>
      <c r="T815" s="135"/>
      <c r="U815" s="135"/>
      <c r="V815" s="135"/>
      <c r="W815" s="135"/>
      <c r="X815" s="135"/>
      <c r="Y815" s="135"/>
      <c r="Z815" s="135"/>
    </row>
    <row r="816" spans="1:26" ht="21.6" customHeight="1">
      <c r="A816" s="135"/>
      <c r="B816" s="135"/>
      <c r="C816" s="135"/>
      <c r="D816" s="135"/>
      <c r="E816" s="135"/>
      <c r="F816" s="135"/>
      <c r="G816" s="135"/>
      <c r="H816" s="135"/>
      <c r="I816" s="135"/>
      <c r="J816" s="135"/>
      <c r="K816" s="135"/>
      <c r="L816" s="135"/>
      <c r="M816" s="135"/>
      <c r="N816" s="135"/>
      <c r="O816" s="135"/>
      <c r="P816" s="135"/>
      <c r="Q816" s="135"/>
      <c r="R816" s="135"/>
      <c r="S816" s="135"/>
      <c r="T816" s="135"/>
      <c r="U816" s="135"/>
      <c r="V816" s="135"/>
      <c r="W816" s="135"/>
      <c r="X816" s="135"/>
      <c r="Y816" s="135"/>
      <c r="Z816" s="135"/>
    </row>
    <row r="817" spans="1:26" ht="21.6" customHeight="1">
      <c r="A817" s="135"/>
      <c r="B817" s="135"/>
      <c r="C817" s="135"/>
      <c r="D817" s="135"/>
      <c r="E817" s="135"/>
      <c r="F817" s="135"/>
      <c r="G817" s="135"/>
      <c r="H817" s="135"/>
      <c r="I817" s="135"/>
      <c r="J817" s="135"/>
      <c r="K817" s="135"/>
      <c r="L817" s="135"/>
      <c r="M817" s="135"/>
      <c r="N817" s="135"/>
      <c r="O817" s="135"/>
      <c r="P817" s="135"/>
      <c r="Q817" s="135"/>
      <c r="R817" s="135"/>
      <c r="S817" s="135"/>
      <c r="T817" s="135"/>
      <c r="U817" s="135"/>
      <c r="V817" s="135"/>
      <c r="W817" s="135"/>
      <c r="X817" s="135"/>
      <c r="Y817" s="135"/>
      <c r="Z817" s="135"/>
    </row>
    <row r="818" spans="1:26" ht="21.6" customHeight="1">
      <c r="A818" s="135"/>
      <c r="B818" s="135"/>
      <c r="C818" s="135"/>
      <c r="D818" s="135"/>
      <c r="E818" s="135"/>
      <c r="F818" s="135"/>
      <c r="G818" s="135"/>
      <c r="H818" s="135"/>
      <c r="I818" s="135"/>
      <c r="J818" s="135"/>
      <c r="K818" s="135"/>
      <c r="L818" s="135"/>
      <c r="M818" s="135"/>
      <c r="N818" s="135"/>
      <c r="O818" s="135"/>
      <c r="P818" s="135"/>
      <c r="Q818" s="135"/>
      <c r="R818" s="135"/>
      <c r="S818" s="135"/>
      <c r="T818" s="135"/>
      <c r="U818" s="135"/>
      <c r="V818" s="135"/>
      <c r="W818" s="135"/>
      <c r="X818" s="135"/>
      <c r="Y818" s="135"/>
      <c r="Z818" s="135"/>
    </row>
    <row r="819" spans="1:26" ht="21.6" customHeight="1">
      <c r="A819" s="135"/>
      <c r="B819" s="135"/>
      <c r="C819" s="135"/>
      <c r="D819" s="135"/>
      <c r="E819" s="135"/>
      <c r="F819" s="135"/>
      <c r="G819" s="135"/>
      <c r="H819" s="135"/>
      <c r="I819" s="135"/>
      <c r="J819" s="135"/>
      <c r="K819" s="135"/>
      <c r="L819" s="135"/>
      <c r="M819" s="135"/>
      <c r="N819" s="135"/>
      <c r="O819" s="135"/>
      <c r="P819" s="135"/>
      <c r="Q819" s="135"/>
      <c r="R819" s="135"/>
      <c r="S819" s="135"/>
      <c r="T819" s="135"/>
      <c r="U819" s="135"/>
      <c r="V819" s="135"/>
      <c r="W819" s="135"/>
      <c r="X819" s="135"/>
      <c r="Y819" s="135"/>
      <c r="Z819" s="135"/>
    </row>
    <row r="820" spans="1:26" ht="21.6" customHeight="1">
      <c r="A820" s="135"/>
      <c r="B820" s="135"/>
      <c r="C820" s="135"/>
      <c r="D820" s="135"/>
      <c r="E820" s="135"/>
      <c r="F820" s="135"/>
      <c r="G820" s="135"/>
      <c r="H820" s="135"/>
      <c r="I820" s="135"/>
      <c r="J820" s="135"/>
      <c r="K820" s="135"/>
      <c r="L820" s="135"/>
      <c r="M820" s="135"/>
      <c r="N820" s="135"/>
      <c r="O820" s="135"/>
      <c r="P820" s="135"/>
      <c r="Q820" s="135"/>
      <c r="R820" s="135"/>
      <c r="S820" s="135"/>
      <c r="T820" s="135"/>
      <c r="U820" s="135"/>
      <c r="V820" s="135"/>
      <c r="W820" s="135"/>
      <c r="X820" s="135"/>
      <c r="Y820" s="135"/>
      <c r="Z820" s="135"/>
    </row>
    <row r="821" spans="1:26" ht="21.6" customHeight="1">
      <c r="A821" s="135"/>
      <c r="B821" s="135"/>
      <c r="C821" s="135"/>
      <c r="D821" s="135"/>
      <c r="E821" s="135"/>
      <c r="F821" s="135"/>
      <c r="G821" s="135"/>
      <c r="H821" s="135"/>
      <c r="I821" s="135"/>
      <c r="J821" s="135"/>
      <c r="K821" s="135"/>
      <c r="L821" s="135"/>
      <c r="M821" s="135"/>
      <c r="N821" s="135"/>
      <c r="O821" s="135"/>
      <c r="P821" s="135"/>
      <c r="Q821" s="135"/>
      <c r="R821" s="135"/>
      <c r="S821" s="135"/>
      <c r="T821" s="135"/>
      <c r="U821" s="135"/>
      <c r="V821" s="135"/>
      <c r="W821" s="135"/>
      <c r="X821" s="135"/>
      <c r="Y821" s="135"/>
      <c r="Z821" s="135"/>
    </row>
    <row r="822" spans="1:26" ht="21.6" customHeight="1">
      <c r="A822" s="135"/>
      <c r="B822" s="135"/>
      <c r="C822" s="135"/>
      <c r="D822" s="135"/>
      <c r="E822" s="135"/>
      <c r="F822" s="135"/>
      <c r="G822" s="135"/>
      <c r="H822" s="135"/>
      <c r="I822" s="135"/>
      <c r="J822" s="135"/>
      <c r="K822" s="135"/>
      <c r="L822" s="135"/>
      <c r="M822" s="135"/>
      <c r="N822" s="135"/>
      <c r="O822" s="135"/>
      <c r="P822" s="135"/>
      <c r="Q822" s="135"/>
      <c r="R822" s="135"/>
      <c r="S822" s="135"/>
      <c r="T822" s="135"/>
      <c r="U822" s="135"/>
      <c r="V822" s="135"/>
      <c r="W822" s="135"/>
      <c r="X822" s="135"/>
      <c r="Y822" s="135"/>
      <c r="Z822" s="135"/>
    </row>
    <row r="823" spans="1:26" ht="21.6" customHeight="1">
      <c r="A823" s="135"/>
      <c r="B823" s="135"/>
      <c r="C823" s="135"/>
      <c r="D823" s="135"/>
      <c r="E823" s="135"/>
      <c r="F823" s="135"/>
      <c r="G823" s="135"/>
      <c r="H823" s="135"/>
      <c r="I823" s="135"/>
      <c r="J823" s="135"/>
      <c r="K823" s="135"/>
      <c r="L823" s="135"/>
      <c r="M823" s="135"/>
      <c r="N823" s="135"/>
      <c r="O823" s="135"/>
      <c r="P823" s="135"/>
      <c r="Q823" s="135"/>
      <c r="R823" s="135"/>
      <c r="S823" s="135"/>
      <c r="T823" s="135"/>
      <c r="U823" s="135"/>
      <c r="V823" s="135"/>
      <c r="W823" s="135"/>
      <c r="X823" s="135"/>
      <c r="Y823" s="135"/>
      <c r="Z823" s="135"/>
    </row>
    <row r="824" spans="1:26" ht="21.6" customHeight="1">
      <c r="A824" s="135"/>
      <c r="B824" s="135"/>
      <c r="C824" s="135"/>
      <c r="D824" s="135"/>
      <c r="E824" s="135"/>
      <c r="F824" s="135"/>
      <c r="G824" s="135"/>
      <c r="H824" s="135"/>
      <c r="I824" s="135"/>
      <c r="J824" s="135"/>
      <c r="K824" s="135"/>
      <c r="L824" s="135"/>
      <c r="M824" s="135"/>
      <c r="N824" s="135"/>
      <c r="O824" s="135"/>
      <c r="P824" s="135"/>
      <c r="Q824" s="135"/>
      <c r="R824" s="135"/>
      <c r="S824" s="135"/>
      <c r="T824" s="135"/>
      <c r="U824" s="135"/>
      <c r="V824" s="135"/>
      <c r="W824" s="135"/>
      <c r="X824" s="135"/>
      <c r="Y824" s="135"/>
      <c r="Z824" s="135"/>
    </row>
    <row r="825" spans="1:26" ht="21.6" customHeight="1">
      <c r="A825" s="135"/>
      <c r="B825" s="135"/>
      <c r="C825" s="135"/>
      <c r="D825" s="135"/>
      <c r="E825" s="135"/>
      <c r="F825" s="135"/>
      <c r="G825" s="135"/>
      <c r="H825" s="135"/>
      <c r="I825" s="135"/>
      <c r="J825" s="135"/>
      <c r="K825" s="135"/>
      <c r="L825" s="135"/>
      <c r="M825" s="135"/>
      <c r="N825" s="135"/>
      <c r="O825" s="135"/>
      <c r="P825" s="135"/>
      <c r="Q825" s="135"/>
      <c r="R825" s="135"/>
      <c r="S825" s="135"/>
      <c r="T825" s="135"/>
      <c r="U825" s="135"/>
      <c r="V825" s="135"/>
      <c r="W825" s="135"/>
      <c r="X825" s="135"/>
      <c r="Y825" s="135"/>
      <c r="Z825" s="135"/>
    </row>
    <row r="826" spans="1:26" ht="21.6" customHeight="1">
      <c r="A826" s="135"/>
      <c r="B826" s="135"/>
      <c r="C826" s="135"/>
      <c r="D826" s="135"/>
      <c r="E826" s="135"/>
      <c r="F826" s="135"/>
      <c r="G826" s="135"/>
      <c r="H826" s="135"/>
      <c r="I826" s="135"/>
      <c r="J826" s="135"/>
      <c r="K826" s="135"/>
      <c r="L826" s="135"/>
      <c r="M826" s="135"/>
      <c r="N826" s="135"/>
      <c r="O826" s="135"/>
      <c r="P826" s="135"/>
      <c r="Q826" s="135"/>
      <c r="R826" s="135"/>
      <c r="S826" s="135"/>
      <c r="T826" s="135"/>
      <c r="U826" s="135"/>
      <c r="V826" s="135"/>
      <c r="W826" s="135"/>
      <c r="X826" s="135"/>
      <c r="Y826" s="135"/>
      <c r="Z826" s="135"/>
    </row>
    <row r="827" spans="1:26" ht="21.6" customHeight="1">
      <c r="A827" s="135"/>
      <c r="B827" s="135"/>
      <c r="C827" s="135"/>
      <c r="D827" s="135"/>
      <c r="E827" s="135"/>
      <c r="F827" s="135"/>
      <c r="G827" s="135"/>
      <c r="H827" s="135"/>
      <c r="I827" s="135"/>
      <c r="J827" s="135"/>
      <c r="K827" s="135"/>
      <c r="L827" s="135"/>
      <c r="M827" s="135"/>
      <c r="N827" s="135"/>
      <c r="O827" s="135"/>
      <c r="P827" s="135"/>
      <c r="Q827" s="135"/>
      <c r="R827" s="135"/>
      <c r="S827" s="135"/>
      <c r="T827" s="135"/>
      <c r="U827" s="135"/>
      <c r="V827" s="135"/>
      <c r="W827" s="135"/>
      <c r="X827" s="135"/>
      <c r="Y827" s="135"/>
      <c r="Z827" s="135"/>
    </row>
    <row r="828" spans="1:26" ht="21.6" customHeight="1">
      <c r="A828" s="135"/>
      <c r="B828" s="135"/>
      <c r="C828" s="135"/>
      <c r="D828" s="135"/>
      <c r="E828" s="135"/>
      <c r="F828" s="135"/>
      <c r="G828" s="135"/>
      <c r="H828" s="135"/>
      <c r="I828" s="135"/>
      <c r="J828" s="135"/>
      <c r="K828" s="135"/>
      <c r="L828" s="135"/>
      <c r="M828" s="135"/>
      <c r="N828" s="135"/>
      <c r="O828" s="135"/>
      <c r="P828" s="135"/>
      <c r="Q828" s="135"/>
      <c r="R828" s="135"/>
      <c r="S828" s="135"/>
      <c r="T828" s="135"/>
      <c r="U828" s="135"/>
      <c r="V828" s="135"/>
      <c r="W828" s="135"/>
      <c r="X828" s="135"/>
      <c r="Y828" s="135"/>
      <c r="Z828" s="135"/>
    </row>
    <row r="829" spans="1:26" ht="21.6" customHeight="1">
      <c r="A829" s="135"/>
      <c r="B829" s="135"/>
      <c r="C829" s="135"/>
      <c r="D829" s="135"/>
      <c r="E829" s="135"/>
      <c r="F829" s="135"/>
      <c r="G829" s="135"/>
      <c r="H829" s="135"/>
      <c r="I829" s="135"/>
      <c r="J829" s="135"/>
      <c r="K829" s="135"/>
      <c r="L829" s="135"/>
      <c r="M829" s="135"/>
      <c r="N829" s="135"/>
      <c r="O829" s="135"/>
      <c r="P829" s="135"/>
      <c r="Q829" s="135"/>
      <c r="R829" s="135"/>
      <c r="S829" s="135"/>
      <c r="T829" s="135"/>
      <c r="U829" s="135"/>
      <c r="V829" s="135"/>
      <c r="W829" s="135"/>
      <c r="X829" s="135"/>
      <c r="Y829" s="135"/>
      <c r="Z829" s="135"/>
    </row>
    <row r="830" spans="1:26" ht="21.6" customHeight="1">
      <c r="A830" s="135"/>
      <c r="B830" s="135"/>
      <c r="C830" s="135"/>
      <c r="D830" s="135"/>
      <c r="E830" s="135"/>
      <c r="F830" s="135"/>
      <c r="G830" s="135"/>
      <c r="H830" s="135"/>
      <c r="I830" s="135"/>
      <c r="J830" s="135"/>
      <c r="K830" s="135"/>
      <c r="L830" s="135"/>
      <c r="M830" s="135"/>
      <c r="N830" s="135"/>
      <c r="O830" s="135"/>
      <c r="P830" s="135"/>
      <c r="Q830" s="135"/>
      <c r="R830" s="135"/>
      <c r="S830" s="135"/>
      <c r="T830" s="135"/>
      <c r="U830" s="135"/>
      <c r="V830" s="135"/>
      <c r="W830" s="135"/>
      <c r="X830" s="135"/>
      <c r="Y830" s="135"/>
      <c r="Z830" s="135"/>
    </row>
    <row r="831" spans="1:26" ht="21.6" customHeight="1">
      <c r="A831" s="135"/>
      <c r="B831" s="135"/>
      <c r="C831" s="135"/>
      <c r="D831" s="135"/>
      <c r="E831" s="135"/>
      <c r="F831" s="135"/>
      <c r="G831" s="135"/>
      <c r="H831" s="135"/>
      <c r="I831" s="135"/>
      <c r="J831" s="135"/>
      <c r="K831" s="135"/>
      <c r="L831" s="135"/>
      <c r="M831" s="135"/>
      <c r="N831" s="135"/>
      <c r="O831" s="135"/>
      <c r="P831" s="135"/>
      <c r="Q831" s="135"/>
      <c r="R831" s="135"/>
      <c r="S831" s="135"/>
      <c r="T831" s="135"/>
      <c r="U831" s="135"/>
      <c r="V831" s="135"/>
      <c r="W831" s="135"/>
      <c r="X831" s="135"/>
      <c r="Y831" s="135"/>
      <c r="Z831" s="135"/>
    </row>
    <row r="832" spans="1:26" ht="21.6" customHeight="1">
      <c r="A832" s="135"/>
      <c r="B832" s="135"/>
      <c r="C832" s="135"/>
      <c r="D832" s="135"/>
      <c r="E832" s="135"/>
      <c r="F832" s="135"/>
      <c r="G832" s="135"/>
      <c r="H832" s="135"/>
      <c r="I832" s="135"/>
      <c r="J832" s="135"/>
      <c r="K832" s="135"/>
      <c r="L832" s="135"/>
      <c r="M832" s="135"/>
      <c r="N832" s="135"/>
      <c r="O832" s="135"/>
      <c r="P832" s="135"/>
      <c r="Q832" s="135"/>
      <c r="R832" s="135"/>
      <c r="S832" s="135"/>
      <c r="T832" s="135"/>
      <c r="U832" s="135"/>
      <c r="V832" s="135"/>
      <c r="W832" s="135"/>
      <c r="X832" s="135"/>
      <c r="Y832" s="135"/>
      <c r="Z832" s="135"/>
    </row>
    <row r="833" spans="1:26" ht="21.6" customHeight="1">
      <c r="A833" s="135"/>
      <c r="B833" s="135"/>
      <c r="C833" s="135"/>
      <c r="D833" s="135"/>
      <c r="E833" s="135"/>
      <c r="F833" s="135"/>
      <c r="G833" s="135"/>
      <c r="H833" s="135"/>
      <c r="I833" s="135"/>
      <c r="J833" s="135"/>
      <c r="K833" s="135"/>
      <c r="L833" s="135"/>
      <c r="M833" s="135"/>
      <c r="N833" s="135"/>
      <c r="O833" s="135"/>
      <c r="P833" s="135"/>
      <c r="Q833" s="135"/>
      <c r="R833" s="135"/>
      <c r="S833" s="135"/>
      <c r="T833" s="135"/>
      <c r="U833" s="135"/>
      <c r="V833" s="135"/>
      <c r="W833" s="135"/>
      <c r="X833" s="135"/>
      <c r="Y833" s="135"/>
      <c r="Z833" s="135"/>
    </row>
    <row r="834" spans="1:26" ht="21.6" customHeight="1">
      <c r="A834" s="135"/>
      <c r="B834" s="135"/>
      <c r="C834" s="135"/>
      <c r="D834" s="135"/>
      <c r="E834" s="135"/>
      <c r="F834" s="135"/>
      <c r="G834" s="135"/>
      <c r="H834" s="135"/>
      <c r="I834" s="135"/>
      <c r="J834" s="135"/>
      <c r="K834" s="135"/>
      <c r="L834" s="135"/>
      <c r="M834" s="135"/>
      <c r="N834" s="135"/>
      <c r="O834" s="135"/>
      <c r="P834" s="135"/>
      <c r="Q834" s="135"/>
      <c r="R834" s="135"/>
      <c r="S834" s="135"/>
      <c r="T834" s="135"/>
      <c r="U834" s="135"/>
      <c r="V834" s="135"/>
      <c r="W834" s="135"/>
      <c r="X834" s="135"/>
      <c r="Y834" s="135"/>
      <c r="Z834" s="135"/>
    </row>
    <row r="835" spans="1:26" ht="21.6" customHeight="1">
      <c r="A835" s="135"/>
      <c r="B835" s="135"/>
      <c r="C835" s="135"/>
      <c r="D835" s="135"/>
      <c r="E835" s="135"/>
      <c r="F835" s="135"/>
      <c r="G835" s="135"/>
      <c r="H835" s="135"/>
      <c r="I835" s="135"/>
      <c r="J835" s="135"/>
      <c r="K835" s="135"/>
      <c r="L835" s="135"/>
      <c r="M835" s="135"/>
      <c r="N835" s="135"/>
      <c r="O835" s="135"/>
      <c r="P835" s="135"/>
      <c r="Q835" s="135"/>
      <c r="R835" s="135"/>
      <c r="S835" s="135"/>
      <c r="T835" s="135"/>
      <c r="U835" s="135"/>
      <c r="V835" s="135"/>
      <c r="W835" s="135"/>
      <c r="X835" s="135"/>
      <c r="Y835" s="135"/>
      <c r="Z835" s="135"/>
    </row>
    <row r="836" spans="1:26" ht="21.6" customHeight="1">
      <c r="A836" s="135"/>
      <c r="B836" s="135"/>
      <c r="C836" s="135"/>
      <c r="D836" s="135"/>
      <c r="E836" s="135"/>
      <c r="F836" s="135"/>
      <c r="G836" s="135"/>
      <c r="H836" s="135"/>
      <c r="I836" s="135"/>
      <c r="J836" s="135"/>
      <c r="K836" s="135"/>
      <c r="L836" s="135"/>
      <c r="M836" s="135"/>
      <c r="N836" s="135"/>
      <c r="O836" s="135"/>
      <c r="P836" s="135"/>
      <c r="Q836" s="135"/>
      <c r="R836" s="135"/>
      <c r="S836" s="135"/>
      <c r="T836" s="135"/>
      <c r="U836" s="135"/>
      <c r="V836" s="135"/>
      <c r="W836" s="135"/>
      <c r="X836" s="135"/>
      <c r="Y836" s="135"/>
      <c r="Z836" s="135"/>
    </row>
    <row r="837" spans="1:26" ht="21.6" customHeight="1">
      <c r="A837" s="135"/>
      <c r="B837" s="135"/>
      <c r="C837" s="135"/>
      <c r="D837" s="135"/>
      <c r="E837" s="135"/>
      <c r="F837" s="135"/>
      <c r="G837" s="135"/>
      <c r="H837" s="135"/>
      <c r="I837" s="135"/>
      <c r="J837" s="135"/>
      <c r="K837" s="135"/>
      <c r="L837" s="135"/>
      <c r="M837" s="135"/>
      <c r="N837" s="135"/>
      <c r="O837" s="135"/>
      <c r="P837" s="135"/>
      <c r="Q837" s="135"/>
      <c r="R837" s="135"/>
      <c r="S837" s="135"/>
      <c r="T837" s="135"/>
      <c r="U837" s="135"/>
      <c r="V837" s="135"/>
      <c r="W837" s="135"/>
      <c r="X837" s="135"/>
      <c r="Y837" s="135"/>
      <c r="Z837" s="135"/>
    </row>
    <row r="838" spans="1:26" ht="21.6" customHeight="1">
      <c r="A838" s="135"/>
      <c r="B838" s="135"/>
      <c r="C838" s="135"/>
      <c r="D838" s="135"/>
      <c r="E838" s="135"/>
      <c r="F838" s="135"/>
      <c r="G838" s="135"/>
      <c r="H838" s="135"/>
      <c r="I838" s="135"/>
      <c r="J838" s="135"/>
      <c r="K838" s="135"/>
      <c r="L838" s="135"/>
      <c r="M838" s="135"/>
      <c r="N838" s="135"/>
      <c r="O838" s="135"/>
      <c r="P838" s="135"/>
      <c r="Q838" s="135"/>
      <c r="R838" s="135"/>
      <c r="S838" s="135"/>
      <c r="T838" s="135"/>
      <c r="U838" s="135"/>
      <c r="V838" s="135"/>
      <c r="W838" s="135"/>
      <c r="X838" s="135"/>
      <c r="Y838" s="135"/>
      <c r="Z838" s="135"/>
    </row>
    <row r="839" spans="1:26" ht="21.6" customHeight="1">
      <c r="A839" s="135"/>
      <c r="B839" s="135"/>
      <c r="C839" s="135"/>
      <c r="D839" s="135"/>
      <c r="E839" s="135"/>
      <c r="F839" s="135"/>
      <c r="G839" s="135"/>
      <c r="H839" s="135"/>
      <c r="I839" s="135"/>
      <c r="J839" s="135"/>
      <c r="K839" s="135"/>
      <c r="L839" s="135"/>
      <c r="M839" s="135"/>
      <c r="N839" s="135"/>
      <c r="O839" s="135"/>
      <c r="P839" s="135"/>
      <c r="Q839" s="135"/>
      <c r="R839" s="135"/>
      <c r="S839" s="135"/>
      <c r="T839" s="135"/>
      <c r="U839" s="135"/>
      <c r="V839" s="135"/>
      <c r="W839" s="135"/>
      <c r="X839" s="135"/>
      <c r="Y839" s="135"/>
      <c r="Z839" s="135"/>
    </row>
    <row r="840" spans="1:26" ht="21.6" customHeight="1">
      <c r="A840" s="135"/>
      <c r="B840" s="135"/>
      <c r="C840" s="135"/>
      <c r="D840" s="135"/>
      <c r="E840" s="135"/>
      <c r="F840" s="135"/>
      <c r="G840" s="135"/>
      <c r="H840" s="135"/>
      <c r="I840" s="135"/>
      <c r="J840" s="135"/>
      <c r="K840" s="135"/>
      <c r="L840" s="135"/>
      <c r="M840" s="135"/>
      <c r="N840" s="135"/>
      <c r="O840" s="135"/>
      <c r="P840" s="135"/>
      <c r="Q840" s="135"/>
      <c r="R840" s="135"/>
      <c r="S840" s="135"/>
      <c r="T840" s="135"/>
      <c r="U840" s="135"/>
      <c r="V840" s="135"/>
      <c r="W840" s="135"/>
      <c r="X840" s="135"/>
      <c r="Y840" s="135"/>
      <c r="Z840" s="135"/>
    </row>
    <row r="841" spans="1:26" ht="21.6" customHeight="1">
      <c r="A841" s="135"/>
      <c r="B841" s="135"/>
      <c r="C841" s="135"/>
      <c r="D841" s="135"/>
      <c r="E841" s="135"/>
      <c r="F841" s="135"/>
      <c r="G841" s="135"/>
      <c r="H841" s="135"/>
      <c r="I841" s="135"/>
      <c r="J841" s="135"/>
      <c r="K841" s="135"/>
      <c r="L841" s="135"/>
      <c r="M841" s="135"/>
      <c r="N841" s="135"/>
      <c r="O841" s="135"/>
      <c r="P841" s="135"/>
      <c r="Q841" s="135"/>
      <c r="R841" s="135"/>
      <c r="S841" s="135"/>
      <c r="T841" s="135"/>
      <c r="U841" s="135"/>
      <c r="V841" s="135"/>
      <c r="W841" s="135"/>
      <c r="X841" s="135"/>
      <c r="Y841" s="135"/>
      <c r="Z841" s="135"/>
    </row>
    <row r="842" spans="1:26" ht="21.6" customHeight="1">
      <c r="A842" s="135"/>
      <c r="B842" s="135"/>
      <c r="C842" s="135"/>
      <c r="D842" s="135"/>
      <c r="E842" s="135"/>
      <c r="F842" s="135"/>
      <c r="G842" s="135"/>
      <c r="H842" s="135"/>
      <c r="I842" s="135"/>
      <c r="J842" s="135"/>
      <c r="K842" s="135"/>
      <c r="L842" s="135"/>
      <c r="M842" s="135"/>
      <c r="N842" s="135"/>
      <c r="O842" s="135"/>
      <c r="P842" s="135"/>
      <c r="Q842" s="135"/>
      <c r="R842" s="135"/>
      <c r="S842" s="135"/>
      <c r="T842" s="135"/>
      <c r="U842" s="135"/>
      <c r="V842" s="135"/>
      <c r="W842" s="135"/>
      <c r="X842" s="135"/>
      <c r="Y842" s="135"/>
      <c r="Z842" s="135"/>
    </row>
    <row r="843" spans="1:26" ht="21.6" customHeight="1">
      <c r="A843" s="135"/>
      <c r="B843" s="135"/>
      <c r="C843" s="135"/>
      <c r="D843" s="135"/>
      <c r="E843" s="135"/>
      <c r="F843" s="135"/>
      <c r="G843" s="135"/>
      <c r="H843" s="135"/>
      <c r="I843" s="135"/>
      <c r="J843" s="135"/>
      <c r="K843" s="135"/>
      <c r="L843" s="135"/>
      <c r="M843" s="135"/>
      <c r="N843" s="135"/>
      <c r="O843" s="135"/>
      <c r="P843" s="135"/>
      <c r="Q843" s="135"/>
      <c r="R843" s="135"/>
      <c r="S843" s="135"/>
      <c r="T843" s="135"/>
      <c r="U843" s="135"/>
      <c r="V843" s="135"/>
      <c r="W843" s="135"/>
      <c r="X843" s="135"/>
      <c r="Y843" s="135"/>
      <c r="Z843" s="135"/>
    </row>
    <row r="844" spans="1:26" ht="21.6" customHeight="1">
      <c r="A844" s="135"/>
      <c r="B844" s="135"/>
      <c r="C844" s="135"/>
      <c r="D844" s="135"/>
      <c r="E844" s="135"/>
      <c r="F844" s="135"/>
      <c r="G844" s="135"/>
      <c r="H844" s="135"/>
      <c r="I844" s="135"/>
      <c r="J844" s="135"/>
      <c r="K844" s="135"/>
      <c r="L844" s="135"/>
      <c r="M844" s="135"/>
      <c r="N844" s="135"/>
      <c r="O844" s="135"/>
      <c r="P844" s="135"/>
      <c r="Q844" s="135"/>
      <c r="R844" s="135"/>
      <c r="S844" s="135"/>
      <c r="T844" s="135"/>
      <c r="U844" s="135"/>
      <c r="V844" s="135"/>
      <c r="W844" s="135"/>
      <c r="X844" s="135"/>
      <c r="Y844" s="135"/>
      <c r="Z844" s="135"/>
    </row>
    <row r="845" spans="1:26" ht="21.6" customHeight="1">
      <c r="A845" s="135"/>
      <c r="B845" s="135"/>
      <c r="C845" s="135"/>
      <c r="D845" s="135"/>
      <c r="E845" s="135"/>
      <c r="F845" s="135"/>
      <c r="G845" s="135"/>
      <c r="H845" s="135"/>
      <c r="I845" s="135"/>
      <c r="J845" s="135"/>
      <c r="K845" s="135"/>
      <c r="L845" s="135"/>
      <c r="M845" s="135"/>
      <c r="N845" s="135"/>
      <c r="O845" s="135"/>
      <c r="P845" s="135"/>
      <c r="Q845" s="135"/>
      <c r="R845" s="135"/>
      <c r="S845" s="135"/>
      <c r="T845" s="135"/>
      <c r="U845" s="135"/>
      <c r="V845" s="135"/>
      <c r="W845" s="135"/>
      <c r="X845" s="135"/>
      <c r="Y845" s="135"/>
      <c r="Z845" s="135"/>
    </row>
    <row r="846" spans="1:26" ht="21.6" customHeight="1">
      <c r="A846" s="135"/>
      <c r="B846" s="135"/>
      <c r="C846" s="135"/>
      <c r="D846" s="135"/>
      <c r="E846" s="135"/>
      <c r="F846" s="135"/>
      <c r="G846" s="135"/>
      <c r="H846" s="135"/>
      <c r="I846" s="135"/>
      <c r="J846" s="135"/>
      <c r="K846" s="135"/>
      <c r="L846" s="135"/>
      <c r="M846" s="135"/>
      <c r="N846" s="135"/>
      <c r="O846" s="135"/>
      <c r="P846" s="135"/>
      <c r="Q846" s="135"/>
      <c r="R846" s="135"/>
      <c r="S846" s="135"/>
      <c r="T846" s="135"/>
      <c r="U846" s="135"/>
      <c r="V846" s="135"/>
      <c r="W846" s="135"/>
      <c r="X846" s="135"/>
      <c r="Y846" s="135"/>
      <c r="Z846" s="135"/>
    </row>
    <row r="847" spans="1:26" ht="21.6" customHeight="1">
      <c r="A847" s="135"/>
      <c r="B847" s="135"/>
      <c r="C847" s="135"/>
      <c r="D847" s="135"/>
      <c r="E847" s="135"/>
      <c r="F847" s="135"/>
      <c r="G847" s="135"/>
      <c r="H847" s="135"/>
      <c r="I847" s="135"/>
      <c r="J847" s="135"/>
      <c r="K847" s="135"/>
      <c r="L847" s="135"/>
      <c r="M847" s="135"/>
      <c r="N847" s="135"/>
      <c r="O847" s="135"/>
      <c r="P847" s="135"/>
      <c r="Q847" s="135"/>
      <c r="R847" s="135"/>
      <c r="S847" s="135"/>
      <c r="T847" s="135"/>
      <c r="U847" s="135"/>
      <c r="V847" s="135"/>
      <c r="W847" s="135"/>
      <c r="X847" s="135"/>
      <c r="Y847" s="135"/>
      <c r="Z847" s="135"/>
    </row>
    <row r="848" spans="1:26" ht="21.6" customHeight="1">
      <c r="A848" s="135"/>
      <c r="B848" s="135"/>
      <c r="C848" s="135"/>
      <c r="D848" s="135"/>
      <c r="E848" s="135"/>
      <c r="F848" s="135"/>
      <c r="G848" s="135"/>
      <c r="H848" s="135"/>
      <c r="I848" s="135"/>
      <c r="J848" s="135"/>
      <c r="K848" s="135"/>
      <c r="L848" s="135"/>
      <c r="M848" s="135"/>
      <c r="N848" s="135"/>
      <c r="O848" s="135"/>
      <c r="P848" s="135"/>
      <c r="Q848" s="135"/>
      <c r="R848" s="135"/>
      <c r="S848" s="135"/>
      <c r="T848" s="135"/>
      <c r="U848" s="135"/>
      <c r="V848" s="135"/>
      <c r="W848" s="135"/>
      <c r="X848" s="135"/>
      <c r="Y848" s="135"/>
      <c r="Z848" s="135"/>
    </row>
    <row r="849" spans="1:26" ht="21.6" customHeight="1">
      <c r="A849" s="135"/>
      <c r="B849" s="135"/>
      <c r="C849" s="135"/>
      <c r="D849" s="135"/>
      <c r="E849" s="135"/>
      <c r="F849" s="135"/>
      <c r="G849" s="135"/>
      <c r="H849" s="135"/>
      <c r="I849" s="135"/>
      <c r="J849" s="135"/>
      <c r="K849" s="135"/>
      <c r="L849" s="135"/>
      <c r="M849" s="135"/>
      <c r="N849" s="135"/>
      <c r="O849" s="135"/>
      <c r="P849" s="135"/>
      <c r="Q849" s="135"/>
      <c r="R849" s="135"/>
      <c r="S849" s="135"/>
      <c r="T849" s="135"/>
      <c r="U849" s="135"/>
      <c r="V849" s="135"/>
      <c r="W849" s="135"/>
      <c r="X849" s="135"/>
      <c r="Y849" s="135"/>
      <c r="Z849" s="135"/>
    </row>
    <row r="850" spans="1:26" ht="21.6" customHeight="1">
      <c r="A850" s="135"/>
      <c r="B850" s="135"/>
      <c r="C850" s="135"/>
      <c r="D850" s="135"/>
      <c r="E850" s="135"/>
      <c r="F850" s="135"/>
      <c r="G850" s="135"/>
      <c r="H850" s="135"/>
      <c r="I850" s="135"/>
      <c r="J850" s="135"/>
      <c r="K850" s="135"/>
      <c r="L850" s="135"/>
      <c r="M850" s="135"/>
      <c r="N850" s="135"/>
      <c r="O850" s="135"/>
      <c r="P850" s="135"/>
      <c r="Q850" s="135"/>
      <c r="R850" s="135"/>
      <c r="S850" s="135"/>
      <c r="T850" s="135"/>
      <c r="U850" s="135"/>
      <c r="V850" s="135"/>
      <c r="W850" s="135"/>
      <c r="X850" s="135"/>
      <c r="Y850" s="135"/>
      <c r="Z850" s="135"/>
    </row>
    <row r="851" spans="1:26" ht="21.6" customHeight="1">
      <c r="A851" s="135"/>
      <c r="B851" s="135"/>
      <c r="C851" s="135"/>
      <c r="D851" s="135"/>
      <c r="E851" s="135"/>
      <c r="F851" s="135"/>
      <c r="G851" s="135"/>
      <c r="H851" s="135"/>
      <c r="I851" s="135"/>
      <c r="J851" s="135"/>
      <c r="K851" s="135"/>
      <c r="L851" s="135"/>
      <c r="M851" s="135"/>
      <c r="N851" s="135"/>
      <c r="O851" s="135"/>
      <c r="P851" s="135"/>
      <c r="Q851" s="135"/>
      <c r="R851" s="135"/>
      <c r="S851" s="135"/>
      <c r="T851" s="135"/>
      <c r="U851" s="135"/>
      <c r="V851" s="135"/>
      <c r="W851" s="135"/>
      <c r="X851" s="135"/>
      <c r="Y851" s="135"/>
      <c r="Z851" s="135"/>
    </row>
    <row r="852" spans="1:26" ht="21.6" customHeight="1">
      <c r="A852" s="135"/>
      <c r="B852" s="135"/>
      <c r="C852" s="135"/>
      <c r="D852" s="135"/>
      <c r="E852" s="135"/>
      <c r="F852" s="135"/>
      <c r="G852" s="135"/>
      <c r="H852" s="135"/>
      <c r="I852" s="135"/>
      <c r="J852" s="135"/>
      <c r="K852" s="135"/>
      <c r="L852" s="135"/>
      <c r="M852" s="135"/>
      <c r="N852" s="135"/>
      <c r="O852" s="135"/>
      <c r="P852" s="135"/>
      <c r="Q852" s="135"/>
      <c r="R852" s="135"/>
      <c r="S852" s="135"/>
      <c r="T852" s="135"/>
      <c r="U852" s="135"/>
      <c r="V852" s="135"/>
      <c r="W852" s="135"/>
      <c r="X852" s="135"/>
      <c r="Y852" s="135"/>
      <c r="Z852" s="135"/>
    </row>
    <row r="853" spans="1:26" ht="21.6" customHeight="1">
      <c r="A853" s="135"/>
      <c r="B853" s="135"/>
      <c r="C853" s="135"/>
      <c r="D853" s="135"/>
      <c r="E853" s="135"/>
      <c r="F853" s="135"/>
      <c r="G853" s="135"/>
      <c r="H853" s="135"/>
      <c r="I853" s="135"/>
      <c r="J853" s="135"/>
      <c r="K853" s="135"/>
      <c r="L853" s="135"/>
      <c r="M853" s="135"/>
      <c r="N853" s="135"/>
      <c r="O853" s="135"/>
      <c r="P853" s="135"/>
      <c r="Q853" s="135"/>
      <c r="R853" s="135"/>
      <c r="S853" s="135"/>
      <c r="T853" s="135"/>
      <c r="U853" s="135"/>
      <c r="V853" s="135"/>
      <c r="W853" s="135"/>
      <c r="X853" s="135"/>
      <c r="Y853" s="135"/>
      <c r="Z853" s="135"/>
    </row>
    <row r="854" spans="1:26" ht="21.6" customHeight="1">
      <c r="A854" s="135"/>
      <c r="B854" s="135"/>
      <c r="C854" s="135"/>
      <c r="D854" s="135"/>
      <c r="E854" s="135"/>
      <c r="F854" s="135"/>
      <c r="G854" s="135"/>
      <c r="H854" s="135"/>
      <c r="I854" s="135"/>
      <c r="J854" s="135"/>
      <c r="K854" s="135"/>
      <c r="L854" s="135"/>
      <c r="M854" s="135"/>
      <c r="N854" s="135"/>
      <c r="O854" s="135"/>
      <c r="P854" s="135"/>
      <c r="Q854" s="135"/>
      <c r="R854" s="135"/>
      <c r="S854" s="135"/>
      <c r="T854" s="135"/>
      <c r="U854" s="135"/>
      <c r="V854" s="135"/>
      <c r="W854" s="135"/>
      <c r="X854" s="135"/>
      <c r="Y854" s="135"/>
      <c r="Z854" s="135"/>
    </row>
    <row r="855" spans="1:26" ht="21.6" customHeight="1">
      <c r="A855" s="135"/>
      <c r="B855" s="135"/>
      <c r="C855" s="135"/>
      <c r="D855" s="135"/>
      <c r="E855" s="135"/>
      <c r="F855" s="135"/>
      <c r="G855" s="135"/>
      <c r="H855" s="135"/>
      <c r="I855" s="135"/>
      <c r="J855" s="135"/>
      <c r="K855" s="135"/>
      <c r="L855" s="135"/>
      <c r="M855" s="135"/>
      <c r="N855" s="135"/>
      <c r="O855" s="135"/>
      <c r="P855" s="135"/>
      <c r="Q855" s="135"/>
      <c r="R855" s="135"/>
      <c r="S855" s="135"/>
      <c r="T855" s="135"/>
      <c r="U855" s="135"/>
      <c r="V855" s="135"/>
      <c r="W855" s="135"/>
      <c r="X855" s="135"/>
      <c r="Y855" s="135"/>
      <c r="Z855" s="135"/>
    </row>
    <row r="856" spans="1:26" ht="21.6" customHeight="1">
      <c r="A856" s="135"/>
      <c r="B856" s="135"/>
      <c r="C856" s="135"/>
      <c r="D856" s="135"/>
      <c r="E856" s="135"/>
      <c r="F856" s="135"/>
      <c r="G856" s="135"/>
      <c r="H856" s="135"/>
      <c r="I856" s="135"/>
      <c r="J856" s="135"/>
      <c r="K856" s="135"/>
      <c r="L856" s="135"/>
      <c r="M856" s="135"/>
      <c r="N856" s="135"/>
      <c r="O856" s="135"/>
      <c r="P856" s="135"/>
      <c r="Q856" s="135"/>
      <c r="R856" s="135"/>
      <c r="S856" s="135"/>
      <c r="T856" s="135"/>
      <c r="U856" s="135"/>
      <c r="V856" s="135"/>
      <c r="W856" s="135"/>
      <c r="X856" s="135"/>
      <c r="Y856" s="135"/>
      <c r="Z856" s="135"/>
    </row>
    <row r="857" spans="1:26" ht="21.6" customHeight="1">
      <c r="A857" s="135"/>
      <c r="B857" s="135"/>
      <c r="C857" s="135"/>
      <c r="D857" s="135"/>
      <c r="E857" s="135"/>
      <c r="F857" s="135"/>
      <c r="G857" s="135"/>
      <c r="H857" s="135"/>
      <c r="I857" s="135"/>
      <c r="J857" s="135"/>
      <c r="K857" s="135"/>
      <c r="L857" s="135"/>
      <c r="M857" s="135"/>
      <c r="N857" s="135"/>
      <c r="O857" s="135"/>
      <c r="P857" s="135"/>
      <c r="Q857" s="135"/>
      <c r="R857" s="135"/>
      <c r="S857" s="135"/>
      <c r="T857" s="135"/>
      <c r="U857" s="135"/>
      <c r="V857" s="135"/>
      <c r="W857" s="135"/>
      <c r="X857" s="135"/>
      <c r="Y857" s="135"/>
      <c r="Z857" s="135"/>
    </row>
    <row r="858" spans="1:26" ht="21.6" customHeight="1">
      <c r="A858" s="135"/>
      <c r="B858" s="135"/>
      <c r="C858" s="135"/>
      <c r="D858" s="135"/>
      <c r="E858" s="135"/>
      <c r="F858" s="135"/>
      <c r="G858" s="135"/>
      <c r="H858" s="135"/>
      <c r="I858" s="135"/>
      <c r="J858" s="135"/>
      <c r="K858" s="135"/>
      <c r="L858" s="135"/>
      <c r="M858" s="135"/>
      <c r="N858" s="135"/>
      <c r="O858" s="135"/>
      <c r="P858" s="135"/>
      <c r="Q858" s="135"/>
      <c r="R858" s="135"/>
      <c r="S858" s="135"/>
      <c r="T858" s="135"/>
      <c r="U858" s="135"/>
      <c r="V858" s="135"/>
      <c r="W858" s="135"/>
      <c r="X858" s="135"/>
      <c r="Y858" s="135"/>
      <c r="Z858" s="135"/>
    </row>
    <row r="859" spans="1:26" ht="21.6" customHeight="1">
      <c r="A859" s="135"/>
      <c r="B859" s="135"/>
      <c r="C859" s="135"/>
      <c r="D859" s="135"/>
      <c r="E859" s="135"/>
      <c r="F859" s="135"/>
      <c r="G859" s="135"/>
      <c r="H859" s="135"/>
      <c r="I859" s="135"/>
      <c r="J859" s="135"/>
      <c r="K859" s="135"/>
      <c r="L859" s="135"/>
      <c r="M859" s="135"/>
      <c r="N859" s="135"/>
      <c r="O859" s="135"/>
      <c r="P859" s="135"/>
      <c r="Q859" s="135"/>
      <c r="R859" s="135"/>
      <c r="S859" s="135"/>
      <c r="T859" s="135"/>
      <c r="U859" s="135"/>
      <c r="V859" s="135"/>
      <c r="W859" s="135"/>
      <c r="X859" s="135"/>
      <c r="Y859" s="135"/>
      <c r="Z859" s="135"/>
    </row>
    <row r="860" spans="1:26" ht="21.6" customHeight="1">
      <c r="A860" s="135"/>
      <c r="B860" s="135"/>
      <c r="C860" s="135"/>
      <c r="D860" s="135"/>
      <c r="E860" s="135"/>
      <c r="F860" s="135"/>
      <c r="G860" s="135"/>
      <c r="H860" s="135"/>
      <c r="I860" s="135"/>
      <c r="J860" s="135"/>
      <c r="K860" s="135"/>
      <c r="L860" s="135"/>
      <c r="M860" s="135"/>
      <c r="N860" s="135"/>
      <c r="O860" s="135"/>
      <c r="P860" s="135"/>
      <c r="Q860" s="135"/>
      <c r="R860" s="135"/>
      <c r="S860" s="135"/>
      <c r="T860" s="135"/>
      <c r="U860" s="135"/>
      <c r="V860" s="135"/>
      <c r="W860" s="135"/>
      <c r="X860" s="135"/>
      <c r="Y860" s="135"/>
      <c r="Z860" s="135"/>
    </row>
    <row r="861" spans="1:26" ht="21.6" customHeight="1">
      <c r="A861" s="135"/>
      <c r="B861" s="135"/>
      <c r="C861" s="135"/>
      <c r="D861" s="135"/>
      <c r="E861" s="135"/>
      <c r="F861" s="135"/>
      <c r="G861" s="135"/>
      <c r="H861" s="135"/>
      <c r="I861" s="135"/>
      <c r="J861" s="135"/>
      <c r="K861" s="135"/>
      <c r="L861" s="135"/>
      <c r="M861" s="135"/>
      <c r="N861" s="135"/>
      <c r="O861" s="135"/>
      <c r="P861" s="135"/>
      <c r="Q861" s="135"/>
      <c r="R861" s="135"/>
      <c r="S861" s="135"/>
      <c r="T861" s="135"/>
      <c r="U861" s="135"/>
      <c r="V861" s="135"/>
      <c r="W861" s="135"/>
      <c r="X861" s="135"/>
      <c r="Y861" s="135"/>
      <c r="Z861" s="135"/>
    </row>
    <row r="862" spans="1:26" ht="21.6" customHeight="1">
      <c r="A862" s="135"/>
      <c r="B862" s="135"/>
      <c r="C862" s="135"/>
      <c r="D862" s="135"/>
      <c r="E862" s="135"/>
      <c r="F862" s="135"/>
      <c r="G862" s="135"/>
      <c r="H862" s="135"/>
      <c r="I862" s="135"/>
      <c r="J862" s="135"/>
      <c r="K862" s="135"/>
      <c r="L862" s="135"/>
      <c r="M862" s="135"/>
      <c r="N862" s="135"/>
      <c r="O862" s="135"/>
      <c r="P862" s="135"/>
      <c r="Q862" s="135"/>
      <c r="R862" s="135"/>
      <c r="S862" s="135"/>
      <c r="T862" s="135"/>
      <c r="U862" s="135"/>
      <c r="V862" s="135"/>
      <c r="W862" s="135"/>
      <c r="X862" s="135"/>
      <c r="Y862" s="135"/>
      <c r="Z862" s="135"/>
    </row>
    <row r="863" spans="1:26" ht="21.6" customHeight="1">
      <c r="A863" s="135"/>
      <c r="B863" s="135"/>
      <c r="C863" s="135"/>
      <c r="D863" s="135"/>
      <c r="E863" s="135"/>
      <c r="F863" s="135"/>
      <c r="G863" s="135"/>
      <c r="H863" s="135"/>
      <c r="I863" s="135"/>
      <c r="J863" s="135"/>
      <c r="K863" s="135"/>
      <c r="L863" s="135"/>
      <c r="M863" s="135"/>
      <c r="N863" s="135"/>
      <c r="O863" s="135"/>
      <c r="P863" s="135"/>
      <c r="Q863" s="135"/>
      <c r="R863" s="135"/>
      <c r="S863" s="135"/>
      <c r="T863" s="135"/>
      <c r="U863" s="135"/>
      <c r="V863" s="135"/>
      <c r="W863" s="135"/>
      <c r="X863" s="135"/>
      <c r="Y863" s="135"/>
      <c r="Z863" s="135"/>
    </row>
    <row r="864" spans="1:26" ht="21.6" customHeight="1">
      <c r="A864" s="135"/>
      <c r="B864" s="135"/>
      <c r="C864" s="135"/>
      <c r="D864" s="135"/>
      <c r="E864" s="135"/>
      <c r="F864" s="135"/>
      <c r="G864" s="135"/>
      <c r="H864" s="135"/>
      <c r="I864" s="135"/>
      <c r="J864" s="135"/>
      <c r="K864" s="135"/>
      <c r="L864" s="135"/>
      <c r="M864" s="135"/>
      <c r="N864" s="135"/>
      <c r="O864" s="135"/>
      <c r="P864" s="135"/>
      <c r="Q864" s="135"/>
      <c r="R864" s="135"/>
      <c r="S864" s="135"/>
      <c r="T864" s="135"/>
      <c r="U864" s="135"/>
      <c r="V864" s="135"/>
      <c r="W864" s="135"/>
      <c r="X864" s="135"/>
      <c r="Y864" s="135"/>
      <c r="Z864" s="135"/>
    </row>
    <row r="865" spans="1:26" ht="21.6" customHeight="1">
      <c r="A865" s="135"/>
      <c r="B865" s="135"/>
      <c r="C865" s="135"/>
      <c r="D865" s="135"/>
      <c r="E865" s="135"/>
      <c r="F865" s="135"/>
      <c r="G865" s="135"/>
      <c r="H865" s="135"/>
      <c r="I865" s="135"/>
      <c r="J865" s="135"/>
      <c r="K865" s="135"/>
      <c r="L865" s="135"/>
      <c r="M865" s="135"/>
      <c r="N865" s="135"/>
      <c r="O865" s="135"/>
      <c r="P865" s="135"/>
      <c r="Q865" s="135"/>
      <c r="R865" s="135"/>
      <c r="S865" s="135"/>
      <c r="T865" s="135"/>
      <c r="U865" s="135"/>
      <c r="V865" s="135"/>
      <c r="W865" s="135"/>
      <c r="X865" s="135"/>
      <c r="Y865" s="135"/>
      <c r="Z865" s="135"/>
    </row>
    <row r="866" spans="1:26" ht="21.6" customHeight="1">
      <c r="A866" s="135"/>
      <c r="B866" s="135"/>
      <c r="C866" s="135"/>
      <c r="D866" s="135"/>
      <c r="E866" s="135"/>
      <c r="F866" s="135"/>
      <c r="G866" s="135"/>
      <c r="H866" s="135"/>
      <c r="I866" s="135"/>
      <c r="J866" s="135"/>
      <c r="K866" s="135"/>
      <c r="L866" s="135"/>
      <c r="M866" s="135"/>
      <c r="N866" s="135"/>
      <c r="O866" s="135"/>
      <c r="P866" s="135"/>
      <c r="Q866" s="135"/>
      <c r="R866" s="135"/>
      <c r="S866" s="135"/>
      <c r="T866" s="135"/>
      <c r="U866" s="135"/>
      <c r="V866" s="135"/>
      <c r="W866" s="135"/>
      <c r="X866" s="135"/>
      <c r="Y866" s="135"/>
      <c r="Z866" s="135"/>
    </row>
    <row r="867" spans="1:26" ht="21.6" customHeight="1">
      <c r="A867" s="135"/>
      <c r="B867" s="135"/>
      <c r="C867" s="135"/>
      <c r="D867" s="135"/>
      <c r="E867" s="135"/>
      <c r="F867" s="135"/>
      <c r="G867" s="135"/>
      <c r="H867" s="135"/>
      <c r="I867" s="135"/>
      <c r="J867" s="135"/>
      <c r="K867" s="135"/>
      <c r="L867" s="135"/>
      <c r="M867" s="135"/>
      <c r="N867" s="135"/>
      <c r="O867" s="135"/>
      <c r="P867" s="135"/>
      <c r="Q867" s="135"/>
      <c r="R867" s="135"/>
      <c r="S867" s="135"/>
      <c r="T867" s="135"/>
      <c r="U867" s="135"/>
      <c r="V867" s="135"/>
      <c r="W867" s="135"/>
      <c r="X867" s="135"/>
      <c r="Y867" s="135"/>
      <c r="Z867" s="135"/>
    </row>
    <row r="868" spans="1:26" ht="21.6" customHeight="1">
      <c r="A868" s="135"/>
      <c r="B868" s="135"/>
      <c r="C868" s="135"/>
      <c r="D868" s="135"/>
      <c r="E868" s="135"/>
      <c r="F868" s="135"/>
      <c r="G868" s="135"/>
      <c r="H868" s="135"/>
      <c r="I868" s="135"/>
      <c r="J868" s="135"/>
      <c r="K868" s="135"/>
      <c r="L868" s="135"/>
      <c r="M868" s="135"/>
      <c r="N868" s="135"/>
      <c r="O868" s="135"/>
      <c r="P868" s="135"/>
      <c r="Q868" s="135"/>
      <c r="R868" s="135"/>
      <c r="S868" s="135"/>
      <c r="T868" s="135"/>
      <c r="U868" s="135"/>
      <c r="V868" s="135"/>
      <c r="W868" s="135"/>
      <c r="X868" s="135"/>
      <c r="Y868" s="135"/>
      <c r="Z868" s="135"/>
    </row>
    <row r="869" spans="1:26" ht="21.6" customHeight="1">
      <c r="A869" s="135"/>
      <c r="B869" s="135"/>
      <c r="C869" s="135"/>
      <c r="D869" s="135"/>
      <c r="E869" s="135"/>
      <c r="F869" s="135"/>
      <c r="G869" s="135"/>
      <c r="H869" s="135"/>
      <c r="I869" s="135"/>
      <c r="J869" s="135"/>
      <c r="K869" s="135"/>
      <c r="L869" s="135"/>
      <c r="M869" s="135"/>
      <c r="N869" s="135"/>
      <c r="O869" s="135"/>
      <c r="P869" s="135"/>
      <c r="Q869" s="135"/>
      <c r="R869" s="135"/>
      <c r="S869" s="135"/>
      <c r="T869" s="135"/>
      <c r="U869" s="135"/>
      <c r="V869" s="135"/>
      <c r="W869" s="135"/>
      <c r="X869" s="135"/>
      <c r="Y869" s="135"/>
      <c r="Z869" s="135"/>
    </row>
    <row r="870" spans="1:26" ht="21.6" customHeight="1">
      <c r="A870" s="135"/>
      <c r="B870" s="135"/>
      <c r="C870" s="135"/>
      <c r="D870" s="135"/>
      <c r="E870" s="135"/>
      <c r="F870" s="135"/>
      <c r="G870" s="135"/>
      <c r="H870" s="135"/>
      <c r="I870" s="135"/>
      <c r="J870" s="135"/>
      <c r="K870" s="135"/>
      <c r="L870" s="135"/>
      <c r="M870" s="135"/>
      <c r="N870" s="135"/>
      <c r="O870" s="135"/>
      <c r="P870" s="135"/>
      <c r="Q870" s="135"/>
      <c r="R870" s="135"/>
      <c r="S870" s="135"/>
      <c r="T870" s="135"/>
      <c r="U870" s="135"/>
      <c r="V870" s="135"/>
      <c r="W870" s="135"/>
      <c r="X870" s="135"/>
      <c r="Y870" s="135"/>
      <c r="Z870" s="135"/>
    </row>
    <row r="871" spans="1:26" ht="21.6" customHeight="1">
      <c r="A871" s="135"/>
      <c r="B871" s="135"/>
      <c r="C871" s="135"/>
      <c r="D871" s="135"/>
      <c r="E871" s="135"/>
      <c r="F871" s="135"/>
      <c r="G871" s="135"/>
      <c r="H871" s="135"/>
      <c r="I871" s="135"/>
      <c r="J871" s="135"/>
      <c r="K871" s="135"/>
      <c r="L871" s="135"/>
      <c r="M871" s="135"/>
      <c r="N871" s="135"/>
      <c r="O871" s="135"/>
      <c r="P871" s="135"/>
      <c r="Q871" s="135"/>
      <c r="R871" s="135"/>
      <c r="S871" s="135"/>
      <c r="T871" s="135"/>
      <c r="U871" s="135"/>
      <c r="V871" s="135"/>
      <c r="W871" s="135"/>
      <c r="X871" s="135"/>
      <c r="Y871" s="135"/>
      <c r="Z871" s="135"/>
    </row>
    <row r="872" spans="1:26" ht="21.6" customHeight="1">
      <c r="A872" s="135"/>
      <c r="B872" s="135"/>
      <c r="C872" s="135"/>
      <c r="D872" s="135"/>
      <c r="E872" s="135"/>
      <c r="F872" s="135"/>
      <c r="G872" s="135"/>
      <c r="H872" s="135"/>
      <c r="I872" s="135"/>
      <c r="J872" s="135"/>
      <c r="K872" s="135"/>
      <c r="L872" s="135"/>
      <c r="M872" s="135"/>
      <c r="N872" s="135"/>
      <c r="O872" s="135"/>
      <c r="P872" s="135"/>
      <c r="Q872" s="135"/>
      <c r="R872" s="135"/>
      <c r="S872" s="135"/>
      <c r="T872" s="135"/>
      <c r="U872" s="135"/>
      <c r="V872" s="135"/>
      <c r="W872" s="135"/>
      <c r="X872" s="135"/>
      <c r="Y872" s="135"/>
      <c r="Z872" s="135"/>
    </row>
    <row r="873" spans="1:26" ht="21.6" customHeight="1">
      <c r="A873" s="135"/>
      <c r="B873" s="135"/>
      <c r="C873" s="135"/>
      <c r="D873" s="135"/>
      <c r="E873" s="135"/>
      <c r="F873" s="135"/>
      <c r="G873" s="135"/>
      <c r="H873" s="135"/>
      <c r="I873" s="135"/>
      <c r="J873" s="135"/>
      <c r="K873" s="135"/>
      <c r="L873" s="135"/>
      <c r="M873" s="135"/>
      <c r="N873" s="135"/>
      <c r="O873" s="135"/>
      <c r="P873" s="135"/>
      <c r="Q873" s="135"/>
      <c r="R873" s="135"/>
      <c r="S873" s="135"/>
      <c r="T873" s="135"/>
      <c r="U873" s="135"/>
      <c r="V873" s="135"/>
      <c r="W873" s="135"/>
      <c r="X873" s="135"/>
      <c r="Y873" s="135"/>
      <c r="Z873" s="135"/>
    </row>
    <row r="874" spans="1:26" ht="21.6" customHeight="1">
      <c r="A874" s="135"/>
      <c r="B874" s="135"/>
      <c r="C874" s="135"/>
      <c r="D874" s="135"/>
      <c r="E874" s="135"/>
      <c r="F874" s="135"/>
      <c r="G874" s="135"/>
      <c r="H874" s="135"/>
      <c r="I874" s="135"/>
      <c r="J874" s="135"/>
      <c r="K874" s="135"/>
      <c r="L874" s="135"/>
      <c r="M874" s="135"/>
      <c r="N874" s="135"/>
      <c r="O874" s="135"/>
      <c r="P874" s="135"/>
      <c r="Q874" s="135"/>
      <c r="R874" s="135"/>
      <c r="S874" s="135"/>
      <c r="T874" s="135"/>
      <c r="U874" s="135"/>
      <c r="V874" s="135"/>
      <c r="W874" s="135"/>
      <c r="X874" s="135"/>
      <c r="Y874" s="135"/>
      <c r="Z874" s="135"/>
    </row>
    <row r="875" spans="1:26" ht="21.6" customHeight="1">
      <c r="A875" s="135"/>
      <c r="B875" s="135"/>
      <c r="C875" s="135"/>
      <c r="D875" s="135"/>
      <c r="E875" s="135"/>
      <c r="F875" s="135"/>
      <c r="G875" s="135"/>
      <c r="H875" s="135"/>
      <c r="I875" s="135"/>
      <c r="J875" s="135"/>
      <c r="K875" s="135"/>
      <c r="L875" s="135"/>
      <c r="M875" s="135"/>
      <c r="N875" s="135"/>
      <c r="O875" s="135"/>
      <c r="P875" s="135"/>
      <c r="Q875" s="135"/>
      <c r="R875" s="135"/>
      <c r="S875" s="135"/>
      <c r="T875" s="135"/>
      <c r="U875" s="135"/>
      <c r="V875" s="135"/>
      <c r="W875" s="135"/>
      <c r="X875" s="135"/>
      <c r="Y875" s="135"/>
      <c r="Z875" s="135"/>
    </row>
    <row r="876" spans="1:26" ht="21.6" customHeight="1">
      <c r="A876" s="135"/>
      <c r="B876" s="135"/>
      <c r="C876" s="135"/>
      <c r="D876" s="135"/>
      <c r="E876" s="135"/>
      <c r="F876" s="135"/>
      <c r="G876" s="135"/>
      <c r="H876" s="135"/>
      <c r="I876" s="135"/>
      <c r="J876" s="135"/>
      <c r="K876" s="135"/>
      <c r="L876" s="135"/>
      <c r="M876" s="135"/>
      <c r="N876" s="135"/>
      <c r="O876" s="135"/>
      <c r="P876" s="135"/>
      <c r="Q876" s="135"/>
      <c r="R876" s="135"/>
      <c r="S876" s="135"/>
      <c r="T876" s="135"/>
      <c r="U876" s="135"/>
      <c r="V876" s="135"/>
      <c r="W876" s="135"/>
      <c r="X876" s="135"/>
      <c r="Y876" s="135"/>
      <c r="Z876" s="135"/>
    </row>
    <row r="877" spans="1:26" ht="21.6" customHeight="1">
      <c r="A877" s="135"/>
      <c r="B877" s="135"/>
      <c r="C877" s="135"/>
      <c r="D877" s="135"/>
      <c r="E877" s="135"/>
      <c r="F877" s="135"/>
      <c r="G877" s="135"/>
      <c r="H877" s="135"/>
      <c r="I877" s="135"/>
      <c r="J877" s="135"/>
      <c r="K877" s="135"/>
      <c r="L877" s="135"/>
      <c r="M877" s="135"/>
      <c r="N877" s="135"/>
      <c r="O877" s="135"/>
      <c r="P877" s="135"/>
      <c r="Q877" s="135"/>
      <c r="R877" s="135"/>
      <c r="S877" s="135"/>
      <c r="T877" s="135"/>
      <c r="U877" s="135"/>
      <c r="V877" s="135"/>
      <c r="W877" s="135"/>
      <c r="X877" s="135"/>
      <c r="Y877" s="135"/>
      <c r="Z877" s="135"/>
    </row>
    <row r="878" spans="1:26" ht="21.6" customHeight="1">
      <c r="A878" s="135"/>
      <c r="B878" s="135"/>
      <c r="C878" s="135"/>
      <c r="D878" s="135"/>
      <c r="E878" s="135"/>
      <c r="F878" s="135"/>
      <c r="G878" s="135"/>
      <c r="H878" s="135"/>
      <c r="I878" s="135"/>
      <c r="J878" s="135"/>
      <c r="K878" s="135"/>
      <c r="L878" s="135"/>
      <c r="M878" s="135"/>
      <c r="N878" s="135"/>
      <c r="O878" s="135"/>
      <c r="P878" s="135"/>
      <c r="Q878" s="135"/>
      <c r="R878" s="135"/>
      <c r="S878" s="135"/>
      <c r="T878" s="135"/>
      <c r="U878" s="135"/>
      <c r="V878" s="135"/>
      <c r="W878" s="135"/>
      <c r="X878" s="135"/>
      <c r="Y878" s="135"/>
      <c r="Z878" s="135"/>
    </row>
    <row r="879" spans="1:26" ht="21.6" customHeight="1">
      <c r="A879" s="135"/>
      <c r="B879" s="135"/>
      <c r="C879" s="135"/>
      <c r="D879" s="135"/>
      <c r="E879" s="135"/>
      <c r="F879" s="135"/>
      <c r="G879" s="135"/>
      <c r="H879" s="135"/>
      <c r="I879" s="135"/>
      <c r="J879" s="135"/>
      <c r="K879" s="135"/>
      <c r="L879" s="135"/>
      <c r="M879" s="135"/>
      <c r="N879" s="135"/>
      <c r="O879" s="135"/>
      <c r="P879" s="135"/>
      <c r="Q879" s="135"/>
      <c r="R879" s="135"/>
      <c r="S879" s="135"/>
      <c r="T879" s="135"/>
      <c r="U879" s="135"/>
      <c r="V879" s="135"/>
      <c r="W879" s="135"/>
      <c r="X879" s="135"/>
      <c r="Y879" s="135"/>
      <c r="Z879" s="135"/>
    </row>
    <row r="880" spans="1:26" ht="21.6" customHeight="1">
      <c r="A880" s="135"/>
      <c r="B880" s="135"/>
      <c r="C880" s="135"/>
      <c r="D880" s="135"/>
      <c r="E880" s="135"/>
      <c r="F880" s="135"/>
      <c r="G880" s="135"/>
      <c r="H880" s="135"/>
      <c r="I880" s="135"/>
      <c r="J880" s="135"/>
      <c r="K880" s="135"/>
      <c r="L880" s="135"/>
      <c r="M880" s="135"/>
      <c r="N880" s="135"/>
      <c r="O880" s="135"/>
      <c r="P880" s="135"/>
      <c r="Q880" s="135"/>
      <c r="R880" s="135"/>
      <c r="S880" s="135"/>
      <c r="T880" s="135"/>
      <c r="U880" s="135"/>
      <c r="V880" s="135"/>
      <c r="W880" s="135"/>
      <c r="X880" s="135"/>
      <c r="Y880" s="135"/>
      <c r="Z880" s="135"/>
    </row>
    <row r="881" spans="1:26" ht="21.6" customHeight="1">
      <c r="A881" s="135"/>
      <c r="B881" s="135"/>
      <c r="C881" s="135"/>
      <c r="D881" s="135"/>
      <c r="E881" s="135"/>
      <c r="F881" s="135"/>
      <c r="G881" s="135"/>
      <c r="H881" s="135"/>
      <c r="I881" s="135"/>
      <c r="J881" s="135"/>
      <c r="K881" s="135"/>
      <c r="L881" s="135"/>
      <c r="M881" s="135"/>
      <c r="N881" s="135"/>
      <c r="O881" s="135"/>
      <c r="P881" s="135"/>
      <c r="Q881" s="135"/>
      <c r="R881" s="135"/>
      <c r="S881" s="135"/>
      <c r="T881" s="135"/>
      <c r="U881" s="135"/>
      <c r="V881" s="135"/>
      <c r="W881" s="135"/>
      <c r="X881" s="135"/>
      <c r="Y881" s="135"/>
      <c r="Z881" s="135"/>
    </row>
    <row r="882" spans="1:26" ht="21.6" customHeight="1">
      <c r="A882" s="135"/>
      <c r="B882" s="135"/>
      <c r="C882" s="135"/>
      <c r="D882" s="135"/>
      <c r="E882" s="135"/>
      <c r="F882" s="135"/>
      <c r="G882" s="135"/>
      <c r="H882" s="135"/>
      <c r="I882" s="135"/>
      <c r="J882" s="135"/>
      <c r="K882" s="135"/>
      <c r="L882" s="135"/>
      <c r="M882" s="135"/>
      <c r="N882" s="135"/>
      <c r="O882" s="135"/>
      <c r="P882" s="135"/>
      <c r="Q882" s="135"/>
      <c r="R882" s="135"/>
      <c r="S882" s="135"/>
      <c r="T882" s="135"/>
      <c r="U882" s="135"/>
      <c r="V882" s="135"/>
      <c r="W882" s="135"/>
      <c r="X882" s="135"/>
      <c r="Y882" s="135"/>
      <c r="Z882" s="135"/>
    </row>
    <row r="883" spans="1:26" ht="21.6" customHeight="1">
      <c r="A883" s="135"/>
      <c r="B883" s="135"/>
      <c r="C883" s="135"/>
      <c r="D883" s="135"/>
      <c r="E883" s="135"/>
      <c r="F883" s="135"/>
      <c r="G883" s="135"/>
      <c r="H883" s="135"/>
      <c r="I883" s="135"/>
      <c r="J883" s="135"/>
      <c r="K883" s="135"/>
      <c r="L883" s="135"/>
      <c r="M883" s="135"/>
      <c r="N883" s="135"/>
      <c r="O883" s="135"/>
      <c r="P883" s="135"/>
      <c r="Q883" s="135"/>
      <c r="R883" s="135"/>
      <c r="S883" s="135"/>
      <c r="T883" s="135"/>
      <c r="U883" s="135"/>
      <c r="V883" s="135"/>
      <c r="W883" s="135"/>
      <c r="X883" s="135"/>
      <c r="Y883" s="135"/>
      <c r="Z883" s="135"/>
    </row>
    <row r="884" spans="1:26" ht="21.6" customHeight="1">
      <c r="A884" s="135"/>
      <c r="B884" s="135"/>
      <c r="C884" s="135"/>
      <c r="D884" s="135"/>
      <c r="E884" s="135"/>
      <c r="F884" s="135"/>
      <c r="G884" s="135"/>
      <c r="H884" s="135"/>
      <c r="I884" s="135"/>
      <c r="J884" s="135"/>
      <c r="K884" s="135"/>
      <c r="L884" s="135"/>
      <c r="M884" s="135"/>
      <c r="N884" s="135"/>
      <c r="O884" s="135"/>
      <c r="P884" s="135"/>
      <c r="Q884" s="135"/>
      <c r="R884" s="135"/>
      <c r="S884" s="135"/>
      <c r="T884" s="135"/>
      <c r="U884" s="135"/>
      <c r="V884" s="135"/>
      <c r="W884" s="135"/>
      <c r="X884" s="135"/>
      <c r="Y884" s="135"/>
      <c r="Z884" s="135"/>
    </row>
    <row r="885" spans="1:26" ht="21.6" customHeight="1">
      <c r="A885" s="135"/>
      <c r="B885" s="135"/>
      <c r="C885" s="135"/>
      <c r="D885" s="135"/>
      <c r="E885" s="135"/>
      <c r="F885" s="135"/>
      <c r="G885" s="135"/>
      <c r="H885" s="135"/>
      <c r="I885" s="135"/>
      <c r="J885" s="135"/>
      <c r="K885" s="135"/>
      <c r="L885" s="135"/>
      <c r="M885" s="135"/>
      <c r="N885" s="135"/>
      <c r="O885" s="135"/>
      <c r="P885" s="135"/>
      <c r="Q885" s="135"/>
      <c r="R885" s="135"/>
      <c r="S885" s="135"/>
      <c r="T885" s="135"/>
      <c r="U885" s="135"/>
      <c r="V885" s="135"/>
      <c r="W885" s="135"/>
      <c r="X885" s="135"/>
      <c r="Y885" s="135"/>
      <c r="Z885" s="135"/>
    </row>
    <row r="886" spans="1:26" ht="21.6" customHeight="1">
      <c r="A886" s="135"/>
      <c r="B886" s="135"/>
      <c r="C886" s="135"/>
      <c r="D886" s="135"/>
      <c r="E886" s="135"/>
      <c r="F886" s="135"/>
      <c r="G886" s="135"/>
      <c r="H886" s="135"/>
      <c r="I886" s="135"/>
      <c r="J886" s="135"/>
      <c r="K886" s="135"/>
      <c r="L886" s="135"/>
      <c r="M886" s="135"/>
      <c r="N886" s="135"/>
      <c r="O886" s="135"/>
      <c r="P886" s="135"/>
      <c r="Q886" s="135"/>
      <c r="R886" s="135"/>
      <c r="S886" s="135"/>
      <c r="T886" s="135"/>
      <c r="U886" s="135"/>
      <c r="V886" s="135"/>
      <c r="W886" s="135"/>
      <c r="X886" s="135"/>
      <c r="Y886" s="135"/>
      <c r="Z886" s="135"/>
    </row>
    <row r="887" spans="1:26" ht="21.6" customHeight="1">
      <c r="A887" s="135"/>
      <c r="B887" s="135"/>
      <c r="C887" s="135"/>
      <c r="D887" s="135"/>
      <c r="E887" s="135"/>
      <c r="F887" s="135"/>
      <c r="G887" s="135"/>
      <c r="H887" s="135"/>
      <c r="I887" s="135"/>
      <c r="J887" s="135"/>
      <c r="K887" s="135"/>
      <c r="L887" s="135"/>
      <c r="M887" s="135"/>
      <c r="N887" s="135"/>
      <c r="O887" s="135"/>
      <c r="P887" s="135"/>
      <c r="Q887" s="135"/>
      <c r="R887" s="135"/>
      <c r="S887" s="135"/>
      <c r="T887" s="135"/>
      <c r="U887" s="135"/>
      <c r="V887" s="135"/>
      <c r="W887" s="135"/>
      <c r="X887" s="135"/>
      <c r="Y887" s="135"/>
      <c r="Z887" s="135"/>
    </row>
    <row r="888" spans="1:26" ht="21.6" customHeight="1">
      <c r="A888" s="135"/>
      <c r="B888" s="135"/>
      <c r="C888" s="135"/>
      <c r="D888" s="135"/>
      <c r="E888" s="135"/>
      <c r="F888" s="135"/>
      <c r="G888" s="135"/>
      <c r="H888" s="135"/>
      <c r="I888" s="135"/>
      <c r="J888" s="135"/>
      <c r="K888" s="135"/>
      <c r="L888" s="135"/>
      <c r="M888" s="135"/>
      <c r="N888" s="135"/>
      <c r="O888" s="135"/>
      <c r="P888" s="135"/>
      <c r="Q888" s="135"/>
      <c r="R888" s="135"/>
      <c r="S888" s="135"/>
      <c r="T888" s="135"/>
      <c r="U888" s="135"/>
      <c r="V888" s="135"/>
      <c r="W888" s="135"/>
      <c r="X888" s="135"/>
      <c r="Y888" s="135"/>
      <c r="Z888" s="135"/>
    </row>
    <row r="889" spans="1:26" ht="21.6" customHeight="1">
      <c r="A889" s="135"/>
      <c r="B889" s="135"/>
      <c r="C889" s="135"/>
      <c r="D889" s="135"/>
      <c r="E889" s="135"/>
      <c r="F889" s="135"/>
      <c r="G889" s="135"/>
      <c r="H889" s="135"/>
      <c r="I889" s="135"/>
      <c r="J889" s="135"/>
      <c r="K889" s="135"/>
      <c r="L889" s="135"/>
      <c r="M889" s="135"/>
      <c r="N889" s="135"/>
      <c r="O889" s="135"/>
      <c r="P889" s="135"/>
      <c r="Q889" s="135"/>
      <c r="R889" s="135"/>
      <c r="S889" s="135"/>
      <c r="T889" s="135"/>
      <c r="U889" s="135"/>
      <c r="V889" s="135"/>
      <c r="W889" s="135"/>
      <c r="X889" s="135"/>
      <c r="Y889" s="135"/>
      <c r="Z889" s="135"/>
    </row>
    <row r="890" spans="1:26" ht="21.6" customHeight="1">
      <c r="A890" s="135"/>
      <c r="B890" s="135"/>
      <c r="C890" s="135"/>
      <c r="D890" s="135"/>
      <c r="E890" s="135"/>
      <c r="F890" s="135"/>
      <c r="G890" s="135"/>
      <c r="H890" s="135"/>
      <c r="I890" s="135"/>
      <c r="J890" s="135"/>
      <c r="K890" s="135"/>
      <c r="L890" s="135"/>
      <c r="M890" s="135"/>
      <c r="N890" s="135"/>
      <c r="O890" s="135"/>
      <c r="P890" s="135"/>
      <c r="Q890" s="135"/>
      <c r="R890" s="135"/>
      <c r="S890" s="135"/>
      <c r="T890" s="135"/>
      <c r="U890" s="135"/>
      <c r="V890" s="135"/>
      <c r="W890" s="135"/>
      <c r="X890" s="135"/>
      <c r="Y890" s="135"/>
      <c r="Z890" s="135"/>
    </row>
    <row r="891" spans="1:26" ht="21.6" customHeight="1">
      <c r="A891" s="135"/>
      <c r="B891" s="135"/>
      <c r="C891" s="135"/>
      <c r="D891" s="135"/>
      <c r="E891" s="135"/>
      <c r="F891" s="135"/>
      <c r="G891" s="135"/>
      <c r="H891" s="135"/>
      <c r="I891" s="135"/>
      <c r="J891" s="135"/>
      <c r="K891" s="135"/>
      <c r="L891" s="135"/>
      <c r="M891" s="135"/>
      <c r="N891" s="135"/>
      <c r="O891" s="135"/>
      <c r="P891" s="135"/>
      <c r="Q891" s="135"/>
      <c r="R891" s="135"/>
      <c r="S891" s="135"/>
      <c r="T891" s="135"/>
      <c r="U891" s="135"/>
      <c r="V891" s="135"/>
      <c r="W891" s="135"/>
      <c r="X891" s="135"/>
      <c r="Y891" s="135"/>
      <c r="Z891" s="135"/>
    </row>
    <row r="892" spans="1:26" ht="21.6" customHeight="1">
      <c r="A892" s="135"/>
      <c r="B892" s="135"/>
      <c r="C892" s="135"/>
      <c r="D892" s="135"/>
      <c r="E892" s="135"/>
      <c r="F892" s="135"/>
      <c r="G892" s="135"/>
      <c r="H892" s="135"/>
      <c r="I892" s="135"/>
      <c r="J892" s="135"/>
      <c r="K892" s="135"/>
      <c r="L892" s="135"/>
      <c r="M892" s="135"/>
      <c r="N892" s="135"/>
      <c r="O892" s="135"/>
      <c r="P892" s="135"/>
      <c r="Q892" s="135"/>
      <c r="R892" s="135"/>
      <c r="S892" s="135"/>
      <c r="T892" s="135"/>
      <c r="U892" s="135"/>
      <c r="V892" s="135"/>
      <c r="W892" s="135"/>
      <c r="X892" s="135"/>
      <c r="Y892" s="135"/>
      <c r="Z892" s="135"/>
    </row>
    <row r="893" spans="1:26" ht="21.6" customHeight="1">
      <c r="A893" s="135"/>
      <c r="B893" s="135"/>
      <c r="C893" s="135"/>
      <c r="D893" s="135"/>
      <c r="E893" s="135"/>
      <c r="F893" s="135"/>
      <c r="G893" s="135"/>
      <c r="H893" s="135"/>
      <c r="I893" s="135"/>
      <c r="J893" s="135"/>
      <c r="K893" s="135"/>
      <c r="L893" s="135"/>
      <c r="M893" s="135"/>
      <c r="N893" s="135"/>
      <c r="O893" s="135"/>
      <c r="P893" s="135"/>
      <c r="Q893" s="135"/>
      <c r="R893" s="135"/>
      <c r="S893" s="135"/>
      <c r="T893" s="135"/>
      <c r="U893" s="135"/>
      <c r="V893" s="135"/>
      <c r="W893" s="135"/>
      <c r="X893" s="135"/>
      <c r="Y893" s="135"/>
      <c r="Z893" s="135"/>
    </row>
    <row r="894" spans="1:26" ht="21.6" customHeight="1">
      <c r="A894" s="135"/>
      <c r="B894" s="135"/>
      <c r="C894" s="135"/>
      <c r="D894" s="135"/>
      <c r="E894" s="135"/>
      <c r="F894" s="135"/>
      <c r="G894" s="135"/>
      <c r="H894" s="135"/>
      <c r="I894" s="135"/>
      <c r="J894" s="135"/>
      <c r="K894" s="135"/>
      <c r="L894" s="135"/>
      <c r="M894" s="135"/>
      <c r="N894" s="135"/>
      <c r="O894" s="135"/>
      <c r="P894" s="135"/>
      <c r="Q894" s="135"/>
      <c r="R894" s="135"/>
      <c r="S894" s="135"/>
      <c r="T894" s="135"/>
      <c r="U894" s="135"/>
      <c r="V894" s="135"/>
      <c r="W894" s="135"/>
      <c r="X894" s="135"/>
      <c r="Y894" s="135"/>
      <c r="Z894" s="135"/>
    </row>
    <row r="895" spans="1:26" ht="21.6" customHeight="1">
      <c r="A895" s="135"/>
      <c r="B895" s="135"/>
      <c r="C895" s="135"/>
      <c r="D895" s="135"/>
      <c r="E895" s="135"/>
      <c r="F895" s="135"/>
      <c r="G895" s="135"/>
      <c r="H895" s="135"/>
      <c r="I895" s="135"/>
      <c r="J895" s="135"/>
      <c r="K895" s="135"/>
      <c r="L895" s="135"/>
      <c r="M895" s="135"/>
      <c r="N895" s="135"/>
      <c r="O895" s="135"/>
      <c r="P895" s="135"/>
      <c r="Q895" s="135"/>
      <c r="R895" s="135"/>
      <c r="S895" s="135"/>
      <c r="T895" s="135"/>
      <c r="U895" s="135"/>
      <c r="V895" s="135"/>
      <c r="W895" s="135"/>
      <c r="X895" s="135"/>
      <c r="Y895" s="135"/>
      <c r="Z895" s="135"/>
    </row>
    <row r="896" spans="1:26" ht="21.6" customHeight="1">
      <c r="A896" s="135"/>
      <c r="B896" s="135"/>
      <c r="C896" s="135"/>
      <c r="D896" s="135"/>
      <c r="E896" s="135"/>
      <c r="F896" s="135"/>
      <c r="G896" s="135"/>
      <c r="H896" s="135"/>
      <c r="I896" s="135"/>
      <c r="J896" s="135"/>
      <c r="K896" s="135"/>
      <c r="L896" s="135"/>
      <c r="M896" s="135"/>
      <c r="N896" s="135"/>
      <c r="O896" s="135"/>
      <c r="P896" s="135"/>
      <c r="Q896" s="135"/>
      <c r="R896" s="135"/>
      <c r="S896" s="135"/>
      <c r="T896" s="135"/>
      <c r="U896" s="135"/>
      <c r="V896" s="135"/>
      <c r="W896" s="135"/>
      <c r="X896" s="135"/>
      <c r="Y896" s="135"/>
      <c r="Z896" s="135"/>
    </row>
    <row r="897" spans="1:26" ht="21.6" customHeight="1">
      <c r="A897" s="135"/>
      <c r="B897" s="135"/>
      <c r="C897" s="135"/>
      <c r="D897" s="135"/>
      <c r="E897" s="135"/>
      <c r="F897" s="135"/>
      <c r="G897" s="135"/>
      <c r="H897" s="135"/>
      <c r="I897" s="135"/>
      <c r="J897" s="135"/>
      <c r="K897" s="135"/>
      <c r="L897" s="135"/>
      <c r="M897" s="135"/>
      <c r="N897" s="135"/>
      <c r="O897" s="135"/>
      <c r="P897" s="135"/>
      <c r="Q897" s="135"/>
      <c r="R897" s="135"/>
      <c r="S897" s="135"/>
      <c r="T897" s="135"/>
      <c r="U897" s="135"/>
      <c r="V897" s="135"/>
      <c r="W897" s="135"/>
      <c r="X897" s="135"/>
      <c r="Y897" s="135"/>
      <c r="Z897" s="135"/>
    </row>
    <row r="898" spans="1:26" ht="21.6" customHeight="1">
      <c r="A898" s="135"/>
      <c r="B898" s="135"/>
      <c r="C898" s="135"/>
      <c r="D898" s="135"/>
      <c r="E898" s="135"/>
      <c r="F898" s="135"/>
      <c r="G898" s="135"/>
      <c r="H898" s="135"/>
      <c r="I898" s="135"/>
      <c r="J898" s="135"/>
      <c r="K898" s="135"/>
      <c r="L898" s="135"/>
      <c r="M898" s="135"/>
      <c r="N898" s="135"/>
      <c r="O898" s="135"/>
      <c r="P898" s="135"/>
      <c r="Q898" s="135"/>
      <c r="R898" s="135"/>
      <c r="S898" s="135"/>
      <c r="T898" s="135"/>
      <c r="U898" s="135"/>
      <c r="V898" s="135"/>
      <c r="W898" s="135"/>
      <c r="X898" s="135"/>
      <c r="Y898" s="135"/>
      <c r="Z898" s="135"/>
    </row>
    <row r="899" spans="1:26" ht="21.6" customHeight="1">
      <c r="A899" s="135"/>
      <c r="B899" s="135"/>
      <c r="C899" s="135"/>
      <c r="D899" s="135"/>
      <c r="E899" s="135"/>
      <c r="F899" s="135"/>
      <c r="G899" s="135"/>
      <c r="H899" s="135"/>
      <c r="I899" s="135"/>
      <c r="J899" s="135"/>
      <c r="K899" s="135"/>
      <c r="L899" s="135"/>
      <c r="M899" s="135"/>
      <c r="N899" s="135"/>
      <c r="O899" s="135"/>
      <c r="P899" s="135"/>
      <c r="Q899" s="135"/>
      <c r="R899" s="135"/>
      <c r="S899" s="135"/>
      <c r="T899" s="135"/>
      <c r="U899" s="135"/>
      <c r="V899" s="135"/>
      <c r="W899" s="135"/>
      <c r="X899" s="135"/>
      <c r="Y899" s="135"/>
      <c r="Z899" s="135"/>
    </row>
    <row r="900" spans="1:26" ht="21.6" customHeight="1">
      <c r="A900" s="135"/>
      <c r="B900" s="135"/>
      <c r="C900" s="135"/>
      <c r="D900" s="135"/>
      <c r="E900" s="135"/>
      <c r="F900" s="135"/>
      <c r="G900" s="135"/>
      <c r="H900" s="135"/>
      <c r="I900" s="135"/>
      <c r="J900" s="135"/>
      <c r="K900" s="135"/>
      <c r="L900" s="135"/>
      <c r="M900" s="135"/>
      <c r="N900" s="135"/>
      <c r="O900" s="135"/>
      <c r="P900" s="135"/>
      <c r="Q900" s="135"/>
      <c r="R900" s="135"/>
      <c r="S900" s="135"/>
      <c r="T900" s="135"/>
      <c r="U900" s="135"/>
      <c r="V900" s="135"/>
      <c r="W900" s="135"/>
      <c r="X900" s="135"/>
      <c r="Y900" s="135"/>
      <c r="Z900" s="135"/>
    </row>
    <row r="901" spans="1:26" ht="21.6" customHeight="1">
      <c r="A901" s="135"/>
      <c r="B901" s="135"/>
      <c r="C901" s="135"/>
      <c r="D901" s="135"/>
      <c r="E901" s="135"/>
      <c r="F901" s="135"/>
      <c r="G901" s="135"/>
      <c r="H901" s="135"/>
      <c r="I901" s="135"/>
      <c r="J901" s="135"/>
      <c r="K901" s="135"/>
      <c r="L901" s="135"/>
      <c r="M901" s="135"/>
      <c r="N901" s="135"/>
      <c r="O901" s="135"/>
      <c r="P901" s="135"/>
      <c r="Q901" s="135"/>
      <c r="R901" s="135"/>
      <c r="S901" s="135"/>
      <c r="T901" s="135"/>
      <c r="U901" s="135"/>
      <c r="V901" s="135"/>
      <c r="W901" s="135"/>
      <c r="X901" s="135"/>
      <c r="Y901" s="135"/>
      <c r="Z901" s="135"/>
    </row>
    <row r="902" spans="1:26" ht="21.6" customHeight="1">
      <c r="A902" s="135"/>
      <c r="B902" s="135"/>
      <c r="C902" s="135"/>
      <c r="D902" s="135"/>
      <c r="E902" s="135"/>
      <c r="F902" s="135"/>
      <c r="G902" s="135"/>
      <c r="H902" s="135"/>
      <c r="I902" s="135"/>
      <c r="J902" s="135"/>
      <c r="K902" s="135"/>
      <c r="L902" s="135"/>
      <c r="M902" s="135"/>
      <c r="N902" s="135"/>
      <c r="O902" s="135"/>
      <c r="P902" s="135"/>
      <c r="Q902" s="135"/>
      <c r="R902" s="135"/>
      <c r="S902" s="135"/>
      <c r="T902" s="135"/>
      <c r="U902" s="135"/>
      <c r="V902" s="135"/>
      <c r="W902" s="135"/>
      <c r="X902" s="135"/>
      <c r="Y902" s="135"/>
      <c r="Z902" s="135"/>
    </row>
    <row r="903" spans="1:26" ht="21.6" customHeight="1">
      <c r="A903" s="135"/>
      <c r="B903" s="135"/>
      <c r="C903" s="135"/>
      <c r="D903" s="135"/>
      <c r="E903" s="135"/>
      <c r="F903" s="135"/>
      <c r="G903" s="135"/>
      <c r="H903" s="135"/>
      <c r="I903" s="135"/>
      <c r="J903" s="135"/>
      <c r="K903" s="135"/>
      <c r="L903" s="135"/>
      <c r="M903" s="135"/>
      <c r="N903" s="135"/>
      <c r="O903" s="135"/>
      <c r="P903" s="135"/>
      <c r="Q903" s="135"/>
      <c r="R903" s="135"/>
      <c r="S903" s="135"/>
      <c r="T903" s="135"/>
      <c r="U903" s="135"/>
      <c r="V903" s="135"/>
      <c r="W903" s="135"/>
      <c r="X903" s="135"/>
      <c r="Y903" s="135"/>
      <c r="Z903" s="135"/>
    </row>
    <row r="904" spans="1:26" ht="21.6" customHeight="1">
      <c r="A904" s="135"/>
      <c r="B904" s="135"/>
      <c r="C904" s="135"/>
      <c r="D904" s="135"/>
      <c r="E904" s="135"/>
      <c r="F904" s="135"/>
      <c r="G904" s="135"/>
      <c r="H904" s="135"/>
      <c r="I904" s="135"/>
      <c r="J904" s="135"/>
      <c r="K904" s="135"/>
      <c r="L904" s="135"/>
      <c r="M904" s="135"/>
      <c r="N904" s="135"/>
      <c r="O904" s="135"/>
      <c r="P904" s="135"/>
      <c r="Q904" s="135"/>
      <c r="R904" s="135"/>
      <c r="S904" s="135"/>
      <c r="T904" s="135"/>
      <c r="U904" s="135"/>
      <c r="V904" s="135"/>
      <c r="W904" s="135"/>
      <c r="X904" s="135"/>
      <c r="Y904" s="135"/>
      <c r="Z904" s="135"/>
    </row>
    <row r="905" spans="1:26" ht="21.6" customHeight="1">
      <c r="A905" s="135"/>
      <c r="B905" s="135"/>
      <c r="C905" s="135"/>
      <c r="D905" s="135"/>
      <c r="E905" s="135"/>
      <c r="F905" s="135"/>
      <c r="G905" s="135"/>
      <c r="H905" s="135"/>
      <c r="I905" s="135"/>
      <c r="J905" s="135"/>
      <c r="K905" s="135"/>
      <c r="L905" s="135"/>
      <c r="M905" s="135"/>
      <c r="N905" s="135"/>
      <c r="O905" s="135"/>
      <c r="P905" s="135"/>
      <c r="Q905" s="135"/>
      <c r="R905" s="135"/>
      <c r="S905" s="135"/>
      <c r="T905" s="135"/>
      <c r="U905" s="135"/>
      <c r="V905" s="135"/>
      <c r="W905" s="135"/>
      <c r="X905" s="135"/>
      <c r="Y905" s="135"/>
      <c r="Z905" s="135"/>
    </row>
    <row r="906" spans="1:26" ht="21.6" customHeight="1">
      <c r="A906" s="135"/>
      <c r="B906" s="135"/>
      <c r="C906" s="135"/>
      <c r="D906" s="135"/>
      <c r="E906" s="135"/>
      <c r="F906" s="135"/>
      <c r="G906" s="135"/>
      <c r="H906" s="135"/>
      <c r="I906" s="135"/>
      <c r="J906" s="135"/>
      <c r="K906" s="135"/>
      <c r="L906" s="135"/>
      <c r="M906" s="135"/>
      <c r="N906" s="135"/>
      <c r="O906" s="135"/>
      <c r="P906" s="135"/>
      <c r="Q906" s="135"/>
      <c r="R906" s="135"/>
      <c r="S906" s="135"/>
      <c r="T906" s="135"/>
      <c r="U906" s="135"/>
      <c r="V906" s="135"/>
      <c r="W906" s="135"/>
      <c r="X906" s="135"/>
      <c r="Y906" s="135"/>
      <c r="Z906" s="135"/>
    </row>
    <row r="907" spans="1:26" ht="21.6" customHeight="1">
      <c r="A907" s="135"/>
      <c r="B907" s="135"/>
      <c r="C907" s="135"/>
      <c r="D907" s="135"/>
      <c r="E907" s="135"/>
      <c r="F907" s="135"/>
      <c r="G907" s="135"/>
      <c r="H907" s="135"/>
      <c r="I907" s="135"/>
      <c r="J907" s="135"/>
      <c r="K907" s="135"/>
      <c r="L907" s="135"/>
      <c r="M907" s="135"/>
      <c r="N907" s="135"/>
      <c r="O907" s="135"/>
      <c r="P907" s="135"/>
      <c r="Q907" s="135"/>
      <c r="R907" s="135"/>
      <c r="S907" s="135"/>
      <c r="T907" s="135"/>
      <c r="U907" s="135"/>
      <c r="V907" s="135"/>
      <c r="W907" s="135"/>
      <c r="X907" s="135"/>
      <c r="Y907" s="135"/>
      <c r="Z907" s="135"/>
    </row>
    <row r="908" spans="1:26" ht="21.6" customHeight="1">
      <c r="A908" s="135"/>
      <c r="B908" s="135"/>
      <c r="C908" s="135"/>
      <c r="D908" s="135"/>
      <c r="E908" s="135"/>
      <c r="F908" s="135"/>
      <c r="G908" s="135"/>
      <c r="H908" s="135"/>
      <c r="I908" s="135"/>
      <c r="J908" s="135"/>
      <c r="K908" s="135"/>
      <c r="L908" s="135"/>
      <c r="M908" s="135"/>
      <c r="N908" s="135"/>
      <c r="O908" s="135"/>
      <c r="P908" s="135"/>
      <c r="Q908" s="135"/>
      <c r="R908" s="135"/>
      <c r="S908" s="135"/>
      <c r="T908" s="135"/>
      <c r="U908" s="135"/>
      <c r="V908" s="135"/>
      <c r="W908" s="135"/>
      <c r="X908" s="135"/>
      <c r="Y908" s="135"/>
      <c r="Z908" s="135"/>
    </row>
    <row r="909" spans="1:26" ht="21.6" customHeight="1">
      <c r="A909" s="135"/>
      <c r="B909" s="135"/>
      <c r="C909" s="135"/>
      <c r="D909" s="135"/>
      <c r="E909" s="135"/>
      <c r="F909" s="135"/>
      <c r="G909" s="135"/>
      <c r="H909" s="135"/>
      <c r="I909" s="135"/>
      <c r="J909" s="135"/>
      <c r="K909" s="135"/>
      <c r="L909" s="135"/>
      <c r="M909" s="135"/>
      <c r="N909" s="135"/>
      <c r="O909" s="135"/>
      <c r="P909" s="135"/>
      <c r="Q909" s="135"/>
      <c r="R909" s="135"/>
      <c r="S909" s="135"/>
      <c r="T909" s="135"/>
      <c r="U909" s="135"/>
      <c r="V909" s="135"/>
      <c r="W909" s="135"/>
      <c r="X909" s="135"/>
      <c r="Y909" s="135"/>
      <c r="Z909" s="135"/>
    </row>
    <row r="910" spans="1:26" ht="21.6" customHeight="1">
      <c r="A910" s="135"/>
      <c r="B910" s="135"/>
      <c r="C910" s="135"/>
      <c r="D910" s="135"/>
      <c r="E910" s="135"/>
      <c r="F910" s="135"/>
      <c r="G910" s="135"/>
      <c r="H910" s="135"/>
      <c r="I910" s="135"/>
      <c r="J910" s="135"/>
      <c r="K910" s="135"/>
      <c r="L910" s="135"/>
      <c r="M910" s="135"/>
      <c r="N910" s="135"/>
      <c r="O910" s="135"/>
      <c r="P910" s="135"/>
      <c r="Q910" s="135"/>
      <c r="R910" s="135"/>
      <c r="S910" s="135"/>
      <c r="T910" s="135"/>
      <c r="U910" s="135"/>
      <c r="V910" s="135"/>
      <c r="W910" s="135"/>
      <c r="X910" s="135"/>
      <c r="Y910" s="135"/>
      <c r="Z910" s="135"/>
    </row>
    <row r="911" spans="1:26" ht="21.6" customHeight="1">
      <c r="A911" s="135"/>
      <c r="B911" s="135"/>
      <c r="C911" s="135"/>
      <c r="D911" s="135"/>
      <c r="E911" s="135"/>
      <c r="F911" s="135"/>
      <c r="G911" s="135"/>
      <c r="H911" s="135"/>
      <c r="I911" s="135"/>
      <c r="J911" s="135"/>
      <c r="K911" s="135"/>
      <c r="L911" s="135"/>
      <c r="M911" s="135"/>
      <c r="N911" s="135"/>
      <c r="O911" s="135"/>
      <c r="P911" s="135"/>
      <c r="Q911" s="135"/>
      <c r="R911" s="135"/>
      <c r="S911" s="135"/>
      <c r="T911" s="135"/>
      <c r="U911" s="135"/>
      <c r="V911" s="135"/>
      <c r="W911" s="135"/>
      <c r="X911" s="135"/>
      <c r="Y911" s="135"/>
      <c r="Z911" s="135"/>
    </row>
    <row r="912" spans="1:26" ht="21.6" customHeight="1">
      <c r="A912" s="135"/>
      <c r="B912" s="135"/>
      <c r="C912" s="135"/>
      <c r="D912" s="135"/>
      <c r="E912" s="135"/>
      <c r="F912" s="135"/>
      <c r="G912" s="135"/>
      <c r="H912" s="135"/>
      <c r="I912" s="135"/>
      <c r="J912" s="135"/>
      <c r="K912" s="135"/>
      <c r="L912" s="135"/>
      <c r="M912" s="135"/>
      <c r="N912" s="135"/>
      <c r="O912" s="135"/>
      <c r="P912" s="135"/>
      <c r="Q912" s="135"/>
      <c r="R912" s="135"/>
      <c r="S912" s="135"/>
      <c r="T912" s="135"/>
      <c r="U912" s="135"/>
      <c r="V912" s="135"/>
      <c r="W912" s="135"/>
      <c r="X912" s="135"/>
      <c r="Y912" s="135"/>
      <c r="Z912" s="135"/>
    </row>
    <row r="913" spans="1:26" ht="21.6" customHeight="1">
      <c r="A913" s="135"/>
      <c r="B913" s="135"/>
      <c r="C913" s="135"/>
      <c r="D913" s="135"/>
      <c r="E913" s="135"/>
      <c r="F913" s="135"/>
      <c r="G913" s="135"/>
      <c r="H913" s="135"/>
      <c r="I913" s="135"/>
      <c r="J913" s="135"/>
      <c r="K913" s="135"/>
      <c r="L913" s="135"/>
      <c r="M913" s="135"/>
      <c r="N913" s="135"/>
      <c r="O913" s="135"/>
      <c r="P913" s="135"/>
      <c r="Q913" s="135"/>
      <c r="R913" s="135"/>
      <c r="S913" s="135"/>
      <c r="T913" s="135"/>
      <c r="U913" s="135"/>
      <c r="V913" s="135"/>
      <c r="W913" s="135"/>
      <c r="X913" s="135"/>
      <c r="Y913" s="135"/>
      <c r="Z913" s="135"/>
    </row>
    <row r="914" spans="1:26" ht="21.6" customHeight="1">
      <c r="A914" s="135"/>
      <c r="B914" s="135"/>
      <c r="C914" s="135"/>
      <c r="D914" s="135"/>
      <c r="E914" s="135"/>
      <c r="F914" s="135"/>
      <c r="G914" s="135"/>
      <c r="H914" s="135"/>
      <c r="I914" s="135"/>
      <c r="J914" s="135"/>
      <c r="K914" s="135"/>
      <c r="L914" s="135"/>
      <c r="M914" s="135"/>
      <c r="N914" s="135"/>
      <c r="O914" s="135"/>
      <c r="P914" s="135"/>
      <c r="Q914" s="135"/>
      <c r="R914" s="135"/>
      <c r="S914" s="135"/>
      <c r="T914" s="135"/>
      <c r="U914" s="135"/>
      <c r="V914" s="135"/>
      <c r="W914" s="135"/>
      <c r="X914" s="135"/>
      <c r="Y914" s="135"/>
      <c r="Z914" s="135"/>
    </row>
    <row r="915" spans="1:26" ht="21.6" customHeight="1">
      <c r="A915" s="135"/>
      <c r="B915" s="135"/>
      <c r="C915" s="135"/>
      <c r="D915" s="135"/>
      <c r="E915" s="135"/>
      <c r="F915" s="135"/>
      <c r="G915" s="135"/>
      <c r="H915" s="135"/>
      <c r="I915" s="135"/>
      <c r="J915" s="135"/>
      <c r="K915" s="135"/>
      <c r="L915" s="135"/>
      <c r="M915" s="135"/>
      <c r="N915" s="135"/>
      <c r="O915" s="135"/>
      <c r="P915" s="135"/>
      <c r="Q915" s="135"/>
      <c r="R915" s="135"/>
      <c r="S915" s="135"/>
      <c r="T915" s="135"/>
      <c r="U915" s="135"/>
      <c r="V915" s="135"/>
      <c r="W915" s="135"/>
      <c r="X915" s="135"/>
      <c r="Y915" s="135"/>
      <c r="Z915" s="135"/>
    </row>
    <row r="916" spans="1:26" ht="21.6" customHeight="1">
      <c r="A916" s="135"/>
      <c r="B916" s="135"/>
      <c r="C916" s="135"/>
      <c r="D916" s="135"/>
      <c r="E916" s="135"/>
      <c r="F916" s="135"/>
      <c r="G916" s="135"/>
      <c r="H916" s="135"/>
      <c r="I916" s="135"/>
      <c r="J916" s="135"/>
      <c r="K916" s="135"/>
      <c r="L916" s="135"/>
      <c r="M916" s="135"/>
      <c r="N916" s="135"/>
      <c r="O916" s="135"/>
      <c r="P916" s="135"/>
      <c r="Q916" s="135"/>
      <c r="R916" s="135"/>
      <c r="S916" s="135"/>
      <c r="T916" s="135"/>
      <c r="U916" s="135"/>
      <c r="V916" s="135"/>
      <c r="W916" s="135"/>
      <c r="X916" s="135"/>
      <c r="Y916" s="135"/>
      <c r="Z916" s="135"/>
    </row>
    <row r="917" spans="1:26" ht="21.6" customHeight="1">
      <c r="A917" s="135"/>
      <c r="B917" s="135"/>
      <c r="C917" s="135"/>
      <c r="D917" s="135"/>
      <c r="E917" s="135"/>
      <c r="F917" s="135"/>
      <c r="G917" s="135"/>
      <c r="H917" s="135"/>
      <c r="I917" s="135"/>
      <c r="J917" s="135"/>
      <c r="K917" s="135"/>
      <c r="L917" s="135"/>
      <c r="M917" s="135"/>
      <c r="N917" s="135"/>
      <c r="O917" s="135"/>
      <c r="P917" s="135"/>
      <c r="Q917" s="135"/>
      <c r="R917" s="135"/>
      <c r="S917" s="135"/>
      <c r="T917" s="135"/>
      <c r="U917" s="135"/>
      <c r="V917" s="135"/>
      <c r="W917" s="135"/>
      <c r="X917" s="135"/>
      <c r="Y917" s="135"/>
      <c r="Z917" s="135"/>
    </row>
    <row r="918" spans="1:26" ht="21.6" customHeight="1">
      <c r="A918" s="135"/>
      <c r="B918" s="135"/>
      <c r="C918" s="135"/>
      <c r="D918" s="135"/>
      <c r="E918" s="135"/>
      <c r="F918" s="135"/>
      <c r="G918" s="135"/>
      <c r="H918" s="135"/>
      <c r="I918" s="135"/>
      <c r="J918" s="135"/>
      <c r="K918" s="135"/>
      <c r="L918" s="135"/>
      <c r="M918" s="135"/>
      <c r="N918" s="135"/>
      <c r="O918" s="135"/>
      <c r="P918" s="135"/>
      <c r="Q918" s="135"/>
      <c r="R918" s="135"/>
      <c r="S918" s="135"/>
      <c r="T918" s="135"/>
      <c r="U918" s="135"/>
      <c r="V918" s="135"/>
      <c r="W918" s="135"/>
      <c r="X918" s="135"/>
      <c r="Y918" s="135"/>
      <c r="Z918" s="135"/>
    </row>
    <row r="919" spans="1:26" ht="21.6" customHeight="1">
      <c r="A919" s="135"/>
      <c r="B919" s="135"/>
      <c r="C919" s="135"/>
      <c r="D919" s="135"/>
      <c r="E919" s="135"/>
      <c r="F919" s="135"/>
      <c r="G919" s="135"/>
      <c r="H919" s="135"/>
      <c r="I919" s="135"/>
      <c r="J919" s="135"/>
      <c r="K919" s="135"/>
      <c r="L919" s="135"/>
      <c r="M919" s="135"/>
      <c r="N919" s="135"/>
      <c r="O919" s="135"/>
      <c r="P919" s="135"/>
      <c r="Q919" s="135"/>
      <c r="R919" s="135"/>
      <c r="S919" s="135"/>
      <c r="T919" s="135"/>
      <c r="U919" s="135"/>
      <c r="V919" s="135"/>
      <c r="W919" s="135"/>
      <c r="X919" s="135"/>
      <c r="Y919" s="135"/>
      <c r="Z919" s="135"/>
    </row>
    <row r="920" spans="1:26" ht="21.6" customHeight="1">
      <c r="A920" s="135"/>
      <c r="B920" s="135"/>
      <c r="C920" s="135"/>
      <c r="D920" s="135"/>
      <c r="E920" s="135"/>
      <c r="F920" s="135"/>
      <c r="G920" s="135"/>
      <c r="H920" s="135"/>
      <c r="I920" s="135"/>
      <c r="J920" s="135"/>
      <c r="K920" s="135"/>
      <c r="L920" s="135"/>
      <c r="M920" s="135"/>
      <c r="N920" s="135"/>
      <c r="O920" s="135"/>
      <c r="P920" s="135"/>
      <c r="Q920" s="135"/>
      <c r="R920" s="135"/>
      <c r="S920" s="135"/>
      <c r="T920" s="135"/>
      <c r="U920" s="135"/>
      <c r="V920" s="135"/>
      <c r="W920" s="135"/>
      <c r="X920" s="135"/>
      <c r="Y920" s="135"/>
      <c r="Z920" s="135"/>
    </row>
    <row r="921" spans="1:26" ht="21.6" customHeight="1">
      <c r="A921" s="135"/>
      <c r="B921" s="135"/>
      <c r="C921" s="135"/>
      <c r="D921" s="135"/>
      <c r="E921" s="135"/>
      <c r="F921" s="135"/>
      <c r="G921" s="135"/>
      <c r="H921" s="135"/>
      <c r="I921" s="135"/>
      <c r="J921" s="135"/>
      <c r="K921" s="135"/>
      <c r="L921" s="135"/>
      <c r="M921" s="135"/>
      <c r="N921" s="135"/>
      <c r="O921" s="135"/>
      <c r="P921" s="135"/>
      <c r="Q921" s="135"/>
      <c r="R921" s="135"/>
      <c r="S921" s="135"/>
      <c r="T921" s="135"/>
      <c r="U921" s="135"/>
      <c r="V921" s="135"/>
      <c r="W921" s="135"/>
      <c r="X921" s="135"/>
      <c r="Y921" s="135"/>
      <c r="Z921" s="135"/>
    </row>
    <row r="922" spans="1:26" ht="21.6" customHeight="1">
      <c r="A922" s="135"/>
      <c r="B922" s="135"/>
      <c r="C922" s="135"/>
      <c r="D922" s="135"/>
      <c r="E922" s="135"/>
      <c r="F922" s="135"/>
      <c r="G922" s="135"/>
      <c r="H922" s="135"/>
      <c r="I922" s="135"/>
      <c r="J922" s="135"/>
      <c r="K922" s="135"/>
      <c r="L922" s="135"/>
      <c r="M922" s="135"/>
      <c r="N922" s="135"/>
      <c r="O922" s="135"/>
      <c r="P922" s="135"/>
      <c r="Q922" s="135"/>
      <c r="R922" s="135"/>
      <c r="S922" s="135"/>
      <c r="T922" s="135"/>
      <c r="U922" s="135"/>
      <c r="V922" s="135"/>
      <c r="W922" s="135"/>
      <c r="X922" s="135"/>
      <c r="Y922" s="135"/>
      <c r="Z922" s="135"/>
    </row>
    <row r="923" spans="1:26" ht="21.6" customHeight="1">
      <c r="A923" s="135"/>
      <c r="B923" s="135"/>
      <c r="C923" s="135"/>
      <c r="D923" s="135"/>
      <c r="E923" s="135"/>
      <c r="F923" s="135"/>
      <c r="G923" s="135"/>
      <c r="H923" s="135"/>
      <c r="I923" s="135"/>
      <c r="J923" s="135"/>
      <c r="K923" s="135"/>
      <c r="L923" s="135"/>
      <c r="M923" s="135"/>
      <c r="N923" s="135"/>
      <c r="O923" s="135"/>
      <c r="P923" s="135"/>
      <c r="Q923" s="135"/>
      <c r="R923" s="135"/>
      <c r="S923" s="135"/>
      <c r="T923" s="135"/>
      <c r="U923" s="135"/>
      <c r="V923" s="135"/>
      <c r="W923" s="135"/>
      <c r="X923" s="135"/>
      <c r="Y923" s="135"/>
      <c r="Z923" s="135"/>
    </row>
    <row r="924" spans="1:26" ht="21.6" customHeight="1">
      <c r="A924" s="135"/>
      <c r="B924" s="135"/>
      <c r="C924" s="135"/>
      <c r="D924" s="135"/>
      <c r="E924" s="135"/>
      <c r="F924" s="135"/>
      <c r="G924" s="135"/>
      <c r="H924" s="135"/>
      <c r="I924" s="135"/>
      <c r="J924" s="135"/>
      <c r="K924" s="135"/>
      <c r="L924" s="135"/>
      <c r="M924" s="135"/>
      <c r="N924" s="135"/>
      <c r="O924" s="135"/>
      <c r="P924" s="135"/>
      <c r="Q924" s="135"/>
      <c r="R924" s="135"/>
      <c r="S924" s="135"/>
      <c r="T924" s="135"/>
      <c r="U924" s="135"/>
      <c r="V924" s="135"/>
      <c r="W924" s="135"/>
      <c r="X924" s="135"/>
      <c r="Y924" s="135"/>
      <c r="Z924" s="135"/>
    </row>
    <row r="925" spans="1:26" ht="21.6" customHeight="1">
      <c r="A925" s="135"/>
      <c r="B925" s="135"/>
      <c r="C925" s="135"/>
      <c r="D925" s="135"/>
      <c r="E925" s="135"/>
      <c r="F925" s="135"/>
      <c r="G925" s="135"/>
      <c r="H925" s="135"/>
      <c r="I925" s="135"/>
      <c r="J925" s="135"/>
      <c r="K925" s="135"/>
      <c r="L925" s="135"/>
      <c r="M925" s="135"/>
      <c r="N925" s="135"/>
      <c r="O925" s="135"/>
      <c r="P925" s="135"/>
      <c r="Q925" s="135"/>
      <c r="R925" s="135"/>
      <c r="S925" s="135"/>
      <c r="T925" s="135"/>
      <c r="U925" s="135"/>
      <c r="V925" s="135"/>
      <c r="W925" s="135"/>
      <c r="X925" s="135"/>
      <c r="Y925" s="135"/>
      <c r="Z925" s="135"/>
    </row>
    <row r="926" spans="1:26" ht="21.6" customHeight="1">
      <c r="A926" s="135"/>
      <c r="B926" s="135"/>
      <c r="C926" s="135"/>
      <c r="D926" s="135"/>
      <c r="E926" s="135"/>
      <c r="F926" s="135"/>
      <c r="G926" s="135"/>
      <c r="H926" s="135"/>
      <c r="I926" s="135"/>
      <c r="J926" s="135"/>
      <c r="K926" s="135"/>
      <c r="L926" s="135"/>
      <c r="M926" s="135"/>
      <c r="N926" s="135"/>
      <c r="O926" s="135"/>
      <c r="P926" s="135"/>
      <c r="Q926" s="135"/>
      <c r="R926" s="135"/>
      <c r="S926" s="135"/>
      <c r="T926" s="135"/>
      <c r="U926" s="135"/>
      <c r="V926" s="135"/>
      <c r="W926" s="135"/>
      <c r="X926" s="135"/>
      <c r="Y926" s="135"/>
      <c r="Z926" s="135"/>
    </row>
    <row r="927" spans="1:26" ht="21.6" customHeight="1">
      <c r="A927" s="135"/>
      <c r="B927" s="135"/>
      <c r="C927" s="135"/>
      <c r="D927" s="135"/>
      <c r="E927" s="135"/>
      <c r="F927" s="135"/>
      <c r="G927" s="135"/>
      <c r="H927" s="135"/>
      <c r="I927" s="135"/>
      <c r="J927" s="135"/>
      <c r="K927" s="135"/>
      <c r="L927" s="135"/>
      <c r="M927" s="135"/>
      <c r="N927" s="135"/>
      <c r="O927" s="135"/>
      <c r="P927" s="135"/>
      <c r="Q927" s="135"/>
      <c r="R927" s="135"/>
      <c r="S927" s="135"/>
      <c r="T927" s="135"/>
      <c r="U927" s="135"/>
      <c r="V927" s="135"/>
      <c r="W927" s="135"/>
      <c r="X927" s="135"/>
      <c r="Y927" s="135"/>
      <c r="Z927" s="135"/>
    </row>
    <row r="928" spans="1:26" ht="21.6" customHeight="1">
      <c r="A928" s="135"/>
      <c r="B928" s="135"/>
      <c r="C928" s="135"/>
      <c r="D928" s="135"/>
      <c r="E928" s="135"/>
      <c r="F928" s="135"/>
      <c r="G928" s="135"/>
      <c r="H928" s="135"/>
      <c r="I928" s="135"/>
      <c r="J928" s="135"/>
      <c r="K928" s="135"/>
      <c r="L928" s="135"/>
      <c r="M928" s="135"/>
      <c r="N928" s="135"/>
      <c r="O928" s="135"/>
      <c r="P928" s="135"/>
      <c r="Q928" s="135"/>
      <c r="R928" s="135"/>
      <c r="S928" s="135"/>
      <c r="T928" s="135"/>
      <c r="U928" s="135"/>
      <c r="V928" s="135"/>
      <c r="W928" s="135"/>
      <c r="X928" s="135"/>
      <c r="Y928" s="135"/>
      <c r="Z928" s="135"/>
    </row>
    <row r="929" spans="1:26" ht="21.6" customHeight="1">
      <c r="A929" s="135"/>
      <c r="B929" s="135"/>
      <c r="C929" s="135"/>
      <c r="D929" s="135"/>
      <c r="E929" s="135"/>
      <c r="F929" s="135"/>
      <c r="G929" s="135"/>
      <c r="H929" s="135"/>
      <c r="I929" s="135"/>
      <c r="J929" s="135"/>
      <c r="K929" s="135"/>
      <c r="L929" s="135"/>
      <c r="M929" s="135"/>
      <c r="N929" s="135"/>
      <c r="O929" s="135"/>
      <c r="P929" s="135"/>
      <c r="Q929" s="135"/>
      <c r="R929" s="135"/>
      <c r="S929" s="135"/>
      <c r="T929" s="135"/>
      <c r="U929" s="135"/>
      <c r="V929" s="135"/>
      <c r="W929" s="135"/>
      <c r="X929" s="135"/>
      <c r="Y929" s="135"/>
      <c r="Z929" s="135"/>
    </row>
    <row r="930" spans="1:26" ht="21.6" customHeight="1">
      <c r="A930" s="135"/>
      <c r="B930" s="135"/>
      <c r="C930" s="135"/>
      <c r="D930" s="135"/>
      <c r="E930" s="135"/>
      <c r="F930" s="135"/>
      <c r="G930" s="135"/>
      <c r="H930" s="135"/>
      <c r="I930" s="135"/>
      <c r="J930" s="135"/>
      <c r="K930" s="135"/>
      <c r="L930" s="135"/>
      <c r="M930" s="135"/>
      <c r="N930" s="135"/>
      <c r="O930" s="135"/>
      <c r="P930" s="135"/>
      <c r="Q930" s="135"/>
      <c r="R930" s="135"/>
      <c r="S930" s="135"/>
      <c r="T930" s="135"/>
      <c r="U930" s="135"/>
      <c r="V930" s="135"/>
      <c r="W930" s="135"/>
      <c r="X930" s="135"/>
      <c r="Y930" s="135"/>
      <c r="Z930" s="135"/>
    </row>
    <row r="931" spans="1:26" ht="21.6" customHeight="1">
      <c r="A931" s="135"/>
      <c r="B931" s="135"/>
      <c r="C931" s="135"/>
      <c r="D931" s="135"/>
      <c r="E931" s="135"/>
      <c r="F931" s="135"/>
      <c r="G931" s="135"/>
      <c r="H931" s="135"/>
      <c r="I931" s="135"/>
      <c r="J931" s="135"/>
      <c r="K931" s="135"/>
      <c r="L931" s="135"/>
      <c r="M931" s="135"/>
      <c r="N931" s="135"/>
      <c r="O931" s="135"/>
      <c r="P931" s="135"/>
      <c r="Q931" s="135"/>
      <c r="R931" s="135"/>
      <c r="S931" s="135"/>
      <c r="T931" s="135"/>
      <c r="U931" s="135"/>
      <c r="V931" s="135"/>
      <c r="W931" s="135"/>
      <c r="X931" s="135"/>
      <c r="Y931" s="135"/>
      <c r="Z931" s="135"/>
    </row>
    <row r="932" spans="1:26" ht="21.6" customHeight="1">
      <c r="A932" s="135"/>
      <c r="B932" s="135"/>
      <c r="C932" s="135"/>
      <c r="D932" s="135"/>
      <c r="E932" s="135"/>
      <c r="F932" s="135"/>
      <c r="G932" s="135"/>
      <c r="H932" s="135"/>
      <c r="I932" s="135"/>
      <c r="J932" s="135"/>
      <c r="K932" s="135"/>
      <c r="L932" s="135"/>
      <c r="M932" s="135"/>
      <c r="N932" s="135"/>
      <c r="O932" s="135"/>
      <c r="P932" s="135"/>
      <c r="Q932" s="135"/>
      <c r="R932" s="135"/>
      <c r="S932" s="135"/>
      <c r="T932" s="135"/>
      <c r="U932" s="135"/>
      <c r="V932" s="135"/>
      <c r="W932" s="135"/>
      <c r="X932" s="135"/>
      <c r="Y932" s="135"/>
      <c r="Z932" s="135"/>
    </row>
    <row r="933" spans="1:26" ht="21.6" customHeight="1">
      <c r="A933" s="135"/>
      <c r="B933" s="135"/>
      <c r="C933" s="135"/>
      <c r="D933" s="135"/>
      <c r="E933" s="135"/>
      <c r="F933" s="135"/>
      <c r="G933" s="135"/>
      <c r="H933" s="135"/>
      <c r="I933" s="135"/>
      <c r="J933" s="135"/>
      <c r="K933" s="135"/>
      <c r="L933" s="135"/>
      <c r="M933" s="135"/>
      <c r="N933" s="135"/>
      <c r="O933" s="135"/>
      <c r="P933" s="135"/>
      <c r="Q933" s="135"/>
      <c r="R933" s="135"/>
      <c r="S933" s="135"/>
      <c r="T933" s="135"/>
      <c r="U933" s="135"/>
      <c r="V933" s="135"/>
      <c r="W933" s="135"/>
      <c r="X933" s="135"/>
      <c r="Y933" s="135"/>
      <c r="Z933" s="135"/>
    </row>
    <row r="934" spans="1:26" ht="21.6" customHeight="1">
      <c r="A934" s="135"/>
      <c r="B934" s="135"/>
      <c r="C934" s="135"/>
      <c r="D934" s="135"/>
      <c r="E934" s="135"/>
      <c r="F934" s="135"/>
      <c r="G934" s="135"/>
      <c r="H934" s="135"/>
      <c r="I934" s="135"/>
      <c r="J934" s="135"/>
      <c r="K934" s="135"/>
      <c r="L934" s="135"/>
      <c r="M934" s="135"/>
      <c r="N934" s="135"/>
      <c r="O934" s="135"/>
      <c r="P934" s="135"/>
      <c r="Q934" s="135"/>
      <c r="R934" s="135"/>
      <c r="S934" s="135"/>
      <c r="T934" s="135"/>
      <c r="U934" s="135"/>
      <c r="V934" s="135"/>
      <c r="W934" s="135"/>
      <c r="X934" s="135"/>
      <c r="Y934" s="135"/>
      <c r="Z934" s="135"/>
    </row>
    <row r="935" spans="1:26" ht="21.6" customHeight="1">
      <c r="A935" s="135"/>
      <c r="B935" s="135"/>
      <c r="C935" s="135"/>
      <c r="D935" s="135"/>
      <c r="E935" s="135"/>
      <c r="F935" s="135"/>
      <c r="G935" s="135"/>
      <c r="H935" s="135"/>
      <c r="I935" s="135"/>
      <c r="J935" s="135"/>
      <c r="K935" s="135"/>
      <c r="L935" s="135"/>
      <c r="M935" s="135"/>
      <c r="N935" s="135"/>
      <c r="O935" s="135"/>
      <c r="P935" s="135"/>
      <c r="Q935" s="135"/>
      <c r="R935" s="135"/>
      <c r="S935" s="135"/>
      <c r="T935" s="135"/>
      <c r="U935" s="135"/>
      <c r="V935" s="135"/>
      <c r="W935" s="135"/>
      <c r="X935" s="135"/>
      <c r="Y935" s="135"/>
      <c r="Z935" s="135"/>
    </row>
    <row r="936" spans="1:26" ht="21.6" customHeight="1">
      <c r="A936" s="135"/>
      <c r="B936" s="135"/>
      <c r="C936" s="135"/>
      <c r="D936" s="135"/>
      <c r="E936" s="135"/>
      <c r="F936" s="135"/>
      <c r="G936" s="135"/>
      <c r="H936" s="135"/>
      <c r="I936" s="135"/>
      <c r="J936" s="135"/>
      <c r="K936" s="135"/>
      <c r="L936" s="135"/>
      <c r="M936" s="135"/>
      <c r="N936" s="135"/>
      <c r="O936" s="135"/>
      <c r="P936" s="135"/>
      <c r="Q936" s="135"/>
      <c r="R936" s="135"/>
      <c r="S936" s="135"/>
      <c r="T936" s="135"/>
      <c r="U936" s="135"/>
      <c r="V936" s="135"/>
      <c r="W936" s="135"/>
      <c r="X936" s="135"/>
      <c r="Y936" s="135"/>
      <c r="Z936" s="135"/>
    </row>
    <row r="937" spans="1:26" ht="21.6" customHeight="1">
      <c r="A937" s="135"/>
      <c r="B937" s="135"/>
      <c r="C937" s="135"/>
      <c r="D937" s="135"/>
      <c r="E937" s="135"/>
      <c r="F937" s="135"/>
      <c r="G937" s="135"/>
      <c r="H937" s="135"/>
      <c r="I937" s="135"/>
      <c r="J937" s="135"/>
      <c r="K937" s="135"/>
      <c r="L937" s="135"/>
      <c r="M937" s="135"/>
      <c r="N937" s="135"/>
      <c r="O937" s="135"/>
      <c r="P937" s="135"/>
      <c r="Q937" s="135"/>
      <c r="R937" s="135"/>
      <c r="S937" s="135"/>
      <c r="T937" s="135"/>
      <c r="U937" s="135"/>
      <c r="V937" s="135"/>
      <c r="W937" s="135"/>
      <c r="X937" s="135"/>
      <c r="Y937" s="135"/>
      <c r="Z937" s="135"/>
    </row>
    <row r="938" spans="1:26" ht="21.6" customHeight="1">
      <c r="A938" s="135"/>
      <c r="B938" s="135"/>
      <c r="C938" s="135"/>
      <c r="D938" s="135"/>
      <c r="E938" s="135"/>
      <c r="F938" s="135"/>
      <c r="G938" s="135"/>
      <c r="H938" s="135"/>
      <c r="I938" s="135"/>
      <c r="J938" s="135"/>
      <c r="K938" s="135"/>
      <c r="L938" s="135"/>
      <c r="M938" s="135"/>
      <c r="N938" s="135"/>
      <c r="O938" s="135"/>
      <c r="P938" s="135"/>
      <c r="Q938" s="135"/>
      <c r="R938" s="135"/>
      <c r="S938" s="135"/>
      <c r="T938" s="135"/>
      <c r="U938" s="135"/>
      <c r="V938" s="135"/>
      <c r="W938" s="135"/>
      <c r="X938" s="135"/>
      <c r="Y938" s="135"/>
      <c r="Z938" s="135"/>
    </row>
    <row r="939" spans="1:26" ht="21.6" customHeight="1">
      <c r="A939" s="135"/>
      <c r="B939" s="135"/>
      <c r="C939" s="135"/>
      <c r="D939" s="135"/>
      <c r="E939" s="135"/>
      <c r="F939" s="135"/>
      <c r="G939" s="135"/>
      <c r="H939" s="135"/>
      <c r="I939" s="135"/>
      <c r="J939" s="135"/>
      <c r="K939" s="135"/>
      <c r="L939" s="135"/>
      <c r="M939" s="135"/>
      <c r="N939" s="135"/>
      <c r="O939" s="135"/>
      <c r="P939" s="135"/>
      <c r="Q939" s="135"/>
      <c r="R939" s="135"/>
      <c r="S939" s="135"/>
      <c r="T939" s="135"/>
      <c r="U939" s="135"/>
      <c r="V939" s="135"/>
      <c r="W939" s="135"/>
      <c r="X939" s="135"/>
      <c r="Y939" s="135"/>
      <c r="Z939" s="135"/>
    </row>
    <row r="940" spans="1:26" ht="21.6" customHeight="1">
      <c r="A940" s="135"/>
      <c r="B940" s="135"/>
      <c r="C940" s="135"/>
      <c r="D940" s="135"/>
      <c r="E940" s="135"/>
      <c r="F940" s="135"/>
      <c r="G940" s="135"/>
      <c r="H940" s="135"/>
      <c r="I940" s="135"/>
      <c r="J940" s="135"/>
      <c r="K940" s="135"/>
      <c r="L940" s="135"/>
      <c r="M940" s="135"/>
      <c r="N940" s="135"/>
      <c r="O940" s="135"/>
      <c r="P940" s="135"/>
      <c r="Q940" s="135"/>
      <c r="R940" s="135"/>
      <c r="S940" s="135"/>
      <c r="T940" s="135"/>
      <c r="U940" s="135"/>
      <c r="V940" s="135"/>
      <c r="W940" s="135"/>
      <c r="X940" s="135"/>
      <c r="Y940" s="135"/>
      <c r="Z940" s="135"/>
    </row>
    <row r="941" spans="1:26" ht="21.6" customHeight="1">
      <c r="A941" s="135"/>
      <c r="B941" s="135"/>
      <c r="C941" s="135"/>
      <c r="D941" s="135"/>
      <c r="E941" s="135"/>
      <c r="F941" s="135"/>
      <c r="G941" s="135"/>
      <c r="H941" s="135"/>
      <c r="I941" s="135"/>
      <c r="J941" s="135"/>
      <c r="K941" s="135"/>
      <c r="L941" s="135"/>
      <c r="M941" s="135"/>
      <c r="N941" s="135"/>
      <c r="O941" s="135"/>
      <c r="P941" s="135"/>
      <c r="Q941" s="135"/>
      <c r="R941" s="135"/>
      <c r="S941" s="135"/>
      <c r="T941" s="135"/>
      <c r="U941" s="135"/>
      <c r="V941" s="135"/>
      <c r="W941" s="135"/>
      <c r="X941" s="135"/>
      <c r="Y941" s="135"/>
      <c r="Z941" s="135"/>
    </row>
    <row r="942" spans="1:26" ht="21.6" customHeight="1">
      <c r="A942" s="135"/>
      <c r="B942" s="135"/>
      <c r="C942" s="135"/>
      <c r="D942" s="135"/>
      <c r="E942" s="135"/>
      <c r="F942" s="135"/>
      <c r="G942" s="135"/>
      <c r="H942" s="135"/>
      <c r="I942" s="135"/>
      <c r="J942" s="135"/>
      <c r="K942" s="135"/>
      <c r="L942" s="135"/>
      <c r="M942" s="135"/>
      <c r="N942" s="135"/>
      <c r="O942" s="135"/>
      <c r="P942" s="135"/>
      <c r="Q942" s="135"/>
      <c r="R942" s="135"/>
      <c r="S942" s="135"/>
      <c r="T942" s="135"/>
      <c r="U942" s="135"/>
      <c r="V942" s="135"/>
      <c r="W942" s="135"/>
      <c r="X942" s="135"/>
      <c r="Y942" s="135"/>
      <c r="Z942" s="135"/>
    </row>
    <row r="943" spans="1:26" ht="21.6" customHeight="1">
      <c r="A943" s="135"/>
      <c r="B943" s="135"/>
      <c r="C943" s="135"/>
      <c r="D943" s="135"/>
      <c r="E943" s="135"/>
      <c r="F943" s="135"/>
      <c r="G943" s="135"/>
      <c r="H943" s="135"/>
      <c r="I943" s="135"/>
      <c r="J943" s="135"/>
      <c r="K943" s="135"/>
      <c r="L943" s="135"/>
      <c r="M943" s="135"/>
      <c r="N943" s="135"/>
      <c r="O943" s="135"/>
      <c r="P943" s="135"/>
      <c r="Q943" s="135"/>
      <c r="R943" s="135"/>
      <c r="S943" s="135"/>
      <c r="T943" s="135"/>
      <c r="U943" s="135"/>
      <c r="V943" s="135"/>
      <c r="W943" s="135"/>
      <c r="X943" s="135"/>
      <c r="Y943" s="135"/>
      <c r="Z943" s="135"/>
    </row>
    <row r="944" spans="1:26" ht="21.6" customHeight="1">
      <c r="A944" s="135"/>
      <c r="B944" s="135"/>
      <c r="C944" s="135"/>
      <c r="D944" s="135"/>
      <c r="E944" s="135"/>
      <c r="F944" s="135"/>
      <c r="G944" s="135"/>
      <c r="H944" s="135"/>
      <c r="I944" s="135"/>
      <c r="J944" s="135"/>
      <c r="K944" s="135"/>
      <c r="L944" s="135"/>
      <c r="M944" s="135"/>
      <c r="N944" s="135"/>
      <c r="O944" s="135"/>
      <c r="P944" s="135"/>
      <c r="Q944" s="135"/>
      <c r="R944" s="135"/>
      <c r="S944" s="135"/>
      <c r="T944" s="135"/>
      <c r="U944" s="135"/>
      <c r="V944" s="135"/>
      <c r="W944" s="135"/>
      <c r="X944" s="135"/>
      <c r="Y944" s="135"/>
      <c r="Z944" s="135"/>
    </row>
    <row r="945" spans="1:26" ht="21.6" customHeight="1">
      <c r="A945" s="135"/>
      <c r="B945" s="135"/>
      <c r="C945" s="135"/>
      <c r="D945" s="135"/>
      <c r="E945" s="135"/>
      <c r="F945" s="135"/>
      <c r="G945" s="135"/>
      <c r="H945" s="135"/>
      <c r="I945" s="135"/>
      <c r="J945" s="135"/>
      <c r="K945" s="135"/>
      <c r="L945" s="135"/>
      <c r="M945" s="135"/>
      <c r="N945" s="135"/>
      <c r="O945" s="135"/>
      <c r="P945" s="135"/>
      <c r="Q945" s="135"/>
      <c r="R945" s="135"/>
      <c r="S945" s="135"/>
      <c r="T945" s="135"/>
      <c r="U945" s="135"/>
      <c r="V945" s="135"/>
      <c r="W945" s="135"/>
      <c r="X945" s="135"/>
      <c r="Y945" s="135"/>
      <c r="Z945" s="135"/>
    </row>
    <row r="946" spans="1:26" ht="21.6" customHeight="1">
      <c r="A946" s="135"/>
      <c r="B946" s="135"/>
      <c r="C946" s="135"/>
      <c r="D946" s="135"/>
      <c r="E946" s="135"/>
      <c r="F946" s="135"/>
      <c r="G946" s="135"/>
      <c r="H946" s="135"/>
      <c r="I946" s="135"/>
      <c r="J946" s="135"/>
      <c r="K946" s="135"/>
      <c r="L946" s="135"/>
      <c r="M946" s="135"/>
      <c r="N946" s="135"/>
      <c r="O946" s="135"/>
      <c r="P946" s="135"/>
      <c r="Q946" s="135"/>
      <c r="R946" s="135"/>
      <c r="S946" s="135"/>
      <c r="T946" s="135"/>
      <c r="U946" s="135"/>
      <c r="V946" s="135"/>
      <c r="W946" s="135"/>
      <c r="X946" s="135"/>
      <c r="Y946" s="135"/>
      <c r="Z946" s="135"/>
    </row>
    <row r="947" spans="1:26" ht="21.6" customHeight="1">
      <c r="A947" s="135"/>
      <c r="B947" s="135"/>
      <c r="C947" s="135"/>
      <c r="D947" s="135"/>
      <c r="E947" s="135"/>
      <c r="F947" s="135"/>
      <c r="G947" s="135"/>
      <c r="H947" s="135"/>
      <c r="I947" s="135"/>
      <c r="J947" s="135"/>
      <c r="K947" s="135"/>
      <c r="L947" s="135"/>
      <c r="M947" s="135"/>
      <c r="N947" s="135"/>
      <c r="O947" s="135"/>
      <c r="P947" s="135"/>
      <c r="Q947" s="135"/>
      <c r="R947" s="135"/>
      <c r="S947" s="135"/>
      <c r="T947" s="135"/>
      <c r="U947" s="135"/>
      <c r="V947" s="135"/>
      <c r="W947" s="135"/>
      <c r="X947" s="135"/>
      <c r="Y947" s="135"/>
      <c r="Z947" s="135"/>
    </row>
    <row r="948" spans="1:26" ht="21.6" customHeight="1">
      <c r="A948" s="135"/>
      <c r="B948" s="135"/>
      <c r="C948" s="135"/>
      <c r="D948" s="135"/>
      <c r="E948" s="135"/>
      <c r="F948" s="135"/>
      <c r="G948" s="135"/>
      <c r="H948" s="135"/>
      <c r="I948" s="135"/>
      <c r="J948" s="135"/>
      <c r="K948" s="135"/>
      <c r="L948" s="135"/>
      <c r="M948" s="135"/>
      <c r="N948" s="135"/>
      <c r="O948" s="135"/>
      <c r="P948" s="135"/>
      <c r="Q948" s="135"/>
      <c r="R948" s="135"/>
      <c r="S948" s="135"/>
      <c r="T948" s="135"/>
      <c r="U948" s="135"/>
      <c r="V948" s="135"/>
      <c r="W948" s="135"/>
      <c r="X948" s="135"/>
      <c r="Y948" s="135"/>
      <c r="Z948" s="135"/>
    </row>
    <row r="949" spans="1:26" ht="21.6" customHeight="1">
      <c r="A949" s="135"/>
      <c r="B949" s="135"/>
      <c r="C949" s="135"/>
      <c r="D949" s="135"/>
      <c r="E949" s="135"/>
      <c r="F949" s="135"/>
      <c r="G949" s="135"/>
      <c r="H949" s="135"/>
      <c r="I949" s="135"/>
      <c r="J949" s="135"/>
      <c r="K949" s="135"/>
      <c r="L949" s="135"/>
      <c r="M949" s="135"/>
      <c r="N949" s="135"/>
      <c r="O949" s="135"/>
      <c r="P949" s="135"/>
      <c r="Q949" s="135"/>
      <c r="R949" s="135"/>
      <c r="S949" s="135"/>
      <c r="T949" s="135"/>
      <c r="U949" s="135"/>
      <c r="V949" s="135"/>
      <c r="W949" s="135"/>
      <c r="X949" s="135"/>
      <c r="Y949" s="135"/>
      <c r="Z949" s="135"/>
    </row>
    <row r="950" spans="1:26" ht="21.6" customHeight="1">
      <c r="A950" s="135"/>
      <c r="B950" s="135"/>
      <c r="C950" s="135"/>
      <c r="D950" s="135"/>
      <c r="E950" s="135"/>
      <c r="F950" s="135"/>
      <c r="G950" s="135"/>
      <c r="H950" s="135"/>
      <c r="I950" s="135"/>
      <c r="J950" s="135"/>
      <c r="K950" s="135"/>
      <c r="L950" s="135"/>
      <c r="M950" s="135"/>
      <c r="N950" s="135"/>
      <c r="O950" s="135"/>
      <c r="P950" s="135"/>
      <c r="Q950" s="135"/>
      <c r="R950" s="135"/>
      <c r="S950" s="135"/>
      <c r="T950" s="135"/>
      <c r="U950" s="135"/>
      <c r="V950" s="135"/>
      <c r="W950" s="135"/>
      <c r="X950" s="135"/>
      <c r="Y950" s="135"/>
      <c r="Z950" s="135"/>
    </row>
    <row r="951" spans="1:26" ht="21.6" customHeight="1">
      <c r="A951" s="135"/>
      <c r="B951" s="135"/>
      <c r="C951" s="135"/>
      <c r="D951" s="135"/>
      <c r="E951" s="135"/>
      <c r="F951" s="135"/>
      <c r="G951" s="135"/>
      <c r="H951" s="135"/>
      <c r="I951" s="135"/>
      <c r="J951" s="135"/>
      <c r="K951" s="135"/>
      <c r="L951" s="135"/>
      <c r="M951" s="135"/>
      <c r="N951" s="135"/>
      <c r="O951" s="135"/>
      <c r="P951" s="135"/>
      <c r="Q951" s="135"/>
      <c r="R951" s="135"/>
      <c r="S951" s="135"/>
      <c r="T951" s="135"/>
      <c r="U951" s="135"/>
      <c r="V951" s="135"/>
      <c r="W951" s="135"/>
      <c r="X951" s="135"/>
      <c r="Y951" s="135"/>
      <c r="Z951" s="135"/>
    </row>
    <row r="952" spans="1:26" ht="21.6" customHeight="1">
      <c r="A952" s="135"/>
      <c r="B952" s="135"/>
      <c r="C952" s="135"/>
      <c r="D952" s="135"/>
      <c r="E952" s="135"/>
      <c r="F952" s="135"/>
      <c r="G952" s="135"/>
      <c r="H952" s="135"/>
      <c r="I952" s="135"/>
      <c r="J952" s="135"/>
      <c r="K952" s="135"/>
      <c r="L952" s="135"/>
      <c r="M952" s="135"/>
      <c r="N952" s="135"/>
      <c r="O952" s="135"/>
      <c r="P952" s="135"/>
      <c r="Q952" s="135"/>
      <c r="R952" s="135"/>
      <c r="S952" s="135"/>
      <c r="T952" s="135"/>
      <c r="U952" s="135"/>
      <c r="V952" s="135"/>
      <c r="W952" s="135"/>
      <c r="X952" s="135"/>
      <c r="Y952" s="135"/>
      <c r="Z952" s="135"/>
    </row>
    <row r="953" spans="1:26" ht="21.6" customHeight="1">
      <c r="A953" s="135"/>
      <c r="B953" s="135"/>
      <c r="C953" s="135"/>
      <c r="D953" s="135"/>
      <c r="E953" s="135"/>
      <c r="F953" s="135"/>
      <c r="G953" s="135"/>
      <c r="H953" s="135"/>
      <c r="I953" s="135"/>
      <c r="J953" s="135"/>
      <c r="K953" s="135"/>
      <c r="L953" s="135"/>
      <c r="M953" s="135"/>
      <c r="N953" s="135"/>
      <c r="O953" s="135"/>
      <c r="P953" s="135"/>
      <c r="Q953" s="135"/>
      <c r="R953" s="135"/>
      <c r="S953" s="135"/>
      <c r="T953" s="135"/>
      <c r="U953" s="135"/>
      <c r="V953" s="135"/>
      <c r="W953" s="135"/>
      <c r="X953" s="135"/>
      <c r="Y953" s="135"/>
      <c r="Z953" s="135"/>
    </row>
    <row r="954" spans="1:26" ht="21.6" customHeight="1">
      <c r="A954" s="135"/>
      <c r="B954" s="135"/>
      <c r="C954" s="135"/>
      <c r="D954" s="135"/>
      <c r="E954" s="135"/>
      <c r="F954" s="135"/>
      <c r="G954" s="135"/>
      <c r="H954" s="135"/>
      <c r="I954" s="135"/>
      <c r="J954" s="135"/>
      <c r="K954" s="135"/>
      <c r="L954" s="135"/>
      <c r="M954" s="135"/>
      <c r="N954" s="135"/>
      <c r="O954" s="135"/>
      <c r="P954" s="135"/>
      <c r="Q954" s="135"/>
      <c r="R954" s="135"/>
      <c r="S954" s="135"/>
      <c r="T954" s="135"/>
      <c r="U954" s="135"/>
      <c r="V954" s="135"/>
      <c r="W954" s="135"/>
      <c r="X954" s="135"/>
      <c r="Y954" s="135"/>
      <c r="Z954" s="135"/>
    </row>
    <row r="955" spans="1:26" ht="21.6" customHeight="1">
      <c r="A955" s="135"/>
      <c r="B955" s="135"/>
      <c r="C955" s="135"/>
      <c r="D955" s="135"/>
      <c r="E955" s="135"/>
      <c r="F955" s="135"/>
      <c r="G955" s="135"/>
      <c r="H955" s="135"/>
      <c r="I955" s="135"/>
      <c r="J955" s="135"/>
      <c r="K955" s="135"/>
      <c r="L955" s="135"/>
      <c r="M955" s="135"/>
      <c r="N955" s="135"/>
      <c r="O955" s="135"/>
      <c r="P955" s="135"/>
      <c r="Q955" s="135"/>
      <c r="R955" s="135"/>
      <c r="S955" s="135"/>
      <c r="T955" s="135"/>
      <c r="U955" s="135"/>
      <c r="V955" s="135"/>
      <c r="W955" s="135"/>
      <c r="X955" s="135"/>
      <c r="Y955" s="135"/>
      <c r="Z955" s="135"/>
    </row>
    <row r="956" spans="1:26" ht="21.6" customHeight="1">
      <c r="A956" s="135"/>
      <c r="B956" s="135"/>
      <c r="C956" s="135"/>
      <c r="D956" s="135"/>
      <c r="E956" s="135"/>
      <c r="F956" s="135"/>
      <c r="G956" s="135"/>
      <c r="H956" s="135"/>
      <c r="I956" s="135"/>
      <c r="J956" s="135"/>
      <c r="K956" s="135"/>
      <c r="L956" s="135"/>
      <c r="M956" s="135"/>
      <c r="N956" s="135"/>
      <c r="O956" s="135"/>
      <c r="P956" s="135"/>
      <c r="Q956" s="135"/>
      <c r="R956" s="135"/>
      <c r="S956" s="135"/>
      <c r="T956" s="135"/>
      <c r="U956" s="135"/>
      <c r="V956" s="135"/>
      <c r="W956" s="135"/>
      <c r="X956" s="135"/>
      <c r="Y956" s="135"/>
      <c r="Z956" s="135"/>
    </row>
    <row r="957" spans="1:26" ht="21.6" customHeight="1">
      <c r="A957" s="135"/>
      <c r="B957" s="135"/>
      <c r="C957" s="135"/>
      <c r="D957" s="135"/>
      <c r="E957" s="135"/>
      <c r="F957" s="135"/>
      <c r="G957" s="135"/>
      <c r="H957" s="135"/>
      <c r="I957" s="135"/>
      <c r="J957" s="135"/>
      <c r="K957" s="135"/>
      <c r="L957" s="135"/>
      <c r="M957" s="135"/>
      <c r="N957" s="135"/>
      <c r="O957" s="135"/>
      <c r="P957" s="135"/>
      <c r="Q957" s="135"/>
      <c r="R957" s="135"/>
      <c r="S957" s="135"/>
      <c r="T957" s="135"/>
      <c r="U957" s="135"/>
      <c r="V957" s="135"/>
      <c r="W957" s="135"/>
      <c r="X957" s="135"/>
      <c r="Y957" s="135"/>
      <c r="Z957" s="135"/>
    </row>
    <row r="958" spans="1:26" ht="21.6" customHeight="1">
      <c r="A958" s="135"/>
      <c r="B958" s="135"/>
      <c r="C958" s="135"/>
      <c r="D958" s="135"/>
      <c r="E958" s="135"/>
      <c r="F958" s="135"/>
      <c r="G958" s="135"/>
      <c r="H958" s="135"/>
      <c r="I958" s="135"/>
      <c r="J958" s="135"/>
      <c r="K958" s="135"/>
      <c r="L958" s="135"/>
      <c r="M958" s="135"/>
      <c r="N958" s="135"/>
      <c r="O958" s="135"/>
      <c r="P958" s="135"/>
      <c r="Q958" s="135"/>
      <c r="R958" s="135"/>
      <c r="S958" s="135"/>
      <c r="T958" s="135"/>
      <c r="U958" s="135"/>
      <c r="V958" s="135"/>
      <c r="W958" s="135"/>
      <c r="X958" s="135"/>
      <c r="Y958" s="135"/>
      <c r="Z958" s="135"/>
    </row>
    <row r="959" spans="1:26" ht="21.6" customHeight="1">
      <c r="A959" s="135"/>
      <c r="B959" s="135"/>
      <c r="C959" s="135"/>
      <c r="D959" s="135"/>
      <c r="E959" s="135"/>
      <c r="F959" s="135"/>
      <c r="G959" s="135"/>
      <c r="H959" s="135"/>
      <c r="I959" s="135"/>
      <c r="J959" s="135"/>
      <c r="K959" s="135"/>
      <c r="L959" s="135"/>
      <c r="M959" s="135"/>
      <c r="N959" s="135"/>
      <c r="O959" s="135"/>
      <c r="P959" s="135"/>
      <c r="Q959" s="135"/>
      <c r="R959" s="135"/>
      <c r="S959" s="135"/>
      <c r="T959" s="135"/>
      <c r="U959" s="135"/>
      <c r="V959" s="135"/>
      <c r="W959" s="135"/>
      <c r="X959" s="135"/>
      <c r="Y959" s="135"/>
      <c r="Z959" s="135"/>
    </row>
    <row r="960" spans="1:26" ht="21.6" customHeight="1">
      <c r="A960" s="135"/>
      <c r="B960" s="135"/>
      <c r="C960" s="135"/>
      <c r="D960" s="135"/>
      <c r="E960" s="135"/>
      <c r="F960" s="135"/>
      <c r="G960" s="135"/>
      <c r="H960" s="135"/>
      <c r="I960" s="135"/>
      <c r="J960" s="135"/>
      <c r="K960" s="135"/>
      <c r="L960" s="135"/>
      <c r="M960" s="135"/>
      <c r="N960" s="135"/>
      <c r="O960" s="135"/>
      <c r="P960" s="135"/>
      <c r="Q960" s="135"/>
      <c r="R960" s="135"/>
      <c r="S960" s="135"/>
      <c r="T960" s="135"/>
      <c r="U960" s="135"/>
      <c r="V960" s="135"/>
      <c r="W960" s="135"/>
      <c r="X960" s="135"/>
      <c r="Y960" s="135"/>
      <c r="Z960" s="135"/>
    </row>
    <row r="961" spans="1:26" ht="21.6" customHeight="1">
      <c r="A961" s="135"/>
      <c r="B961" s="135"/>
      <c r="C961" s="135"/>
      <c r="D961" s="135"/>
      <c r="E961" s="135"/>
      <c r="F961" s="135"/>
      <c r="G961" s="135"/>
      <c r="H961" s="135"/>
      <c r="I961" s="135"/>
      <c r="J961" s="135"/>
      <c r="K961" s="135"/>
      <c r="L961" s="135"/>
      <c r="M961" s="135"/>
      <c r="N961" s="135"/>
      <c r="O961" s="135"/>
      <c r="P961" s="135"/>
      <c r="Q961" s="135"/>
      <c r="R961" s="135"/>
      <c r="S961" s="135"/>
      <c r="T961" s="135"/>
      <c r="U961" s="135"/>
      <c r="V961" s="135"/>
      <c r="W961" s="135"/>
      <c r="X961" s="135"/>
      <c r="Y961" s="135"/>
      <c r="Z961" s="135"/>
    </row>
    <row r="962" spans="1:26" ht="21.6" customHeight="1">
      <c r="A962" s="135"/>
      <c r="B962" s="135"/>
      <c r="C962" s="135"/>
      <c r="D962" s="135"/>
      <c r="E962" s="135"/>
      <c r="F962" s="135"/>
      <c r="G962" s="135"/>
      <c r="H962" s="135"/>
      <c r="I962" s="135"/>
      <c r="J962" s="135"/>
      <c r="K962" s="135"/>
      <c r="L962" s="135"/>
      <c r="M962" s="135"/>
      <c r="N962" s="135"/>
      <c r="O962" s="135"/>
      <c r="P962" s="135"/>
      <c r="Q962" s="135"/>
      <c r="R962" s="135"/>
      <c r="S962" s="135"/>
      <c r="T962" s="135"/>
      <c r="U962" s="135"/>
      <c r="V962" s="135"/>
      <c r="W962" s="135"/>
      <c r="X962" s="135"/>
      <c r="Y962" s="135"/>
      <c r="Z962" s="135"/>
    </row>
    <row r="963" spans="1:26" ht="21.6" customHeight="1">
      <c r="A963" s="135"/>
      <c r="B963" s="135"/>
      <c r="C963" s="135"/>
      <c r="D963" s="135"/>
      <c r="E963" s="135"/>
      <c r="F963" s="135"/>
      <c r="G963" s="135"/>
      <c r="H963" s="135"/>
      <c r="I963" s="135"/>
      <c r="J963" s="135"/>
      <c r="K963" s="135"/>
      <c r="L963" s="135"/>
      <c r="M963" s="135"/>
      <c r="N963" s="135"/>
      <c r="O963" s="135"/>
      <c r="P963" s="135"/>
      <c r="Q963" s="135"/>
      <c r="R963" s="135"/>
      <c r="S963" s="135"/>
      <c r="T963" s="135"/>
      <c r="U963" s="135"/>
      <c r="V963" s="135"/>
      <c r="W963" s="135"/>
      <c r="X963" s="135"/>
      <c r="Y963" s="135"/>
      <c r="Z963" s="135"/>
    </row>
    <row r="964" spans="1:26" ht="21.6" customHeight="1">
      <c r="A964" s="135"/>
      <c r="B964" s="135"/>
      <c r="C964" s="135"/>
      <c r="D964" s="135"/>
      <c r="E964" s="135"/>
      <c r="F964" s="135"/>
      <c r="G964" s="135"/>
      <c r="H964" s="135"/>
      <c r="I964" s="135"/>
      <c r="J964" s="135"/>
      <c r="K964" s="135"/>
      <c r="L964" s="135"/>
      <c r="M964" s="135"/>
      <c r="N964" s="135"/>
      <c r="O964" s="135"/>
      <c r="P964" s="135"/>
      <c r="Q964" s="135"/>
      <c r="R964" s="135"/>
      <c r="S964" s="135"/>
      <c r="T964" s="135"/>
      <c r="U964" s="135"/>
      <c r="V964" s="135"/>
      <c r="W964" s="135"/>
      <c r="X964" s="135"/>
      <c r="Y964" s="135"/>
      <c r="Z964" s="135"/>
    </row>
    <row r="965" spans="1:26" ht="21.6" customHeight="1">
      <c r="A965" s="135"/>
      <c r="B965" s="135"/>
      <c r="C965" s="135"/>
      <c r="D965" s="135"/>
      <c r="E965" s="135"/>
      <c r="F965" s="135"/>
      <c r="G965" s="135"/>
      <c r="H965" s="135"/>
      <c r="I965" s="135"/>
      <c r="J965" s="135"/>
      <c r="K965" s="135"/>
      <c r="L965" s="135"/>
      <c r="M965" s="135"/>
      <c r="N965" s="135"/>
      <c r="O965" s="135"/>
      <c r="P965" s="135"/>
      <c r="Q965" s="135"/>
      <c r="R965" s="135"/>
      <c r="S965" s="135"/>
      <c r="T965" s="135"/>
      <c r="U965" s="135"/>
      <c r="V965" s="135"/>
      <c r="W965" s="135"/>
      <c r="X965" s="135"/>
      <c r="Y965" s="135"/>
      <c r="Z965" s="135"/>
    </row>
    <row r="966" spans="1:26" ht="21.6" customHeight="1">
      <c r="A966" s="135"/>
      <c r="B966" s="135"/>
      <c r="C966" s="135"/>
      <c r="D966" s="135"/>
      <c r="E966" s="135"/>
      <c r="F966" s="135"/>
      <c r="G966" s="135"/>
      <c r="H966" s="135"/>
      <c r="I966" s="135"/>
      <c r="J966" s="135"/>
      <c r="K966" s="135"/>
      <c r="L966" s="135"/>
      <c r="M966" s="135"/>
      <c r="N966" s="135"/>
      <c r="O966" s="135"/>
      <c r="P966" s="135"/>
      <c r="Q966" s="135"/>
      <c r="R966" s="135"/>
      <c r="S966" s="135"/>
      <c r="T966" s="135"/>
      <c r="U966" s="135"/>
      <c r="V966" s="135"/>
      <c r="W966" s="135"/>
      <c r="X966" s="135"/>
      <c r="Y966" s="135"/>
      <c r="Z966" s="135"/>
    </row>
    <row r="967" spans="1:26" ht="21.6" customHeight="1">
      <c r="A967" s="135"/>
      <c r="B967" s="135"/>
      <c r="C967" s="135"/>
      <c r="D967" s="135"/>
      <c r="E967" s="135"/>
      <c r="F967" s="135"/>
      <c r="G967" s="135"/>
      <c r="H967" s="135"/>
      <c r="I967" s="135"/>
      <c r="J967" s="135"/>
      <c r="K967" s="135"/>
      <c r="L967" s="135"/>
      <c r="M967" s="135"/>
      <c r="N967" s="135"/>
      <c r="O967" s="135"/>
      <c r="P967" s="135"/>
      <c r="Q967" s="135"/>
      <c r="R967" s="135"/>
      <c r="S967" s="135"/>
      <c r="T967" s="135"/>
      <c r="U967" s="135"/>
      <c r="V967" s="135"/>
      <c r="W967" s="135"/>
      <c r="X967" s="135"/>
      <c r="Y967" s="135"/>
      <c r="Z967" s="135"/>
    </row>
    <row r="968" spans="1:26" ht="21.6" customHeight="1">
      <c r="A968" s="135"/>
      <c r="B968" s="135"/>
      <c r="C968" s="135"/>
      <c r="D968" s="135"/>
      <c r="E968" s="135"/>
      <c r="F968" s="135"/>
      <c r="G968" s="135"/>
      <c r="H968" s="135"/>
      <c r="I968" s="135"/>
      <c r="J968" s="135"/>
      <c r="K968" s="135"/>
      <c r="L968" s="135"/>
      <c r="M968" s="135"/>
      <c r="N968" s="135"/>
      <c r="O968" s="135"/>
      <c r="P968" s="135"/>
      <c r="Q968" s="135"/>
      <c r="R968" s="135"/>
      <c r="S968" s="135"/>
      <c r="T968" s="135"/>
      <c r="U968" s="135"/>
      <c r="V968" s="135"/>
      <c r="W968" s="135"/>
      <c r="X968" s="135"/>
      <c r="Y968" s="135"/>
      <c r="Z968" s="135"/>
    </row>
    <row r="969" spans="1:26" ht="21.6" customHeight="1">
      <c r="A969" s="135"/>
      <c r="B969" s="135"/>
      <c r="C969" s="135"/>
      <c r="D969" s="135"/>
      <c r="E969" s="135"/>
      <c r="F969" s="135"/>
      <c r="G969" s="135"/>
      <c r="H969" s="135"/>
      <c r="I969" s="135"/>
      <c r="J969" s="135"/>
      <c r="K969" s="135"/>
      <c r="L969" s="135"/>
      <c r="M969" s="135"/>
      <c r="N969" s="135"/>
      <c r="O969" s="135"/>
      <c r="P969" s="135"/>
      <c r="Q969" s="135"/>
      <c r="R969" s="135"/>
      <c r="S969" s="135"/>
      <c r="T969" s="135"/>
      <c r="U969" s="135"/>
      <c r="V969" s="135"/>
      <c r="W969" s="135"/>
      <c r="X969" s="135"/>
      <c r="Y969" s="135"/>
      <c r="Z969" s="135"/>
    </row>
    <row r="970" spans="1:26" ht="21.6" customHeight="1">
      <c r="A970" s="135"/>
      <c r="B970" s="135"/>
      <c r="C970" s="135"/>
      <c r="D970" s="135"/>
      <c r="E970" s="135"/>
      <c r="F970" s="135"/>
      <c r="G970" s="135"/>
      <c r="H970" s="135"/>
      <c r="I970" s="135"/>
      <c r="J970" s="135"/>
      <c r="K970" s="135"/>
      <c r="L970" s="135"/>
      <c r="M970" s="135"/>
      <c r="N970" s="135"/>
      <c r="O970" s="135"/>
      <c r="P970" s="135"/>
      <c r="Q970" s="135"/>
      <c r="R970" s="135"/>
      <c r="S970" s="135"/>
      <c r="T970" s="135"/>
      <c r="U970" s="135"/>
      <c r="V970" s="135"/>
      <c r="W970" s="135"/>
      <c r="X970" s="135"/>
      <c r="Y970" s="135"/>
      <c r="Z970" s="135"/>
    </row>
    <row r="971" spans="1:26" ht="21.6" customHeight="1">
      <c r="A971" s="135"/>
      <c r="B971" s="135"/>
      <c r="C971" s="135"/>
      <c r="D971" s="135"/>
      <c r="E971" s="135"/>
      <c r="F971" s="135"/>
      <c r="G971" s="135"/>
      <c r="H971" s="135"/>
      <c r="I971" s="135"/>
      <c r="J971" s="135"/>
      <c r="K971" s="135"/>
      <c r="L971" s="135"/>
      <c r="M971" s="135"/>
      <c r="N971" s="135"/>
      <c r="O971" s="135"/>
      <c r="P971" s="135"/>
      <c r="Q971" s="135"/>
      <c r="R971" s="135"/>
      <c r="S971" s="135"/>
      <c r="T971" s="135"/>
      <c r="U971" s="135"/>
      <c r="V971" s="135"/>
      <c r="W971" s="135"/>
      <c r="X971" s="135"/>
      <c r="Y971" s="135"/>
      <c r="Z971" s="135"/>
    </row>
    <row r="972" spans="1:26" ht="21.6" customHeight="1">
      <c r="A972" s="135"/>
      <c r="B972" s="135"/>
      <c r="C972" s="135"/>
      <c r="D972" s="135"/>
      <c r="E972" s="135"/>
      <c r="F972" s="135"/>
      <c r="G972" s="135"/>
      <c r="H972" s="135"/>
      <c r="I972" s="135"/>
      <c r="J972" s="135"/>
      <c r="K972" s="135"/>
      <c r="L972" s="135"/>
      <c r="M972" s="135"/>
      <c r="N972" s="135"/>
      <c r="O972" s="135"/>
      <c r="P972" s="135"/>
      <c r="Q972" s="135"/>
      <c r="R972" s="135"/>
      <c r="S972" s="135"/>
      <c r="T972" s="135"/>
      <c r="U972" s="135"/>
      <c r="V972" s="135"/>
      <c r="W972" s="135"/>
      <c r="X972" s="135"/>
      <c r="Y972" s="135"/>
      <c r="Z972" s="135"/>
    </row>
    <row r="973" spans="1:26" ht="21.6" customHeight="1">
      <c r="A973" s="135"/>
      <c r="B973" s="135"/>
      <c r="C973" s="135"/>
      <c r="D973" s="135"/>
      <c r="E973" s="135"/>
      <c r="F973" s="135"/>
      <c r="G973" s="135"/>
      <c r="H973" s="135"/>
      <c r="I973" s="135"/>
      <c r="J973" s="135"/>
      <c r="K973" s="135"/>
      <c r="L973" s="135"/>
      <c r="M973" s="135"/>
      <c r="N973" s="135"/>
      <c r="O973" s="135"/>
      <c r="P973" s="135"/>
      <c r="Q973" s="135"/>
      <c r="R973" s="135"/>
      <c r="S973" s="135"/>
      <c r="T973" s="135"/>
      <c r="U973" s="135"/>
      <c r="V973" s="135"/>
      <c r="W973" s="135"/>
      <c r="X973" s="135"/>
      <c r="Y973" s="135"/>
      <c r="Z973" s="135"/>
    </row>
    <row r="974" spans="1:26" ht="21.6" customHeight="1">
      <c r="A974" s="135"/>
      <c r="B974" s="135"/>
      <c r="C974" s="135"/>
      <c r="D974" s="135"/>
      <c r="E974" s="135"/>
      <c r="F974" s="135"/>
      <c r="G974" s="135"/>
      <c r="H974" s="135"/>
      <c r="I974" s="135"/>
      <c r="J974" s="135"/>
      <c r="K974" s="135"/>
      <c r="L974" s="135"/>
      <c r="M974" s="135"/>
      <c r="N974" s="135"/>
      <c r="O974" s="135"/>
      <c r="P974" s="135"/>
      <c r="Q974" s="135"/>
      <c r="R974" s="135"/>
      <c r="S974" s="135"/>
      <c r="T974" s="135"/>
      <c r="U974" s="135"/>
      <c r="V974" s="135"/>
      <c r="W974" s="135"/>
      <c r="X974" s="135"/>
      <c r="Y974" s="135"/>
      <c r="Z974" s="135"/>
    </row>
    <row r="975" spans="1:26" ht="21.6" customHeight="1">
      <c r="A975" s="135"/>
      <c r="B975" s="135"/>
      <c r="C975" s="135"/>
      <c r="D975" s="135"/>
      <c r="E975" s="135"/>
      <c r="F975" s="135"/>
      <c r="G975" s="135"/>
      <c r="H975" s="135"/>
      <c r="I975" s="135"/>
      <c r="J975" s="135"/>
      <c r="K975" s="135"/>
      <c r="L975" s="135"/>
      <c r="M975" s="135"/>
      <c r="N975" s="135"/>
      <c r="O975" s="135"/>
      <c r="P975" s="135"/>
      <c r="Q975" s="135"/>
      <c r="R975" s="135"/>
      <c r="S975" s="135"/>
      <c r="T975" s="135"/>
      <c r="U975" s="135"/>
      <c r="V975" s="135"/>
      <c r="W975" s="135"/>
      <c r="X975" s="135"/>
      <c r="Y975" s="135"/>
      <c r="Z975" s="135"/>
    </row>
    <row r="976" spans="1:26" ht="21.6" customHeight="1">
      <c r="A976" s="135"/>
      <c r="B976" s="135"/>
      <c r="C976" s="135"/>
      <c r="D976" s="135"/>
      <c r="E976" s="135"/>
      <c r="F976" s="135"/>
      <c r="G976" s="135"/>
      <c r="H976" s="135"/>
      <c r="I976" s="135"/>
      <c r="J976" s="135"/>
      <c r="K976" s="135"/>
      <c r="L976" s="135"/>
      <c r="M976" s="135"/>
      <c r="N976" s="135"/>
      <c r="O976" s="135"/>
      <c r="P976" s="135"/>
      <c r="Q976" s="135"/>
      <c r="R976" s="135"/>
      <c r="S976" s="135"/>
      <c r="T976" s="135"/>
      <c r="U976" s="135"/>
      <c r="V976" s="135"/>
      <c r="W976" s="135"/>
      <c r="X976" s="135"/>
      <c r="Y976" s="135"/>
      <c r="Z976" s="135"/>
    </row>
    <row r="977" spans="1:26" ht="21.6" customHeight="1">
      <c r="A977" s="135"/>
      <c r="B977" s="135"/>
      <c r="C977" s="135"/>
      <c r="D977" s="135"/>
      <c r="E977" s="135"/>
      <c r="F977" s="135"/>
      <c r="G977" s="135"/>
      <c r="H977" s="135"/>
      <c r="I977" s="135"/>
      <c r="J977" s="135"/>
      <c r="K977" s="135"/>
      <c r="L977" s="135"/>
      <c r="M977" s="135"/>
      <c r="N977" s="135"/>
      <c r="O977" s="135"/>
      <c r="P977" s="135"/>
      <c r="Q977" s="135"/>
      <c r="R977" s="135"/>
      <c r="S977" s="135"/>
      <c r="T977" s="135"/>
      <c r="U977" s="135"/>
      <c r="V977" s="135"/>
      <c r="W977" s="135"/>
      <c r="X977" s="135"/>
      <c r="Y977" s="135"/>
      <c r="Z977" s="135"/>
    </row>
    <row r="978" spans="1:26" ht="21.6" customHeight="1">
      <c r="A978" s="135"/>
      <c r="B978" s="135"/>
      <c r="C978" s="135"/>
      <c r="D978" s="135"/>
      <c r="E978" s="135"/>
      <c r="F978" s="135"/>
      <c r="G978" s="135"/>
      <c r="H978" s="135"/>
      <c r="I978" s="135"/>
      <c r="J978" s="135"/>
      <c r="K978" s="135"/>
      <c r="L978" s="135"/>
      <c r="M978" s="135"/>
      <c r="N978" s="135"/>
      <c r="O978" s="135"/>
      <c r="P978" s="135"/>
      <c r="Q978" s="135"/>
      <c r="R978" s="135"/>
      <c r="S978" s="135"/>
      <c r="T978" s="135"/>
      <c r="U978" s="135"/>
      <c r="V978" s="135"/>
      <c r="W978" s="135"/>
      <c r="X978" s="135"/>
      <c r="Y978" s="135"/>
      <c r="Z978" s="135"/>
    </row>
    <row r="979" spans="1:26" ht="21.6" customHeight="1">
      <c r="A979" s="135"/>
      <c r="B979" s="135"/>
      <c r="C979" s="135"/>
      <c r="D979" s="135"/>
      <c r="E979" s="135"/>
      <c r="F979" s="135"/>
      <c r="G979" s="135"/>
      <c r="H979" s="135"/>
      <c r="I979" s="135"/>
      <c r="J979" s="135"/>
      <c r="K979" s="135"/>
      <c r="L979" s="135"/>
      <c r="M979" s="135"/>
      <c r="N979" s="135"/>
      <c r="O979" s="135"/>
      <c r="P979" s="135"/>
      <c r="Q979" s="135"/>
      <c r="R979" s="135"/>
      <c r="S979" s="135"/>
      <c r="T979" s="135"/>
      <c r="U979" s="135"/>
      <c r="V979" s="135"/>
      <c r="W979" s="135"/>
      <c r="X979" s="135"/>
      <c r="Y979" s="135"/>
      <c r="Z979" s="135"/>
    </row>
    <row r="980" spans="1:26" ht="21.6" customHeight="1">
      <c r="A980" s="135"/>
      <c r="B980" s="135"/>
      <c r="C980" s="135"/>
      <c r="D980" s="135"/>
      <c r="E980" s="135"/>
      <c r="F980" s="135"/>
      <c r="G980" s="135"/>
      <c r="H980" s="135"/>
      <c r="I980" s="135"/>
      <c r="J980" s="135"/>
      <c r="K980" s="135"/>
      <c r="L980" s="135"/>
      <c r="M980" s="135"/>
      <c r="N980" s="135"/>
      <c r="O980" s="135"/>
      <c r="P980" s="135"/>
      <c r="Q980" s="135"/>
      <c r="R980" s="135"/>
      <c r="S980" s="135"/>
      <c r="T980" s="135"/>
      <c r="U980" s="135"/>
      <c r="V980" s="135"/>
      <c r="W980" s="135"/>
      <c r="X980" s="135"/>
      <c r="Y980" s="135"/>
      <c r="Z980" s="135"/>
    </row>
    <row r="981" spans="1:26" ht="21.6" customHeight="1">
      <c r="A981" s="135"/>
      <c r="B981" s="135"/>
      <c r="C981" s="135"/>
      <c r="D981" s="135"/>
      <c r="E981" s="135"/>
      <c r="F981" s="135"/>
      <c r="G981" s="135"/>
      <c r="H981" s="135"/>
      <c r="I981" s="135"/>
      <c r="J981" s="135"/>
      <c r="K981" s="135"/>
      <c r="L981" s="135"/>
      <c r="M981" s="135"/>
      <c r="N981" s="135"/>
      <c r="O981" s="135"/>
      <c r="P981" s="135"/>
      <c r="Q981" s="135"/>
      <c r="R981" s="135"/>
      <c r="S981" s="135"/>
      <c r="T981" s="135"/>
      <c r="U981" s="135"/>
      <c r="V981" s="135"/>
      <c r="W981" s="135"/>
      <c r="X981" s="135"/>
      <c r="Y981" s="135"/>
      <c r="Z981" s="135"/>
    </row>
    <row r="982" spans="1:26" ht="21.6" customHeight="1">
      <c r="A982" s="135"/>
      <c r="B982" s="135"/>
      <c r="C982" s="135"/>
      <c r="D982" s="135"/>
      <c r="E982" s="135"/>
      <c r="F982" s="135"/>
      <c r="G982" s="135"/>
      <c r="H982" s="135"/>
      <c r="I982" s="135"/>
      <c r="J982" s="135"/>
      <c r="K982" s="135"/>
      <c r="L982" s="135"/>
      <c r="M982" s="135"/>
      <c r="N982" s="135"/>
      <c r="O982" s="135"/>
      <c r="P982" s="135"/>
      <c r="Q982" s="135"/>
      <c r="R982" s="135"/>
      <c r="S982" s="135"/>
      <c r="T982" s="135"/>
      <c r="U982" s="135"/>
      <c r="V982" s="135"/>
      <c r="W982" s="135"/>
      <c r="X982" s="135"/>
      <c r="Y982" s="135"/>
      <c r="Z982" s="135"/>
    </row>
    <row r="983" spans="1:26" ht="21.6" customHeight="1">
      <c r="A983" s="135"/>
      <c r="B983" s="135"/>
      <c r="C983" s="135"/>
      <c r="D983" s="135"/>
      <c r="E983" s="135"/>
      <c r="F983" s="135"/>
      <c r="G983" s="135"/>
      <c r="H983" s="135"/>
      <c r="I983" s="135"/>
      <c r="J983" s="135"/>
      <c r="K983" s="135"/>
      <c r="L983" s="135"/>
      <c r="M983" s="135"/>
      <c r="N983" s="135"/>
      <c r="O983" s="135"/>
      <c r="P983" s="135"/>
      <c r="Q983" s="135"/>
      <c r="R983" s="135"/>
      <c r="S983" s="135"/>
      <c r="T983" s="135"/>
      <c r="U983" s="135"/>
      <c r="V983" s="135"/>
      <c r="W983" s="135"/>
      <c r="X983" s="135"/>
      <c r="Y983" s="135"/>
      <c r="Z983" s="135"/>
    </row>
    <row r="984" spans="1:26" ht="21.6" customHeight="1">
      <c r="A984" s="135"/>
      <c r="B984" s="135"/>
      <c r="C984" s="135"/>
      <c r="D984" s="135"/>
      <c r="E984" s="135"/>
      <c r="F984" s="135"/>
      <c r="G984" s="135"/>
      <c r="H984" s="135"/>
      <c r="I984" s="135"/>
      <c r="J984" s="135"/>
      <c r="K984" s="135"/>
      <c r="L984" s="135"/>
      <c r="M984" s="135"/>
      <c r="N984" s="135"/>
      <c r="O984" s="135"/>
      <c r="P984" s="135"/>
      <c r="Q984" s="135"/>
      <c r="R984" s="135"/>
      <c r="S984" s="135"/>
      <c r="T984" s="135"/>
      <c r="U984" s="135"/>
      <c r="V984" s="135"/>
      <c r="W984" s="135"/>
      <c r="X984" s="135"/>
      <c r="Y984" s="135"/>
      <c r="Z984" s="135"/>
    </row>
    <row r="985" spans="1:26" ht="21.6" customHeight="1">
      <c r="A985" s="135"/>
      <c r="B985" s="135"/>
      <c r="C985" s="135"/>
      <c r="D985" s="135"/>
      <c r="E985" s="135"/>
      <c r="F985" s="135"/>
      <c r="G985" s="135"/>
      <c r="H985" s="135"/>
      <c r="I985" s="135"/>
      <c r="J985" s="135"/>
      <c r="K985" s="135"/>
      <c r="L985" s="135"/>
      <c r="M985" s="135"/>
      <c r="N985" s="135"/>
      <c r="O985" s="135"/>
      <c r="P985" s="135"/>
      <c r="Q985" s="135"/>
      <c r="R985" s="135"/>
      <c r="S985" s="135"/>
      <c r="T985" s="135"/>
      <c r="U985" s="135"/>
      <c r="V985" s="135"/>
      <c r="W985" s="135"/>
      <c r="X985" s="135"/>
      <c r="Y985" s="135"/>
      <c r="Z985" s="135"/>
    </row>
    <row r="986" spans="1:26" ht="21.6" customHeight="1">
      <c r="A986" s="135"/>
      <c r="B986" s="135"/>
      <c r="C986" s="135"/>
      <c r="D986" s="135"/>
      <c r="E986" s="135"/>
      <c r="F986" s="135"/>
      <c r="G986" s="135"/>
      <c r="H986" s="135"/>
      <c r="I986" s="135"/>
      <c r="J986" s="135"/>
      <c r="K986" s="135"/>
      <c r="L986" s="135"/>
      <c r="M986" s="135"/>
      <c r="N986" s="135"/>
      <c r="O986" s="135"/>
      <c r="P986" s="135"/>
      <c r="Q986" s="135"/>
      <c r="R986" s="135"/>
      <c r="S986" s="135"/>
      <c r="T986" s="135"/>
      <c r="U986" s="135"/>
      <c r="V986" s="135"/>
      <c r="W986" s="135"/>
      <c r="X986" s="135"/>
      <c r="Y986" s="135"/>
      <c r="Z986" s="135"/>
    </row>
    <row r="987" spans="1:26" ht="21.6" customHeight="1">
      <c r="A987" s="135"/>
      <c r="B987" s="135"/>
      <c r="C987" s="135"/>
      <c r="D987" s="135"/>
      <c r="E987" s="135"/>
      <c r="F987" s="135"/>
      <c r="G987" s="135"/>
      <c r="H987" s="135"/>
      <c r="I987" s="135"/>
      <c r="J987" s="135"/>
      <c r="K987" s="135"/>
      <c r="L987" s="135"/>
      <c r="M987" s="135"/>
      <c r="N987" s="135"/>
      <c r="O987" s="135"/>
      <c r="P987" s="135"/>
      <c r="Q987" s="135"/>
      <c r="R987" s="135"/>
      <c r="S987" s="135"/>
      <c r="T987" s="135"/>
      <c r="U987" s="135"/>
      <c r="V987" s="135"/>
      <c r="W987" s="135"/>
      <c r="X987" s="135"/>
      <c r="Y987" s="135"/>
      <c r="Z987" s="135"/>
    </row>
    <row r="988" spans="1:26" ht="21.6" customHeight="1">
      <c r="A988" s="135"/>
      <c r="B988" s="135"/>
      <c r="C988" s="135"/>
      <c r="D988" s="135"/>
      <c r="E988" s="135"/>
      <c r="F988" s="135"/>
      <c r="G988" s="135"/>
      <c r="H988" s="135"/>
      <c r="I988" s="135"/>
      <c r="J988" s="135"/>
      <c r="K988" s="135"/>
      <c r="L988" s="135"/>
      <c r="M988" s="135"/>
      <c r="N988" s="135"/>
      <c r="O988" s="135"/>
      <c r="P988" s="135"/>
      <c r="Q988" s="135"/>
      <c r="R988" s="135"/>
      <c r="S988" s="135"/>
      <c r="T988" s="135"/>
      <c r="U988" s="135"/>
      <c r="V988" s="135"/>
      <c r="W988" s="135"/>
      <c r="X988" s="135"/>
      <c r="Y988" s="135"/>
      <c r="Z988" s="135"/>
    </row>
    <row r="989" spans="1:26" ht="21.6" customHeight="1">
      <c r="A989" s="135"/>
      <c r="B989" s="135"/>
      <c r="C989" s="135"/>
      <c r="D989" s="135"/>
      <c r="E989" s="135"/>
      <c r="F989" s="135"/>
      <c r="G989" s="135"/>
      <c r="H989" s="135"/>
      <c r="I989" s="135"/>
      <c r="J989" s="135"/>
      <c r="K989" s="135"/>
      <c r="L989" s="135"/>
      <c r="M989" s="135"/>
      <c r="N989" s="135"/>
      <c r="O989" s="135"/>
      <c r="P989" s="135"/>
      <c r="Q989" s="135"/>
      <c r="R989" s="135"/>
      <c r="S989" s="135"/>
      <c r="T989" s="135"/>
      <c r="U989" s="135"/>
      <c r="V989" s="135"/>
      <c r="W989" s="135"/>
      <c r="X989" s="135"/>
      <c r="Y989" s="135"/>
      <c r="Z989" s="135"/>
    </row>
    <row r="990" spans="1:26" ht="21.6" customHeight="1">
      <c r="A990" s="135"/>
      <c r="B990" s="135"/>
      <c r="C990" s="135"/>
      <c r="D990" s="135"/>
      <c r="E990" s="135"/>
      <c r="F990" s="135"/>
      <c r="G990" s="135"/>
      <c r="H990" s="135"/>
      <c r="I990" s="135"/>
      <c r="J990" s="135"/>
      <c r="K990" s="135"/>
      <c r="L990" s="135"/>
      <c r="M990" s="135"/>
      <c r="N990" s="135"/>
      <c r="O990" s="135"/>
      <c r="P990" s="135"/>
      <c r="Q990" s="135"/>
      <c r="R990" s="135"/>
      <c r="S990" s="135"/>
      <c r="T990" s="135"/>
      <c r="U990" s="135"/>
      <c r="V990" s="135"/>
      <c r="W990" s="135"/>
      <c r="X990" s="135"/>
      <c r="Y990" s="135"/>
      <c r="Z990" s="135"/>
    </row>
    <row r="991" spans="1:26" ht="21.6" customHeight="1">
      <c r="A991" s="135"/>
      <c r="B991" s="135"/>
      <c r="C991" s="135"/>
      <c r="D991" s="135"/>
      <c r="E991" s="135"/>
      <c r="F991" s="135"/>
      <c r="G991" s="135"/>
      <c r="H991" s="135"/>
      <c r="I991" s="135"/>
      <c r="J991" s="135"/>
      <c r="K991" s="135"/>
      <c r="L991" s="135"/>
      <c r="M991" s="135"/>
      <c r="N991" s="135"/>
      <c r="O991" s="135"/>
      <c r="P991" s="135"/>
      <c r="Q991" s="135"/>
      <c r="R991" s="135"/>
      <c r="S991" s="135"/>
      <c r="T991" s="135"/>
      <c r="U991" s="135"/>
      <c r="V991" s="135"/>
      <c r="W991" s="135"/>
      <c r="X991" s="135"/>
      <c r="Y991" s="135"/>
      <c r="Z991" s="135"/>
    </row>
    <row r="992" spans="1:26" ht="21.6" customHeight="1">
      <c r="A992" s="135"/>
      <c r="B992" s="135"/>
      <c r="C992" s="135"/>
      <c r="D992" s="135"/>
      <c r="E992" s="135"/>
      <c r="F992" s="135"/>
      <c r="G992" s="135"/>
      <c r="H992" s="135"/>
      <c r="I992" s="135"/>
      <c r="J992" s="135"/>
      <c r="K992" s="135"/>
      <c r="L992" s="135"/>
      <c r="M992" s="135"/>
      <c r="N992" s="135"/>
      <c r="O992" s="135"/>
      <c r="P992" s="135"/>
      <c r="Q992" s="135"/>
      <c r="R992" s="135"/>
      <c r="S992" s="135"/>
      <c r="T992" s="135"/>
      <c r="U992" s="135"/>
      <c r="V992" s="135"/>
      <c r="W992" s="135"/>
      <c r="X992" s="135"/>
      <c r="Y992" s="135"/>
      <c r="Z992" s="135"/>
    </row>
    <row r="993" spans="1:26" ht="21.6" customHeight="1">
      <c r="A993" s="135"/>
      <c r="B993" s="135"/>
      <c r="C993" s="135"/>
      <c r="D993" s="135"/>
      <c r="E993" s="135"/>
      <c r="F993" s="135"/>
      <c r="G993" s="135"/>
      <c r="H993" s="135"/>
      <c r="I993" s="135"/>
      <c r="J993" s="135"/>
      <c r="K993" s="135"/>
      <c r="L993" s="135"/>
      <c r="M993" s="135"/>
      <c r="N993" s="135"/>
      <c r="O993" s="135"/>
      <c r="P993" s="135"/>
      <c r="Q993" s="135"/>
      <c r="R993" s="135"/>
      <c r="S993" s="135"/>
      <c r="T993" s="135"/>
      <c r="U993" s="135"/>
      <c r="V993" s="135"/>
      <c r="W993" s="135"/>
      <c r="X993" s="135"/>
      <c r="Y993" s="135"/>
      <c r="Z993" s="135"/>
    </row>
    <row r="994" spans="1:26" ht="21.6" customHeight="1">
      <c r="A994" s="135"/>
      <c r="B994" s="135"/>
      <c r="C994" s="135"/>
      <c r="D994" s="135"/>
      <c r="E994" s="135"/>
      <c r="F994" s="135"/>
      <c r="G994" s="135"/>
      <c r="H994" s="135"/>
      <c r="I994" s="135"/>
      <c r="J994" s="135"/>
      <c r="K994" s="135"/>
      <c r="L994" s="135"/>
      <c r="M994" s="135"/>
      <c r="N994" s="135"/>
      <c r="O994" s="135"/>
      <c r="P994" s="135"/>
      <c r="Q994" s="135"/>
      <c r="R994" s="135"/>
      <c r="S994" s="135"/>
      <c r="T994" s="135"/>
      <c r="U994" s="135"/>
      <c r="V994" s="135"/>
      <c r="W994" s="135"/>
      <c r="X994" s="135"/>
      <c r="Y994" s="135"/>
      <c r="Z994" s="135"/>
    </row>
    <row r="995" spans="1:26" ht="21.6" customHeight="1">
      <c r="A995" s="135"/>
      <c r="B995" s="135"/>
      <c r="C995" s="135"/>
      <c r="D995" s="135"/>
      <c r="E995" s="135"/>
      <c r="F995" s="135"/>
      <c r="G995" s="135"/>
      <c r="H995" s="135"/>
      <c r="I995" s="135"/>
      <c r="J995" s="135"/>
      <c r="K995" s="135"/>
      <c r="L995" s="135"/>
      <c r="M995" s="135"/>
      <c r="N995" s="135"/>
      <c r="O995" s="135"/>
      <c r="P995" s="135"/>
      <c r="Q995" s="135"/>
      <c r="R995" s="135"/>
      <c r="S995" s="135"/>
      <c r="T995" s="135"/>
      <c r="U995" s="135"/>
      <c r="V995" s="135"/>
      <c r="W995" s="135"/>
      <c r="X995" s="135"/>
      <c r="Y995" s="135"/>
      <c r="Z995" s="135"/>
    </row>
    <row r="996" spans="1:26" ht="21.6" customHeight="1">
      <c r="A996" s="135"/>
      <c r="B996" s="135"/>
      <c r="C996" s="135"/>
      <c r="D996" s="135"/>
      <c r="E996" s="135"/>
      <c r="F996" s="135"/>
      <c r="G996" s="135"/>
      <c r="H996" s="135"/>
      <c r="I996" s="135"/>
      <c r="J996" s="135"/>
      <c r="K996" s="135"/>
      <c r="L996" s="135"/>
      <c r="M996" s="135"/>
      <c r="N996" s="135"/>
      <c r="O996" s="135"/>
      <c r="P996" s="135"/>
      <c r="Q996" s="135"/>
      <c r="R996" s="135"/>
      <c r="S996" s="135"/>
      <c r="T996" s="135"/>
      <c r="U996" s="135"/>
      <c r="V996" s="135"/>
      <c r="W996" s="135"/>
      <c r="X996" s="135"/>
      <c r="Y996" s="135"/>
      <c r="Z996" s="135"/>
    </row>
    <row r="997" spans="1:26" ht="21.6" customHeight="1">
      <c r="A997" s="135"/>
      <c r="B997" s="135"/>
      <c r="C997" s="135"/>
      <c r="D997" s="135"/>
      <c r="E997" s="135"/>
      <c r="F997" s="135"/>
      <c r="G997" s="135"/>
      <c r="H997" s="135"/>
      <c r="I997" s="135"/>
      <c r="J997" s="135"/>
      <c r="K997" s="135"/>
      <c r="L997" s="135"/>
      <c r="M997" s="135"/>
      <c r="N997" s="135"/>
      <c r="O997" s="135"/>
      <c r="P997" s="135"/>
      <c r="Q997" s="135"/>
      <c r="R997" s="135"/>
      <c r="S997" s="135"/>
      <c r="T997" s="135"/>
      <c r="U997" s="135"/>
      <c r="V997" s="135"/>
      <c r="W997" s="135"/>
      <c r="X997" s="135"/>
      <c r="Y997" s="135"/>
      <c r="Z997" s="135"/>
    </row>
    <row r="998" spans="1:26" ht="21.6" customHeight="1">
      <c r="A998" s="135"/>
      <c r="B998" s="135"/>
      <c r="C998" s="135"/>
      <c r="D998" s="135"/>
      <c r="E998" s="135"/>
      <c r="F998" s="135"/>
      <c r="G998" s="135"/>
      <c r="H998" s="135"/>
      <c r="I998" s="135"/>
      <c r="J998" s="135"/>
      <c r="K998" s="135"/>
      <c r="L998" s="135"/>
      <c r="M998" s="135"/>
      <c r="N998" s="135"/>
      <c r="O998" s="135"/>
      <c r="P998" s="135"/>
      <c r="Q998" s="135"/>
      <c r="R998" s="135"/>
      <c r="S998" s="135"/>
      <c r="T998" s="135"/>
      <c r="U998" s="135"/>
      <c r="V998" s="135"/>
      <c r="W998" s="135"/>
      <c r="X998" s="135"/>
      <c r="Y998" s="135"/>
      <c r="Z998" s="135"/>
    </row>
    <row r="999" spans="1:26" ht="21.6" customHeight="1">
      <c r="A999" s="135"/>
      <c r="B999" s="135"/>
      <c r="C999" s="135"/>
      <c r="D999" s="135"/>
      <c r="E999" s="135"/>
      <c r="F999" s="135"/>
      <c r="G999" s="135"/>
      <c r="H999" s="135"/>
      <c r="I999" s="135"/>
      <c r="J999" s="135"/>
      <c r="K999" s="135"/>
      <c r="L999" s="135"/>
      <c r="M999" s="135"/>
      <c r="N999" s="135"/>
      <c r="O999" s="135"/>
      <c r="P999" s="135"/>
      <c r="Q999" s="135"/>
      <c r="R999" s="135"/>
      <c r="S999" s="135"/>
      <c r="T999" s="135"/>
      <c r="U999" s="135"/>
      <c r="V999" s="135"/>
      <c r="W999" s="135"/>
      <c r="X999" s="135"/>
      <c r="Y999" s="135"/>
      <c r="Z999" s="135"/>
    </row>
    <row r="1000" spans="1:26" ht="21.6" customHeight="1">
      <c r="A1000" s="135"/>
      <c r="B1000" s="135"/>
      <c r="C1000" s="135"/>
      <c r="D1000" s="135"/>
      <c r="E1000" s="135"/>
      <c r="F1000" s="135"/>
      <c r="G1000" s="135"/>
      <c r="H1000" s="135"/>
      <c r="I1000" s="135"/>
      <c r="J1000" s="135"/>
      <c r="K1000" s="135"/>
      <c r="L1000" s="135"/>
      <c r="M1000" s="135"/>
      <c r="N1000" s="135"/>
      <c r="O1000" s="135"/>
      <c r="P1000" s="135"/>
      <c r="Q1000" s="135"/>
      <c r="R1000" s="135"/>
      <c r="S1000" s="135"/>
      <c r="T1000" s="135"/>
      <c r="U1000" s="135"/>
      <c r="V1000" s="135"/>
      <c r="W1000" s="135"/>
      <c r="X1000" s="135"/>
      <c r="Y1000" s="135"/>
      <c r="Z1000" s="135"/>
    </row>
  </sheetData>
  <mergeCells count="5">
    <mergeCell ref="G2:J3"/>
    <mergeCell ref="C12:D12"/>
    <mergeCell ref="C13:D13"/>
    <mergeCell ref="C14:D14"/>
    <mergeCell ref="C15:D15"/>
  </mergeCells>
  <hyperlinks>
    <hyperlink ref="I5" location="Sheet1!A1" display="Sheet1!A1" xr:uid="{1AFFB397-EE11-49B1-84B5-2D5E997743DB}"/>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07120D-5922-4AE6-887D-D45276DEC44E}">
  <sheetPr codeName="Sheet40">
    <tabColor rgb="FF002060"/>
  </sheetPr>
  <dimension ref="A1:Z1000"/>
  <sheetViews>
    <sheetView workbookViewId="0">
      <selection activeCell="G2" sqref="G2:J3"/>
    </sheetView>
  </sheetViews>
  <sheetFormatPr defaultColWidth="22.77734375" defaultRowHeight="14.4"/>
  <cols>
    <col min="3" max="3" width="13.77734375" customWidth="1"/>
    <col min="4" max="4" width="17.109375" customWidth="1"/>
    <col min="6" max="6" width="17.44140625" customWidth="1"/>
    <col min="7" max="7" width="12.6640625" customWidth="1"/>
    <col min="8" max="8" width="12.77734375" customWidth="1"/>
    <col min="10" max="10" width="10.21875" customWidth="1"/>
  </cols>
  <sheetData>
    <row r="1" spans="1:26" ht="21.6" customHeight="1" thickBot="1">
      <c r="A1" s="148" t="s">
        <v>186</v>
      </c>
      <c r="B1" s="149" t="s">
        <v>51</v>
      </c>
      <c r="C1" s="149" t="s">
        <v>123</v>
      </c>
      <c r="D1" s="149" t="s">
        <v>187</v>
      </c>
      <c r="E1" s="150" t="s">
        <v>121</v>
      </c>
      <c r="F1" s="135"/>
      <c r="G1" s="135"/>
      <c r="H1" s="135"/>
      <c r="I1" s="135"/>
      <c r="J1" s="135"/>
      <c r="K1" s="135"/>
      <c r="L1" s="135"/>
      <c r="M1" s="135"/>
      <c r="N1" s="135"/>
      <c r="O1" s="135"/>
      <c r="P1" s="135"/>
      <c r="Q1" s="135"/>
      <c r="R1" s="135"/>
      <c r="S1" s="135"/>
      <c r="T1" s="135"/>
      <c r="U1" s="135"/>
      <c r="V1" s="135"/>
      <c r="W1" s="135"/>
      <c r="X1" s="135"/>
      <c r="Y1" s="135"/>
      <c r="Z1" s="135"/>
    </row>
    <row r="2" spans="1:26" ht="21.6" customHeight="1">
      <c r="A2" s="147" t="s">
        <v>188</v>
      </c>
      <c r="B2" s="147" t="s">
        <v>149</v>
      </c>
      <c r="C2" s="147">
        <v>57417</v>
      </c>
      <c r="D2" s="147" t="s">
        <v>42</v>
      </c>
      <c r="E2" s="147" t="s">
        <v>189</v>
      </c>
      <c r="F2" s="135"/>
      <c r="G2" s="502" t="s">
        <v>266</v>
      </c>
      <c r="H2" s="503"/>
      <c r="I2" s="503"/>
      <c r="J2" s="504"/>
      <c r="K2" s="135"/>
      <c r="L2" s="135"/>
      <c r="M2" s="135"/>
      <c r="N2" s="135"/>
      <c r="O2" s="135"/>
      <c r="P2" s="135"/>
      <c r="Q2" s="135"/>
      <c r="R2" s="135"/>
      <c r="S2" s="135"/>
      <c r="T2" s="135"/>
      <c r="U2" s="135"/>
      <c r="V2" s="135"/>
      <c r="W2" s="135"/>
      <c r="X2" s="135"/>
      <c r="Y2" s="135"/>
      <c r="Z2" s="135"/>
    </row>
    <row r="3" spans="1:26" ht="21.6" customHeight="1" thickBot="1">
      <c r="A3" s="145" t="s">
        <v>190</v>
      </c>
      <c r="B3" s="145" t="s">
        <v>150</v>
      </c>
      <c r="C3" s="145">
        <v>69796</v>
      </c>
      <c r="D3" s="145" t="s">
        <v>191</v>
      </c>
      <c r="E3" s="145" t="s">
        <v>258</v>
      </c>
      <c r="F3" s="135"/>
      <c r="G3" s="505"/>
      <c r="H3" s="506"/>
      <c r="I3" s="506"/>
      <c r="J3" s="507"/>
      <c r="K3" s="135"/>
      <c r="L3" s="135"/>
      <c r="M3" s="135"/>
      <c r="N3" s="135"/>
      <c r="O3" s="135"/>
      <c r="P3" s="135"/>
      <c r="Q3" s="135"/>
      <c r="R3" s="135"/>
      <c r="S3" s="135"/>
      <c r="T3" s="135"/>
      <c r="U3" s="135"/>
      <c r="V3" s="135"/>
      <c r="W3" s="135"/>
      <c r="X3" s="135"/>
      <c r="Y3" s="135"/>
      <c r="Z3" s="135"/>
    </row>
    <row r="4" spans="1:26" ht="21.6" customHeight="1" thickBot="1">
      <c r="A4" s="145" t="s">
        <v>192</v>
      </c>
      <c r="B4" s="145" t="s">
        <v>151</v>
      </c>
      <c r="C4" s="145">
        <v>56742</v>
      </c>
      <c r="D4" s="145" t="s">
        <v>193</v>
      </c>
      <c r="E4" s="145" t="s">
        <v>130</v>
      </c>
      <c r="F4" s="135"/>
      <c r="G4" s="135"/>
      <c r="H4" s="135"/>
      <c r="I4" s="135"/>
      <c r="J4" s="135"/>
      <c r="K4" s="135"/>
      <c r="L4" s="135"/>
      <c r="M4" s="135"/>
      <c r="N4" s="135"/>
      <c r="O4" s="135"/>
      <c r="P4" s="135"/>
      <c r="Q4" s="135"/>
      <c r="R4" s="135"/>
      <c r="S4" s="135"/>
      <c r="T4" s="135"/>
      <c r="U4" s="135"/>
      <c r="V4" s="135"/>
      <c r="W4" s="135"/>
      <c r="X4" s="135"/>
      <c r="Y4" s="135"/>
      <c r="Z4" s="135"/>
    </row>
    <row r="5" spans="1:26" ht="21.6" customHeight="1" thickBot="1">
      <c r="A5" s="145" t="s">
        <v>194</v>
      </c>
      <c r="B5" s="145" t="s">
        <v>55</v>
      </c>
      <c r="C5" s="145">
        <v>61801</v>
      </c>
      <c r="D5" s="145" t="s">
        <v>195</v>
      </c>
      <c r="E5" s="145" t="s">
        <v>132</v>
      </c>
      <c r="F5" s="135"/>
      <c r="G5" s="135"/>
      <c r="H5" s="135"/>
      <c r="I5" s="45" t="s">
        <v>111</v>
      </c>
      <c r="J5" s="135"/>
      <c r="K5" s="135"/>
      <c r="L5" s="135"/>
      <c r="M5" s="135"/>
      <c r="N5" s="135"/>
      <c r="O5" s="135"/>
      <c r="P5" s="135"/>
      <c r="Q5" s="135"/>
      <c r="R5" s="135"/>
      <c r="S5" s="135"/>
      <c r="T5" s="135"/>
      <c r="U5" s="135"/>
      <c r="V5" s="135"/>
      <c r="W5" s="135"/>
      <c r="X5" s="135"/>
      <c r="Y5" s="135"/>
      <c r="Z5" s="135"/>
    </row>
    <row r="6" spans="1:26" ht="21.6" customHeight="1">
      <c r="A6" s="145" t="s">
        <v>196</v>
      </c>
      <c r="B6" s="145" t="s">
        <v>56</v>
      </c>
      <c r="C6" s="145">
        <v>53063</v>
      </c>
      <c r="D6" s="145" t="s">
        <v>104</v>
      </c>
      <c r="E6" s="145" t="s">
        <v>133</v>
      </c>
      <c r="F6" s="135"/>
      <c r="G6" s="135"/>
      <c r="H6" s="135"/>
      <c r="I6" s="135"/>
      <c r="J6" s="135"/>
      <c r="K6" s="135"/>
      <c r="L6" s="135"/>
      <c r="M6" s="135"/>
      <c r="N6" s="135"/>
      <c r="O6" s="135"/>
      <c r="P6" s="135"/>
      <c r="Q6" s="135"/>
      <c r="R6" s="135"/>
      <c r="S6" s="135"/>
      <c r="T6" s="135"/>
      <c r="U6" s="135"/>
      <c r="V6" s="135"/>
      <c r="W6" s="135"/>
      <c r="X6" s="135"/>
      <c r="Y6" s="135"/>
      <c r="Z6" s="135"/>
    </row>
    <row r="7" spans="1:26" ht="21.6" customHeight="1">
      <c r="A7" s="145" t="s">
        <v>197</v>
      </c>
      <c r="B7" s="145" t="s">
        <v>125</v>
      </c>
      <c r="C7" s="145">
        <v>59543</v>
      </c>
      <c r="D7" s="145" t="s">
        <v>198</v>
      </c>
      <c r="E7" s="145" t="s">
        <v>134</v>
      </c>
      <c r="F7" s="135"/>
      <c r="G7" s="135"/>
      <c r="H7" s="135"/>
      <c r="I7" s="135"/>
      <c r="J7" s="135"/>
      <c r="K7" s="135"/>
      <c r="L7" s="135"/>
      <c r="M7" s="135"/>
      <c r="N7" s="135"/>
      <c r="O7" s="135"/>
      <c r="P7" s="135"/>
      <c r="Q7" s="135"/>
      <c r="R7" s="135"/>
      <c r="S7" s="135"/>
      <c r="T7" s="135"/>
      <c r="U7" s="135"/>
      <c r="V7" s="135"/>
      <c r="W7" s="135"/>
      <c r="X7" s="135"/>
      <c r="Y7" s="135"/>
      <c r="Z7" s="135"/>
    </row>
    <row r="8" spans="1:26" ht="21.6" customHeight="1">
      <c r="A8" s="145" t="s">
        <v>199</v>
      </c>
      <c r="B8" s="145" t="s">
        <v>135</v>
      </c>
      <c r="C8" s="145">
        <v>70819</v>
      </c>
      <c r="D8" s="145" t="s">
        <v>42</v>
      </c>
      <c r="E8" s="145" t="s">
        <v>128</v>
      </c>
      <c r="F8" s="135"/>
      <c r="G8" s="135"/>
      <c r="H8" s="135"/>
      <c r="I8" s="135"/>
      <c r="J8" s="135"/>
      <c r="K8" s="135"/>
      <c r="L8" s="135"/>
      <c r="M8" s="135"/>
      <c r="N8" s="135"/>
      <c r="O8" s="135"/>
      <c r="P8" s="135"/>
      <c r="Q8" s="135"/>
      <c r="R8" s="135"/>
      <c r="S8" s="135"/>
      <c r="T8" s="135"/>
      <c r="U8" s="135"/>
      <c r="V8" s="135"/>
      <c r="W8" s="135"/>
      <c r="X8" s="135"/>
      <c r="Y8" s="135"/>
      <c r="Z8" s="135"/>
    </row>
    <row r="9" spans="1:26" ht="21.6" customHeight="1">
      <c r="A9" s="145" t="s">
        <v>201</v>
      </c>
      <c r="B9" s="145" t="s">
        <v>136</v>
      </c>
      <c r="C9" s="145">
        <v>74185</v>
      </c>
      <c r="D9" s="145" t="s">
        <v>191</v>
      </c>
      <c r="E9" s="145" t="s">
        <v>189</v>
      </c>
      <c r="F9" s="135"/>
      <c r="G9" s="135"/>
      <c r="H9" s="135"/>
      <c r="I9" s="135"/>
      <c r="J9" s="135"/>
      <c r="K9" s="135"/>
      <c r="L9" s="135"/>
      <c r="M9" s="135"/>
      <c r="N9" s="135"/>
      <c r="O9" s="135"/>
      <c r="P9" s="135"/>
      <c r="Q9" s="135"/>
      <c r="R9" s="135"/>
      <c r="S9" s="135"/>
      <c r="T9" s="135"/>
      <c r="U9" s="135"/>
      <c r="V9" s="135"/>
      <c r="W9" s="135"/>
      <c r="X9" s="135"/>
      <c r="Y9" s="135"/>
      <c r="Z9" s="135"/>
    </row>
    <row r="10" spans="1:26" ht="21.6" customHeight="1">
      <c r="A10" s="135"/>
      <c r="B10" s="135"/>
      <c r="C10" s="135"/>
      <c r="D10" s="135"/>
      <c r="E10" s="135"/>
      <c r="J10" s="135"/>
      <c r="K10" s="135"/>
      <c r="L10" s="135"/>
      <c r="M10" s="135"/>
      <c r="N10" s="135"/>
      <c r="O10" s="135"/>
      <c r="P10" s="135"/>
      <c r="Q10" s="135"/>
      <c r="R10" s="135"/>
      <c r="S10" s="135"/>
      <c r="T10" s="135"/>
      <c r="U10" s="135"/>
      <c r="V10" s="135"/>
      <c r="W10" s="135"/>
      <c r="X10" s="135"/>
      <c r="Y10" s="135"/>
      <c r="Z10" s="135"/>
    </row>
    <row r="11" spans="1:26" ht="21.6" customHeight="1" thickBot="1">
      <c r="A11" s="135"/>
      <c r="B11" s="135"/>
      <c r="C11" s="135"/>
      <c r="D11" s="135"/>
      <c r="E11" s="135"/>
      <c r="F11" s="135"/>
      <c r="G11" s="135"/>
      <c r="H11" s="135"/>
      <c r="I11" s="135"/>
      <c r="J11" s="135"/>
      <c r="K11" s="135"/>
      <c r="L11" s="135"/>
      <c r="M11" s="135"/>
      <c r="N11" s="135"/>
      <c r="O11" s="135"/>
      <c r="P11" s="135"/>
      <c r="Q11" s="135"/>
      <c r="R11" s="135"/>
      <c r="S11" s="135"/>
      <c r="T11" s="135"/>
      <c r="U11" s="135"/>
      <c r="V11" s="135"/>
      <c r="W11" s="135"/>
      <c r="X11" s="135"/>
      <c r="Y11" s="135"/>
      <c r="Z11" s="135"/>
    </row>
    <row r="12" spans="1:26" ht="21.6" customHeight="1" thickBot="1">
      <c r="A12" s="135"/>
      <c r="B12" s="135"/>
      <c r="C12" s="494" t="s">
        <v>220</v>
      </c>
      <c r="D12" s="495"/>
      <c r="E12" s="135"/>
      <c r="F12" s="135"/>
      <c r="G12" s="135"/>
      <c r="H12" s="135"/>
      <c r="I12" s="135"/>
      <c r="J12" s="135"/>
      <c r="K12" s="135"/>
      <c r="L12" s="135"/>
      <c r="M12" s="135"/>
      <c r="N12" s="135"/>
      <c r="O12" s="135"/>
      <c r="P12" s="135"/>
      <c r="Q12" s="135"/>
      <c r="R12" s="135"/>
      <c r="S12" s="135"/>
      <c r="T12" s="135"/>
      <c r="U12" s="135"/>
      <c r="V12" s="135"/>
      <c r="W12" s="135"/>
      <c r="X12" s="135"/>
      <c r="Y12" s="135"/>
      <c r="Z12" s="135"/>
    </row>
    <row r="13" spans="1:26" ht="21.6" customHeight="1" thickBot="1">
      <c r="A13" s="135"/>
      <c r="B13" s="135"/>
      <c r="C13" s="508" t="s">
        <v>136</v>
      </c>
      <c r="D13" s="509"/>
      <c r="F13" s="135"/>
      <c r="G13" s="135"/>
      <c r="H13" s="135"/>
      <c r="I13" s="135"/>
      <c r="J13" s="135"/>
      <c r="K13" s="135"/>
      <c r="L13" s="135"/>
      <c r="M13" s="135"/>
      <c r="N13" s="135"/>
      <c r="O13" s="135"/>
      <c r="P13" s="135"/>
      <c r="Q13" s="135"/>
      <c r="R13" s="135"/>
      <c r="S13" s="135"/>
      <c r="T13" s="135"/>
      <c r="U13" s="135"/>
      <c r="V13" s="135"/>
      <c r="W13" s="135"/>
      <c r="X13" s="135"/>
      <c r="Y13" s="135"/>
      <c r="Z13" s="135"/>
    </row>
    <row r="14" spans="1:26" ht="21.6" customHeight="1" thickBot="1">
      <c r="A14" s="135"/>
      <c r="B14" s="135"/>
      <c r="C14" s="486" t="s">
        <v>135</v>
      </c>
      <c r="D14" s="487"/>
      <c r="F14" s="135"/>
      <c r="G14" s="135"/>
      <c r="H14" s="135"/>
      <c r="I14" s="135"/>
      <c r="J14" s="135"/>
      <c r="K14" s="135"/>
      <c r="L14" s="135"/>
      <c r="M14" s="135"/>
      <c r="N14" s="135"/>
      <c r="O14" s="135"/>
      <c r="P14" s="135"/>
      <c r="Q14" s="135"/>
      <c r="R14" s="135"/>
      <c r="S14" s="135"/>
      <c r="T14" s="135"/>
      <c r="U14" s="135"/>
      <c r="V14" s="135"/>
      <c r="W14" s="135"/>
      <c r="X14" s="135"/>
      <c r="Y14" s="135"/>
      <c r="Z14" s="135"/>
    </row>
    <row r="15" spans="1:26" ht="21.6" customHeight="1" thickBot="1">
      <c r="A15" s="135"/>
      <c r="B15" s="135"/>
      <c r="C15" s="500" t="s">
        <v>150</v>
      </c>
      <c r="D15" s="501"/>
      <c r="F15" s="135"/>
      <c r="G15" s="135"/>
      <c r="H15" s="135"/>
      <c r="I15" s="135"/>
      <c r="J15" s="135"/>
      <c r="K15" s="135"/>
      <c r="L15" s="135"/>
      <c r="M15" s="135"/>
      <c r="N15" s="135"/>
      <c r="O15" s="135"/>
      <c r="P15" s="135"/>
      <c r="Q15" s="135"/>
      <c r="R15" s="135"/>
      <c r="S15" s="135"/>
      <c r="T15" s="135"/>
      <c r="U15" s="135"/>
      <c r="V15" s="135"/>
      <c r="W15" s="135"/>
      <c r="X15" s="135"/>
      <c r="Y15" s="135"/>
      <c r="Z15" s="135"/>
    </row>
    <row r="16" spans="1:26" ht="21.6" customHeight="1">
      <c r="A16" s="135"/>
      <c r="B16" s="135"/>
      <c r="C16" s="135"/>
      <c r="E16" s="135"/>
      <c r="F16" s="135"/>
      <c r="G16" s="135"/>
      <c r="H16" s="135"/>
      <c r="I16" s="135"/>
      <c r="J16" s="135"/>
      <c r="K16" s="135"/>
      <c r="L16" s="135"/>
      <c r="M16" s="135"/>
      <c r="N16" s="135"/>
      <c r="O16" s="135"/>
      <c r="P16" s="135"/>
      <c r="Q16" s="135"/>
      <c r="R16" s="135"/>
      <c r="S16" s="135"/>
      <c r="T16" s="135"/>
      <c r="U16" s="135"/>
      <c r="V16" s="135"/>
      <c r="W16" s="135"/>
      <c r="X16" s="135"/>
      <c r="Y16" s="135"/>
      <c r="Z16" s="135"/>
    </row>
    <row r="17" spans="1:26" ht="21.6" customHeight="1">
      <c r="A17" s="135"/>
      <c r="B17" s="135"/>
      <c r="C17" s="135"/>
      <c r="E17" s="135"/>
      <c r="F17" s="135"/>
      <c r="G17" s="135"/>
      <c r="H17" s="135"/>
      <c r="I17" s="135"/>
      <c r="J17" s="135"/>
      <c r="K17" s="135"/>
      <c r="L17" s="135"/>
      <c r="M17" s="135"/>
      <c r="N17" s="135"/>
      <c r="O17" s="135"/>
      <c r="P17" s="135"/>
      <c r="Q17" s="135"/>
      <c r="R17" s="135"/>
      <c r="S17" s="135"/>
      <c r="T17" s="135"/>
      <c r="U17" s="135"/>
      <c r="V17" s="135"/>
      <c r="W17" s="135"/>
      <c r="X17" s="135"/>
      <c r="Y17" s="135"/>
      <c r="Z17" s="135"/>
    </row>
    <row r="18" spans="1:26" ht="21.6" customHeight="1">
      <c r="A18" s="135"/>
      <c r="B18" s="135"/>
      <c r="C18" s="135"/>
      <c r="E18" s="135"/>
      <c r="F18" s="135"/>
      <c r="G18" s="135"/>
      <c r="H18" s="135"/>
      <c r="I18" s="135"/>
      <c r="J18" s="135"/>
      <c r="K18" s="135"/>
      <c r="L18" s="135"/>
      <c r="M18" s="135"/>
      <c r="N18" s="135"/>
      <c r="O18" s="135"/>
      <c r="P18" s="135"/>
      <c r="Q18" s="135"/>
      <c r="R18" s="135"/>
      <c r="S18" s="135"/>
      <c r="T18" s="135"/>
      <c r="U18" s="135"/>
      <c r="V18" s="135"/>
      <c r="W18" s="135"/>
      <c r="X18" s="135"/>
      <c r="Y18" s="135"/>
      <c r="Z18" s="135"/>
    </row>
    <row r="19" spans="1:26" ht="21.6" customHeight="1">
      <c r="A19" s="135"/>
      <c r="B19" s="135"/>
      <c r="C19" s="135"/>
      <c r="D19" s="135"/>
      <c r="E19" s="135"/>
      <c r="F19" s="135"/>
      <c r="G19" s="135"/>
      <c r="H19" s="135"/>
      <c r="I19" s="135"/>
      <c r="J19" s="135"/>
      <c r="K19" s="135"/>
      <c r="L19" s="135"/>
      <c r="M19" s="135"/>
      <c r="N19" s="135"/>
      <c r="O19" s="135"/>
      <c r="P19" s="135"/>
      <c r="Q19" s="135"/>
      <c r="R19" s="135"/>
      <c r="S19" s="135"/>
      <c r="T19" s="135"/>
      <c r="U19" s="135"/>
      <c r="V19" s="135"/>
      <c r="W19" s="135"/>
      <c r="X19" s="135"/>
      <c r="Y19" s="135"/>
      <c r="Z19" s="135"/>
    </row>
    <row r="20" spans="1:26" ht="21.6" customHeight="1">
      <c r="A20" s="135"/>
      <c r="B20" s="135"/>
      <c r="C20" s="135"/>
      <c r="D20" s="135"/>
      <c r="E20" s="135"/>
      <c r="F20" s="135"/>
      <c r="G20" s="135"/>
      <c r="H20" s="135"/>
      <c r="I20" s="135"/>
      <c r="J20" s="135"/>
      <c r="K20" s="135"/>
      <c r="L20" s="135"/>
      <c r="M20" s="135"/>
      <c r="N20" s="135"/>
      <c r="O20" s="135"/>
      <c r="P20" s="135"/>
      <c r="Q20" s="135"/>
      <c r="R20" s="135"/>
      <c r="S20" s="135"/>
      <c r="T20" s="135"/>
      <c r="U20" s="135"/>
      <c r="V20" s="135"/>
      <c r="W20" s="135"/>
      <c r="X20" s="135"/>
      <c r="Y20" s="135"/>
      <c r="Z20" s="135"/>
    </row>
    <row r="21" spans="1:26" ht="21.6" customHeight="1">
      <c r="A21" s="135"/>
      <c r="B21" s="135"/>
      <c r="C21" s="135"/>
      <c r="D21" s="135"/>
      <c r="E21" s="135"/>
      <c r="F21" s="135"/>
      <c r="G21" s="135"/>
      <c r="H21" s="135"/>
      <c r="I21" s="135"/>
      <c r="J21" s="135"/>
      <c r="K21" s="135"/>
      <c r="L21" s="135"/>
      <c r="M21" s="135"/>
      <c r="N21" s="135"/>
      <c r="O21" s="135"/>
      <c r="P21" s="135"/>
      <c r="Q21" s="135"/>
      <c r="R21" s="135"/>
      <c r="S21" s="135"/>
      <c r="T21" s="135"/>
      <c r="U21" s="135"/>
      <c r="V21" s="135"/>
      <c r="W21" s="135"/>
      <c r="X21" s="135"/>
      <c r="Y21" s="135"/>
      <c r="Z21" s="135"/>
    </row>
    <row r="22" spans="1:26" ht="21.6" customHeight="1">
      <c r="A22" s="135"/>
      <c r="B22" s="135"/>
      <c r="C22" s="135"/>
      <c r="D22" s="135"/>
      <c r="E22" s="135"/>
      <c r="F22" s="135"/>
      <c r="G22" s="135"/>
      <c r="H22" s="135"/>
      <c r="I22" s="135"/>
      <c r="J22" s="135"/>
      <c r="K22" s="135"/>
      <c r="L22" s="135"/>
      <c r="M22" s="135"/>
      <c r="N22" s="135"/>
      <c r="O22" s="135"/>
      <c r="P22" s="135"/>
      <c r="Q22" s="135"/>
      <c r="R22" s="135"/>
      <c r="S22" s="135"/>
      <c r="T22" s="135"/>
      <c r="U22" s="135"/>
      <c r="V22" s="135"/>
      <c r="W22" s="135"/>
      <c r="X22" s="135"/>
      <c r="Y22" s="135"/>
      <c r="Z22" s="135"/>
    </row>
    <row r="23" spans="1:26" ht="21.6" customHeight="1">
      <c r="A23" s="135"/>
      <c r="B23" s="135"/>
      <c r="C23" s="135"/>
      <c r="D23" s="135"/>
      <c r="E23" s="135"/>
      <c r="F23" s="135"/>
      <c r="G23" s="135"/>
      <c r="H23" s="135"/>
      <c r="I23" s="135"/>
      <c r="J23" s="135"/>
      <c r="K23" s="135"/>
      <c r="L23" s="135"/>
      <c r="M23" s="135"/>
      <c r="N23" s="135"/>
      <c r="O23" s="135"/>
      <c r="P23" s="135"/>
      <c r="Q23" s="135"/>
      <c r="R23" s="135"/>
      <c r="S23" s="135"/>
      <c r="T23" s="135"/>
      <c r="U23" s="135"/>
      <c r="V23" s="135"/>
      <c r="W23" s="135"/>
      <c r="X23" s="135"/>
      <c r="Y23" s="135"/>
      <c r="Z23" s="135"/>
    </row>
    <row r="24" spans="1:26" ht="21.6" customHeight="1">
      <c r="A24" s="135"/>
      <c r="B24" s="135"/>
      <c r="C24" s="135"/>
      <c r="D24" s="135"/>
      <c r="E24" s="135"/>
      <c r="F24" s="135"/>
      <c r="G24" s="135"/>
      <c r="H24" s="135"/>
      <c r="I24" s="135"/>
      <c r="J24" s="135"/>
      <c r="K24" s="135"/>
      <c r="L24" s="135"/>
      <c r="M24" s="135"/>
      <c r="N24" s="135"/>
      <c r="O24" s="135"/>
      <c r="P24" s="135"/>
      <c r="Q24" s="135"/>
      <c r="R24" s="135"/>
      <c r="S24" s="135"/>
      <c r="T24" s="135"/>
      <c r="U24" s="135"/>
      <c r="V24" s="135"/>
      <c r="W24" s="135"/>
      <c r="X24" s="135"/>
      <c r="Y24" s="135"/>
      <c r="Z24" s="135"/>
    </row>
    <row r="25" spans="1:26" ht="21.6" customHeight="1">
      <c r="A25" s="135"/>
      <c r="B25" s="135"/>
      <c r="C25" s="135"/>
      <c r="D25" s="135"/>
      <c r="E25" s="135"/>
      <c r="F25" s="135"/>
      <c r="G25" s="135"/>
      <c r="H25" s="135"/>
      <c r="I25" s="135"/>
      <c r="J25" s="135"/>
      <c r="K25" s="135"/>
      <c r="L25" s="135"/>
      <c r="M25" s="135"/>
      <c r="N25" s="135"/>
      <c r="O25" s="135"/>
      <c r="P25" s="135"/>
      <c r="Q25" s="135"/>
      <c r="R25" s="135"/>
      <c r="S25" s="135"/>
      <c r="T25" s="135"/>
      <c r="U25" s="135"/>
      <c r="V25" s="135"/>
      <c r="W25" s="135"/>
      <c r="X25" s="135"/>
      <c r="Y25" s="135"/>
      <c r="Z25" s="135"/>
    </row>
    <row r="26" spans="1:26" ht="21.6" customHeight="1">
      <c r="A26" s="135"/>
      <c r="B26" s="135"/>
      <c r="C26" s="135"/>
      <c r="D26" s="135"/>
      <c r="E26" s="135"/>
      <c r="F26" s="135"/>
      <c r="G26" s="135"/>
      <c r="H26" s="135"/>
      <c r="I26" s="135"/>
      <c r="J26" s="135"/>
      <c r="K26" s="135"/>
      <c r="L26" s="135"/>
      <c r="M26" s="135"/>
      <c r="N26" s="135"/>
      <c r="O26" s="135"/>
      <c r="P26" s="135"/>
      <c r="Q26" s="135"/>
      <c r="R26" s="135"/>
      <c r="S26" s="135"/>
      <c r="T26" s="135"/>
      <c r="U26" s="135"/>
      <c r="V26" s="135"/>
      <c r="W26" s="135"/>
      <c r="X26" s="135"/>
      <c r="Y26" s="135"/>
      <c r="Z26" s="135"/>
    </row>
    <row r="27" spans="1:26" ht="21.6" customHeight="1">
      <c r="A27" s="135"/>
      <c r="B27" s="135"/>
      <c r="C27" s="135"/>
      <c r="D27" s="135"/>
      <c r="E27" s="135"/>
      <c r="F27" s="135"/>
      <c r="G27" s="135"/>
      <c r="H27" s="135"/>
      <c r="I27" s="135"/>
      <c r="J27" s="135"/>
      <c r="K27" s="135"/>
      <c r="L27" s="135"/>
      <c r="M27" s="135"/>
      <c r="N27" s="135"/>
      <c r="O27" s="135"/>
      <c r="P27" s="135"/>
      <c r="Q27" s="135"/>
      <c r="R27" s="135"/>
      <c r="S27" s="135"/>
      <c r="T27" s="135"/>
      <c r="U27" s="135"/>
      <c r="V27" s="135"/>
      <c r="W27" s="135"/>
      <c r="X27" s="135"/>
      <c r="Y27" s="135"/>
      <c r="Z27" s="135"/>
    </row>
    <row r="28" spans="1:26" ht="21.6" customHeight="1">
      <c r="A28" s="135"/>
      <c r="B28" s="135"/>
      <c r="C28" s="135"/>
      <c r="D28" s="135"/>
      <c r="E28" s="135"/>
      <c r="F28" s="135"/>
      <c r="G28" s="135"/>
      <c r="H28" s="135"/>
      <c r="I28" s="135"/>
      <c r="J28" s="135"/>
      <c r="K28" s="135"/>
      <c r="L28" s="135"/>
      <c r="M28" s="135"/>
      <c r="N28" s="135"/>
      <c r="O28" s="135"/>
      <c r="P28" s="135"/>
      <c r="Q28" s="135"/>
      <c r="R28" s="135"/>
      <c r="S28" s="135"/>
      <c r="T28" s="135"/>
      <c r="U28" s="135"/>
      <c r="V28" s="135"/>
      <c r="W28" s="135"/>
      <c r="X28" s="135"/>
      <c r="Y28" s="135"/>
      <c r="Z28" s="135"/>
    </row>
    <row r="29" spans="1:26" ht="21.6" customHeight="1">
      <c r="A29" s="135"/>
      <c r="B29" s="135"/>
      <c r="C29" s="135"/>
      <c r="D29" s="135"/>
      <c r="E29" s="135"/>
      <c r="F29" s="135"/>
      <c r="G29" s="135"/>
      <c r="H29" s="135"/>
      <c r="I29" s="135"/>
      <c r="J29" s="135"/>
      <c r="K29" s="135"/>
      <c r="L29" s="135"/>
      <c r="M29" s="135"/>
      <c r="N29" s="135"/>
      <c r="O29" s="135"/>
      <c r="P29" s="135"/>
      <c r="Q29" s="135"/>
      <c r="R29" s="135"/>
      <c r="S29" s="135"/>
      <c r="T29" s="135"/>
      <c r="U29" s="135"/>
      <c r="V29" s="135"/>
      <c r="W29" s="135"/>
      <c r="X29" s="135"/>
      <c r="Y29" s="135"/>
      <c r="Z29" s="135"/>
    </row>
    <row r="30" spans="1:26" ht="21.6" customHeight="1">
      <c r="A30" s="135"/>
      <c r="B30" s="135"/>
      <c r="C30" s="135"/>
      <c r="D30" s="135"/>
      <c r="E30" s="135"/>
      <c r="F30" s="135"/>
      <c r="G30" s="135"/>
      <c r="H30" s="135"/>
      <c r="I30" s="135"/>
      <c r="J30" s="135"/>
      <c r="K30" s="135"/>
      <c r="L30" s="135"/>
      <c r="M30" s="135"/>
      <c r="N30" s="135"/>
      <c r="O30" s="135"/>
      <c r="P30" s="135"/>
      <c r="Q30" s="135"/>
      <c r="R30" s="135"/>
      <c r="S30" s="135"/>
      <c r="T30" s="135"/>
      <c r="U30" s="135"/>
      <c r="V30" s="135"/>
      <c r="W30" s="135"/>
      <c r="X30" s="135"/>
      <c r="Y30" s="135"/>
      <c r="Z30" s="135"/>
    </row>
    <row r="31" spans="1:26" ht="21.6" customHeight="1">
      <c r="A31" s="135"/>
      <c r="B31" s="135"/>
      <c r="C31" s="135"/>
      <c r="D31" s="135"/>
      <c r="E31" s="135"/>
      <c r="F31" s="135"/>
      <c r="G31" s="135"/>
      <c r="H31" s="135"/>
      <c r="I31" s="135"/>
      <c r="J31" s="135"/>
      <c r="K31" s="135"/>
      <c r="L31" s="135"/>
      <c r="M31" s="135"/>
      <c r="N31" s="135"/>
      <c r="O31" s="135"/>
      <c r="P31" s="135"/>
      <c r="Q31" s="135"/>
      <c r="R31" s="135"/>
      <c r="S31" s="135"/>
      <c r="T31" s="135"/>
      <c r="U31" s="135"/>
      <c r="V31" s="135"/>
      <c r="W31" s="135"/>
      <c r="X31" s="135"/>
      <c r="Y31" s="135"/>
      <c r="Z31" s="135"/>
    </row>
    <row r="32" spans="1:26" ht="21.6" customHeight="1">
      <c r="A32" s="135"/>
      <c r="B32" s="135"/>
      <c r="C32" s="135"/>
      <c r="D32" s="135"/>
      <c r="E32" s="135"/>
      <c r="F32" s="135"/>
      <c r="G32" s="135"/>
      <c r="H32" s="135"/>
      <c r="I32" s="135"/>
      <c r="J32" s="135"/>
      <c r="K32" s="135"/>
      <c r="L32" s="135"/>
      <c r="M32" s="135"/>
      <c r="N32" s="135"/>
      <c r="O32" s="135"/>
      <c r="P32" s="135"/>
      <c r="Q32" s="135"/>
      <c r="R32" s="135"/>
      <c r="S32" s="135"/>
      <c r="T32" s="135"/>
      <c r="U32" s="135"/>
      <c r="V32" s="135"/>
      <c r="W32" s="135"/>
      <c r="X32" s="135"/>
      <c r="Y32" s="135"/>
      <c r="Z32" s="135"/>
    </row>
    <row r="33" spans="1:26" ht="21.6" customHeight="1">
      <c r="A33" s="135"/>
      <c r="B33" s="135"/>
      <c r="C33" s="135"/>
      <c r="D33" s="135"/>
      <c r="E33" s="135"/>
      <c r="F33" s="135"/>
      <c r="G33" s="135"/>
      <c r="H33" s="135"/>
      <c r="I33" s="135"/>
      <c r="J33" s="135"/>
      <c r="K33" s="135"/>
      <c r="L33" s="135"/>
      <c r="M33" s="135"/>
      <c r="N33" s="135"/>
      <c r="O33" s="135"/>
      <c r="P33" s="135"/>
      <c r="Q33" s="135"/>
      <c r="R33" s="135"/>
      <c r="S33" s="135"/>
      <c r="T33" s="135"/>
      <c r="U33" s="135"/>
      <c r="V33" s="135"/>
      <c r="W33" s="135"/>
      <c r="X33" s="135"/>
      <c r="Y33" s="135"/>
      <c r="Z33" s="135"/>
    </row>
    <row r="34" spans="1:26" ht="21.6" customHeight="1">
      <c r="A34" s="135"/>
      <c r="B34" s="135"/>
      <c r="C34" s="135"/>
      <c r="D34" s="135"/>
      <c r="E34" s="135"/>
      <c r="F34" s="135"/>
      <c r="G34" s="135"/>
      <c r="H34" s="135"/>
      <c r="I34" s="135"/>
      <c r="J34" s="135"/>
      <c r="K34" s="135"/>
      <c r="L34" s="135"/>
      <c r="M34" s="135"/>
      <c r="N34" s="135"/>
      <c r="O34" s="135"/>
      <c r="P34" s="135"/>
      <c r="Q34" s="135"/>
      <c r="R34" s="135"/>
      <c r="S34" s="135"/>
      <c r="T34" s="135"/>
      <c r="U34" s="135"/>
      <c r="V34" s="135"/>
      <c r="W34" s="135"/>
      <c r="X34" s="135"/>
      <c r="Y34" s="135"/>
      <c r="Z34" s="135"/>
    </row>
    <row r="35" spans="1:26" ht="21.6" customHeight="1">
      <c r="A35" s="135"/>
      <c r="B35" s="135"/>
      <c r="C35" s="135"/>
      <c r="D35" s="135"/>
      <c r="E35" s="135"/>
      <c r="F35" s="135"/>
      <c r="G35" s="135"/>
      <c r="H35" s="135"/>
      <c r="I35" s="135"/>
      <c r="J35" s="135"/>
      <c r="K35" s="135"/>
      <c r="L35" s="135"/>
      <c r="M35" s="135"/>
      <c r="N35" s="135"/>
      <c r="O35" s="135"/>
      <c r="P35" s="135"/>
      <c r="Q35" s="135"/>
      <c r="R35" s="135"/>
      <c r="S35" s="135"/>
      <c r="T35" s="135"/>
      <c r="U35" s="135"/>
      <c r="V35" s="135"/>
      <c r="W35" s="135"/>
      <c r="X35" s="135"/>
      <c r="Y35" s="135"/>
      <c r="Z35" s="135"/>
    </row>
    <row r="36" spans="1:26" ht="21.6" customHeight="1">
      <c r="A36" s="135"/>
      <c r="B36" s="135"/>
      <c r="C36" s="135"/>
      <c r="D36" s="135"/>
      <c r="E36" s="135"/>
      <c r="F36" s="135"/>
      <c r="G36" s="135"/>
      <c r="H36" s="135"/>
      <c r="I36" s="135"/>
      <c r="J36" s="135"/>
      <c r="K36" s="135"/>
      <c r="L36" s="135"/>
      <c r="M36" s="135"/>
      <c r="N36" s="135"/>
      <c r="O36" s="135"/>
      <c r="P36" s="135"/>
      <c r="Q36" s="135"/>
      <c r="R36" s="135"/>
      <c r="S36" s="135"/>
      <c r="T36" s="135"/>
      <c r="U36" s="135"/>
      <c r="V36" s="135"/>
      <c r="W36" s="135"/>
      <c r="X36" s="135"/>
      <c r="Y36" s="135"/>
      <c r="Z36" s="135"/>
    </row>
    <row r="37" spans="1:26" ht="21.6" customHeight="1">
      <c r="A37" s="135"/>
      <c r="B37" s="135"/>
      <c r="C37" s="135"/>
      <c r="D37" s="135"/>
      <c r="E37" s="135"/>
      <c r="F37" s="135"/>
      <c r="G37" s="135"/>
      <c r="H37" s="135"/>
      <c r="I37" s="135"/>
      <c r="J37" s="135"/>
      <c r="K37" s="135"/>
      <c r="L37" s="135"/>
      <c r="M37" s="135"/>
      <c r="N37" s="135"/>
      <c r="O37" s="135"/>
      <c r="P37" s="135"/>
      <c r="Q37" s="135"/>
      <c r="R37" s="135"/>
      <c r="S37" s="135"/>
      <c r="T37" s="135"/>
      <c r="U37" s="135"/>
      <c r="V37" s="135"/>
      <c r="W37" s="135"/>
      <c r="X37" s="135"/>
      <c r="Y37" s="135"/>
      <c r="Z37" s="135"/>
    </row>
    <row r="38" spans="1:26" ht="21.6" customHeight="1">
      <c r="A38" s="135"/>
      <c r="B38" s="135"/>
      <c r="C38" s="135"/>
      <c r="D38" s="135"/>
      <c r="E38" s="135"/>
      <c r="F38" s="135"/>
      <c r="G38" s="135"/>
      <c r="H38" s="135"/>
      <c r="I38" s="135"/>
      <c r="J38" s="135"/>
      <c r="K38" s="135"/>
      <c r="L38" s="135"/>
      <c r="M38" s="135"/>
      <c r="N38" s="135"/>
      <c r="O38" s="135"/>
      <c r="P38" s="135"/>
      <c r="Q38" s="135"/>
      <c r="R38" s="135"/>
      <c r="S38" s="135"/>
      <c r="T38" s="135"/>
      <c r="U38" s="135"/>
      <c r="V38" s="135"/>
      <c r="W38" s="135"/>
      <c r="X38" s="135"/>
      <c r="Y38" s="135"/>
      <c r="Z38" s="135"/>
    </row>
    <row r="39" spans="1:26" ht="21.6" customHeight="1">
      <c r="A39" s="135"/>
      <c r="B39" s="135"/>
      <c r="C39" s="135"/>
      <c r="D39" s="135"/>
      <c r="E39" s="135"/>
      <c r="F39" s="135"/>
      <c r="G39" s="135"/>
      <c r="H39" s="135"/>
      <c r="I39" s="135"/>
      <c r="J39" s="135"/>
      <c r="K39" s="135"/>
      <c r="L39" s="135"/>
      <c r="M39" s="135"/>
      <c r="N39" s="135"/>
      <c r="O39" s="135"/>
      <c r="P39" s="135"/>
      <c r="Q39" s="135"/>
      <c r="R39" s="135"/>
      <c r="S39" s="135"/>
      <c r="T39" s="135"/>
      <c r="U39" s="135"/>
      <c r="V39" s="135"/>
      <c r="W39" s="135"/>
      <c r="X39" s="135"/>
      <c r="Y39" s="135"/>
      <c r="Z39" s="135"/>
    </row>
    <row r="40" spans="1:26" ht="21.6" customHeight="1">
      <c r="A40" s="135"/>
      <c r="B40" s="135"/>
      <c r="C40" s="135"/>
      <c r="D40" s="135"/>
      <c r="E40" s="135"/>
      <c r="F40" s="135"/>
      <c r="G40" s="135"/>
      <c r="H40" s="135"/>
      <c r="I40" s="135"/>
      <c r="J40" s="135"/>
      <c r="K40" s="135"/>
      <c r="L40" s="135"/>
      <c r="M40" s="135"/>
      <c r="N40" s="135"/>
      <c r="O40" s="135"/>
      <c r="P40" s="135"/>
      <c r="Q40" s="135"/>
      <c r="R40" s="135"/>
      <c r="S40" s="135"/>
      <c r="T40" s="135"/>
      <c r="U40" s="135"/>
      <c r="V40" s="135"/>
      <c r="W40" s="135"/>
      <c r="X40" s="135"/>
      <c r="Y40" s="135"/>
      <c r="Z40" s="135"/>
    </row>
    <row r="41" spans="1:26" ht="21.6" customHeight="1">
      <c r="A41" s="135"/>
      <c r="B41" s="135"/>
      <c r="C41" s="135"/>
      <c r="D41" s="135"/>
      <c r="E41" s="135"/>
      <c r="F41" s="135"/>
      <c r="G41" s="135"/>
      <c r="H41" s="135"/>
      <c r="I41" s="135"/>
      <c r="J41" s="135"/>
      <c r="K41" s="135"/>
      <c r="L41" s="135"/>
      <c r="M41" s="135"/>
      <c r="N41" s="135"/>
      <c r="O41" s="135"/>
      <c r="P41" s="135"/>
      <c r="Q41" s="135"/>
      <c r="R41" s="135"/>
      <c r="S41" s="135"/>
      <c r="T41" s="135"/>
      <c r="U41" s="135"/>
      <c r="V41" s="135"/>
      <c r="W41" s="135"/>
      <c r="X41" s="135"/>
      <c r="Y41" s="135"/>
      <c r="Z41" s="135"/>
    </row>
    <row r="42" spans="1:26" ht="21.6" customHeight="1">
      <c r="A42" s="135"/>
      <c r="B42" s="135"/>
      <c r="C42" s="135"/>
      <c r="D42" s="135"/>
      <c r="E42" s="135"/>
      <c r="F42" s="135"/>
      <c r="G42" s="135"/>
      <c r="H42" s="135"/>
      <c r="I42" s="135"/>
      <c r="J42" s="135"/>
      <c r="K42" s="135"/>
      <c r="L42" s="135"/>
      <c r="M42" s="135"/>
      <c r="N42" s="135"/>
      <c r="O42" s="135"/>
      <c r="P42" s="135"/>
      <c r="Q42" s="135"/>
      <c r="R42" s="135"/>
      <c r="S42" s="135"/>
      <c r="T42" s="135"/>
      <c r="U42" s="135"/>
      <c r="V42" s="135"/>
      <c r="W42" s="135"/>
      <c r="X42" s="135"/>
      <c r="Y42" s="135"/>
      <c r="Z42" s="135"/>
    </row>
    <row r="43" spans="1:26" ht="21.6" customHeight="1">
      <c r="A43" s="135"/>
      <c r="B43" s="135"/>
      <c r="C43" s="135"/>
      <c r="D43" s="135"/>
      <c r="E43" s="135"/>
      <c r="F43" s="135"/>
      <c r="G43" s="135"/>
      <c r="H43" s="135"/>
      <c r="I43" s="135"/>
      <c r="J43" s="135"/>
      <c r="K43" s="135"/>
      <c r="L43" s="135"/>
      <c r="M43" s="135"/>
      <c r="N43" s="135"/>
      <c r="O43" s="135"/>
      <c r="P43" s="135"/>
      <c r="Q43" s="135"/>
      <c r="R43" s="135"/>
      <c r="S43" s="135"/>
      <c r="T43" s="135"/>
      <c r="U43" s="135"/>
      <c r="V43" s="135"/>
      <c r="W43" s="135"/>
      <c r="X43" s="135"/>
      <c r="Y43" s="135"/>
      <c r="Z43" s="135"/>
    </row>
    <row r="44" spans="1:26" ht="21.6" customHeight="1">
      <c r="A44" s="135"/>
      <c r="B44" s="135"/>
      <c r="C44" s="135"/>
      <c r="D44" s="135"/>
      <c r="E44" s="135"/>
      <c r="F44" s="135"/>
      <c r="G44" s="135"/>
      <c r="H44" s="135"/>
      <c r="I44" s="135"/>
      <c r="J44" s="135"/>
      <c r="K44" s="135"/>
      <c r="L44" s="135"/>
      <c r="M44" s="135"/>
      <c r="N44" s="135"/>
      <c r="O44" s="135"/>
      <c r="P44" s="135"/>
      <c r="Q44" s="135"/>
      <c r="R44" s="135"/>
      <c r="S44" s="135"/>
      <c r="T44" s="135"/>
      <c r="U44" s="135"/>
      <c r="V44" s="135"/>
      <c r="W44" s="135"/>
      <c r="X44" s="135"/>
      <c r="Y44" s="135"/>
      <c r="Z44" s="135"/>
    </row>
    <row r="45" spans="1:26" ht="21.6" customHeight="1">
      <c r="A45" s="135"/>
      <c r="B45" s="135"/>
      <c r="C45" s="135"/>
      <c r="D45" s="135"/>
      <c r="E45" s="135"/>
      <c r="F45" s="135"/>
      <c r="G45" s="135"/>
      <c r="H45" s="135"/>
      <c r="I45" s="135"/>
      <c r="J45" s="135"/>
      <c r="K45" s="135"/>
      <c r="L45" s="135"/>
      <c r="M45" s="135"/>
      <c r="N45" s="135"/>
      <c r="O45" s="135"/>
      <c r="P45" s="135"/>
      <c r="Q45" s="135"/>
      <c r="R45" s="135"/>
      <c r="S45" s="135"/>
      <c r="T45" s="135"/>
      <c r="U45" s="135"/>
      <c r="V45" s="135"/>
      <c r="W45" s="135"/>
      <c r="X45" s="135"/>
      <c r="Y45" s="135"/>
      <c r="Z45" s="135"/>
    </row>
    <row r="46" spans="1:26" ht="21.6" customHeight="1">
      <c r="A46" s="135"/>
      <c r="B46" s="135"/>
      <c r="C46" s="135"/>
      <c r="D46" s="135"/>
      <c r="E46" s="135"/>
      <c r="F46" s="135"/>
      <c r="G46" s="135"/>
      <c r="H46" s="135"/>
      <c r="I46" s="135"/>
      <c r="J46" s="135"/>
      <c r="K46" s="135"/>
      <c r="L46" s="135"/>
      <c r="M46" s="135"/>
      <c r="N46" s="135"/>
      <c r="O46" s="135"/>
      <c r="P46" s="135"/>
      <c r="Q46" s="135"/>
      <c r="R46" s="135"/>
      <c r="S46" s="135"/>
      <c r="T46" s="135"/>
      <c r="U46" s="135"/>
      <c r="V46" s="135"/>
      <c r="W46" s="135"/>
      <c r="X46" s="135"/>
      <c r="Y46" s="135"/>
      <c r="Z46" s="135"/>
    </row>
    <row r="47" spans="1:26" ht="21.6" customHeight="1">
      <c r="A47" s="135"/>
      <c r="B47" s="135"/>
      <c r="C47" s="135"/>
      <c r="D47" s="135"/>
      <c r="E47" s="135"/>
      <c r="F47" s="135"/>
      <c r="G47" s="135"/>
      <c r="H47" s="135"/>
      <c r="I47" s="135"/>
      <c r="J47" s="135"/>
      <c r="K47" s="135"/>
      <c r="L47" s="135"/>
      <c r="M47" s="135"/>
      <c r="N47" s="135"/>
      <c r="O47" s="135"/>
      <c r="P47" s="135"/>
      <c r="Q47" s="135"/>
      <c r="R47" s="135"/>
      <c r="S47" s="135"/>
      <c r="T47" s="135"/>
      <c r="U47" s="135"/>
      <c r="V47" s="135"/>
      <c r="W47" s="135"/>
      <c r="X47" s="135"/>
      <c r="Y47" s="135"/>
      <c r="Z47" s="135"/>
    </row>
    <row r="48" spans="1:26" ht="21.6" customHeight="1">
      <c r="A48" s="135"/>
      <c r="B48" s="135"/>
      <c r="C48" s="135"/>
      <c r="D48" s="135"/>
      <c r="E48" s="135"/>
      <c r="F48" s="135"/>
      <c r="G48" s="135"/>
      <c r="H48" s="135"/>
      <c r="I48" s="135"/>
      <c r="J48" s="135"/>
      <c r="K48" s="135"/>
      <c r="L48" s="135"/>
      <c r="M48" s="135"/>
      <c r="N48" s="135"/>
      <c r="O48" s="135"/>
      <c r="P48" s="135"/>
      <c r="Q48" s="135"/>
      <c r="R48" s="135"/>
      <c r="S48" s="135"/>
      <c r="T48" s="135"/>
      <c r="U48" s="135"/>
      <c r="V48" s="135"/>
      <c r="W48" s="135"/>
      <c r="X48" s="135"/>
      <c r="Y48" s="135"/>
      <c r="Z48" s="135"/>
    </row>
    <row r="49" spans="1:26" ht="21.6" customHeight="1">
      <c r="A49" s="135"/>
      <c r="B49" s="135"/>
      <c r="C49" s="135"/>
      <c r="D49" s="135"/>
      <c r="E49" s="135"/>
      <c r="F49" s="135"/>
      <c r="G49" s="135"/>
      <c r="H49" s="135"/>
      <c r="I49" s="135"/>
      <c r="J49" s="135"/>
      <c r="K49" s="135"/>
      <c r="L49" s="135"/>
      <c r="M49" s="135"/>
      <c r="N49" s="135"/>
      <c r="O49" s="135"/>
      <c r="P49" s="135"/>
      <c r="Q49" s="135"/>
      <c r="R49" s="135"/>
      <c r="S49" s="135"/>
      <c r="T49" s="135"/>
      <c r="U49" s="135"/>
      <c r="V49" s="135"/>
      <c r="W49" s="135"/>
      <c r="X49" s="135"/>
      <c r="Y49" s="135"/>
      <c r="Z49" s="135"/>
    </row>
    <row r="50" spans="1:26" ht="21.6" customHeight="1">
      <c r="A50" s="135"/>
      <c r="B50" s="135"/>
      <c r="C50" s="135"/>
      <c r="D50" s="135"/>
      <c r="E50" s="135"/>
      <c r="F50" s="135"/>
      <c r="G50" s="135"/>
      <c r="H50" s="135"/>
      <c r="I50" s="135"/>
      <c r="J50" s="135"/>
      <c r="K50" s="135"/>
      <c r="L50" s="135"/>
      <c r="M50" s="135"/>
      <c r="N50" s="135"/>
      <c r="O50" s="135"/>
      <c r="P50" s="135"/>
      <c r="Q50" s="135"/>
      <c r="R50" s="135"/>
      <c r="S50" s="135"/>
      <c r="T50" s="135"/>
      <c r="U50" s="135"/>
      <c r="V50" s="135"/>
      <c r="W50" s="135"/>
      <c r="X50" s="135"/>
      <c r="Y50" s="135"/>
      <c r="Z50" s="135"/>
    </row>
    <row r="51" spans="1:26" ht="21.6" customHeight="1">
      <c r="A51" s="135"/>
      <c r="B51" s="135"/>
      <c r="C51" s="135"/>
      <c r="D51" s="135"/>
      <c r="E51" s="135"/>
      <c r="F51" s="135"/>
      <c r="G51" s="135"/>
      <c r="H51" s="135"/>
      <c r="I51" s="135"/>
      <c r="J51" s="135"/>
      <c r="K51" s="135"/>
      <c r="L51" s="135"/>
      <c r="M51" s="135"/>
      <c r="N51" s="135"/>
      <c r="O51" s="135"/>
      <c r="P51" s="135"/>
      <c r="Q51" s="135"/>
      <c r="R51" s="135"/>
      <c r="S51" s="135"/>
      <c r="T51" s="135"/>
      <c r="U51" s="135"/>
      <c r="V51" s="135"/>
      <c r="W51" s="135"/>
      <c r="X51" s="135"/>
      <c r="Y51" s="135"/>
      <c r="Z51" s="135"/>
    </row>
    <row r="52" spans="1:26" ht="21.6" customHeight="1">
      <c r="A52" s="135"/>
      <c r="B52" s="135"/>
      <c r="C52" s="135"/>
      <c r="D52" s="135"/>
      <c r="E52" s="135"/>
      <c r="F52" s="135"/>
      <c r="G52" s="135"/>
      <c r="H52" s="135"/>
      <c r="I52" s="135"/>
      <c r="J52" s="135"/>
      <c r="K52" s="135"/>
      <c r="L52" s="135"/>
      <c r="M52" s="135"/>
      <c r="N52" s="135"/>
      <c r="O52" s="135"/>
      <c r="P52" s="135"/>
      <c r="Q52" s="135"/>
      <c r="R52" s="135"/>
      <c r="S52" s="135"/>
      <c r="T52" s="135"/>
      <c r="U52" s="135"/>
      <c r="V52" s="135"/>
      <c r="W52" s="135"/>
      <c r="X52" s="135"/>
      <c r="Y52" s="135"/>
      <c r="Z52" s="135"/>
    </row>
    <row r="53" spans="1:26" ht="21.6" customHeight="1">
      <c r="A53" s="135"/>
      <c r="B53" s="135"/>
      <c r="C53" s="135"/>
      <c r="D53" s="135"/>
      <c r="E53" s="135"/>
      <c r="F53" s="135"/>
      <c r="G53" s="135"/>
      <c r="H53" s="135"/>
      <c r="I53" s="135"/>
      <c r="J53" s="135"/>
      <c r="K53" s="135"/>
      <c r="L53" s="135"/>
      <c r="M53" s="135"/>
      <c r="N53" s="135"/>
      <c r="O53" s="135"/>
      <c r="P53" s="135"/>
      <c r="Q53" s="135"/>
      <c r="R53" s="135"/>
      <c r="S53" s="135"/>
      <c r="T53" s="135"/>
      <c r="U53" s="135"/>
      <c r="V53" s="135"/>
      <c r="W53" s="135"/>
      <c r="X53" s="135"/>
      <c r="Y53" s="135"/>
      <c r="Z53" s="135"/>
    </row>
    <row r="54" spans="1:26" ht="21.6" customHeight="1">
      <c r="A54" s="135"/>
      <c r="B54" s="135"/>
      <c r="C54" s="135"/>
      <c r="D54" s="135"/>
      <c r="E54" s="135"/>
      <c r="F54" s="135"/>
      <c r="G54" s="135"/>
      <c r="H54" s="135"/>
      <c r="I54" s="135"/>
      <c r="J54" s="135"/>
      <c r="K54" s="135"/>
      <c r="L54" s="135"/>
      <c r="M54" s="135"/>
      <c r="N54" s="135"/>
      <c r="O54" s="135"/>
      <c r="P54" s="135"/>
      <c r="Q54" s="135"/>
      <c r="R54" s="135"/>
      <c r="S54" s="135"/>
      <c r="T54" s="135"/>
      <c r="U54" s="135"/>
      <c r="V54" s="135"/>
      <c r="W54" s="135"/>
      <c r="X54" s="135"/>
      <c r="Y54" s="135"/>
      <c r="Z54" s="135"/>
    </row>
    <row r="55" spans="1:26" ht="21.6" customHeight="1">
      <c r="A55" s="135"/>
      <c r="B55" s="135"/>
      <c r="C55" s="135"/>
      <c r="D55" s="135"/>
      <c r="E55" s="135"/>
      <c r="F55" s="135"/>
      <c r="G55" s="135"/>
      <c r="H55" s="135"/>
      <c r="I55" s="135"/>
      <c r="J55" s="135"/>
      <c r="K55" s="135"/>
      <c r="L55" s="135"/>
      <c r="M55" s="135"/>
      <c r="N55" s="135"/>
      <c r="O55" s="135"/>
      <c r="P55" s="135"/>
      <c r="Q55" s="135"/>
      <c r="R55" s="135"/>
      <c r="S55" s="135"/>
      <c r="T55" s="135"/>
      <c r="U55" s="135"/>
      <c r="V55" s="135"/>
      <c r="W55" s="135"/>
      <c r="X55" s="135"/>
      <c r="Y55" s="135"/>
      <c r="Z55" s="135"/>
    </row>
    <row r="56" spans="1:26" ht="21.6" customHeight="1">
      <c r="A56" s="135"/>
      <c r="B56" s="135"/>
      <c r="C56" s="135"/>
      <c r="D56" s="135"/>
      <c r="E56" s="135"/>
      <c r="F56" s="135"/>
      <c r="G56" s="135"/>
      <c r="H56" s="135"/>
      <c r="I56" s="135"/>
      <c r="J56" s="135"/>
      <c r="K56" s="135"/>
      <c r="L56" s="135"/>
      <c r="M56" s="135"/>
      <c r="N56" s="135"/>
      <c r="O56" s="135"/>
      <c r="P56" s="135"/>
      <c r="Q56" s="135"/>
      <c r="R56" s="135"/>
      <c r="S56" s="135"/>
      <c r="T56" s="135"/>
      <c r="U56" s="135"/>
      <c r="V56" s="135"/>
      <c r="W56" s="135"/>
      <c r="X56" s="135"/>
      <c r="Y56" s="135"/>
      <c r="Z56" s="135"/>
    </row>
    <row r="57" spans="1:26" ht="21.6" customHeight="1">
      <c r="A57" s="135"/>
      <c r="B57" s="135"/>
      <c r="C57" s="135"/>
      <c r="D57" s="135"/>
      <c r="E57" s="135"/>
      <c r="F57" s="135"/>
      <c r="G57" s="135"/>
      <c r="H57" s="135"/>
      <c r="I57" s="135"/>
      <c r="J57" s="135"/>
      <c r="K57" s="135"/>
      <c r="L57" s="135"/>
      <c r="M57" s="135"/>
      <c r="N57" s="135"/>
      <c r="O57" s="135"/>
      <c r="P57" s="135"/>
      <c r="Q57" s="135"/>
      <c r="R57" s="135"/>
      <c r="S57" s="135"/>
      <c r="T57" s="135"/>
      <c r="U57" s="135"/>
      <c r="V57" s="135"/>
      <c r="W57" s="135"/>
      <c r="X57" s="135"/>
      <c r="Y57" s="135"/>
      <c r="Z57" s="135"/>
    </row>
    <row r="58" spans="1:26" ht="21.6" customHeight="1">
      <c r="A58" s="135"/>
      <c r="B58" s="135"/>
      <c r="C58" s="135"/>
      <c r="D58" s="135"/>
      <c r="E58" s="135"/>
      <c r="F58" s="135"/>
      <c r="G58" s="135"/>
      <c r="H58" s="135"/>
      <c r="I58" s="135"/>
      <c r="J58" s="135"/>
      <c r="K58" s="135"/>
      <c r="L58" s="135"/>
      <c r="M58" s="135"/>
      <c r="N58" s="135"/>
      <c r="O58" s="135"/>
      <c r="P58" s="135"/>
      <c r="Q58" s="135"/>
      <c r="R58" s="135"/>
      <c r="S58" s="135"/>
      <c r="T58" s="135"/>
      <c r="U58" s="135"/>
      <c r="V58" s="135"/>
      <c r="W58" s="135"/>
      <c r="X58" s="135"/>
      <c r="Y58" s="135"/>
      <c r="Z58" s="135"/>
    </row>
    <row r="59" spans="1:26" ht="21.6" customHeight="1">
      <c r="A59" s="135"/>
      <c r="B59" s="135"/>
      <c r="C59" s="135"/>
      <c r="D59" s="135"/>
      <c r="E59" s="135"/>
      <c r="F59" s="135"/>
      <c r="G59" s="135"/>
      <c r="H59" s="135"/>
      <c r="I59" s="135"/>
      <c r="J59" s="135"/>
      <c r="K59" s="135"/>
      <c r="L59" s="135"/>
      <c r="M59" s="135"/>
      <c r="N59" s="135"/>
      <c r="O59" s="135"/>
      <c r="P59" s="135"/>
      <c r="Q59" s="135"/>
      <c r="R59" s="135"/>
      <c r="S59" s="135"/>
      <c r="T59" s="135"/>
      <c r="U59" s="135"/>
      <c r="V59" s="135"/>
      <c r="W59" s="135"/>
      <c r="X59" s="135"/>
      <c r="Y59" s="135"/>
      <c r="Z59" s="135"/>
    </row>
    <row r="60" spans="1:26" ht="21.6" customHeight="1">
      <c r="A60" s="135"/>
      <c r="B60" s="135"/>
      <c r="C60" s="135"/>
      <c r="D60" s="135"/>
      <c r="E60" s="135"/>
      <c r="F60" s="135"/>
      <c r="G60" s="135"/>
      <c r="H60" s="135"/>
      <c r="I60" s="135"/>
      <c r="J60" s="135"/>
      <c r="K60" s="135"/>
      <c r="L60" s="135"/>
      <c r="M60" s="135"/>
      <c r="N60" s="135"/>
      <c r="O60" s="135"/>
      <c r="P60" s="135"/>
      <c r="Q60" s="135"/>
      <c r="R60" s="135"/>
      <c r="S60" s="135"/>
      <c r="T60" s="135"/>
      <c r="U60" s="135"/>
      <c r="V60" s="135"/>
      <c r="W60" s="135"/>
      <c r="X60" s="135"/>
      <c r="Y60" s="135"/>
      <c r="Z60" s="135"/>
    </row>
    <row r="61" spans="1:26" ht="21.6" customHeight="1">
      <c r="A61" s="135"/>
      <c r="B61" s="135"/>
      <c r="C61" s="135"/>
      <c r="D61" s="135"/>
      <c r="E61" s="135"/>
      <c r="F61" s="135"/>
      <c r="G61" s="135"/>
      <c r="H61" s="135"/>
      <c r="I61" s="135"/>
      <c r="J61" s="135"/>
      <c r="K61" s="135"/>
      <c r="L61" s="135"/>
      <c r="M61" s="135"/>
      <c r="N61" s="135"/>
      <c r="O61" s="135"/>
      <c r="P61" s="135"/>
      <c r="Q61" s="135"/>
      <c r="R61" s="135"/>
      <c r="S61" s="135"/>
      <c r="T61" s="135"/>
      <c r="U61" s="135"/>
      <c r="V61" s="135"/>
      <c r="W61" s="135"/>
      <c r="X61" s="135"/>
      <c r="Y61" s="135"/>
      <c r="Z61" s="135"/>
    </row>
    <row r="62" spans="1:26" ht="21.6" customHeight="1">
      <c r="A62" s="135"/>
      <c r="B62" s="135"/>
      <c r="C62" s="135"/>
      <c r="D62" s="135"/>
      <c r="E62" s="135"/>
      <c r="F62" s="135"/>
      <c r="G62" s="135"/>
      <c r="H62" s="135"/>
      <c r="I62" s="135"/>
      <c r="J62" s="135"/>
      <c r="K62" s="135"/>
      <c r="L62" s="135"/>
      <c r="M62" s="135"/>
      <c r="N62" s="135"/>
      <c r="O62" s="135"/>
      <c r="P62" s="135"/>
      <c r="Q62" s="135"/>
      <c r="R62" s="135"/>
      <c r="S62" s="135"/>
      <c r="T62" s="135"/>
      <c r="U62" s="135"/>
      <c r="V62" s="135"/>
      <c r="W62" s="135"/>
      <c r="X62" s="135"/>
      <c r="Y62" s="135"/>
      <c r="Z62" s="135"/>
    </row>
    <row r="63" spans="1:26" ht="21.6" customHeight="1">
      <c r="A63" s="135"/>
      <c r="B63" s="135"/>
      <c r="C63" s="135"/>
      <c r="D63" s="135"/>
      <c r="E63" s="135"/>
      <c r="F63" s="135"/>
      <c r="G63" s="135"/>
      <c r="H63" s="135"/>
      <c r="I63" s="135"/>
      <c r="J63" s="135"/>
      <c r="K63" s="135"/>
      <c r="L63" s="135"/>
      <c r="M63" s="135"/>
      <c r="N63" s="135"/>
      <c r="O63" s="135"/>
      <c r="P63" s="135"/>
      <c r="Q63" s="135"/>
      <c r="R63" s="135"/>
      <c r="S63" s="135"/>
      <c r="T63" s="135"/>
      <c r="U63" s="135"/>
      <c r="V63" s="135"/>
      <c r="W63" s="135"/>
      <c r="X63" s="135"/>
      <c r="Y63" s="135"/>
      <c r="Z63" s="135"/>
    </row>
    <row r="64" spans="1:26" ht="21.6" customHeight="1">
      <c r="A64" s="135"/>
      <c r="B64" s="135"/>
      <c r="C64" s="135"/>
      <c r="D64" s="135"/>
      <c r="E64" s="135"/>
      <c r="F64" s="135"/>
      <c r="G64" s="135"/>
      <c r="H64" s="135"/>
      <c r="I64" s="135"/>
      <c r="J64" s="135"/>
      <c r="K64" s="135"/>
      <c r="L64" s="135"/>
      <c r="M64" s="135"/>
      <c r="N64" s="135"/>
      <c r="O64" s="135"/>
      <c r="P64" s="135"/>
      <c r="Q64" s="135"/>
      <c r="R64" s="135"/>
      <c r="S64" s="135"/>
      <c r="T64" s="135"/>
      <c r="U64" s="135"/>
      <c r="V64" s="135"/>
      <c r="W64" s="135"/>
      <c r="X64" s="135"/>
      <c r="Y64" s="135"/>
      <c r="Z64" s="135"/>
    </row>
    <row r="65" spans="1:26" ht="21.6" customHeight="1">
      <c r="A65" s="135"/>
      <c r="B65" s="135"/>
      <c r="C65" s="135"/>
      <c r="D65" s="135"/>
      <c r="E65" s="135"/>
      <c r="F65" s="135"/>
      <c r="G65" s="135"/>
      <c r="H65" s="135"/>
      <c r="I65" s="135"/>
      <c r="J65" s="135"/>
      <c r="K65" s="135"/>
      <c r="L65" s="135"/>
      <c r="M65" s="135"/>
      <c r="N65" s="135"/>
      <c r="O65" s="135"/>
      <c r="P65" s="135"/>
      <c r="Q65" s="135"/>
      <c r="R65" s="135"/>
      <c r="S65" s="135"/>
      <c r="T65" s="135"/>
      <c r="U65" s="135"/>
      <c r="V65" s="135"/>
      <c r="W65" s="135"/>
      <c r="X65" s="135"/>
      <c r="Y65" s="135"/>
      <c r="Z65" s="135"/>
    </row>
    <row r="66" spans="1:26" ht="21.6" customHeight="1">
      <c r="A66" s="135"/>
      <c r="B66" s="135"/>
      <c r="C66" s="135"/>
      <c r="D66" s="135"/>
      <c r="E66" s="135"/>
      <c r="F66" s="135"/>
      <c r="G66" s="135"/>
      <c r="H66" s="135"/>
      <c r="I66" s="135"/>
      <c r="J66" s="135"/>
      <c r="K66" s="135"/>
      <c r="L66" s="135"/>
      <c r="M66" s="135"/>
      <c r="N66" s="135"/>
      <c r="O66" s="135"/>
      <c r="P66" s="135"/>
      <c r="Q66" s="135"/>
      <c r="R66" s="135"/>
      <c r="S66" s="135"/>
      <c r="T66" s="135"/>
      <c r="U66" s="135"/>
      <c r="V66" s="135"/>
      <c r="W66" s="135"/>
      <c r="X66" s="135"/>
      <c r="Y66" s="135"/>
      <c r="Z66" s="135"/>
    </row>
    <row r="67" spans="1:26" ht="21.6" customHeight="1">
      <c r="A67" s="135"/>
      <c r="B67" s="135"/>
      <c r="C67" s="135"/>
      <c r="D67" s="135"/>
      <c r="E67" s="135"/>
      <c r="F67" s="135"/>
      <c r="G67" s="135"/>
      <c r="H67" s="135"/>
      <c r="I67" s="135"/>
      <c r="J67" s="135"/>
      <c r="K67" s="135"/>
      <c r="L67" s="135"/>
      <c r="M67" s="135"/>
      <c r="N67" s="135"/>
      <c r="O67" s="135"/>
      <c r="P67" s="135"/>
      <c r="Q67" s="135"/>
      <c r="R67" s="135"/>
      <c r="S67" s="135"/>
      <c r="T67" s="135"/>
      <c r="U67" s="135"/>
      <c r="V67" s="135"/>
      <c r="W67" s="135"/>
      <c r="X67" s="135"/>
      <c r="Y67" s="135"/>
      <c r="Z67" s="135"/>
    </row>
    <row r="68" spans="1:26" ht="21.6" customHeight="1">
      <c r="A68" s="135"/>
      <c r="B68" s="135"/>
      <c r="C68" s="135"/>
      <c r="D68" s="135"/>
      <c r="E68" s="135"/>
      <c r="F68" s="135"/>
      <c r="G68" s="135"/>
      <c r="H68" s="135"/>
      <c r="I68" s="135"/>
      <c r="J68" s="135"/>
      <c r="K68" s="135"/>
      <c r="L68" s="135"/>
      <c r="M68" s="135"/>
      <c r="N68" s="135"/>
      <c r="O68" s="135"/>
      <c r="P68" s="135"/>
      <c r="Q68" s="135"/>
      <c r="R68" s="135"/>
      <c r="S68" s="135"/>
      <c r="T68" s="135"/>
      <c r="U68" s="135"/>
      <c r="V68" s="135"/>
      <c r="W68" s="135"/>
      <c r="X68" s="135"/>
      <c r="Y68" s="135"/>
      <c r="Z68" s="135"/>
    </row>
    <row r="69" spans="1:26" ht="21.6" customHeight="1">
      <c r="A69" s="135"/>
      <c r="B69" s="135"/>
      <c r="C69" s="135"/>
      <c r="D69" s="135"/>
      <c r="E69" s="135"/>
      <c r="F69" s="135"/>
      <c r="G69" s="135"/>
      <c r="H69" s="135"/>
      <c r="I69" s="135"/>
      <c r="J69" s="135"/>
      <c r="K69" s="135"/>
      <c r="L69" s="135"/>
      <c r="M69" s="135"/>
      <c r="N69" s="135"/>
      <c r="O69" s="135"/>
      <c r="P69" s="135"/>
      <c r="Q69" s="135"/>
      <c r="R69" s="135"/>
      <c r="S69" s="135"/>
      <c r="T69" s="135"/>
      <c r="U69" s="135"/>
      <c r="V69" s="135"/>
      <c r="W69" s="135"/>
      <c r="X69" s="135"/>
      <c r="Y69" s="135"/>
      <c r="Z69" s="135"/>
    </row>
    <row r="70" spans="1:26" ht="21.6" customHeight="1">
      <c r="A70" s="135"/>
      <c r="B70" s="135"/>
      <c r="C70" s="135"/>
      <c r="D70" s="135"/>
      <c r="E70" s="135"/>
      <c r="F70" s="135"/>
      <c r="G70" s="135"/>
      <c r="H70" s="135"/>
      <c r="I70" s="135"/>
      <c r="J70" s="135"/>
      <c r="K70" s="135"/>
      <c r="L70" s="135"/>
      <c r="M70" s="135"/>
      <c r="N70" s="135"/>
      <c r="O70" s="135"/>
      <c r="P70" s="135"/>
      <c r="Q70" s="135"/>
      <c r="R70" s="135"/>
      <c r="S70" s="135"/>
      <c r="T70" s="135"/>
      <c r="U70" s="135"/>
      <c r="V70" s="135"/>
      <c r="W70" s="135"/>
      <c r="X70" s="135"/>
      <c r="Y70" s="135"/>
      <c r="Z70" s="135"/>
    </row>
    <row r="71" spans="1:26" ht="21.6" customHeight="1">
      <c r="A71" s="135"/>
      <c r="B71" s="135"/>
      <c r="C71" s="135"/>
      <c r="D71" s="135"/>
      <c r="E71" s="135"/>
      <c r="F71" s="135"/>
      <c r="G71" s="135"/>
      <c r="H71" s="135"/>
      <c r="I71" s="135"/>
      <c r="J71" s="135"/>
      <c r="K71" s="135"/>
      <c r="L71" s="135"/>
      <c r="M71" s="135"/>
      <c r="N71" s="135"/>
      <c r="O71" s="135"/>
      <c r="P71" s="135"/>
      <c r="Q71" s="135"/>
      <c r="R71" s="135"/>
      <c r="S71" s="135"/>
      <c r="T71" s="135"/>
      <c r="U71" s="135"/>
      <c r="V71" s="135"/>
      <c r="W71" s="135"/>
      <c r="X71" s="135"/>
      <c r="Y71" s="135"/>
      <c r="Z71" s="135"/>
    </row>
    <row r="72" spans="1:26" ht="21.6" customHeight="1">
      <c r="A72" s="135"/>
      <c r="B72" s="135"/>
      <c r="C72" s="135"/>
      <c r="D72" s="135"/>
      <c r="E72" s="135"/>
      <c r="F72" s="135"/>
      <c r="G72" s="135"/>
      <c r="H72" s="135"/>
      <c r="I72" s="135"/>
      <c r="J72" s="135"/>
      <c r="K72" s="135"/>
      <c r="L72" s="135"/>
      <c r="M72" s="135"/>
      <c r="N72" s="135"/>
      <c r="O72" s="135"/>
      <c r="P72" s="135"/>
      <c r="Q72" s="135"/>
      <c r="R72" s="135"/>
      <c r="S72" s="135"/>
      <c r="T72" s="135"/>
      <c r="U72" s="135"/>
      <c r="V72" s="135"/>
      <c r="W72" s="135"/>
      <c r="X72" s="135"/>
      <c r="Y72" s="135"/>
      <c r="Z72" s="135"/>
    </row>
    <row r="73" spans="1:26" ht="21.6" customHeight="1">
      <c r="A73" s="135"/>
      <c r="B73" s="135"/>
      <c r="C73" s="135"/>
      <c r="D73" s="135"/>
      <c r="E73" s="135"/>
      <c r="F73" s="135"/>
      <c r="G73" s="135"/>
      <c r="H73" s="135"/>
      <c r="I73" s="135"/>
      <c r="J73" s="135"/>
      <c r="K73" s="135"/>
      <c r="L73" s="135"/>
      <c r="M73" s="135"/>
      <c r="N73" s="135"/>
      <c r="O73" s="135"/>
      <c r="P73" s="135"/>
      <c r="Q73" s="135"/>
      <c r="R73" s="135"/>
      <c r="S73" s="135"/>
      <c r="T73" s="135"/>
      <c r="U73" s="135"/>
      <c r="V73" s="135"/>
      <c r="W73" s="135"/>
      <c r="X73" s="135"/>
      <c r="Y73" s="135"/>
      <c r="Z73" s="135"/>
    </row>
    <row r="74" spans="1:26" ht="21.6" customHeight="1">
      <c r="A74" s="135"/>
      <c r="B74" s="135"/>
      <c r="C74" s="135"/>
      <c r="D74" s="135"/>
      <c r="E74" s="135"/>
      <c r="F74" s="135"/>
      <c r="G74" s="135"/>
      <c r="H74" s="135"/>
      <c r="I74" s="135"/>
      <c r="J74" s="135"/>
      <c r="K74" s="135"/>
      <c r="L74" s="135"/>
      <c r="M74" s="135"/>
      <c r="N74" s="135"/>
      <c r="O74" s="135"/>
      <c r="P74" s="135"/>
      <c r="Q74" s="135"/>
      <c r="R74" s="135"/>
      <c r="S74" s="135"/>
      <c r="T74" s="135"/>
      <c r="U74" s="135"/>
      <c r="V74" s="135"/>
      <c r="W74" s="135"/>
      <c r="X74" s="135"/>
      <c r="Y74" s="135"/>
      <c r="Z74" s="135"/>
    </row>
    <row r="75" spans="1:26" ht="21.6" customHeight="1">
      <c r="A75" s="135"/>
      <c r="B75" s="135"/>
      <c r="C75" s="135"/>
      <c r="D75" s="135"/>
      <c r="E75" s="135"/>
      <c r="F75" s="135"/>
      <c r="G75" s="135"/>
      <c r="H75" s="135"/>
      <c r="I75" s="135"/>
      <c r="J75" s="135"/>
      <c r="K75" s="135"/>
      <c r="L75" s="135"/>
      <c r="M75" s="135"/>
      <c r="N75" s="135"/>
      <c r="O75" s="135"/>
      <c r="P75" s="135"/>
      <c r="Q75" s="135"/>
      <c r="R75" s="135"/>
      <c r="S75" s="135"/>
      <c r="T75" s="135"/>
      <c r="U75" s="135"/>
      <c r="V75" s="135"/>
      <c r="W75" s="135"/>
      <c r="X75" s="135"/>
      <c r="Y75" s="135"/>
      <c r="Z75" s="135"/>
    </row>
    <row r="76" spans="1:26" ht="21.6" customHeight="1">
      <c r="A76" s="135"/>
      <c r="B76" s="135"/>
      <c r="C76" s="135"/>
      <c r="D76" s="135"/>
      <c r="E76" s="135"/>
      <c r="F76" s="135"/>
      <c r="G76" s="135"/>
      <c r="H76" s="135"/>
      <c r="I76" s="135"/>
      <c r="J76" s="135"/>
      <c r="K76" s="135"/>
      <c r="L76" s="135"/>
      <c r="M76" s="135"/>
      <c r="N76" s="135"/>
      <c r="O76" s="135"/>
      <c r="P76" s="135"/>
      <c r="Q76" s="135"/>
      <c r="R76" s="135"/>
      <c r="S76" s="135"/>
      <c r="T76" s="135"/>
      <c r="U76" s="135"/>
      <c r="V76" s="135"/>
      <c r="W76" s="135"/>
      <c r="X76" s="135"/>
      <c r="Y76" s="135"/>
      <c r="Z76" s="135"/>
    </row>
    <row r="77" spans="1:26" ht="21.6" customHeight="1">
      <c r="A77" s="135"/>
      <c r="B77" s="135"/>
      <c r="C77" s="135"/>
      <c r="D77" s="135"/>
      <c r="E77" s="135"/>
      <c r="F77" s="135"/>
      <c r="G77" s="135"/>
      <c r="H77" s="135"/>
      <c r="I77" s="135"/>
      <c r="J77" s="135"/>
      <c r="K77" s="135"/>
      <c r="L77" s="135"/>
      <c r="M77" s="135"/>
      <c r="N77" s="135"/>
      <c r="O77" s="135"/>
      <c r="P77" s="135"/>
      <c r="Q77" s="135"/>
      <c r="R77" s="135"/>
      <c r="S77" s="135"/>
      <c r="T77" s="135"/>
      <c r="U77" s="135"/>
      <c r="V77" s="135"/>
      <c r="W77" s="135"/>
      <c r="X77" s="135"/>
      <c r="Y77" s="135"/>
      <c r="Z77" s="135"/>
    </row>
    <row r="78" spans="1:26" ht="21.6" customHeight="1">
      <c r="A78" s="135"/>
      <c r="B78" s="135"/>
      <c r="C78" s="135"/>
      <c r="D78" s="135"/>
      <c r="E78" s="135"/>
      <c r="F78" s="135"/>
      <c r="G78" s="135"/>
      <c r="H78" s="135"/>
      <c r="I78" s="135"/>
      <c r="J78" s="135"/>
      <c r="K78" s="135"/>
      <c r="L78" s="135"/>
      <c r="M78" s="135"/>
      <c r="N78" s="135"/>
      <c r="O78" s="135"/>
      <c r="P78" s="135"/>
      <c r="Q78" s="135"/>
      <c r="R78" s="135"/>
      <c r="S78" s="135"/>
      <c r="T78" s="135"/>
      <c r="U78" s="135"/>
      <c r="V78" s="135"/>
      <c r="W78" s="135"/>
      <c r="X78" s="135"/>
      <c r="Y78" s="135"/>
      <c r="Z78" s="135"/>
    </row>
    <row r="79" spans="1:26" ht="21.6" customHeight="1">
      <c r="A79" s="135"/>
      <c r="B79" s="135"/>
      <c r="C79" s="135"/>
      <c r="D79" s="135"/>
      <c r="E79" s="135"/>
      <c r="F79" s="135"/>
      <c r="G79" s="135"/>
      <c r="H79" s="135"/>
      <c r="I79" s="135"/>
      <c r="J79" s="135"/>
      <c r="K79" s="135"/>
      <c r="L79" s="135"/>
      <c r="M79" s="135"/>
      <c r="N79" s="135"/>
      <c r="O79" s="135"/>
      <c r="P79" s="135"/>
      <c r="Q79" s="135"/>
      <c r="R79" s="135"/>
      <c r="S79" s="135"/>
      <c r="T79" s="135"/>
      <c r="U79" s="135"/>
      <c r="V79" s="135"/>
      <c r="W79" s="135"/>
      <c r="X79" s="135"/>
      <c r="Y79" s="135"/>
      <c r="Z79" s="135"/>
    </row>
    <row r="80" spans="1:26" ht="21.6" customHeight="1">
      <c r="A80" s="135"/>
      <c r="B80" s="135"/>
      <c r="C80" s="135"/>
      <c r="D80" s="135"/>
      <c r="E80" s="135"/>
      <c r="F80" s="135"/>
      <c r="G80" s="135"/>
      <c r="H80" s="135"/>
      <c r="I80" s="135"/>
      <c r="J80" s="135"/>
      <c r="K80" s="135"/>
      <c r="L80" s="135"/>
      <c r="M80" s="135"/>
      <c r="N80" s="135"/>
      <c r="O80" s="135"/>
      <c r="P80" s="135"/>
      <c r="Q80" s="135"/>
      <c r="R80" s="135"/>
      <c r="S80" s="135"/>
      <c r="T80" s="135"/>
      <c r="U80" s="135"/>
      <c r="V80" s="135"/>
      <c r="W80" s="135"/>
      <c r="X80" s="135"/>
      <c r="Y80" s="135"/>
      <c r="Z80" s="135"/>
    </row>
    <row r="81" spans="1:26" ht="21.6" customHeight="1">
      <c r="A81" s="135"/>
      <c r="B81" s="135"/>
      <c r="C81" s="135"/>
      <c r="D81" s="135"/>
      <c r="E81" s="135"/>
      <c r="F81" s="135"/>
      <c r="G81" s="135"/>
      <c r="H81" s="135"/>
      <c r="I81" s="135"/>
      <c r="J81" s="135"/>
      <c r="K81" s="135"/>
      <c r="L81" s="135"/>
      <c r="M81" s="135"/>
      <c r="N81" s="135"/>
      <c r="O81" s="135"/>
      <c r="P81" s="135"/>
      <c r="Q81" s="135"/>
      <c r="R81" s="135"/>
      <c r="S81" s="135"/>
      <c r="T81" s="135"/>
      <c r="U81" s="135"/>
      <c r="V81" s="135"/>
      <c r="W81" s="135"/>
      <c r="X81" s="135"/>
      <c r="Y81" s="135"/>
      <c r="Z81" s="135"/>
    </row>
    <row r="82" spans="1:26" ht="21.6" customHeight="1">
      <c r="A82" s="135"/>
      <c r="B82" s="135"/>
      <c r="C82" s="135"/>
      <c r="D82" s="135"/>
      <c r="E82" s="135"/>
      <c r="F82" s="135"/>
      <c r="G82" s="135"/>
      <c r="H82" s="135"/>
      <c r="I82" s="135"/>
      <c r="J82" s="135"/>
      <c r="K82" s="135"/>
      <c r="L82" s="135"/>
      <c r="M82" s="135"/>
      <c r="N82" s="135"/>
      <c r="O82" s="135"/>
      <c r="P82" s="135"/>
      <c r="Q82" s="135"/>
      <c r="R82" s="135"/>
      <c r="S82" s="135"/>
      <c r="T82" s="135"/>
      <c r="U82" s="135"/>
      <c r="V82" s="135"/>
      <c r="W82" s="135"/>
      <c r="X82" s="135"/>
      <c r="Y82" s="135"/>
      <c r="Z82" s="135"/>
    </row>
    <row r="83" spans="1:26" ht="21.6" customHeight="1">
      <c r="A83" s="135"/>
      <c r="B83" s="135"/>
      <c r="C83" s="135"/>
      <c r="D83" s="135"/>
      <c r="E83" s="135"/>
      <c r="F83" s="135"/>
      <c r="G83" s="135"/>
      <c r="H83" s="135"/>
      <c r="I83" s="135"/>
      <c r="J83" s="135"/>
      <c r="K83" s="135"/>
      <c r="L83" s="135"/>
      <c r="M83" s="135"/>
      <c r="N83" s="135"/>
      <c r="O83" s="135"/>
      <c r="P83" s="135"/>
      <c r="Q83" s="135"/>
      <c r="R83" s="135"/>
      <c r="S83" s="135"/>
      <c r="T83" s="135"/>
      <c r="U83" s="135"/>
      <c r="V83" s="135"/>
      <c r="W83" s="135"/>
      <c r="X83" s="135"/>
      <c r="Y83" s="135"/>
      <c r="Z83" s="135"/>
    </row>
    <row r="84" spans="1:26" ht="21.6" customHeight="1">
      <c r="A84" s="135"/>
      <c r="B84" s="135"/>
      <c r="C84" s="135"/>
      <c r="D84" s="135"/>
      <c r="E84" s="135"/>
      <c r="F84" s="135"/>
      <c r="G84" s="135"/>
      <c r="H84" s="135"/>
      <c r="I84" s="135"/>
      <c r="J84" s="135"/>
      <c r="K84" s="135"/>
      <c r="L84" s="135"/>
      <c r="M84" s="135"/>
      <c r="N84" s="135"/>
      <c r="O84" s="135"/>
      <c r="P84" s="135"/>
      <c r="Q84" s="135"/>
      <c r="R84" s="135"/>
      <c r="S84" s="135"/>
      <c r="T84" s="135"/>
      <c r="U84" s="135"/>
      <c r="V84" s="135"/>
      <c r="W84" s="135"/>
      <c r="X84" s="135"/>
      <c r="Y84" s="135"/>
      <c r="Z84" s="135"/>
    </row>
    <row r="85" spans="1:26" ht="21.6" customHeight="1">
      <c r="A85" s="135"/>
      <c r="B85" s="135"/>
      <c r="C85" s="135"/>
      <c r="D85" s="135"/>
      <c r="E85" s="135"/>
      <c r="F85" s="135"/>
      <c r="G85" s="135"/>
      <c r="H85" s="135"/>
      <c r="I85" s="135"/>
      <c r="J85" s="135"/>
      <c r="K85" s="135"/>
      <c r="L85" s="135"/>
      <c r="M85" s="135"/>
      <c r="N85" s="135"/>
      <c r="O85" s="135"/>
      <c r="P85" s="135"/>
      <c r="Q85" s="135"/>
      <c r="R85" s="135"/>
      <c r="S85" s="135"/>
      <c r="T85" s="135"/>
      <c r="U85" s="135"/>
      <c r="V85" s="135"/>
      <c r="W85" s="135"/>
      <c r="X85" s="135"/>
      <c r="Y85" s="135"/>
      <c r="Z85" s="135"/>
    </row>
    <row r="86" spans="1:26" ht="21.6" customHeight="1">
      <c r="A86" s="135"/>
      <c r="B86" s="135"/>
      <c r="C86" s="135"/>
      <c r="D86" s="135"/>
      <c r="E86" s="135"/>
      <c r="F86" s="135"/>
      <c r="G86" s="135"/>
      <c r="H86" s="135"/>
      <c r="I86" s="135"/>
      <c r="J86" s="135"/>
      <c r="K86" s="135"/>
      <c r="L86" s="135"/>
      <c r="M86" s="135"/>
      <c r="N86" s="135"/>
      <c r="O86" s="135"/>
      <c r="P86" s="135"/>
      <c r="Q86" s="135"/>
      <c r="R86" s="135"/>
      <c r="S86" s="135"/>
      <c r="T86" s="135"/>
      <c r="U86" s="135"/>
      <c r="V86" s="135"/>
      <c r="W86" s="135"/>
      <c r="X86" s="135"/>
      <c r="Y86" s="135"/>
      <c r="Z86" s="135"/>
    </row>
    <row r="87" spans="1:26" ht="21.6" customHeight="1">
      <c r="A87" s="135"/>
      <c r="B87" s="135"/>
      <c r="C87" s="135"/>
      <c r="D87" s="135"/>
      <c r="E87" s="135"/>
      <c r="F87" s="135"/>
      <c r="G87" s="135"/>
      <c r="H87" s="135"/>
      <c r="I87" s="135"/>
      <c r="J87" s="135"/>
      <c r="K87" s="135"/>
      <c r="L87" s="135"/>
      <c r="M87" s="135"/>
      <c r="N87" s="135"/>
      <c r="O87" s="135"/>
      <c r="P87" s="135"/>
      <c r="Q87" s="135"/>
      <c r="R87" s="135"/>
      <c r="S87" s="135"/>
      <c r="T87" s="135"/>
      <c r="U87" s="135"/>
      <c r="V87" s="135"/>
      <c r="W87" s="135"/>
      <c r="X87" s="135"/>
      <c r="Y87" s="135"/>
      <c r="Z87" s="135"/>
    </row>
    <row r="88" spans="1:26" ht="21.6" customHeight="1">
      <c r="A88" s="135"/>
      <c r="B88" s="135"/>
      <c r="C88" s="135"/>
      <c r="D88" s="135"/>
      <c r="E88" s="135"/>
      <c r="F88" s="135"/>
      <c r="G88" s="135"/>
      <c r="H88" s="135"/>
      <c r="I88" s="135"/>
      <c r="J88" s="135"/>
      <c r="K88" s="135"/>
      <c r="L88" s="135"/>
      <c r="M88" s="135"/>
      <c r="N88" s="135"/>
      <c r="O88" s="135"/>
      <c r="P88" s="135"/>
      <c r="Q88" s="135"/>
      <c r="R88" s="135"/>
      <c r="S88" s="135"/>
      <c r="T88" s="135"/>
      <c r="U88" s="135"/>
      <c r="V88" s="135"/>
      <c r="W88" s="135"/>
      <c r="X88" s="135"/>
      <c r="Y88" s="135"/>
      <c r="Z88" s="135"/>
    </row>
    <row r="89" spans="1:26" ht="21.6" customHeight="1">
      <c r="A89" s="135"/>
      <c r="B89" s="135"/>
      <c r="C89" s="135"/>
      <c r="D89" s="135"/>
      <c r="E89" s="135"/>
      <c r="F89" s="135"/>
      <c r="G89" s="135"/>
      <c r="H89" s="135"/>
      <c r="I89" s="135"/>
      <c r="J89" s="135"/>
      <c r="K89" s="135"/>
      <c r="L89" s="135"/>
      <c r="M89" s="135"/>
      <c r="N89" s="135"/>
      <c r="O89" s="135"/>
      <c r="P89" s="135"/>
      <c r="Q89" s="135"/>
      <c r="R89" s="135"/>
      <c r="S89" s="135"/>
      <c r="T89" s="135"/>
      <c r="U89" s="135"/>
      <c r="V89" s="135"/>
      <c r="W89" s="135"/>
      <c r="X89" s="135"/>
      <c r="Y89" s="135"/>
      <c r="Z89" s="135"/>
    </row>
    <row r="90" spans="1:26" ht="21.6" customHeight="1">
      <c r="A90" s="135"/>
      <c r="B90" s="135"/>
      <c r="C90" s="135"/>
      <c r="D90" s="135"/>
      <c r="E90" s="135"/>
      <c r="F90" s="135"/>
      <c r="G90" s="135"/>
      <c r="H90" s="135"/>
      <c r="I90" s="135"/>
      <c r="J90" s="135"/>
      <c r="K90" s="135"/>
      <c r="L90" s="135"/>
      <c r="M90" s="135"/>
      <c r="N90" s="135"/>
      <c r="O90" s="135"/>
      <c r="P90" s="135"/>
      <c r="Q90" s="135"/>
      <c r="R90" s="135"/>
      <c r="S90" s="135"/>
      <c r="T90" s="135"/>
      <c r="U90" s="135"/>
      <c r="V90" s="135"/>
      <c r="W90" s="135"/>
      <c r="X90" s="135"/>
      <c r="Y90" s="135"/>
      <c r="Z90" s="135"/>
    </row>
    <row r="91" spans="1:26" ht="21.6" customHeight="1">
      <c r="A91" s="135"/>
      <c r="B91" s="135"/>
      <c r="C91" s="135"/>
      <c r="D91" s="135"/>
      <c r="E91" s="135"/>
      <c r="F91" s="135"/>
      <c r="G91" s="135"/>
      <c r="H91" s="135"/>
      <c r="I91" s="135"/>
      <c r="J91" s="135"/>
      <c r="K91" s="135"/>
      <c r="L91" s="135"/>
      <c r="M91" s="135"/>
      <c r="N91" s="135"/>
      <c r="O91" s="135"/>
      <c r="P91" s="135"/>
      <c r="Q91" s="135"/>
      <c r="R91" s="135"/>
      <c r="S91" s="135"/>
      <c r="T91" s="135"/>
      <c r="U91" s="135"/>
      <c r="V91" s="135"/>
      <c r="W91" s="135"/>
      <c r="X91" s="135"/>
      <c r="Y91" s="135"/>
      <c r="Z91" s="135"/>
    </row>
    <row r="92" spans="1:26" ht="21.6" customHeight="1">
      <c r="A92" s="135"/>
      <c r="B92" s="135"/>
      <c r="C92" s="135"/>
      <c r="D92" s="135"/>
      <c r="E92" s="135"/>
      <c r="F92" s="135"/>
      <c r="G92" s="135"/>
      <c r="H92" s="135"/>
      <c r="I92" s="135"/>
      <c r="J92" s="135"/>
      <c r="K92" s="135"/>
      <c r="L92" s="135"/>
      <c r="M92" s="135"/>
      <c r="N92" s="135"/>
      <c r="O92" s="135"/>
      <c r="P92" s="135"/>
      <c r="Q92" s="135"/>
      <c r="R92" s="135"/>
      <c r="S92" s="135"/>
      <c r="T92" s="135"/>
      <c r="U92" s="135"/>
      <c r="V92" s="135"/>
      <c r="W92" s="135"/>
      <c r="X92" s="135"/>
      <c r="Y92" s="135"/>
      <c r="Z92" s="135"/>
    </row>
    <row r="93" spans="1:26" ht="21.6" customHeight="1">
      <c r="A93" s="135"/>
      <c r="B93" s="135"/>
      <c r="C93" s="135"/>
      <c r="D93" s="135"/>
      <c r="E93" s="135"/>
      <c r="F93" s="135"/>
      <c r="G93" s="135"/>
      <c r="H93" s="135"/>
      <c r="I93" s="135"/>
      <c r="J93" s="135"/>
      <c r="K93" s="135"/>
      <c r="L93" s="135"/>
      <c r="M93" s="135"/>
      <c r="N93" s="135"/>
      <c r="O93" s="135"/>
      <c r="P93" s="135"/>
      <c r="Q93" s="135"/>
      <c r="R93" s="135"/>
      <c r="S93" s="135"/>
      <c r="T93" s="135"/>
      <c r="U93" s="135"/>
      <c r="V93" s="135"/>
      <c r="W93" s="135"/>
      <c r="X93" s="135"/>
      <c r="Y93" s="135"/>
      <c r="Z93" s="135"/>
    </row>
    <row r="94" spans="1:26" ht="21.6" customHeight="1">
      <c r="A94" s="135"/>
      <c r="B94" s="135"/>
      <c r="C94" s="135"/>
      <c r="D94" s="135"/>
      <c r="E94" s="135"/>
      <c r="F94" s="135"/>
      <c r="G94" s="135"/>
      <c r="H94" s="135"/>
      <c r="I94" s="135"/>
      <c r="J94" s="135"/>
      <c r="K94" s="135"/>
      <c r="L94" s="135"/>
      <c r="M94" s="135"/>
      <c r="N94" s="135"/>
      <c r="O94" s="135"/>
      <c r="P94" s="135"/>
      <c r="Q94" s="135"/>
      <c r="R94" s="135"/>
      <c r="S94" s="135"/>
      <c r="T94" s="135"/>
      <c r="U94" s="135"/>
      <c r="V94" s="135"/>
      <c r="W94" s="135"/>
      <c r="X94" s="135"/>
      <c r="Y94" s="135"/>
      <c r="Z94" s="135"/>
    </row>
    <row r="95" spans="1:26" ht="21.6" customHeight="1">
      <c r="A95" s="135"/>
      <c r="B95" s="135"/>
      <c r="C95" s="135"/>
      <c r="D95" s="135"/>
      <c r="E95" s="135"/>
      <c r="F95" s="135"/>
      <c r="G95" s="135"/>
      <c r="H95" s="135"/>
      <c r="I95" s="135"/>
      <c r="J95" s="135"/>
      <c r="K95" s="135"/>
      <c r="L95" s="135"/>
      <c r="M95" s="135"/>
      <c r="N95" s="135"/>
      <c r="O95" s="135"/>
      <c r="P95" s="135"/>
      <c r="Q95" s="135"/>
      <c r="R95" s="135"/>
      <c r="S95" s="135"/>
      <c r="T95" s="135"/>
      <c r="U95" s="135"/>
      <c r="V95" s="135"/>
      <c r="W95" s="135"/>
      <c r="X95" s="135"/>
      <c r="Y95" s="135"/>
      <c r="Z95" s="135"/>
    </row>
    <row r="96" spans="1:26" ht="21.6" customHeight="1">
      <c r="A96" s="135"/>
      <c r="B96" s="135"/>
      <c r="C96" s="135"/>
      <c r="D96" s="135"/>
      <c r="E96" s="135"/>
      <c r="F96" s="135"/>
      <c r="G96" s="135"/>
      <c r="H96" s="135"/>
      <c r="I96" s="135"/>
      <c r="J96" s="135"/>
      <c r="K96" s="135"/>
      <c r="L96" s="135"/>
      <c r="M96" s="135"/>
      <c r="N96" s="135"/>
      <c r="O96" s="135"/>
      <c r="P96" s="135"/>
      <c r="Q96" s="135"/>
      <c r="R96" s="135"/>
      <c r="S96" s="135"/>
      <c r="T96" s="135"/>
      <c r="U96" s="135"/>
      <c r="V96" s="135"/>
      <c r="W96" s="135"/>
      <c r="X96" s="135"/>
      <c r="Y96" s="135"/>
      <c r="Z96" s="135"/>
    </row>
    <row r="97" spans="1:26" ht="21.6" customHeight="1">
      <c r="A97" s="135"/>
      <c r="B97" s="135"/>
      <c r="C97" s="135"/>
      <c r="D97" s="135"/>
      <c r="E97" s="135"/>
      <c r="F97" s="135"/>
      <c r="G97" s="135"/>
      <c r="H97" s="135"/>
      <c r="I97" s="135"/>
      <c r="J97" s="135"/>
      <c r="K97" s="135"/>
      <c r="L97" s="135"/>
      <c r="M97" s="135"/>
      <c r="N97" s="135"/>
      <c r="O97" s="135"/>
      <c r="P97" s="135"/>
      <c r="Q97" s="135"/>
      <c r="R97" s="135"/>
      <c r="S97" s="135"/>
      <c r="T97" s="135"/>
      <c r="U97" s="135"/>
      <c r="V97" s="135"/>
      <c r="W97" s="135"/>
      <c r="X97" s="135"/>
      <c r="Y97" s="135"/>
      <c r="Z97" s="135"/>
    </row>
    <row r="98" spans="1:26" ht="21.6" customHeight="1">
      <c r="A98" s="135"/>
      <c r="B98" s="135"/>
      <c r="C98" s="135"/>
      <c r="D98" s="135"/>
      <c r="E98" s="135"/>
      <c r="F98" s="135"/>
      <c r="G98" s="135"/>
      <c r="H98" s="135"/>
      <c r="I98" s="135"/>
      <c r="J98" s="135"/>
      <c r="K98" s="135"/>
      <c r="L98" s="135"/>
      <c r="M98" s="135"/>
      <c r="N98" s="135"/>
      <c r="O98" s="135"/>
      <c r="P98" s="135"/>
      <c r="Q98" s="135"/>
      <c r="R98" s="135"/>
      <c r="S98" s="135"/>
      <c r="T98" s="135"/>
      <c r="U98" s="135"/>
      <c r="V98" s="135"/>
      <c r="W98" s="135"/>
      <c r="X98" s="135"/>
      <c r="Y98" s="135"/>
      <c r="Z98" s="135"/>
    </row>
    <row r="99" spans="1:26" ht="21.6" customHeight="1">
      <c r="A99" s="135"/>
      <c r="B99" s="135"/>
      <c r="C99" s="135"/>
      <c r="D99" s="135"/>
      <c r="E99" s="135"/>
      <c r="F99" s="135"/>
      <c r="G99" s="135"/>
      <c r="H99" s="135"/>
      <c r="I99" s="135"/>
      <c r="J99" s="135"/>
      <c r="K99" s="135"/>
      <c r="L99" s="135"/>
      <c r="M99" s="135"/>
      <c r="N99" s="135"/>
      <c r="O99" s="135"/>
      <c r="P99" s="135"/>
      <c r="Q99" s="135"/>
      <c r="R99" s="135"/>
      <c r="S99" s="135"/>
      <c r="T99" s="135"/>
      <c r="U99" s="135"/>
      <c r="V99" s="135"/>
      <c r="W99" s="135"/>
      <c r="X99" s="135"/>
      <c r="Y99" s="135"/>
      <c r="Z99" s="135"/>
    </row>
    <row r="100" spans="1:26" ht="21.6" customHeight="1">
      <c r="A100" s="135"/>
      <c r="B100" s="135"/>
      <c r="C100" s="135"/>
      <c r="D100" s="135"/>
      <c r="E100" s="135"/>
      <c r="F100" s="135"/>
      <c r="G100" s="135"/>
      <c r="H100" s="135"/>
      <c r="I100" s="135"/>
      <c r="J100" s="135"/>
      <c r="K100" s="135"/>
      <c r="L100" s="135"/>
      <c r="M100" s="135"/>
      <c r="N100" s="135"/>
      <c r="O100" s="135"/>
      <c r="P100" s="135"/>
      <c r="Q100" s="135"/>
      <c r="R100" s="135"/>
      <c r="S100" s="135"/>
      <c r="T100" s="135"/>
      <c r="U100" s="135"/>
      <c r="V100" s="135"/>
      <c r="W100" s="135"/>
      <c r="X100" s="135"/>
      <c r="Y100" s="135"/>
      <c r="Z100" s="135"/>
    </row>
    <row r="101" spans="1:26" ht="21.6" customHeight="1">
      <c r="A101" s="135"/>
      <c r="B101" s="135"/>
      <c r="C101" s="135"/>
      <c r="D101" s="135"/>
      <c r="E101" s="135"/>
      <c r="F101" s="135"/>
      <c r="G101" s="135"/>
      <c r="H101" s="135"/>
      <c r="I101" s="135"/>
      <c r="J101" s="135"/>
      <c r="K101" s="135"/>
      <c r="L101" s="135"/>
      <c r="M101" s="135"/>
      <c r="N101" s="135"/>
      <c r="O101" s="135"/>
      <c r="P101" s="135"/>
      <c r="Q101" s="135"/>
      <c r="R101" s="135"/>
      <c r="S101" s="135"/>
      <c r="T101" s="135"/>
      <c r="U101" s="135"/>
      <c r="V101" s="135"/>
      <c r="W101" s="135"/>
      <c r="X101" s="135"/>
      <c r="Y101" s="135"/>
      <c r="Z101" s="135"/>
    </row>
    <row r="102" spans="1:26" ht="21.6" customHeight="1">
      <c r="A102" s="135"/>
      <c r="B102" s="135"/>
      <c r="C102" s="135"/>
      <c r="D102" s="135"/>
      <c r="E102" s="135"/>
      <c r="F102" s="135"/>
      <c r="G102" s="135"/>
      <c r="H102" s="135"/>
      <c r="I102" s="135"/>
      <c r="J102" s="135"/>
      <c r="K102" s="135"/>
      <c r="L102" s="135"/>
      <c r="M102" s="135"/>
      <c r="N102" s="135"/>
      <c r="O102" s="135"/>
      <c r="P102" s="135"/>
      <c r="Q102" s="135"/>
      <c r="R102" s="135"/>
      <c r="S102" s="135"/>
      <c r="T102" s="135"/>
      <c r="U102" s="135"/>
      <c r="V102" s="135"/>
      <c r="W102" s="135"/>
      <c r="X102" s="135"/>
      <c r="Y102" s="135"/>
      <c r="Z102" s="135"/>
    </row>
    <row r="103" spans="1:26" ht="21.6" customHeight="1">
      <c r="A103" s="135"/>
      <c r="B103" s="135"/>
      <c r="C103" s="135"/>
      <c r="D103" s="135"/>
      <c r="E103" s="135"/>
      <c r="F103" s="135"/>
      <c r="G103" s="135"/>
      <c r="H103" s="135"/>
      <c r="I103" s="135"/>
      <c r="J103" s="135"/>
      <c r="K103" s="135"/>
      <c r="L103" s="135"/>
      <c r="M103" s="135"/>
      <c r="N103" s="135"/>
      <c r="O103" s="135"/>
      <c r="P103" s="135"/>
      <c r="Q103" s="135"/>
      <c r="R103" s="135"/>
      <c r="S103" s="135"/>
      <c r="T103" s="135"/>
      <c r="U103" s="135"/>
      <c r="V103" s="135"/>
      <c r="W103" s="135"/>
      <c r="X103" s="135"/>
      <c r="Y103" s="135"/>
      <c r="Z103" s="135"/>
    </row>
    <row r="104" spans="1:26" ht="21.6" customHeight="1">
      <c r="A104" s="135"/>
      <c r="B104" s="135"/>
      <c r="C104" s="135"/>
      <c r="D104" s="135"/>
      <c r="E104" s="135"/>
      <c r="F104" s="135"/>
      <c r="G104" s="135"/>
      <c r="H104" s="135"/>
      <c r="I104" s="135"/>
      <c r="J104" s="135"/>
      <c r="K104" s="135"/>
      <c r="L104" s="135"/>
      <c r="M104" s="135"/>
      <c r="N104" s="135"/>
      <c r="O104" s="135"/>
      <c r="P104" s="135"/>
      <c r="Q104" s="135"/>
      <c r="R104" s="135"/>
      <c r="S104" s="135"/>
      <c r="T104" s="135"/>
      <c r="U104" s="135"/>
      <c r="V104" s="135"/>
      <c r="W104" s="135"/>
      <c r="X104" s="135"/>
      <c r="Y104" s="135"/>
      <c r="Z104" s="135"/>
    </row>
    <row r="105" spans="1:26" ht="21.6" customHeight="1">
      <c r="A105" s="135"/>
      <c r="B105" s="135"/>
      <c r="C105" s="135"/>
      <c r="D105" s="135"/>
      <c r="E105" s="135"/>
      <c r="F105" s="135"/>
      <c r="G105" s="135"/>
      <c r="H105" s="135"/>
      <c r="I105" s="135"/>
      <c r="J105" s="135"/>
      <c r="K105" s="135"/>
      <c r="L105" s="135"/>
      <c r="M105" s="135"/>
      <c r="N105" s="135"/>
      <c r="O105" s="135"/>
      <c r="P105" s="135"/>
      <c r="Q105" s="135"/>
      <c r="R105" s="135"/>
      <c r="S105" s="135"/>
      <c r="T105" s="135"/>
      <c r="U105" s="135"/>
      <c r="V105" s="135"/>
      <c r="W105" s="135"/>
      <c r="X105" s="135"/>
      <c r="Y105" s="135"/>
      <c r="Z105" s="135"/>
    </row>
    <row r="106" spans="1:26" ht="21.6" customHeight="1">
      <c r="A106" s="135"/>
      <c r="B106" s="135"/>
      <c r="C106" s="135"/>
      <c r="D106" s="135"/>
      <c r="E106" s="135"/>
      <c r="F106" s="135"/>
      <c r="G106" s="135"/>
      <c r="H106" s="135"/>
      <c r="I106" s="135"/>
      <c r="J106" s="135"/>
      <c r="K106" s="135"/>
      <c r="L106" s="135"/>
      <c r="M106" s="135"/>
      <c r="N106" s="135"/>
      <c r="O106" s="135"/>
      <c r="P106" s="135"/>
      <c r="Q106" s="135"/>
      <c r="R106" s="135"/>
      <c r="S106" s="135"/>
      <c r="T106" s="135"/>
      <c r="U106" s="135"/>
      <c r="V106" s="135"/>
      <c r="W106" s="135"/>
      <c r="X106" s="135"/>
      <c r="Y106" s="135"/>
      <c r="Z106" s="135"/>
    </row>
    <row r="107" spans="1:26" ht="21.6" customHeight="1">
      <c r="A107" s="135"/>
      <c r="B107" s="135"/>
      <c r="C107" s="135"/>
      <c r="D107" s="135"/>
      <c r="E107" s="135"/>
      <c r="F107" s="135"/>
      <c r="G107" s="135"/>
      <c r="H107" s="135"/>
      <c r="I107" s="135"/>
      <c r="J107" s="135"/>
      <c r="K107" s="135"/>
      <c r="L107" s="135"/>
      <c r="M107" s="135"/>
      <c r="N107" s="135"/>
      <c r="O107" s="135"/>
      <c r="P107" s="135"/>
      <c r="Q107" s="135"/>
      <c r="R107" s="135"/>
      <c r="S107" s="135"/>
      <c r="T107" s="135"/>
      <c r="U107" s="135"/>
      <c r="V107" s="135"/>
      <c r="W107" s="135"/>
      <c r="X107" s="135"/>
      <c r="Y107" s="135"/>
      <c r="Z107" s="135"/>
    </row>
    <row r="108" spans="1:26" ht="21.6" customHeight="1">
      <c r="A108" s="135"/>
      <c r="B108" s="135"/>
      <c r="C108" s="135"/>
      <c r="D108" s="135"/>
      <c r="E108" s="135"/>
      <c r="F108" s="135"/>
      <c r="G108" s="135"/>
      <c r="H108" s="135"/>
      <c r="I108" s="135"/>
      <c r="J108" s="135"/>
      <c r="K108" s="135"/>
      <c r="L108" s="135"/>
      <c r="M108" s="135"/>
      <c r="N108" s="135"/>
      <c r="O108" s="135"/>
      <c r="P108" s="135"/>
      <c r="Q108" s="135"/>
      <c r="R108" s="135"/>
      <c r="S108" s="135"/>
      <c r="T108" s="135"/>
      <c r="U108" s="135"/>
      <c r="V108" s="135"/>
      <c r="W108" s="135"/>
      <c r="X108" s="135"/>
      <c r="Y108" s="135"/>
      <c r="Z108" s="135"/>
    </row>
    <row r="109" spans="1:26" ht="21.6" customHeight="1">
      <c r="A109" s="135"/>
      <c r="B109" s="135"/>
      <c r="C109" s="135"/>
      <c r="D109" s="135"/>
      <c r="E109" s="135"/>
      <c r="F109" s="135"/>
      <c r="G109" s="135"/>
      <c r="H109" s="135"/>
      <c r="I109" s="135"/>
      <c r="J109" s="135"/>
      <c r="K109" s="135"/>
      <c r="L109" s="135"/>
      <c r="M109" s="135"/>
      <c r="N109" s="135"/>
      <c r="O109" s="135"/>
      <c r="P109" s="135"/>
      <c r="Q109" s="135"/>
      <c r="R109" s="135"/>
      <c r="S109" s="135"/>
      <c r="T109" s="135"/>
      <c r="U109" s="135"/>
      <c r="V109" s="135"/>
      <c r="W109" s="135"/>
      <c r="X109" s="135"/>
      <c r="Y109" s="135"/>
      <c r="Z109" s="135"/>
    </row>
    <row r="110" spans="1:26" ht="21.6" customHeight="1">
      <c r="A110" s="135"/>
      <c r="B110" s="135"/>
      <c r="C110" s="135"/>
      <c r="D110" s="135"/>
      <c r="E110" s="135"/>
      <c r="F110" s="135"/>
      <c r="G110" s="135"/>
      <c r="H110" s="135"/>
      <c r="I110" s="135"/>
      <c r="J110" s="135"/>
      <c r="K110" s="135"/>
      <c r="L110" s="135"/>
      <c r="M110" s="135"/>
      <c r="N110" s="135"/>
      <c r="O110" s="135"/>
      <c r="P110" s="135"/>
      <c r="Q110" s="135"/>
      <c r="R110" s="135"/>
      <c r="S110" s="135"/>
      <c r="T110" s="135"/>
      <c r="U110" s="135"/>
      <c r="V110" s="135"/>
      <c r="W110" s="135"/>
      <c r="X110" s="135"/>
      <c r="Y110" s="135"/>
      <c r="Z110" s="135"/>
    </row>
    <row r="111" spans="1:26" ht="21.6" customHeight="1">
      <c r="A111" s="135"/>
      <c r="B111" s="135"/>
      <c r="C111" s="135"/>
      <c r="D111" s="135"/>
      <c r="E111" s="135"/>
      <c r="F111" s="135"/>
      <c r="G111" s="135"/>
      <c r="H111" s="135"/>
      <c r="I111" s="135"/>
      <c r="J111" s="135"/>
      <c r="K111" s="135"/>
      <c r="L111" s="135"/>
      <c r="M111" s="135"/>
      <c r="N111" s="135"/>
      <c r="O111" s="135"/>
      <c r="P111" s="135"/>
      <c r="Q111" s="135"/>
      <c r="R111" s="135"/>
      <c r="S111" s="135"/>
      <c r="T111" s="135"/>
      <c r="U111" s="135"/>
      <c r="V111" s="135"/>
      <c r="W111" s="135"/>
      <c r="X111" s="135"/>
      <c r="Y111" s="135"/>
      <c r="Z111" s="135"/>
    </row>
    <row r="112" spans="1:26" ht="21.6" customHeight="1">
      <c r="A112" s="135"/>
      <c r="B112" s="135"/>
      <c r="C112" s="135"/>
      <c r="D112" s="135"/>
      <c r="E112" s="135"/>
      <c r="F112" s="135"/>
      <c r="G112" s="135"/>
      <c r="H112" s="135"/>
      <c r="I112" s="135"/>
      <c r="J112" s="135"/>
      <c r="K112" s="135"/>
      <c r="L112" s="135"/>
      <c r="M112" s="135"/>
      <c r="N112" s="135"/>
      <c r="O112" s="135"/>
      <c r="P112" s="135"/>
      <c r="Q112" s="135"/>
      <c r="R112" s="135"/>
      <c r="S112" s="135"/>
      <c r="T112" s="135"/>
      <c r="U112" s="135"/>
      <c r="V112" s="135"/>
      <c r="W112" s="135"/>
      <c r="X112" s="135"/>
      <c r="Y112" s="135"/>
      <c r="Z112" s="135"/>
    </row>
    <row r="113" spans="1:26" ht="21.6" customHeight="1">
      <c r="A113" s="135"/>
      <c r="B113" s="135"/>
      <c r="C113" s="135"/>
      <c r="D113" s="135"/>
      <c r="E113" s="135"/>
      <c r="F113" s="135"/>
      <c r="G113" s="135"/>
      <c r="H113" s="135"/>
      <c r="I113" s="135"/>
      <c r="J113" s="135"/>
      <c r="K113" s="135"/>
      <c r="L113" s="135"/>
      <c r="M113" s="135"/>
      <c r="N113" s="135"/>
      <c r="O113" s="135"/>
      <c r="P113" s="135"/>
      <c r="Q113" s="135"/>
      <c r="R113" s="135"/>
      <c r="S113" s="135"/>
      <c r="T113" s="135"/>
      <c r="U113" s="135"/>
      <c r="V113" s="135"/>
      <c r="W113" s="135"/>
      <c r="X113" s="135"/>
      <c r="Y113" s="135"/>
      <c r="Z113" s="135"/>
    </row>
    <row r="114" spans="1:26" ht="21.6" customHeight="1">
      <c r="A114" s="135"/>
      <c r="B114" s="135"/>
      <c r="C114" s="135"/>
      <c r="D114" s="135"/>
      <c r="E114" s="135"/>
      <c r="F114" s="135"/>
      <c r="G114" s="135"/>
      <c r="H114" s="135"/>
      <c r="I114" s="135"/>
      <c r="J114" s="135"/>
      <c r="K114" s="135"/>
      <c r="L114" s="135"/>
      <c r="M114" s="135"/>
      <c r="N114" s="135"/>
      <c r="O114" s="135"/>
      <c r="P114" s="135"/>
      <c r="Q114" s="135"/>
      <c r="R114" s="135"/>
      <c r="S114" s="135"/>
      <c r="T114" s="135"/>
      <c r="U114" s="135"/>
      <c r="V114" s="135"/>
      <c r="W114" s="135"/>
      <c r="X114" s="135"/>
      <c r="Y114" s="135"/>
      <c r="Z114" s="135"/>
    </row>
    <row r="115" spans="1:26" ht="21.6" customHeight="1">
      <c r="A115" s="135"/>
      <c r="B115" s="135"/>
      <c r="C115" s="135"/>
      <c r="D115" s="135"/>
      <c r="E115" s="135"/>
      <c r="F115" s="135"/>
      <c r="G115" s="135"/>
      <c r="H115" s="135"/>
      <c r="I115" s="135"/>
      <c r="J115" s="135"/>
      <c r="K115" s="135"/>
      <c r="L115" s="135"/>
      <c r="M115" s="135"/>
      <c r="N115" s="135"/>
      <c r="O115" s="135"/>
      <c r="P115" s="135"/>
      <c r="Q115" s="135"/>
      <c r="R115" s="135"/>
      <c r="S115" s="135"/>
      <c r="T115" s="135"/>
      <c r="U115" s="135"/>
      <c r="V115" s="135"/>
      <c r="W115" s="135"/>
      <c r="X115" s="135"/>
      <c r="Y115" s="135"/>
      <c r="Z115" s="135"/>
    </row>
    <row r="116" spans="1:26" ht="21.6" customHeight="1">
      <c r="A116" s="135"/>
      <c r="B116" s="135"/>
      <c r="C116" s="135"/>
      <c r="D116" s="135"/>
      <c r="E116" s="135"/>
      <c r="F116" s="135"/>
      <c r="G116" s="135"/>
      <c r="H116" s="135"/>
      <c r="I116" s="135"/>
      <c r="J116" s="135"/>
      <c r="K116" s="135"/>
      <c r="L116" s="135"/>
      <c r="M116" s="135"/>
      <c r="N116" s="135"/>
      <c r="O116" s="135"/>
      <c r="P116" s="135"/>
      <c r="Q116" s="135"/>
      <c r="R116" s="135"/>
      <c r="S116" s="135"/>
      <c r="T116" s="135"/>
      <c r="U116" s="135"/>
      <c r="V116" s="135"/>
      <c r="W116" s="135"/>
      <c r="X116" s="135"/>
      <c r="Y116" s="135"/>
      <c r="Z116" s="135"/>
    </row>
    <row r="117" spans="1:26" ht="21.6" customHeight="1">
      <c r="A117" s="135"/>
      <c r="B117" s="135"/>
      <c r="C117" s="135"/>
      <c r="D117" s="135"/>
      <c r="E117" s="135"/>
      <c r="F117" s="135"/>
      <c r="G117" s="135"/>
      <c r="H117" s="135"/>
      <c r="I117" s="135"/>
      <c r="J117" s="135"/>
      <c r="K117" s="135"/>
      <c r="L117" s="135"/>
      <c r="M117" s="135"/>
      <c r="N117" s="135"/>
      <c r="O117" s="135"/>
      <c r="P117" s="135"/>
      <c r="Q117" s="135"/>
      <c r="R117" s="135"/>
      <c r="S117" s="135"/>
      <c r="T117" s="135"/>
      <c r="U117" s="135"/>
      <c r="V117" s="135"/>
      <c r="W117" s="135"/>
      <c r="X117" s="135"/>
      <c r="Y117" s="135"/>
      <c r="Z117" s="135"/>
    </row>
    <row r="118" spans="1:26" ht="21.6" customHeight="1">
      <c r="A118" s="135"/>
      <c r="B118" s="135"/>
      <c r="C118" s="135"/>
      <c r="D118" s="135"/>
      <c r="E118" s="135"/>
      <c r="F118" s="135"/>
      <c r="G118" s="135"/>
      <c r="H118" s="135"/>
      <c r="I118" s="135"/>
      <c r="J118" s="135"/>
      <c r="K118" s="135"/>
      <c r="L118" s="135"/>
      <c r="M118" s="135"/>
      <c r="N118" s="135"/>
      <c r="O118" s="135"/>
      <c r="P118" s="135"/>
      <c r="Q118" s="135"/>
      <c r="R118" s="135"/>
      <c r="S118" s="135"/>
      <c r="T118" s="135"/>
      <c r="U118" s="135"/>
      <c r="V118" s="135"/>
      <c r="W118" s="135"/>
      <c r="X118" s="135"/>
      <c r="Y118" s="135"/>
      <c r="Z118" s="135"/>
    </row>
    <row r="119" spans="1:26" ht="21.6" customHeight="1">
      <c r="A119" s="135"/>
      <c r="B119" s="135"/>
      <c r="C119" s="135"/>
      <c r="D119" s="135"/>
      <c r="E119" s="135"/>
      <c r="F119" s="135"/>
      <c r="G119" s="135"/>
      <c r="H119" s="135"/>
      <c r="I119" s="135"/>
      <c r="J119" s="135"/>
      <c r="K119" s="135"/>
      <c r="L119" s="135"/>
      <c r="M119" s="135"/>
      <c r="N119" s="135"/>
      <c r="O119" s="135"/>
      <c r="P119" s="135"/>
      <c r="Q119" s="135"/>
      <c r="R119" s="135"/>
      <c r="S119" s="135"/>
      <c r="T119" s="135"/>
      <c r="U119" s="135"/>
      <c r="V119" s="135"/>
      <c r="W119" s="135"/>
      <c r="X119" s="135"/>
      <c r="Y119" s="135"/>
      <c r="Z119" s="135"/>
    </row>
    <row r="120" spans="1:26" ht="21.6" customHeight="1">
      <c r="A120" s="135"/>
      <c r="B120" s="135"/>
      <c r="C120" s="135"/>
      <c r="D120" s="135"/>
      <c r="E120" s="135"/>
      <c r="F120" s="135"/>
      <c r="G120" s="135"/>
      <c r="H120" s="135"/>
      <c r="I120" s="135"/>
      <c r="J120" s="135"/>
      <c r="K120" s="135"/>
      <c r="L120" s="135"/>
      <c r="M120" s="135"/>
      <c r="N120" s="135"/>
      <c r="O120" s="135"/>
      <c r="P120" s="135"/>
      <c r="Q120" s="135"/>
      <c r="R120" s="135"/>
      <c r="S120" s="135"/>
      <c r="T120" s="135"/>
      <c r="U120" s="135"/>
      <c r="V120" s="135"/>
      <c r="W120" s="135"/>
      <c r="X120" s="135"/>
      <c r="Y120" s="135"/>
      <c r="Z120" s="135"/>
    </row>
    <row r="121" spans="1:26" ht="21.6" customHeight="1">
      <c r="A121" s="135"/>
      <c r="B121" s="135"/>
      <c r="C121" s="135"/>
      <c r="D121" s="135"/>
      <c r="E121" s="135"/>
      <c r="F121" s="135"/>
      <c r="G121" s="135"/>
      <c r="H121" s="135"/>
      <c r="I121" s="135"/>
      <c r="J121" s="135"/>
      <c r="K121" s="135"/>
      <c r="L121" s="135"/>
      <c r="M121" s="135"/>
      <c r="N121" s="135"/>
      <c r="O121" s="135"/>
      <c r="P121" s="135"/>
      <c r="Q121" s="135"/>
      <c r="R121" s="135"/>
      <c r="S121" s="135"/>
      <c r="T121" s="135"/>
      <c r="U121" s="135"/>
      <c r="V121" s="135"/>
      <c r="W121" s="135"/>
      <c r="X121" s="135"/>
      <c r="Y121" s="135"/>
      <c r="Z121" s="135"/>
    </row>
    <row r="122" spans="1:26" ht="21.6" customHeight="1">
      <c r="A122" s="135"/>
      <c r="B122" s="135"/>
      <c r="C122" s="135"/>
      <c r="D122" s="135"/>
      <c r="E122" s="135"/>
      <c r="F122" s="135"/>
      <c r="G122" s="135"/>
      <c r="H122" s="135"/>
      <c r="I122" s="135"/>
      <c r="J122" s="135"/>
      <c r="K122" s="135"/>
      <c r="L122" s="135"/>
      <c r="M122" s="135"/>
      <c r="N122" s="135"/>
      <c r="O122" s="135"/>
      <c r="P122" s="135"/>
      <c r="Q122" s="135"/>
      <c r="R122" s="135"/>
      <c r="S122" s="135"/>
      <c r="T122" s="135"/>
      <c r="U122" s="135"/>
      <c r="V122" s="135"/>
      <c r="W122" s="135"/>
      <c r="X122" s="135"/>
      <c r="Y122" s="135"/>
      <c r="Z122" s="135"/>
    </row>
    <row r="123" spans="1:26" ht="21.6" customHeight="1">
      <c r="A123" s="135"/>
      <c r="B123" s="135"/>
      <c r="C123" s="135"/>
      <c r="D123" s="135"/>
      <c r="E123" s="135"/>
      <c r="F123" s="135"/>
      <c r="G123" s="135"/>
      <c r="H123" s="135"/>
      <c r="I123" s="135"/>
      <c r="J123" s="135"/>
      <c r="K123" s="135"/>
      <c r="L123" s="135"/>
      <c r="M123" s="135"/>
      <c r="N123" s="135"/>
      <c r="O123" s="135"/>
      <c r="P123" s="135"/>
      <c r="Q123" s="135"/>
      <c r="R123" s="135"/>
      <c r="S123" s="135"/>
      <c r="T123" s="135"/>
      <c r="U123" s="135"/>
      <c r="V123" s="135"/>
      <c r="W123" s="135"/>
      <c r="X123" s="135"/>
      <c r="Y123" s="135"/>
      <c r="Z123" s="135"/>
    </row>
    <row r="124" spans="1:26" ht="21.6" customHeight="1">
      <c r="A124" s="135"/>
      <c r="B124" s="135"/>
      <c r="C124" s="135"/>
      <c r="D124" s="135"/>
      <c r="E124" s="135"/>
      <c r="F124" s="135"/>
      <c r="G124" s="135"/>
      <c r="H124" s="135"/>
      <c r="I124" s="135"/>
      <c r="J124" s="135"/>
      <c r="K124" s="135"/>
      <c r="L124" s="135"/>
      <c r="M124" s="135"/>
      <c r="N124" s="135"/>
      <c r="O124" s="135"/>
      <c r="P124" s="135"/>
      <c r="Q124" s="135"/>
      <c r="R124" s="135"/>
      <c r="S124" s="135"/>
      <c r="T124" s="135"/>
      <c r="U124" s="135"/>
      <c r="V124" s="135"/>
      <c r="W124" s="135"/>
      <c r="X124" s="135"/>
      <c r="Y124" s="135"/>
      <c r="Z124" s="135"/>
    </row>
    <row r="125" spans="1:26" ht="21.6" customHeight="1">
      <c r="A125" s="135"/>
      <c r="B125" s="135"/>
      <c r="C125" s="135"/>
      <c r="D125" s="135"/>
      <c r="E125" s="135"/>
      <c r="F125" s="135"/>
      <c r="G125" s="135"/>
      <c r="H125" s="135"/>
      <c r="I125" s="135"/>
      <c r="J125" s="135"/>
      <c r="K125" s="135"/>
      <c r="L125" s="135"/>
      <c r="M125" s="135"/>
      <c r="N125" s="135"/>
      <c r="O125" s="135"/>
      <c r="P125" s="135"/>
      <c r="Q125" s="135"/>
      <c r="R125" s="135"/>
      <c r="S125" s="135"/>
      <c r="T125" s="135"/>
      <c r="U125" s="135"/>
      <c r="V125" s="135"/>
      <c r="W125" s="135"/>
      <c r="X125" s="135"/>
      <c r="Y125" s="135"/>
      <c r="Z125" s="135"/>
    </row>
    <row r="126" spans="1:26" ht="21.6" customHeight="1">
      <c r="A126" s="135"/>
      <c r="B126" s="135"/>
      <c r="C126" s="135"/>
      <c r="D126" s="135"/>
      <c r="E126" s="135"/>
      <c r="F126" s="135"/>
      <c r="G126" s="135"/>
      <c r="H126" s="135"/>
      <c r="I126" s="135"/>
      <c r="J126" s="135"/>
      <c r="K126" s="135"/>
      <c r="L126" s="135"/>
      <c r="M126" s="135"/>
      <c r="N126" s="135"/>
      <c r="O126" s="135"/>
      <c r="P126" s="135"/>
      <c r="Q126" s="135"/>
      <c r="R126" s="135"/>
      <c r="S126" s="135"/>
      <c r="T126" s="135"/>
      <c r="U126" s="135"/>
      <c r="V126" s="135"/>
      <c r="W126" s="135"/>
      <c r="X126" s="135"/>
      <c r="Y126" s="135"/>
      <c r="Z126" s="135"/>
    </row>
    <row r="127" spans="1:26" ht="21.6" customHeight="1">
      <c r="A127" s="135"/>
      <c r="B127" s="135"/>
      <c r="C127" s="135"/>
      <c r="D127" s="135"/>
      <c r="E127" s="135"/>
      <c r="F127" s="135"/>
      <c r="G127" s="135"/>
      <c r="H127" s="135"/>
      <c r="I127" s="135"/>
      <c r="J127" s="135"/>
      <c r="K127" s="135"/>
      <c r="L127" s="135"/>
      <c r="M127" s="135"/>
      <c r="N127" s="135"/>
      <c r="O127" s="135"/>
      <c r="P127" s="135"/>
      <c r="Q127" s="135"/>
      <c r="R127" s="135"/>
      <c r="S127" s="135"/>
      <c r="T127" s="135"/>
      <c r="U127" s="135"/>
      <c r="V127" s="135"/>
      <c r="W127" s="135"/>
      <c r="X127" s="135"/>
      <c r="Y127" s="135"/>
      <c r="Z127" s="135"/>
    </row>
    <row r="128" spans="1:26" ht="21.6" customHeight="1">
      <c r="A128" s="135"/>
      <c r="B128" s="135"/>
      <c r="C128" s="135"/>
      <c r="D128" s="135"/>
      <c r="E128" s="135"/>
      <c r="F128" s="135"/>
      <c r="G128" s="135"/>
      <c r="H128" s="135"/>
      <c r="I128" s="135"/>
      <c r="J128" s="135"/>
      <c r="K128" s="135"/>
      <c r="L128" s="135"/>
      <c r="M128" s="135"/>
      <c r="N128" s="135"/>
      <c r="O128" s="135"/>
      <c r="P128" s="135"/>
      <c r="Q128" s="135"/>
      <c r="R128" s="135"/>
      <c r="S128" s="135"/>
      <c r="T128" s="135"/>
      <c r="U128" s="135"/>
      <c r="V128" s="135"/>
      <c r="W128" s="135"/>
      <c r="X128" s="135"/>
      <c r="Y128" s="135"/>
      <c r="Z128" s="135"/>
    </row>
    <row r="129" spans="1:26" ht="21.6" customHeight="1">
      <c r="A129" s="135"/>
      <c r="B129" s="135"/>
      <c r="C129" s="135"/>
      <c r="D129" s="135"/>
      <c r="E129" s="135"/>
      <c r="F129" s="135"/>
      <c r="G129" s="135"/>
      <c r="H129" s="135"/>
      <c r="I129" s="135"/>
      <c r="J129" s="135"/>
      <c r="K129" s="135"/>
      <c r="L129" s="135"/>
      <c r="M129" s="135"/>
      <c r="N129" s="135"/>
      <c r="O129" s="135"/>
      <c r="P129" s="135"/>
      <c r="Q129" s="135"/>
      <c r="R129" s="135"/>
      <c r="S129" s="135"/>
      <c r="T129" s="135"/>
      <c r="U129" s="135"/>
      <c r="V129" s="135"/>
      <c r="W129" s="135"/>
      <c r="X129" s="135"/>
      <c r="Y129" s="135"/>
      <c r="Z129" s="135"/>
    </row>
    <row r="130" spans="1:26" ht="21.6" customHeight="1">
      <c r="A130" s="135"/>
      <c r="B130" s="135"/>
      <c r="C130" s="135"/>
      <c r="D130" s="135"/>
      <c r="E130" s="135"/>
      <c r="F130" s="135"/>
      <c r="G130" s="135"/>
      <c r="H130" s="135"/>
      <c r="I130" s="135"/>
      <c r="J130" s="135"/>
      <c r="K130" s="135"/>
      <c r="L130" s="135"/>
      <c r="M130" s="135"/>
      <c r="N130" s="135"/>
      <c r="O130" s="135"/>
      <c r="P130" s="135"/>
      <c r="Q130" s="135"/>
      <c r="R130" s="135"/>
      <c r="S130" s="135"/>
      <c r="T130" s="135"/>
      <c r="U130" s="135"/>
      <c r="V130" s="135"/>
      <c r="W130" s="135"/>
      <c r="X130" s="135"/>
      <c r="Y130" s="135"/>
      <c r="Z130" s="135"/>
    </row>
    <row r="131" spans="1:26" ht="21.6" customHeight="1">
      <c r="A131" s="135"/>
      <c r="B131" s="135"/>
      <c r="C131" s="135"/>
      <c r="D131" s="135"/>
      <c r="E131" s="135"/>
      <c r="F131" s="135"/>
      <c r="G131" s="135"/>
      <c r="H131" s="135"/>
      <c r="I131" s="135"/>
      <c r="J131" s="135"/>
      <c r="K131" s="135"/>
      <c r="L131" s="135"/>
      <c r="M131" s="135"/>
      <c r="N131" s="135"/>
      <c r="O131" s="135"/>
      <c r="P131" s="135"/>
      <c r="Q131" s="135"/>
      <c r="R131" s="135"/>
      <c r="S131" s="135"/>
      <c r="T131" s="135"/>
      <c r="U131" s="135"/>
      <c r="V131" s="135"/>
      <c r="W131" s="135"/>
      <c r="X131" s="135"/>
      <c r="Y131" s="135"/>
      <c r="Z131" s="135"/>
    </row>
    <row r="132" spans="1:26" ht="21.6" customHeight="1">
      <c r="A132" s="135"/>
      <c r="B132" s="135"/>
      <c r="C132" s="135"/>
      <c r="D132" s="135"/>
      <c r="E132" s="135"/>
      <c r="F132" s="135"/>
      <c r="G132" s="135"/>
      <c r="H132" s="135"/>
      <c r="I132" s="135"/>
      <c r="J132" s="135"/>
      <c r="K132" s="135"/>
      <c r="L132" s="135"/>
      <c r="M132" s="135"/>
      <c r="N132" s="135"/>
      <c r="O132" s="135"/>
      <c r="P132" s="135"/>
      <c r="Q132" s="135"/>
      <c r="R132" s="135"/>
      <c r="S132" s="135"/>
      <c r="T132" s="135"/>
      <c r="U132" s="135"/>
      <c r="V132" s="135"/>
      <c r="W132" s="135"/>
      <c r="X132" s="135"/>
      <c r="Y132" s="135"/>
      <c r="Z132" s="135"/>
    </row>
    <row r="133" spans="1:26" ht="21.6" customHeight="1">
      <c r="A133" s="135"/>
      <c r="B133" s="135"/>
      <c r="C133" s="135"/>
      <c r="D133" s="135"/>
      <c r="E133" s="135"/>
      <c r="F133" s="135"/>
      <c r="G133" s="135"/>
      <c r="H133" s="135"/>
      <c r="I133" s="135"/>
      <c r="J133" s="135"/>
      <c r="K133" s="135"/>
      <c r="L133" s="135"/>
      <c r="M133" s="135"/>
      <c r="N133" s="135"/>
      <c r="O133" s="135"/>
      <c r="P133" s="135"/>
      <c r="Q133" s="135"/>
      <c r="R133" s="135"/>
      <c r="S133" s="135"/>
      <c r="T133" s="135"/>
      <c r="U133" s="135"/>
      <c r="V133" s="135"/>
      <c r="W133" s="135"/>
      <c r="X133" s="135"/>
      <c r="Y133" s="135"/>
      <c r="Z133" s="135"/>
    </row>
    <row r="134" spans="1:26" ht="21.6" customHeight="1">
      <c r="A134" s="135"/>
      <c r="B134" s="135"/>
      <c r="C134" s="135"/>
      <c r="D134" s="135"/>
      <c r="E134" s="135"/>
      <c r="F134" s="135"/>
      <c r="G134" s="135"/>
      <c r="H134" s="135"/>
      <c r="I134" s="135"/>
      <c r="J134" s="135"/>
      <c r="K134" s="135"/>
      <c r="L134" s="135"/>
      <c r="M134" s="135"/>
      <c r="N134" s="135"/>
      <c r="O134" s="135"/>
      <c r="P134" s="135"/>
      <c r="Q134" s="135"/>
      <c r="R134" s="135"/>
      <c r="S134" s="135"/>
      <c r="T134" s="135"/>
      <c r="U134" s="135"/>
      <c r="V134" s="135"/>
      <c r="W134" s="135"/>
      <c r="X134" s="135"/>
      <c r="Y134" s="135"/>
      <c r="Z134" s="135"/>
    </row>
    <row r="135" spans="1:26" ht="21.6" customHeight="1">
      <c r="A135" s="135"/>
      <c r="B135" s="135"/>
      <c r="C135" s="135"/>
      <c r="D135" s="135"/>
      <c r="E135" s="135"/>
      <c r="F135" s="135"/>
      <c r="G135" s="135"/>
      <c r="H135" s="135"/>
      <c r="I135" s="135"/>
      <c r="J135" s="135"/>
      <c r="K135" s="135"/>
      <c r="L135" s="135"/>
      <c r="M135" s="135"/>
      <c r="N135" s="135"/>
      <c r="O135" s="135"/>
      <c r="P135" s="135"/>
      <c r="Q135" s="135"/>
      <c r="R135" s="135"/>
      <c r="S135" s="135"/>
      <c r="T135" s="135"/>
      <c r="U135" s="135"/>
      <c r="V135" s="135"/>
      <c r="W135" s="135"/>
      <c r="X135" s="135"/>
      <c r="Y135" s="135"/>
      <c r="Z135" s="135"/>
    </row>
    <row r="136" spans="1:26" ht="21.6" customHeight="1">
      <c r="A136" s="135"/>
      <c r="B136" s="135"/>
      <c r="C136" s="135"/>
      <c r="D136" s="135"/>
      <c r="E136" s="135"/>
      <c r="F136" s="135"/>
      <c r="G136" s="135"/>
      <c r="H136" s="135"/>
      <c r="I136" s="135"/>
      <c r="J136" s="135"/>
      <c r="K136" s="135"/>
      <c r="L136" s="135"/>
      <c r="M136" s="135"/>
      <c r="N136" s="135"/>
      <c r="O136" s="135"/>
      <c r="P136" s="135"/>
      <c r="Q136" s="135"/>
      <c r="R136" s="135"/>
      <c r="S136" s="135"/>
      <c r="T136" s="135"/>
      <c r="U136" s="135"/>
      <c r="V136" s="135"/>
      <c r="W136" s="135"/>
      <c r="X136" s="135"/>
      <c r="Y136" s="135"/>
      <c r="Z136" s="135"/>
    </row>
    <row r="137" spans="1:26" ht="21.6" customHeight="1">
      <c r="A137" s="135"/>
      <c r="B137" s="135"/>
      <c r="C137" s="135"/>
      <c r="D137" s="135"/>
      <c r="E137" s="135"/>
      <c r="F137" s="135"/>
      <c r="G137" s="135"/>
      <c r="H137" s="135"/>
      <c r="I137" s="135"/>
      <c r="J137" s="135"/>
      <c r="K137" s="135"/>
      <c r="L137" s="135"/>
      <c r="M137" s="135"/>
      <c r="N137" s="135"/>
      <c r="O137" s="135"/>
      <c r="P137" s="135"/>
      <c r="Q137" s="135"/>
      <c r="R137" s="135"/>
      <c r="S137" s="135"/>
      <c r="T137" s="135"/>
      <c r="U137" s="135"/>
      <c r="V137" s="135"/>
      <c r="W137" s="135"/>
      <c r="X137" s="135"/>
      <c r="Y137" s="135"/>
      <c r="Z137" s="135"/>
    </row>
    <row r="138" spans="1:26" ht="21.6" customHeight="1">
      <c r="A138" s="135"/>
      <c r="B138" s="135"/>
      <c r="C138" s="135"/>
      <c r="D138" s="135"/>
      <c r="E138" s="135"/>
      <c r="F138" s="135"/>
      <c r="G138" s="135"/>
      <c r="H138" s="135"/>
      <c r="I138" s="135"/>
      <c r="J138" s="135"/>
      <c r="K138" s="135"/>
      <c r="L138" s="135"/>
      <c r="M138" s="135"/>
      <c r="N138" s="135"/>
      <c r="O138" s="135"/>
      <c r="P138" s="135"/>
      <c r="Q138" s="135"/>
      <c r="R138" s="135"/>
      <c r="S138" s="135"/>
      <c r="T138" s="135"/>
      <c r="U138" s="135"/>
      <c r="V138" s="135"/>
      <c r="W138" s="135"/>
      <c r="X138" s="135"/>
      <c r="Y138" s="135"/>
      <c r="Z138" s="135"/>
    </row>
    <row r="139" spans="1:26" ht="21.6" customHeight="1">
      <c r="A139" s="135"/>
      <c r="B139" s="135"/>
      <c r="C139" s="135"/>
      <c r="D139" s="135"/>
      <c r="E139" s="135"/>
      <c r="F139" s="135"/>
      <c r="G139" s="135"/>
      <c r="H139" s="135"/>
      <c r="I139" s="135"/>
      <c r="J139" s="135"/>
      <c r="K139" s="135"/>
      <c r="L139" s="135"/>
      <c r="M139" s="135"/>
      <c r="N139" s="135"/>
      <c r="O139" s="135"/>
      <c r="P139" s="135"/>
      <c r="Q139" s="135"/>
      <c r="R139" s="135"/>
      <c r="S139" s="135"/>
      <c r="T139" s="135"/>
      <c r="U139" s="135"/>
      <c r="V139" s="135"/>
      <c r="W139" s="135"/>
      <c r="X139" s="135"/>
      <c r="Y139" s="135"/>
      <c r="Z139" s="135"/>
    </row>
    <row r="140" spans="1:26" ht="21.6" customHeight="1">
      <c r="A140" s="135"/>
      <c r="B140" s="135"/>
      <c r="C140" s="135"/>
      <c r="D140" s="135"/>
      <c r="E140" s="135"/>
      <c r="F140" s="135"/>
      <c r="G140" s="135"/>
      <c r="H140" s="135"/>
      <c r="I140" s="135"/>
      <c r="J140" s="135"/>
      <c r="K140" s="135"/>
      <c r="L140" s="135"/>
      <c r="M140" s="135"/>
      <c r="N140" s="135"/>
      <c r="O140" s="135"/>
      <c r="P140" s="135"/>
      <c r="Q140" s="135"/>
      <c r="R140" s="135"/>
      <c r="S140" s="135"/>
      <c r="T140" s="135"/>
      <c r="U140" s="135"/>
      <c r="V140" s="135"/>
      <c r="W140" s="135"/>
      <c r="X140" s="135"/>
      <c r="Y140" s="135"/>
      <c r="Z140" s="135"/>
    </row>
    <row r="141" spans="1:26" ht="21.6" customHeight="1">
      <c r="A141" s="135"/>
      <c r="B141" s="135"/>
      <c r="C141" s="135"/>
      <c r="D141" s="135"/>
      <c r="E141" s="135"/>
      <c r="F141" s="135"/>
      <c r="G141" s="135"/>
      <c r="H141" s="135"/>
      <c r="I141" s="135"/>
      <c r="J141" s="135"/>
      <c r="K141" s="135"/>
      <c r="L141" s="135"/>
      <c r="M141" s="135"/>
      <c r="N141" s="135"/>
      <c r="O141" s="135"/>
      <c r="P141" s="135"/>
      <c r="Q141" s="135"/>
      <c r="R141" s="135"/>
      <c r="S141" s="135"/>
      <c r="T141" s="135"/>
      <c r="U141" s="135"/>
      <c r="V141" s="135"/>
      <c r="W141" s="135"/>
      <c r="X141" s="135"/>
      <c r="Y141" s="135"/>
      <c r="Z141" s="135"/>
    </row>
    <row r="142" spans="1:26" ht="21.6" customHeight="1">
      <c r="A142" s="135"/>
      <c r="B142" s="135"/>
      <c r="C142" s="135"/>
      <c r="D142" s="135"/>
      <c r="E142" s="135"/>
      <c r="F142" s="135"/>
      <c r="G142" s="135"/>
      <c r="H142" s="135"/>
      <c r="I142" s="135"/>
      <c r="J142" s="135"/>
      <c r="K142" s="135"/>
      <c r="L142" s="135"/>
      <c r="M142" s="135"/>
      <c r="N142" s="135"/>
      <c r="O142" s="135"/>
      <c r="P142" s="135"/>
      <c r="Q142" s="135"/>
      <c r="R142" s="135"/>
      <c r="S142" s="135"/>
      <c r="T142" s="135"/>
      <c r="U142" s="135"/>
      <c r="V142" s="135"/>
      <c r="W142" s="135"/>
      <c r="X142" s="135"/>
      <c r="Y142" s="135"/>
      <c r="Z142" s="135"/>
    </row>
    <row r="143" spans="1:26" ht="21.6" customHeight="1">
      <c r="A143" s="135"/>
      <c r="B143" s="135"/>
      <c r="C143" s="135"/>
      <c r="D143" s="135"/>
      <c r="E143" s="135"/>
      <c r="F143" s="135"/>
      <c r="G143" s="135"/>
      <c r="H143" s="135"/>
      <c r="I143" s="135"/>
      <c r="J143" s="135"/>
      <c r="K143" s="135"/>
      <c r="L143" s="135"/>
      <c r="M143" s="135"/>
      <c r="N143" s="135"/>
      <c r="O143" s="135"/>
      <c r="P143" s="135"/>
      <c r="Q143" s="135"/>
      <c r="R143" s="135"/>
      <c r="S143" s="135"/>
      <c r="T143" s="135"/>
      <c r="U143" s="135"/>
      <c r="V143" s="135"/>
      <c r="W143" s="135"/>
      <c r="X143" s="135"/>
      <c r="Y143" s="135"/>
      <c r="Z143" s="135"/>
    </row>
    <row r="144" spans="1:26" ht="21.6" customHeight="1">
      <c r="A144" s="135"/>
      <c r="B144" s="135"/>
      <c r="C144" s="135"/>
      <c r="D144" s="135"/>
      <c r="E144" s="135"/>
      <c r="F144" s="135"/>
      <c r="G144" s="135"/>
      <c r="H144" s="135"/>
      <c r="I144" s="135"/>
      <c r="J144" s="135"/>
      <c r="K144" s="135"/>
      <c r="L144" s="135"/>
      <c r="M144" s="135"/>
      <c r="N144" s="135"/>
      <c r="O144" s="135"/>
      <c r="P144" s="135"/>
      <c r="Q144" s="135"/>
      <c r="R144" s="135"/>
      <c r="S144" s="135"/>
      <c r="T144" s="135"/>
      <c r="U144" s="135"/>
      <c r="V144" s="135"/>
      <c r="W144" s="135"/>
      <c r="X144" s="135"/>
      <c r="Y144" s="135"/>
      <c r="Z144" s="135"/>
    </row>
    <row r="145" spans="1:26" ht="21.6" customHeight="1">
      <c r="A145" s="135"/>
      <c r="B145" s="135"/>
      <c r="C145" s="135"/>
      <c r="D145" s="135"/>
      <c r="E145" s="135"/>
      <c r="F145" s="135"/>
      <c r="G145" s="135"/>
      <c r="H145" s="135"/>
      <c r="I145" s="135"/>
      <c r="J145" s="135"/>
      <c r="K145" s="135"/>
      <c r="L145" s="135"/>
      <c r="M145" s="135"/>
      <c r="N145" s="135"/>
      <c r="O145" s="135"/>
      <c r="P145" s="135"/>
      <c r="Q145" s="135"/>
      <c r="R145" s="135"/>
      <c r="S145" s="135"/>
      <c r="T145" s="135"/>
      <c r="U145" s="135"/>
      <c r="V145" s="135"/>
      <c r="W145" s="135"/>
      <c r="X145" s="135"/>
      <c r="Y145" s="135"/>
      <c r="Z145" s="135"/>
    </row>
    <row r="146" spans="1:26" ht="21.6" customHeight="1">
      <c r="A146" s="135"/>
      <c r="B146" s="135"/>
      <c r="C146" s="135"/>
      <c r="D146" s="135"/>
      <c r="E146" s="135"/>
      <c r="F146" s="135"/>
      <c r="G146" s="135"/>
      <c r="H146" s="135"/>
      <c r="I146" s="135"/>
      <c r="J146" s="135"/>
      <c r="K146" s="135"/>
      <c r="L146" s="135"/>
      <c r="M146" s="135"/>
      <c r="N146" s="135"/>
      <c r="O146" s="135"/>
      <c r="P146" s="135"/>
      <c r="Q146" s="135"/>
      <c r="R146" s="135"/>
      <c r="S146" s="135"/>
      <c r="T146" s="135"/>
      <c r="U146" s="135"/>
      <c r="V146" s="135"/>
      <c r="W146" s="135"/>
      <c r="X146" s="135"/>
      <c r="Y146" s="135"/>
      <c r="Z146" s="135"/>
    </row>
    <row r="147" spans="1:26" ht="21.6" customHeight="1">
      <c r="A147" s="135"/>
      <c r="B147" s="135"/>
      <c r="C147" s="135"/>
      <c r="D147" s="135"/>
      <c r="E147" s="135"/>
      <c r="F147" s="135"/>
      <c r="G147" s="135"/>
      <c r="H147" s="135"/>
      <c r="I147" s="135"/>
      <c r="J147" s="135"/>
      <c r="K147" s="135"/>
      <c r="L147" s="135"/>
      <c r="M147" s="135"/>
      <c r="N147" s="135"/>
      <c r="O147" s="135"/>
      <c r="P147" s="135"/>
      <c r="Q147" s="135"/>
      <c r="R147" s="135"/>
      <c r="S147" s="135"/>
      <c r="T147" s="135"/>
      <c r="U147" s="135"/>
      <c r="V147" s="135"/>
      <c r="W147" s="135"/>
      <c r="X147" s="135"/>
      <c r="Y147" s="135"/>
      <c r="Z147" s="135"/>
    </row>
    <row r="148" spans="1:26" ht="21.6" customHeight="1">
      <c r="A148" s="135"/>
      <c r="B148" s="135"/>
      <c r="C148" s="135"/>
      <c r="D148" s="135"/>
      <c r="E148" s="135"/>
      <c r="F148" s="135"/>
      <c r="G148" s="135"/>
      <c r="H148" s="135"/>
      <c r="I148" s="135"/>
      <c r="J148" s="135"/>
      <c r="K148" s="135"/>
      <c r="L148" s="135"/>
      <c r="M148" s="135"/>
      <c r="N148" s="135"/>
      <c r="O148" s="135"/>
      <c r="P148" s="135"/>
      <c r="Q148" s="135"/>
      <c r="R148" s="135"/>
      <c r="S148" s="135"/>
      <c r="T148" s="135"/>
      <c r="U148" s="135"/>
      <c r="V148" s="135"/>
      <c r="W148" s="135"/>
      <c r="X148" s="135"/>
      <c r="Y148" s="135"/>
      <c r="Z148" s="135"/>
    </row>
    <row r="149" spans="1:26" ht="21.6" customHeight="1">
      <c r="A149" s="135"/>
      <c r="B149" s="135"/>
      <c r="C149" s="135"/>
      <c r="D149" s="135"/>
      <c r="E149" s="135"/>
      <c r="F149" s="135"/>
      <c r="G149" s="135"/>
      <c r="H149" s="135"/>
      <c r="I149" s="135"/>
      <c r="J149" s="135"/>
      <c r="K149" s="135"/>
      <c r="L149" s="135"/>
      <c r="M149" s="135"/>
      <c r="N149" s="135"/>
      <c r="O149" s="135"/>
      <c r="P149" s="135"/>
      <c r="Q149" s="135"/>
      <c r="R149" s="135"/>
      <c r="S149" s="135"/>
      <c r="T149" s="135"/>
      <c r="U149" s="135"/>
      <c r="V149" s="135"/>
      <c r="W149" s="135"/>
      <c r="X149" s="135"/>
      <c r="Y149" s="135"/>
      <c r="Z149" s="135"/>
    </row>
    <row r="150" spans="1:26" ht="21.6" customHeight="1">
      <c r="A150" s="135"/>
      <c r="B150" s="135"/>
      <c r="C150" s="135"/>
      <c r="D150" s="135"/>
      <c r="E150" s="135"/>
      <c r="F150" s="135"/>
      <c r="G150" s="135"/>
      <c r="H150" s="135"/>
      <c r="I150" s="135"/>
      <c r="J150" s="135"/>
      <c r="K150" s="135"/>
      <c r="L150" s="135"/>
      <c r="M150" s="135"/>
      <c r="N150" s="135"/>
      <c r="O150" s="135"/>
      <c r="P150" s="135"/>
      <c r="Q150" s="135"/>
      <c r="R150" s="135"/>
      <c r="S150" s="135"/>
      <c r="T150" s="135"/>
      <c r="U150" s="135"/>
      <c r="V150" s="135"/>
      <c r="W150" s="135"/>
      <c r="X150" s="135"/>
      <c r="Y150" s="135"/>
      <c r="Z150" s="135"/>
    </row>
    <row r="151" spans="1:26" ht="21.6" customHeight="1">
      <c r="A151" s="135"/>
      <c r="B151" s="135"/>
      <c r="C151" s="135"/>
      <c r="D151" s="135"/>
      <c r="E151" s="135"/>
      <c r="F151" s="135"/>
      <c r="G151" s="135"/>
      <c r="H151" s="135"/>
      <c r="I151" s="135"/>
      <c r="J151" s="135"/>
      <c r="K151" s="135"/>
      <c r="L151" s="135"/>
      <c r="M151" s="135"/>
      <c r="N151" s="135"/>
      <c r="O151" s="135"/>
      <c r="P151" s="135"/>
      <c r="Q151" s="135"/>
      <c r="R151" s="135"/>
      <c r="S151" s="135"/>
      <c r="T151" s="135"/>
      <c r="U151" s="135"/>
      <c r="V151" s="135"/>
      <c r="W151" s="135"/>
      <c r="X151" s="135"/>
      <c r="Y151" s="135"/>
      <c r="Z151" s="135"/>
    </row>
    <row r="152" spans="1:26" ht="21.6" customHeight="1">
      <c r="A152" s="135"/>
      <c r="B152" s="135"/>
      <c r="C152" s="135"/>
      <c r="D152" s="135"/>
      <c r="E152" s="135"/>
      <c r="F152" s="135"/>
      <c r="G152" s="135"/>
      <c r="H152" s="135"/>
      <c r="I152" s="135"/>
      <c r="J152" s="135"/>
      <c r="K152" s="135"/>
      <c r="L152" s="135"/>
      <c r="M152" s="135"/>
      <c r="N152" s="135"/>
      <c r="O152" s="135"/>
      <c r="P152" s="135"/>
      <c r="Q152" s="135"/>
      <c r="R152" s="135"/>
      <c r="S152" s="135"/>
      <c r="T152" s="135"/>
      <c r="U152" s="135"/>
      <c r="V152" s="135"/>
      <c r="W152" s="135"/>
      <c r="X152" s="135"/>
      <c r="Y152" s="135"/>
      <c r="Z152" s="135"/>
    </row>
    <row r="153" spans="1:26" ht="21.6" customHeight="1">
      <c r="A153" s="135"/>
      <c r="B153" s="135"/>
      <c r="C153" s="135"/>
      <c r="D153" s="135"/>
      <c r="E153" s="135"/>
      <c r="F153" s="135"/>
      <c r="G153" s="135"/>
      <c r="H153" s="135"/>
      <c r="I153" s="135"/>
      <c r="J153" s="135"/>
      <c r="K153" s="135"/>
      <c r="L153" s="135"/>
      <c r="M153" s="135"/>
      <c r="N153" s="135"/>
      <c r="O153" s="135"/>
      <c r="P153" s="135"/>
      <c r="Q153" s="135"/>
      <c r="R153" s="135"/>
      <c r="S153" s="135"/>
      <c r="T153" s="135"/>
      <c r="U153" s="135"/>
      <c r="V153" s="135"/>
      <c r="W153" s="135"/>
      <c r="X153" s="135"/>
      <c r="Y153" s="135"/>
      <c r="Z153" s="135"/>
    </row>
    <row r="154" spans="1:26" ht="21.6" customHeight="1">
      <c r="A154" s="135"/>
      <c r="B154" s="135"/>
      <c r="C154" s="135"/>
      <c r="D154" s="135"/>
      <c r="E154" s="135"/>
      <c r="F154" s="135"/>
      <c r="G154" s="135"/>
      <c r="H154" s="135"/>
      <c r="I154" s="135"/>
      <c r="J154" s="135"/>
      <c r="K154" s="135"/>
      <c r="L154" s="135"/>
      <c r="M154" s="135"/>
      <c r="N154" s="135"/>
      <c r="O154" s="135"/>
      <c r="P154" s="135"/>
      <c r="Q154" s="135"/>
      <c r="R154" s="135"/>
      <c r="S154" s="135"/>
      <c r="T154" s="135"/>
      <c r="U154" s="135"/>
      <c r="V154" s="135"/>
      <c r="W154" s="135"/>
      <c r="X154" s="135"/>
      <c r="Y154" s="135"/>
      <c r="Z154" s="135"/>
    </row>
    <row r="155" spans="1:26" ht="21.6" customHeight="1">
      <c r="A155" s="135"/>
      <c r="B155" s="135"/>
      <c r="C155" s="135"/>
      <c r="D155" s="135"/>
      <c r="E155" s="135"/>
      <c r="F155" s="135"/>
      <c r="G155" s="135"/>
      <c r="H155" s="135"/>
      <c r="I155" s="135"/>
      <c r="J155" s="135"/>
      <c r="K155" s="135"/>
      <c r="L155" s="135"/>
      <c r="M155" s="135"/>
      <c r="N155" s="135"/>
      <c r="O155" s="135"/>
      <c r="P155" s="135"/>
      <c r="Q155" s="135"/>
      <c r="R155" s="135"/>
      <c r="S155" s="135"/>
      <c r="T155" s="135"/>
      <c r="U155" s="135"/>
      <c r="V155" s="135"/>
      <c r="W155" s="135"/>
      <c r="X155" s="135"/>
      <c r="Y155" s="135"/>
      <c r="Z155" s="135"/>
    </row>
    <row r="156" spans="1:26" ht="21.6" customHeight="1">
      <c r="A156" s="135"/>
      <c r="B156" s="135"/>
      <c r="C156" s="135"/>
      <c r="D156" s="135"/>
      <c r="E156" s="135"/>
      <c r="F156" s="135"/>
      <c r="G156" s="135"/>
      <c r="H156" s="135"/>
      <c r="I156" s="135"/>
      <c r="J156" s="135"/>
      <c r="K156" s="135"/>
      <c r="L156" s="135"/>
      <c r="M156" s="135"/>
      <c r="N156" s="135"/>
      <c r="O156" s="135"/>
      <c r="P156" s="135"/>
      <c r="Q156" s="135"/>
      <c r="R156" s="135"/>
      <c r="S156" s="135"/>
      <c r="T156" s="135"/>
      <c r="U156" s="135"/>
      <c r="V156" s="135"/>
      <c r="W156" s="135"/>
      <c r="X156" s="135"/>
      <c r="Y156" s="135"/>
      <c r="Z156" s="135"/>
    </row>
    <row r="157" spans="1:26" ht="21.6" customHeight="1">
      <c r="A157" s="135"/>
      <c r="B157" s="135"/>
      <c r="C157" s="135"/>
      <c r="D157" s="135"/>
      <c r="E157" s="135"/>
      <c r="F157" s="135"/>
      <c r="G157" s="135"/>
      <c r="H157" s="135"/>
      <c r="I157" s="135"/>
      <c r="J157" s="135"/>
      <c r="K157" s="135"/>
      <c r="L157" s="135"/>
      <c r="M157" s="135"/>
      <c r="N157" s="135"/>
      <c r="O157" s="135"/>
      <c r="P157" s="135"/>
      <c r="Q157" s="135"/>
      <c r="R157" s="135"/>
      <c r="S157" s="135"/>
      <c r="T157" s="135"/>
      <c r="U157" s="135"/>
      <c r="V157" s="135"/>
      <c r="W157" s="135"/>
      <c r="X157" s="135"/>
      <c r="Y157" s="135"/>
      <c r="Z157" s="135"/>
    </row>
    <row r="158" spans="1:26" ht="21.6" customHeight="1">
      <c r="A158" s="135"/>
      <c r="B158" s="135"/>
      <c r="C158" s="135"/>
      <c r="D158" s="135"/>
      <c r="E158" s="135"/>
      <c r="F158" s="135"/>
      <c r="G158" s="135"/>
      <c r="H158" s="135"/>
      <c r="I158" s="135"/>
      <c r="J158" s="135"/>
      <c r="K158" s="135"/>
      <c r="L158" s="135"/>
      <c r="M158" s="135"/>
      <c r="N158" s="135"/>
      <c r="O158" s="135"/>
      <c r="P158" s="135"/>
      <c r="Q158" s="135"/>
      <c r="R158" s="135"/>
      <c r="S158" s="135"/>
      <c r="T158" s="135"/>
      <c r="U158" s="135"/>
      <c r="V158" s="135"/>
      <c r="W158" s="135"/>
      <c r="X158" s="135"/>
      <c r="Y158" s="135"/>
      <c r="Z158" s="135"/>
    </row>
    <row r="159" spans="1:26" ht="21.6" customHeight="1">
      <c r="A159" s="135"/>
      <c r="B159" s="135"/>
      <c r="C159" s="135"/>
      <c r="D159" s="135"/>
      <c r="E159" s="135"/>
      <c r="F159" s="135"/>
      <c r="G159" s="135"/>
      <c r="H159" s="135"/>
      <c r="I159" s="135"/>
      <c r="J159" s="135"/>
      <c r="K159" s="135"/>
      <c r="L159" s="135"/>
      <c r="M159" s="135"/>
      <c r="N159" s="135"/>
      <c r="O159" s="135"/>
      <c r="P159" s="135"/>
      <c r="Q159" s="135"/>
      <c r="R159" s="135"/>
      <c r="S159" s="135"/>
      <c r="T159" s="135"/>
      <c r="U159" s="135"/>
      <c r="V159" s="135"/>
      <c r="W159" s="135"/>
      <c r="X159" s="135"/>
      <c r="Y159" s="135"/>
      <c r="Z159" s="135"/>
    </row>
    <row r="160" spans="1:26" ht="21.6" customHeight="1">
      <c r="A160" s="135"/>
      <c r="B160" s="135"/>
      <c r="C160" s="135"/>
      <c r="D160" s="135"/>
      <c r="E160" s="135"/>
      <c r="F160" s="135"/>
      <c r="G160" s="135"/>
      <c r="H160" s="135"/>
      <c r="I160" s="135"/>
      <c r="J160" s="135"/>
      <c r="K160" s="135"/>
      <c r="L160" s="135"/>
      <c r="M160" s="135"/>
      <c r="N160" s="135"/>
      <c r="O160" s="135"/>
      <c r="P160" s="135"/>
      <c r="Q160" s="135"/>
      <c r="R160" s="135"/>
      <c r="S160" s="135"/>
      <c r="T160" s="135"/>
      <c r="U160" s="135"/>
      <c r="V160" s="135"/>
      <c r="W160" s="135"/>
      <c r="X160" s="135"/>
      <c r="Y160" s="135"/>
      <c r="Z160" s="135"/>
    </row>
    <row r="161" spans="1:26" ht="21.6" customHeight="1">
      <c r="A161" s="135"/>
      <c r="B161" s="135"/>
      <c r="C161" s="135"/>
      <c r="D161" s="135"/>
      <c r="E161" s="135"/>
      <c r="F161" s="135"/>
      <c r="G161" s="135"/>
      <c r="H161" s="135"/>
      <c r="I161" s="135"/>
      <c r="J161" s="135"/>
      <c r="K161" s="135"/>
      <c r="L161" s="135"/>
      <c r="M161" s="135"/>
      <c r="N161" s="135"/>
      <c r="O161" s="135"/>
      <c r="P161" s="135"/>
      <c r="Q161" s="135"/>
      <c r="R161" s="135"/>
      <c r="S161" s="135"/>
      <c r="T161" s="135"/>
      <c r="U161" s="135"/>
      <c r="V161" s="135"/>
      <c r="W161" s="135"/>
      <c r="X161" s="135"/>
      <c r="Y161" s="135"/>
      <c r="Z161" s="135"/>
    </row>
    <row r="162" spans="1:26" ht="21.6" customHeight="1">
      <c r="A162" s="135"/>
      <c r="B162" s="135"/>
      <c r="C162" s="135"/>
      <c r="D162" s="135"/>
      <c r="E162" s="135"/>
      <c r="F162" s="135"/>
      <c r="G162" s="135"/>
      <c r="H162" s="135"/>
      <c r="I162" s="135"/>
      <c r="J162" s="135"/>
      <c r="K162" s="135"/>
      <c r="L162" s="135"/>
      <c r="M162" s="135"/>
      <c r="N162" s="135"/>
      <c r="O162" s="135"/>
      <c r="P162" s="135"/>
      <c r="Q162" s="135"/>
      <c r="R162" s="135"/>
      <c r="S162" s="135"/>
      <c r="T162" s="135"/>
      <c r="U162" s="135"/>
      <c r="V162" s="135"/>
      <c r="W162" s="135"/>
      <c r="X162" s="135"/>
      <c r="Y162" s="135"/>
      <c r="Z162" s="135"/>
    </row>
    <row r="163" spans="1:26" ht="21.6" customHeight="1">
      <c r="A163" s="135"/>
      <c r="B163" s="135"/>
      <c r="C163" s="135"/>
      <c r="D163" s="135"/>
      <c r="E163" s="135"/>
      <c r="F163" s="135"/>
      <c r="G163" s="135"/>
      <c r="H163" s="135"/>
      <c r="I163" s="135"/>
      <c r="J163" s="135"/>
      <c r="K163" s="135"/>
      <c r="L163" s="135"/>
      <c r="M163" s="135"/>
      <c r="N163" s="135"/>
      <c r="O163" s="135"/>
      <c r="P163" s="135"/>
      <c r="Q163" s="135"/>
      <c r="R163" s="135"/>
      <c r="S163" s="135"/>
      <c r="T163" s="135"/>
      <c r="U163" s="135"/>
      <c r="V163" s="135"/>
      <c r="W163" s="135"/>
      <c r="X163" s="135"/>
      <c r="Y163" s="135"/>
      <c r="Z163" s="135"/>
    </row>
    <row r="164" spans="1:26" ht="21.6" customHeight="1">
      <c r="A164" s="135"/>
      <c r="B164" s="135"/>
      <c r="C164" s="135"/>
      <c r="D164" s="135"/>
      <c r="E164" s="135"/>
      <c r="F164" s="135"/>
      <c r="G164" s="135"/>
      <c r="H164" s="135"/>
      <c r="I164" s="135"/>
      <c r="J164" s="135"/>
      <c r="K164" s="135"/>
      <c r="L164" s="135"/>
      <c r="M164" s="135"/>
      <c r="N164" s="135"/>
      <c r="O164" s="135"/>
      <c r="P164" s="135"/>
      <c r="Q164" s="135"/>
      <c r="R164" s="135"/>
      <c r="S164" s="135"/>
      <c r="T164" s="135"/>
      <c r="U164" s="135"/>
      <c r="V164" s="135"/>
      <c r="W164" s="135"/>
      <c r="X164" s="135"/>
      <c r="Y164" s="135"/>
      <c r="Z164" s="135"/>
    </row>
    <row r="165" spans="1:26" ht="21.6" customHeight="1">
      <c r="A165" s="135"/>
      <c r="B165" s="135"/>
      <c r="C165" s="135"/>
      <c r="D165" s="135"/>
      <c r="E165" s="135"/>
      <c r="F165" s="135"/>
      <c r="G165" s="135"/>
      <c r="H165" s="135"/>
      <c r="I165" s="135"/>
      <c r="J165" s="135"/>
      <c r="K165" s="135"/>
      <c r="L165" s="135"/>
      <c r="M165" s="135"/>
      <c r="N165" s="135"/>
      <c r="O165" s="135"/>
      <c r="P165" s="135"/>
      <c r="Q165" s="135"/>
      <c r="R165" s="135"/>
      <c r="S165" s="135"/>
      <c r="T165" s="135"/>
      <c r="U165" s="135"/>
      <c r="V165" s="135"/>
      <c r="W165" s="135"/>
      <c r="X165" s="135"/>
      <c r="Y165" s="135"/>
      <c r="Z165" s="135"/>
    </row>
    <row r="166" spans="1:26" ht="21.6" customHeight="1">
      <c r="A166" s="135"/>
      <c r="B166" s="135"/>
      <c r="C166" s="135"/>
      <c r="D166" s="135"/>
      <c r="E166" s="135"/>
      <c r="F166" s="135"/>
      <c r="G166" s="135"/>
      <c r="H166" s="135"/>
      <c r="I166" s="135"/>
      <c r="J166" s="135"/>
      <c r="K166" s="135"/>
      <c r="L166" s="135"/>
      <c r="M166" s="135"/>
      <c r="N166" s="135"/>
      <c r="O166" s="135"/>
      <c r="P166" s="135"/>
      <c r="Q166" s="135"/>
      <c r="R166" s="135"/>
      <c r="S166" s="135"/>
      <c r="T166" s="135"/>
      <c r="U166" s="135"/>
      <c r="V166" s="135"/>
      <c r="W166" s="135"/>
      <c r="X166" s="135"/>
      <c r="Y166" s="135"/>
      <c r="Z166" s="135"/>
    </row>
    <row r="167" spans="1:26" ht="21.6" customHeight="1">
      <c r="A167" s="135"/>
      <c r="B167" s="135"/>
      <c r="C167" s="135"/>
      <c r="D167" s="135"/>
      <c r="E167" s="135"/>
      <c r="F167" s="135"/>
      <c r="G167" s="135"/>
      <c r="H167" s="135"/>
      <c r="I167" s="135"/>
      <c r="J167" s="135"/>
      <c r="K167" s="135"/>
      <c r="L167" s="135"/>
      <c r="M167" s="135"/>
      <c r="N167" s="135"/>
      <c r="O167" s="135"/>
      <c r="P167" s="135"/>
      <c r="Q167" s="135"/>
      <c r="R167" s="135"/>
      <c r="S167" s="135"/>
      <c r="T167" s="135"/>
      <c r="U167" s="135"/>
      <c r="V167" s="135"/>
      <c r="W167" s="135"/>
      <c r="X167" s="135"/>
      <c r="Y167" s="135"/>
      <c r="Z167" s="135"/>
    </row>
    <row r="168" spans="1:26" ht="21.6" customHeight="1">
      <c r="A168" s="135"/>
      <c r="B168" s="135"/>
      <c r="C168" s="135"/>
      <c r="D168" s="135"/>
      <c r="E168" s="135"/>
      <c r="F168" s="135"/>
      <c r="G168" s="135"/>
      <c r="H168" s="135"/>
      <c r="I168" s="135"/>
      <c r="J168" s="135"/>
      <c r="K168" s="135"/>
      <c r="L168" s="135"/>
      <c r="M168" s="135"/>
      <c r="N168" s="135"/>
      <c r="O168" s="135"/>
      <c r="P168" s="135"/>
      <c r="Q168" s="135"/>
      <c r="R168" s="135"/>
      <c r="S168" s="135"/>
      <c r="T168" s="135"/>
      <c r="U168" s="135"/>
      <c r="V168" s="135"/>
      <c r="W168" s="135"/>
      <c r="X168" s="135"/>
      <c r="Y168" s="135"/>
      <c r="Z168" s="135"/>
    </row>
    <row r="169" spans="1:26" ht="21.6" customHeight="1">
      <c r="A169" s="135"/>
      <c r="B169" s="135"/>
      <c r="C169" s="135"/>
      <c r="D169" s="135"/>
      <c r="E169" s="135"/>
      <c r="F169" s="135"/>
      <c r="G169" s="135"/>
      <c r="H169" s="135"/>
      <c r="I169" s="135"/>
      <c r="J169" s="135"/>
      <c r="K169" s="135"/>
      <c r="L169" s="135"/>
      <c r="M169" s="135"/>
      <c r="N169" s="135"/>
      <c r="O169" s="135"/>
      <c r="P169" s="135"/>
      <c r="Q169" s="135"/>
      <c r="R169" s="135"/>
      <c r="S169" s="135"/>
      <c r="T169" s="135"/>
      <c r="U169" s="135"/>
      <c r="V169" s="135"/>
      <c r="W169" s="135"/>
      <c r="X169" s="135"/>
      <c r="Y169" s="135"/>
      <c r="Z169" s="135"/>
    </row>
    <row r="170" spans="1:26" ht="21.6" customHeight="1">
      <c r="A170" s="135"/>
      <c r="B170" s="135"/>
      <c r="C170" s="135"/>
      <c r="D170" s="135"/>
      <c r="E170" s="135"/>
      <c r="F170" s="135"/>
      <c r="G170" s="135"/>
      <c r="H170" s="135"/>
      <c r="I170" s="135"/>
      <c r="J170" s="135"/>
      <c r="K170" s="135"/>
      <c r="L170" s="135"/>
      <c r="M170" s="135"/>
      <c r="N170" s="135"/>
      <c r="O170" s="135"/>
      <c r="P170" s="135"/>
      <c r="Q170" s="135"/>
      <c r="R170" s="135"/>
      <c r="S170" s="135"/>
      <c r="T170" s="135"/>
      <c r="U170" s="135"/>
      <c r="V170" s="135"/>
      <c r="W170" s="135"/>
      <c r="X170" s="135"/>
      <c r="Y170" s="135"/>
      <c r="Z170" s="135"/>
    </row>
    <row r="171" spans="1:26" ht="21.6" customHeight="1">
      <c r="A171" s="135"/>
      <c r="B171" s="135"/>
      <c r="C171" s="135"/>
      <c r="D171" s="135"/>
      <c r="E171" s="135"/>
      <c r="F171" s="135"/>
      <c r="G171" s="135"/>
      <c r="H171" s="135"/>
      <c r="I171" s="135"/>
      <c r="J171" s="135"/>
      <c r="K171" s="135"/>
      <c r="L171" s="135"/>
      <c r="M171" s="135"/>
      <c r="N171" s="135"/>
      <c r="O171" s="135"/>
      <c r="P171" s="135"/>
      <c r="Q171" s="135"/>
      <c r="R171" s="135"/>
      <c r="S171" s="135"/>
      <c r="T171" s="135"/>
      <c r="U171" s="135"/>
      <c r="V171" s="135"/>
      <c r="W171" s="135"/>
      <c r="X171" s="135"/>
      <c r="Y171" s="135"/>
      <c r="Z171" s="135"/>
    </row>
    <row r="172" spans="1:26" ht="21.6" customHeight="1">
      <c r="A172" s="135"/>
      <c r="B172" s="135"/>
      <c r="C172" s="135"/>
      <c r="D172" s="135"/>
      <c r="E172" s="135"/>
      <c r="F172" s="135"/>
      <c r="G172" s="135"/>
      <c r="H172" s="135"/>
      <c r="I172" s="135"/>
      <c r="J172" s="135"/>
      <c r="K172" s="135"/>
      <c r="L172" s="135"/>
      <c r="M172" s="135"/>
      <c r="N172" s="135"/>
      <c r="O172" s="135"/>
      <c r="P172" s="135"/>
      <c r="Q172" s="135"/>
      <c r="R172" s="135"/>
      <c r="S172" s="135"/>
      <c r="T172" s="135"/>
      <c r="U172" s="135"/>
      <c r="V172" s="135"/>
      <c r="W172" s="135"/>
      <c r="X172" s="135"/>
      <c r="Y172" s="135"/>
      <c r="Z172" s="135"/>
    </row>
    <row r="173" spans="1:26" ht="21.6" customHeight="1">
      <c r="A173" s="135"/>
      <c r="B173" s="135"/>
      <c r="C173" s="135"/>
      <c r="D173" s="135"/>
      <c r="E173" s="135"/>
      <c r="F173" s="135"/>
      <c r="G173" s="135"/>
      <c r="H173" s="135"/>
      <c r="I173" s="135"/>
      <c r="J173" s="135"/>
      <c r="K173" s="135"/>
      <c r="L173" s="135"/>
      <c r="M173" s="135"/>
      <c r="N173" s="135"/>
      <c r="O173" s="135"/>
      <c r="P173" s="135"/>
      <c r="Q173" s="135"/>
      <c r="R173" s="135"/>
      <c r="S173" s="135"/>
      <c r="T173" s="135"/>
      <c r="U173" s="135"/>
      <c r="V173" s="135"/>
      <c r="W173" s="135"/>
      <c r="X173" s="135"/>
      <c r="Y173" s="135"/>
      <c r="Z173" s="135"/>
    </row>
    <row r="174" spans="1:26" ht="21.6" customHeight="1">
      <c r="A174" s="135"/>
      <c r="B174" s="135"/>
      <c r="C174" s="135"/>
      <c r="D174" s="135"/>
      <c r="E174" s="135"/>
      <c r="F174" s="135"/>
      <c r="G174" s="135"/>
      <c r="H174" s="135"/>
      <c r="I174" s="135"/>
      <c r="J174" s="135"/>
      <c r="K174" s="135"/>
      <c r="L174" s="135"/>
      <c r="M174" s="135"/>
      <c r="N174" s="135"/>
      <c r="O174" s="135"/>
      <c r="P174" s="135"/>
      <c r="Q174" s="135"/>
      <c r="R174" s="135"/>
      <c r="S174" s="135"/>
      <c r="T174" s="135"/>
      <c r="U174" s="135"/>
      <c r="V174" s="135"/>
      <c r="W174" s="135"/>
      <c r="X174" s="135"/>
      <c r="Y174" s="135"/>
      <c r="Z174" s="135"/>
    </row>
    <row r="175" spans="1:26" ht="21.6" customHeight="1">
      <c r="A175" s="135"/>
      <c r="B175" s="135"/>
      <c r="C175" s="135"/>
      <c r="D175" s="135"/>
      <c r="E175" s="135"/>
      <c r="F175" s="135"/>
      <c r="G175" s="135"/>
      <c r="H175" s="135"/>
      <c r="I175" s="135"/>
      <c r="J175" s="135"/>
      <c r="K175" s="135"/>
      <c r="L175" s="135"/>
      <c r="M175" s="135"/>
      <c r="N175" s="135"/>
      <c r="O175" s="135"/>
      <c r="P175" s="135"/>
      <c r="Q175" s="135"/>
      <c r="R175" s="135"/>
      <c r="S175" s="135"/>
      <c r="T175" s="135"/>
      <c r="U175" s="135"/>
      <c r="V175" s="135"/>
      <c r="W175" s="135"/>
      <c r="X175" s="135"/>
      <c r="Y175" s="135"/>
      <c r="Z175" s="135"/>
    </row>
    <row r="176" spans="1:26" ht="21.6" customHeight="1">
      <c r="A176" s="135"/>
      <c r="B176" s="135"/>
      <c r="C176" s="135"/>
      <c r="D176" s="135"/>
      <c r="E176" s="135"/>
      <c r="F176" s="135"/>
      <c r="G176" s="135"/>
      <c r="H176" s="135"/>
      <c r="I176" s="135"/>
      <c r="J176" s="135"/>
      <c r="K176" s="135"/>
      <c r="L176" s="135"/>
      <c r="M176" s="135"/>
      <c r="N176" s="135"/>
      <c r="O176" s="135"/>
      <c r="P176" s="135"/>
      <c r="Q176" s="135"/>
      <c r="R176" s="135"/>
      <c r="S176" s="135"/>
      <c r="T176" s="135"/>
      <c r="U176" s="135"/>
      <c r="V176" s="135"/>
      <c r="W176" s="135"/>
      <c r="X176" s="135"/>
      <c r="Y176" s="135"/>
      <c r="Z176" s="135"/>
    </row>
    <row r="177" spans="1:26" ht="21.6" customHeight="1">
      <c r="A177" s="135"/>
      <c r="B177" s="135"/>
      <c r="C177" s="135"/>
      <c r="D177" s="135"/>
      <c r="E177" s="135"/>
      <c r="F177" s="135"/>
      <c r="G177" s="135"/>
      <c r="H177" s="135"/>
      <c r="I177" s="135"/>
      <c r="J177" s="135"/>
      <c r="K177" s="135"/>
      <c r="L177" s="135"/>
      <c r="M177" s="135"/>
      <c r="N177" s="135"/>
      <c r="O177" s="135"/>
      <c r="P177" s="135"/>
      <c r="Q177" s="135"/>
      <c r="R177" s="135"/>
      <c r="S177" s="135"/>
      <c r="T177" s="135"/>
      <c r="U177" s="135"/>
      <c r="V177" s="135"/>
      <c r="W177" s="135"/>
      <c r="X177" s="135"/>
      <c r="Y177" s="135"/>
      <c r="Z177" s="135"/>
    </row>
    <row r="178" spans="1:26" ht="21.6" customHeight="1">
      <c r="A178" s="135"/>
      <c r="B178" s="135"/>
      <c r="C178" s="135"/>
      <c r="D178" s="135"/>
      <c r="E178" s="135"/>
      <c r="F178" s="135"/>
      <c r="G178" s="135"/>
      <c r="H178" s="135"/>
      <c r="I178" s="135"/>
      <c r="J178" s="135"/>
      <c r="K178" s="135"/>
      <c r="L178" s="135"/>
      <c r="M178" s="135"/>
      <c r="N178" s="135"/>
      <c r="O178" s="135"/>
      <c r="P178" s="135"/>
      <c r="Q178" s="135"/>
      <c r="R178" s="135"/>
      <c r="S178" s="135"/>
      <c r="T178" s="135"/>
      <c r="U178" s="135"/>
      <c r="V178" s="135"/>
      <c r="W178" s="135"/>
      <c r="X178" s="135"/>
      <c r="Y178" s="135"/>
      <c r="Z178" s="135"/>
    </row>
    <row r="179" spans="1:26" ht="21.6" customHeight="1">
      <c r="A179" s="135"/>
      <c r="B179" s="135"/>
      <c r="C179" s="135"/>
      <c r="D179" s="135"/>
      <c r="E179" s="135"/>
      <c r="F179" s="135"/>
      <c r="G179" s="135"/>
      <c r="H179" s="135"/>
      <c r="I179" s="135"/>
      <c r="J179" s="135"/>
      <c r="K179" s="135"/>
      <c r="L179" s="135"/>
      <c r="M179" s="135"/>
      <c r="N179" s="135"/>
      <c r="O179" s="135"/>
      <c r="P179" s="135"/>
      <c r="Q179" s="135"/>
      <c r="R179" s="135"/>
      <c r="S179" s="135"/>
      <c r="T179" s="135"/>
      <c r="U179" s="135"/>
      <c r="V179" s="135"/>
      <c r="W179" s="135"/>
      <c r="X179" s="135"/>
      <c r="Y179" s="135"/>
      <c r="Z179" s="135"/>
    </row>
    <row r="180" spans="1:26" ht="21.6" customHeight="1">
      <c r="A180" s="135"/>
      <c r="B180" s="135"/>
      <c r="C180" s="135"/>
      <c r="D180" s="135"/>
      <c r="E180" s="135"/>
      <c r="F180" s="135"/>
      <c r="G180" s="135"/>
      <c r="H180" s="135"/>
      <c r="I180" s="135"/>
      <c r="J180" s="135"/>
      <c r="K180" s="135"/>
      <c r="L180" s="135"/>
      <c r="M180" s="135"/>
      <c r="N180" s="135"/>
      <c r="O180" s="135"/>
      <c r="P180" s="135"/>
      <c r="Q180" s="135"/>
      <c r="R180" s="135"/>
      <c r="S180" s="135"/>
      <c r="T180" s="135"/>
      <c r="U180" s="135"/>
      <c r="V180" s="135"/>
      <c r="W180" s="135"/>
      <c r="X180" s="135"/>
      <c r="Y180" s="135"/>
      <c r="Z180" s="135"/>
    </row>
    <row r="181" spans="1:26" ht="21.6" customHeight="1">
      <c r="A181" s="135"/>
      <c r="B181" s="135"/>
      <c r="C181" s="135"/>
      <c r="D181" s="135"/>
      <c r="E181" s="135"/>
      <c r="F181" s="135"/>
      <c r="G181" s="135"/>
      <c r="H181" s="135"/>
      <c r="I181" s="135"/>
      <c r="J181" s="135"/>
      <c r="K181" s="135"/>
      <c r="L181" s="135"/>
      <c r="M181" s="135"/>
      <c r="N181" s="135"/>
      <c r="O181" s="135"/>
      <c r="P181" s="135"/>
      <c r="Q181" s="135"/>
      <c r="R181" s="135"/>
      <c r="S181" s="135"/>
      <c r="T181" s="135"/>
      <c r="U181" s="135"/>
      <c r="V181" s="135"/>
      <c r="W181" s="135"/>
      <c r="X181" s="135"/>
      <c r="Y181" s="135"/>
      <c r="Z181" s="135"/>
    </row>
    <row r="182" spans="1:26" ht="21.6" customHeight="1">
      <c r="A182" s="135"/>
      <c r="B182" s="135"/>
      <c r="C182" s="135"/>
      <c r="D182" s="135"/>
      <c r="E182" s="135"/>
      <c r="F182" s="135"/>
      <c r="G182" s="135"/>
      <c r="H182" s="135"/>
      <c r="I182" s="135"/>
      <c r="J182" s="135"/>
      <c r="K182" s="135"/>
      <c r="L182" s="135"/>
      <c r="M182" s="135"/>
      <c r="N182" s="135"/>
      <c r="O182" s="135"/>
      <c r="P182" s="135"/>
      <c r="Q182" s="135"/>
      <c r="R182" s="135"/>
      <c r="S182" s="135"/>
      <c r="T182" s="135"/>
      <c r="U182" s="135"/>
      <c r="V182" s="135"/>
      <c r="W182" s="135"/>
      <c r="X182" s="135"/>
      <c r="Y182" s="135"/>
      <c r="Z182" s="135"/>
    </row>
    <row r="183" spans="1:26" ht="21.6" customHeight="1">
      <c r="A183" s="135"/>
      <c r="B183" s="135"/>
      <c r="C183" s="135"/>
      <c r="D183" s="135"/>
      <c r="E183" s="135"/>
      <c r="F183" s="135"/>
      <c r="G183" s="135"/>
      <c r="H183" s="135"/>
      <c r="I183" s="135"/>
      <c r="J183" s="135"/>
      <c r="K183" s="135"/>
      <c r="L183" s="135"/>
      <c r="M183" s="135"/>
      <c r="N183" s="135"/>
      <c r="O183" s="135"/>
      <c r="P183" s="135"/>
      <c r="Q183" s="135"/>
      <c r="R183" s="135"/>
      <c r="S183" s="135"/>
      <c r="T183" s="135"/>
      <c r="U183" s="135"/>
      <c r="V183" s="135"/>
      <c r="W183" s="135"/>
      <c r="X183" s="135"/>
      <c r="Y183" s="135"/>
      <c r="Z183" s="135"/>
    </row>
    <row r="184" spans="1:26" ht="21.6" customHeight="1">
      <c r="A184" s="135"/>
      <c r="B184" s="135"/>
      <c r="C184" s="135"/>
      <c r="D184" s="135"/>
      <c r="E184" s="135"/>
      <c r="F184" s="135"/>
      <c r="G184" s="135"/>
      <c r="H184" s="135"/>
      <c r="I184" s="135"/>
      <c r="J184" s="135"/>
      <c r="K184" s="135"/>
      <c r="L184" s="135"/>
      <c r="M184" s="135"/>
      <c r="N184" s="135"/>
      <c r="O184" s="135"/>
      <c r="P184" s="135"/>
      <c r="Q184" s="135"/>
      <c r="R184" s="135"/>
      <c r="S184" s="135"/>
      <c r="T184" s="135"/>
      <c r="U184" s="135"/>
      <c r="V184" s="135"/>
      <c r="W184" s="135"/>
      <c r="X184" s="135"/>
      <c r="Y184" s="135"/>
      <c r="Z184" s="135"/>
    </row>
    <row r="185" spans="1:26" ht="21.6" customHeight="1">
      <c r="A185" s="135"/>
      <c r="B185" s="135"/>
      <c r="C185" s="135"/>
      <c r="D185" s="135"/>
      <c r="E185" s="135"/>
      <c r="F185" s="135"/>
      <c r="G185" s="135"/>
      <c r="H185" s="135"/>
      <c r="I185" s="135"/>
      <c r="J185" s="135"/>
      <c r="K185" s="135"/>
      <c r="L185" s="135"/>
      <c r="M185" s="135"/>
      <c r="N185" s="135"/>
      <c r="O185" s="135"/>
      <c r="P185" s="135"/>
      <c r="Q185" s="135"/>
      <c r="R185" s="135"/>
      <c r="S185" s="135"/>
      <c r="T185" s="135"/>
      <c r="U185" s="135"/>
      <c r="V185" s="135"/>
      <c r="W185" s="135"/>
      <c r="X185" s="135"/>
      <c r="Y185" s="135"/>
      <c r="Z185" s="135"/>
    </row>
    <row r="186" spans="1:26" ht="21.6" customHeight="1">
      <c r="A186" s="135"/>
      <c r="B186" s="135"/>
      <c r="C186" s="135"/>
      <c r="D186" s="135"/>
      <c r="E186" s="135"/>
      <c r="F186" s="135"/>
      <c r="G186" s="135"/>
      <c r="H186" s="135"/>
      <c r="I186" s="135"/>
      <c r="J186" s="135"/>
      <c r="K186" s="135"/>
      <c r="L186" s="135"/>
      <c r="M186" s="135"/>
      <c r="N186" s="135"/>
      <c r="O186" s="135"/>
      <c r="P186" s="135"/>
      <c r="Q186" s="135"/>
      <c r="R186" s="135"/>
      <c r="S186" s="135"/>
      <c r="T186" s="135"/>
      <c r="U186" s="135"/>
      <c r="V186" s="135"/>
      <c r="W186" s="135"/>
      <c r="X186" s="135"/>
      <c r="Y186" s="135"/>
      <c r="Z186" s="135"/>
    </row>
    <row r="187" spans="1:26" ht="21.6" customHeight="1">
      <c r="A187" s="135"/>
      <c r="B187" s="135"/>
      <c r="C187" s="135"/>
      <c r="D187" s="135"/>
      <c r="E187" s="135"/>
      <c r="F187" s="135"/>
      <c r="G187" s="135"/>
      <c r="H187" s="135"/>
      <c r="I187" s="135"/>
      <c r="J187" s="135"/>
      <c r="K187" s="135"/>
      <c r="L187" s="135"/>
      <c r="M187" s="135"/>
      <c r="N187" s="135"/>
      <c r="O187" s="135"/>
      <c r="P187" s="135"/>
      <c r="Q187" s="135"/>
      <c r="R187" s="135"/>
      <c r="S187" s="135"/>
      <c r="T187" s="135"/>
      <c r="U187" s="135"/>
      <c r="V187" s="135"/>
      <c r="W187" s="135"/>
      <c r="X187" s="135"/>
      <c r="Y187" s="135"/>
      <c r="Z187" s="135"/>
    </row>
    <row r="188" spans="1:26" ht="21.6" customHeight="1">
      <c r="A188" s="135"/>
      <c r="B188" s="135"/>
      <c r="C188" s="135"/>
      <c r="D188" s="135"/>
      <c r="E188" s="135"/>
      <c r="F188" s="135"/>
      <c r="G188" s="135"/>
      <c r="H188" s="135"/>
      <c r="I188" s="135"/>
      <c r="J188" s="135"/>
      <c r="K188" s="135"/>
      <c r="L188" s="135"/>
      <c r="M188" s="135"/>
      <c r="N188" s="135"/>
      <c r="O188" s="135"/>
      <c r="P188" s="135"/>
      <c r="Q188" s="135"/>
      <c r="R188" s="135"/>
      <c r="S188" s="135"/>
      <c r="T188" s="135"/>
      <c r="U188" s="135"/>
      <c r="V188" s="135"/>
      <c r="W188" s="135"/>
      <c r="X188" s="135"/>
      <c r="Y188" s="135"/>
      <c r="Z188" s="135"/>
    </row>
    <row r="189" spans="1:26" ht="21.6" customHeight="1">
      <c r="A189" s="135"/>
      <c r="B189" s="135"/>
      <c r="C189" s="135"/>
      <c r="D189" s="135"/>
      <c r="E189" s="135"/>
      <c r="F189" s="135"/>
      <c r="G189" s="135"/>
      <c r="H189" s="135"/>
      <c r="I189" s="135"/>
      <c r="J189" s="135"/>
      <c r="K189" s="135"/>
      <c r="L189" s="135"/>
      <c r="M189" s="135"/>
      <c r="N189" s="135"/>
      <c r="O189" s="135"/>
      <c r="P189" s="135"/>
      <c r="Q189" s="135"/>
      <c r="R189" s="135"/>
      <c r="S189" s="135"/>
      <c r="T189" s="135"/>
      <c r="U189" s="135"/>
      <c r="V189" s="135"/>
      <c r="W189" s="135"/>
      <c r="X189" s="135"/>
      <c r="Y189" s="135"/>
      <c r="Z189" s="135"/>
    </row>
    <row r="190" spans="1:26" ht="21.6" customHeight="1">
      <c r="A190" s="135"/>
      <c r="B190" s="135"/>
      <c r="C190" s="135"/>
      <c r="D190" s="135"/>
      <c r="E190" s="135"/>
      <c r="F190" s="135"/>
      <c r="G190" s="135"/>
      <c r="H190" s="135"/>
      <c r="I190" s="135"/>
      <c r="J190" s="135"/>
      <c r="K190" s="135"/>
      <c r="L190" s="135"/>
      <c r="M190" s="135"/>
      <c r="N190" s="135"/>
      <c r="O190" s="135"/>
      <c r="P190" s="135"/>
      <c r="Q190" s="135"/>
      <c r="R190" s="135"/>
      <c r="S190" s="135"/>
      <c r="T190" s="135"/>
      <c r="U190" s="135"/>
      <c r="V190" s="135"/>
      <c r="W190" s="135"/>
      <c r="X190" s="135"/>
      <c r="Y190" s="135"/>
      <c r="Z190" s="135"/>
    </row>
    <row r="191" spans="1:26" ht="21.6" customHeight="1">
      <c r="A191" s="135"/>
      <c r="B191" s="135"/>
      <c r="C191" s="135"/>
      <c r="D191" s="135"/>
      <c r="E191" s="135"/>
      <c r="F191" s="135"/>
      <c r="G191" s="135"/>
      <c r="H191" s="135"/>
      <c r="I191" s="135"/>
      <c r="J191" s="135"/>
      <c r="K191" s="135"/>
      <c r="L191" s="135"/>
      <c r="M191" s="135"/>
      <c r="N191" s="135"/>
      <c r="O191" s="135"/>
      <c r="P191" s="135"/>
      <c r="Q191" s="135"/>
      <c r="R191" s="135"/>
      <c r="S191" s="135"/>
      <c r="T191" s="135"/>
      <c r="U191" s="135"/>
      <c r="V191" s="135"/>
      <c r="W191" s="135"/>
      <c r="X191" s="135"/>
      <c r="Y191" s="135"/>
      <c r="Z191" s="135"/>
    </row>
    <row r="192" spans="1:26" ht="21.6" customHeight="1">
      <c r="A192" s="135"/>
      <c r="B192" s="135"/>
      <c r="C192" s="135"/>
      <c r="D192" s="135"/>
      <c r="E192" s="135"/>
      <c r="F192" s="135"/>
      <c r="G192" s="135"/>
      <c r="H192" s="135"/>
      <c r="I192" s="135"/>
      <c r="J192" s="135"/>
      <c r="K192" s="135"/>
      <c r="L192" s="135"/>
      <c r="M192" s="135"/>
      <c r="N192" s="135"/>
      <c r="O192" s="135"/>
      <c r="P192" s="135"/>
      <c r="Q192" s="135"/>
      <c r="R192" s="135"/>
      <c r="S192" s="135"/>
      <c r="T192" s="135"/>
      <c r="U192" s="135"/>
      <c r="V192" s="135"/>
      <c r="W192" s="135"/>
      <c r="X192" s="135"/>
      <c r="Y192" s="135"/>
      <c r="Z192" s="135"/>
    </row>
    <row r="193" spans="1:26" ht="21.6" customHeight="1">
      <c r="A193" s="135"/>
      <c r="B193" s="135"/>
      <c r="C193" s="135"/>
      <c r="D193" s="135"/>
      <c r="E193" s="135"/>
      <c r="F193" s="135"/>
      <c r="G193" s="135"/>
      <c r="H193" s="135"/>
      <c r="I193" s="135"/>
      <c r="J193" s="135"/>
      <c r="K193" s="135"/>
      <c r="L193" s="135"/>
      <c r="M193" s="135"/>
      <c r="N193" s="135"/>
      <c r="O193" s="135"/>
      <c r="P193" s="135"/>
      <c r="Q193" s="135"/>
      <c r="R193" s="135"/>
      <c r="S193" s="135"/>
      <c r="T193" s="135"/>
      <c r="U193" s="135"/>
      <c r="V193" s="135"/>
      <c r="W193" s="135"/>
      <c r="X193" s="135"/>
      <c r="Y193" s="135"/>
      <c r="Z193" s="135"/>
    </row>
    <row r="194" spans="1:26" ht="21.6" customHeight="1">
      <c r="A194" s="135"/>
      <c r="B194" s="135"/>
      <c r="C194" s="135"/>
      <c r="D194" s="135"/>
      <c r="E194" s="135"/>
      <c r="F194" s="135"/>
      <c r="G194" s="135"/>
      <c r="H194" s="135"/>
      <c r="I194" s="135"/>
      <c r="J194" s="135"/>
      <c r="K194" s="135"/>
      <c r="L194" s="135"/>
      <c r="M194" s="135"/>
      <c r="N194" s="135"/>
      <c r="O194" s="135"/>
      <c r="P194" s="135"/>
      <c r="Q194" s="135"/>
      <c r="R194" s="135"/>
      <c r="S194" s="135"/>
      <c r="T194" s="135"/>
      <c r="U194" s="135"/>
      <c r="V194" s="135"/>
      <c r="W194" s="135"/>
      <c r="X194" s="135"/>
      <c r="Y194" s="135"/>
      <c r="Z194" s="135"/>
    </row>
    <row r="195" spans="1:26" ht="21.6" customHeight="1">
      <c r="A195" s="135"/>
      <c r="B195" s="135"/>
      <c r="C195" s="135"/>
      <c r="D195" s="135"/>
      <c r="E195" s="135"/>
      <c r="F195" s="135"/>
      <c r="G195" s="135"/>
      <c r="H195" s="135"/>
      <c r="I195" s="135"/>
      <c r="J195" s="135"/>
      <c r="K195" s="135"/>
      <c r="L195" s="135"/>
      <c r="M195" s="135"/>
      <c r="N195" s="135"/>
      <c r="O195" s="135"/>
      <c r="P195" s="135"/>
      <c r="Q195" s="135"/>
      <c r="R195" s="135"/>
      <c r="S195" s="135"/>
      <c r="T195" s="135"/>
      <c r="U195" s="135"/>
      <c r="V195" s="135"/>
      <c r="W195" s="135"/>
      <c r="X195" s="135"/>
      <c r="Y195" s="135"/>
      <c r="Z195" s="135"/>
    </row>
    <row r="196" spans="1:26" ht="21.6" customHeight="1">
      <c r="A196" s="135"/>
      <c r="B196" s="135"/>
      <c r="C196" s="135"/>
      <c r="D196" s="135"/>
      <c r="E196" s="135"/>
      <c r="F196" s="135"/>
      <c r="G196" s="135"/>
      <c r="H196" s="135"/>
      <c r="I196" s="135"/>
      <c r="J196" s="135"/>
      <c r="K196" s="135"/>
      <c r="L196" s="135"/>
      <c r="M196" s="135"/>
      <c r="N196" s="135"/>
      <c r="O196" s="135"/>
      <c r="P196" s="135"/>
      <c r="Q196" s="135"/>
      <c r="R196" s="135"/>
      <c r="S196" s="135"/>
      <c r="T196" s="135"/>
      <c r="U196" s="135"/>
      <c r="V196" s="135"/>
      <c r="W196" s="135"/>
      <c r="X196" s="135"/>
      <c r="Y196" s="135"/>
      <c r="Z196" s="135"/>
    </row>
    <row r="197" spans="1:26" ht="21.6" customHeight="1">
      <c r="A197" s="135"/>
      <c r="B197" s="135"/>
      <c r="C197" s="135"/>
      <c r="D197" s="135"/>
      <c r="E197" s="135"/>
      <c r="F197" s="135"/>
      <c r="G197" s="135"/>
      <c r="H197" s="135"/>
      <c r="I197" s="135"/>
      <c r="J197" s="135"/>
      <c r="K197" s="135"/>
      <c r="L197" s="135"/>
      <c r="M197" s="135"/>
      <c r="N197" s="135"/>
      <c r="O197" s="135"/>
      <c r="P197" s="135"/>
      <c r="Q197" s="135"/>
      <c r="R197" s="135"/>
      <c r="S197" s="135"/>
      <c r="T197" s="135"/>
      <c r="U197" s="135"/>
      <c r="V197" s="135"/>
      <c r="W197" s="135"/>
      <c r="X197" s="135"/>
      <c r="Y197" s="135"/>
      <c r="Z197" s="135"/>
    </row>
    <row r="198" spans="1:26" ht="21.6" customHeight="1">
      <c r="A198" s="135"/>
      <c r="B198" s="135"/>
      <c r="C198" s="135"/>
      <c r="D198" s="135"/>
      <c r="E198" s="135"/>
      <c r="F198" s="135"/>
      <c r="G198" s="135"/>
      <c r="H198" s="135"/>
      <c r="I198" s="135"/>
      <c r="J198" s="135"/>
      <c r="K198" s="135"/>
      <c r="L198" s="135"/>
      <c r="M198" s="135"/>
      <c r="N198" s="135"/>
      <c r="O198" s="135"/>
      <c r="P198" s="135"/>
      <c r="Q198" s="135"/>
      <c r="R198" s="135"/>
      <c r="S198" s="135"/>
      <c r="T198" s="135"/>
      <c r="U198" s="135"/>
      <c r="V198" s="135"/>
      <c r="W198" s="135"/>
      <c r="X198" s="135"/>
      <c r="Y198" s="135"/>
      <c r="Z198" s="135"/>
    </row>
    <row r="199" spans="1:26" ht="21.6" customHeight="1">
      <c r="A199" s="135"/>
      <c r="B199" s="135"/>
      <c r="C199" s="135"/>
      <c r="D199" s="135"/>
      <c r="E199" s="135"/>
      <c r="F199" s="135"/>
      <c r="G199" s="135"/>
      <c r="H199" s="135"/>
      <c r="I199" s="135"/>
      <c r="J199" s="135"/>
      <c r="K199" s="135"/>
      <c r="L199" s="135"/>
      <c r="M199" s="135"/>
      <c r="N199" s="135"/>
      <c r="O199" s="135"/>
      <c r="P199" s="135"/>
      <c r="Q199" s="135"/>
      <c r="R199" s="135"/>
      <c r="S199" s="135"/>
      <c r="T199" s="135"/>
      <c r="U199" s="135"/>
      <c r="V199" s="135"/>
      <c r="W199" s="135"/>
      <c r="X199" s="135"/>
      <c r="Y199" s="135"/>
      <c r="Z199" s="135"/>
    </row>
    <row r="200" spans="1:26" ht="21.6" customHeight="1">
      <c r="A200" s="135"/>
      <c r="B200" s="135"/>
      <c r="C200" s="135"/>
      <c r="D200" s="135"/>
      <c r="E200" s="135"/>
      <c r="F200" s="135"/>
      <c r="G200" s="135"/>
      <c r="H200" s="135"/>
      <c r="I200" s="135"/>
      <c r="J200" s="135"/>
      <c r="K200" s="135"/>
      <c r="L200" s="135"/>
      <c r="M200" s="135"/>
      <c r="N200" s="135"/>
      <c r="O200" s="135"/>
      <c r="P200" s="135"/>
      <c r="Q200" s="135"/>
      <c r="R200" s="135"/>
      <c r="S200" s="135"/>
      <c r="T200" s="135"/>
      <c r="U200" s="135"/>
      <c r="V200" s="135"/>
      <c r="W200" s="135"/>
      <c r="X200" s="135"/>
      <c r="Y200" s="135"/>
      <c r="Z200" s="135"/>
    </row>
    <row r="201" spans="1:26" ht="21.6" customHeight="1">
      <c r="A201" s="135"/>
      <c r="B201" s="135"/>
      <c r="C201" s="135"/>
      <c r="D201" s="135"/>
      <c r="E201" s="135"/>
      <c r="F201" s="135"/>
      <c r="G201" s="135"/>
      <c r="H201" s="135"/>
      <c r="I201" s="135"/>
      <c r="J201" s="135"/>
      <c r="K201" s="135"/>
      <c r="L201" s="135"/>
      <c r="M201" s="135"/>
      <c r="N201" s="135"/>
      <c r="O201" s="135"/>
      <c r="P201" s="135"/>
      <c r="Q201" s="135"/>
      <c r="R201" s="135"/>
      <c r="S201" s="135"/>
      <c r="T201" s="135"/>
      <c r="U201" s="135"/>
      <c r="V201" s="135"/>
      <c r="W201" s="135"/>
      <c r="X201" s="135"/>
      <c r="Y201" s="135"/>
      <c r="Z201" s="135"/>
    </row>
    <row r="202" spans="1:26" ht="21.6" customHeight="1">
      <c r="A202" s="135"/>
      <c r="B202" s="135"/>
      <c r="C202" s="135"/>
      <c r="D202" s="135"/>
      <c r="E202" s="135"/>
      <c r="F202" s="135"/>
      <c r="G202" s="135"/>
      <c r="H202" s="135"/>
      <c r="I202" s="135"/>
      <c r="J202" s="135"/>
      <c r="K202" s="135"/>
      <c r="L202" s="135"/>
      <c r="M202" s="135"/>
      <c r="N202" s="135"/>
      <c r="O202" s="135"/>
      <c r="P202" s="135"/>
      <c r="Q202" s="135"/>
      <c r="R202" s="135"/>
      <c r="S202" s="135"/>
      <c r="T202" s="135"/>
      <c r="U202" s="135"/>
      <c r="V202" s="135"/>
      <c r="W202" s="135"/>
      <c r="X202" s="135"/>
      <c r="Y202" s="135"/>
      <c r="Z202" s="135"/>
    </row>
    <row r="203" spans="1:26" ht="21.6" customHeight="1">
      <c r="A203" s="135"/>
      <c r="B203" s="135"/>
      <c r="C203" s="135"/>
      <c r="D203" s="135"/>
      <c r="E203" s="135"/>
      <c r="F203" s="135"/>
      <c r="G203" s="135"/>
      <c r="H203" s="135"/>
      <c r="I203" s="135"/>
      <c r="J203" s="135"/>
      <c r="K203" s="135"/>
      <c r="L203" s="135"/>
      <c r="M203" s="135"/>
      <c r="N203" s="135"/>
      <c r="O203" s="135"/>
      <c r="P203" s="135"/>
      <c r="Q203" s="135"/>
      <c r="R203" s="135"/>
      <c r="S203" s="135"/>
      <c r="T203" s="135"/>
      <c r="U203" s="135"/>
      <c r="V203" s="135"/>
      <c r="W203" s="135"/>
      <c r="X203" s="135"/>
      <c r="Y203" s="135"/>
      <c r="Z203" s="135"/>
    </row>
    <row r="204" spans="1:26" ht="21.6" customHeight="1">
      <c r="A204" s="135"/>
      <c r="B204" s="135"/>
      <c r="C204" s="135"/>
      <c r="D204" s="135"/>
      <c r="E204" s="135"/>
      <c r="F204" s="135"/>
      <c r="G204" s="135"/>
      <c r="H204" s="135"/>
      <c r="I204" s="135"/>
      <c r="J204" s="135"/>
      <c r="K204" s="135"/>
      <c r="L204" s="135"/>
      <c r="M204" s="135"/>
      <c r="N204" s="135"/>
      <c r="O204" s="135"/>
      <c r="P204" s="135"/>
      <c r="Q204" s="135"/>
      <c r="R204" s="135"/>
      <c r="S204" s="135"/>
      <c r="T204" s="135"/>
      <c r="U204" s="135"/>
      <c r="V204" s="135"/>
      <c r="W204" s="135"/>
      <c r="X204" s="135"/>
      <c r="Y204" s="135"/>
      <c r="Z204" s="135"/>
    </row>
    <row r="205" spans="1:26" ht="21.6" customHeight="1">
      <c r="A205" s="135"/>
      <c r="B205" s="135"/>
      <c r="C205" s="135"/>
      <c r="D205" s="135"/>
      <c r="E205" s="135"/>
      <c r="F205" s="135"/>
      <c r="G205" s="135"/>
      <c r="H205" s="135"/>
      <c r="I205" s="135"/>
      <c r="J205" s="135"/>
      <c r="K205" s="135"/>
      <c r="L205" s="135"/>
      <c r="M205" s="135"/>
      <c r="N205" s="135"/>
      <c r="O205" s="135"/>
      <c r="P205" s="135"/>
      <c r="Q205" s="135"/>
      <c r="R205" s="135"/>
      <c r="S205" s="135"/>
      <c r="T205" s="135"/>
      <c r="U205" s="135"/>
      <c r="V205" s="135"/>
      <c r="W205" s="135"/>
      <c r="X205" s="135"/>
      <c r="Y205" s="135"/>
      <c r="Z205" s="135"/>
    </row>
    <row r="206" spans="1:26" ht="21.6" customHeight="1">
      <c r="A206" s="135"/>
      <c r="B206" s="135"/>
      <c r="C206" s="135"/>
      <c r="D206" s="135"/>
      <c r="E206" s="135"/>
      <c r="F206" s="135"/>
      <c r="G206" s="135"/>
      <c r="H206" s="135"/>
      <c r="I206" s="135"/>
      <c r="J206" s="135"/>
      <c r="K206" s="135"/>
      <c r="L206" s="135"/>
      <c r="M206" s="135"/>
      <c r="N206" s="135"/>
      <c r="O206" s="135"/>
      <c r="P206" s="135"/>
      <c r="Q206" s="135"/>
      <c r="R206" s="135"/>
      <c r="S206" s="135"/>
      <c r="T206" s="135"/>
      <c r="U206" s="135"/>
      <c r="V206" s="135"/>
      <c r="W206" s="135"/>
      <c r="X206" s="135"/>
      <c r="Y206" s="135"/>
      <c r="Z206" s="135"/>
    </row>
    <row r="207" spans="1:26" ht="21.6" customHeight="1">
      <c r="A207" s="135"/>
      <c r="B207" s="135"/>
      <c r="C207" s="135"/>
      <c r="D207" s="135"/>
      <c r="E207" s="135"/>
      <c r="F207" s="135"/>
      <c r="G207" s="135"/>
      <c r="H207" s="135"/>
      <c r="I207" s="135"/>
      <c r="J207" s="135"/>
      <c r="K207" s="135"/>
      <c r="L207" s="135"/>
      <c r="M207" s="135"/>
      <c r="N207" s="135"/>
      <c r="O207" s="135"/>
      <c r="P207" s="135"/>
      <c r="Q207" s="135"/>
      <c r="R207" s="135"/>
      <c r="S207" s="135"/>
      <c r="T207" s="135"/>
      <c r="U207" s="135"/>
      <c r="V207" s="135"/>
      <c r="W207" s="135"/>
      <c r="X207" s="135"/>
      <c r="Y207" s="135"/>
      <c r="Z207" s="135"/>
    </row>
    <row r="208" spans="1:26" ht="21.6" customHeight="1">
      <c r="A208" s="135"/>
      <c r="B208" s="135"/>
      <c r="C208" s="135"/>
      <c r="D208" s="135"/>
      <c r="E208" s="135"/>
      <c r="F208" s="135"/>
      <c r="G208" s="135"/>
      <c r="H208" s="135"/>
      <c r="I208" s="135"/>
      <c r="J208" s="135"/>
      <c r="K208" s="135"/>
      <c r="L208" s="135"/>
      <c r="M208" s="135"/>
      <c r="N208" s="135"/>
      <c r="O208" s="135"/>
      <c r="P208" s="135"/>
      <c r="Q208" s="135"/>
      <c r="R208" s="135"/>
      <c r="S208" s="135"/>
      <c r="T208" s="135"/>
      <c r="U208" s="135"/>
      <c r="V208" s="135"/>
      <c r="W208" s="135"/>
      <c r="X208" s="135"/>
      <c r="Y208" s="135"/>
      <c r="Z208" s="135"/>
    </row>
    <row r="209" spans="1:26" ht="21.6" customHeight="1">
      <c r="A209" s="135"/>
      <c r="B209" s="135"/>
      <c r="C209" s="135"/>
      <c r="D209" s="135"/>
      <c r="E209" s="135"/>
      <c r="F209" s="135"/>
      <c r="G209" s="135"/>
      <c r="H209" s="135"/>
      <c r="I209" s="135"/>
      <c r="J209" s="135"/>
      <c r="K209" s="135"/>
      <c r="L209" s="135"/>
      <c r="M209" s="135"/>
      <c r="N209" s="135"/>
      <c r="O209" s="135"/>
      <c r="P209" s="135"/>
      <c r="Q209" s="135"/>
      <c r="R209" s="135"/>
      <c r="S209" s="135"/>
      <c r="T209" s="135"/>
      <c r="U209" s="135"/>
      <c r="V209" s="135"/>
      <c r="W209" s="135"/>
      <c r="X209" s="135"/>
      <c r="Y209" s="135"/>
      <c r="Z209" s="135"/>
    </row>
    <row r="210" spans="1:26" ht="21.6" customHeight="1">
      <c r="A210" s="135"/>
      <c r="B210" s="135"/>
      <c r="C210" s="135"/>
      <c r="D210" s="135"/>
      <c r="E210" s="135"/>
      <c r="F210" s="135"/>
      <c r="G210" s="135"/>
      <c r="H210" s="135"/>
      <c r="I210" s="135"/>
      <c r="J210" s="135"/>
      <c r="K210" s="135"/>
      <c r="L210" s="135"/>
      <c r="M210" s="135"/>
      <c r="N210" s="135"/>
      <c r="O210" s="135"/>
      <c r="P210" s="135"/>
      <c r="Q210" s="135"/>
      <c r="R210" s="135"/>
      <c r="S210" s="135"/>
      <c r="T210" s="135"/>
      <c r="U210" s="135"/>
      <c r="V210" s="135"/>
      <c r="W210" s="135"/>
      <c r="X210" s="135"/>
      <c r="Y210" s="135"/>
      <c r="Z210" s="135"/>
    </row>
    <row r="211" spans="1:26" ht="21.6" customHeight="1">
      <c r="A211" s="135"/>
      <c r="B211" s="135"/>
      <c r="C211" s="135"/>
      <c r="D211" s="135"/>
      <c r="E211" s="135"/>
      <c r="F211" s="135"/>
      <c r="G211" s="135"/>
      <c r="H211" s="135"/>
      <c r="I211" s="135"/>
      <c r="J211" s="135"/>
      <c r="K211" s="135"/>
      <c r="L211" s="135"/>
      <c r="M211" s="135"/>
      <c r="N211" s="135"/>
      <c r="O211" s="135"/>
      <c r="P211" s="135"/>
      <c r="Q211" s="135"/>
      <c r="R211" s="135"/>
      <c r="S211" s="135"/>
      <c r="T211" s="135"/>
      <c r="U211" s="135"/>
      <c r="V211" s="135"/>
      <c r="W211" s="135"/>
      <c r="X211" s="135"/>
      <c r="Y211" s="135"/>
      <c r="Z211" s="135"/>
    </row>
    <row r="212" spans="1:26" ht="21.6" customHeight="1">
      <c r="A212" s="135"/>
      <c r="B212" s="135"/>
      <c r="C212" s="135"/>
      <c r="D212" s="135"/>
      <c r="E212" s="135"/>
      <c r="F212" s="135"/>
      <c r="G212" s="135"/>
      <c r="H212" s="135"/>
      <c r="I212" s="135"/>
      <c r="J212" s="135"/>
      <c r="K212" s="135"/>
      <c r="L212" s="135"/>
      <c r="M212" s="135"/>
      <c r="N212" s="135"/>
      <c r="O212" s="135"/>
      <c r="P212" s="135"/>
      <c r="Q212" s="135"/>
      <c r="R212" s="135"/>
      <c r="S212" s="135"/>
      <c r="T212" s="135"/>
      <c r="U212" s="135"/>
      <c r="V212" s="135"/>
      <c r="W212" s="135"/>
      <c r="X212" s="135"/>
      <c r="Y212" s="135"/>
      <c r="Z212" s="135"/>
    </row>
    <row r="213" spans="1:26" ht="21.6" customHeight="1">
      <c r="A213" s="135"/>
      <c r="B213" s="135"/>
      <c r="C213" s="135"/>
      <c r="D213" s="135"/>
      <c r="E213" s="135"/>
      <c r="F213" s="135"/>
      <c r="G213" s="135"/>
      <c r="H213" s="135"/>
      <c r="I213" s="135"/>
      <c r="J213" s="135"/>
      <c r="K213" s="135"/>
      <c r="L213" s="135"/>
      <c r="M213" s="135"/>
      <c r="N213" s="135"/>
      <c r="O213" s="135"/>
      <c r="P213" s="135"/>
      <c r="Q213" s="135"/>
      <c r="R213" s="135"/>
      <c r="S213" s="135"/>
      <c r="T213" s="135"/>
      <c r="U213" s="135"/>
      <c r="V213" s="135"/>
      <c r="W213" s="135"/>
      <c r="X213" s="135"/>
      <c r="Y213" s="135"/>
      <c r="Z213" s="135"/>
    </row>
    <row r="214" spans="1:26" ht="21.6" customHeight="1">
      <c r="A214" s="135"/>
      <c r="B214" s="135"/>
      <c r="C214" s="135"/>
      <c r="D214" s="135"/>
      <c r="E214" s="135"/>
      <c r="F214" s="135"/>
      <c r="G214" s="135"/>
      <c r="H214" s="135"/>
      <c r="I214" s="135"/>
      <c r="J214" s="135"/>
      <c r="K214" s="135"/>
      <c r="L214" s="135"/>
      <c r="M214" s="135"/>
      <c r="N214" s="135"/>
      <c r="O214" s="135"/>
      <c r="P214" s="135"/>
      <c r="Q214" s="135"/>
      <c r="R214" s="135"/>
      <c r="S214" s="135"/>
      <c r="T214" s="135"/>
      <c r="U214" s="135"/>
      <c r="V214" s="135"/>
      <c r="W214" s="135"/>
      <c r="X214" s="135"/>
      <c r="Y214" s="135"/>
      <c r="Z214" s="135"/>
    </row>
    <row r="215" spans="1:26" ht="21.6" customHeight="1">
      <c r="A215" s="135"/>
      <c r="B215" s="135"/>
      <c r="C215" s="135"/>
      <c r="D215" s="135"/>
      <c r="E215" s="135"/>
      <c r="F215" s="135"/>
      <c r="G215" s="135"/>
      <c r="H215" s="135"/>
      <c r="I215" s="135"/>
      <c r="J215" s="135"/>
      <c r="K215" s="135"/>
      <c r="L215" s="135"/>
      <c r="M215" s="135"/>
      <c r="N215" s="135"/>
      <c r="O215" s="135"/>
      <c r="P215" s="135"/>
      <c r="Q215" s="135"/>
      <c r="R215" s="135"/>
      <c r="S215" s="135"/>
      <c r="T215" s="135"/>
      <c r="U215" s="135"/>
      <c r="V215" s="135"/>
      <c r="W215" s="135"/>
      <c r="X215" s="135"/>
      <c r="Y215" s="135"/>
      <c r="Z215" s="135"/>
    </row>
    <row r="216" spans="1:26" ht="21.6" customHeight="1">
      <c r="A216" s="135"/>
      <c r="B216" s="135"/>
      <c r="C216" s="135"/>
      <c r="D216" s="135"/>
      <c r="E216" s="135"/>
      <c r="F216" s="135"/>
      <c r="G216" s="135"/>
      <c r="H216" s="135"/>
      <c r="I216" s="135"/>
      <c r="J216" s="135"/>
      <c r="K216" s="135"/>
      <c r="L216" s="135"/>
      <c r="M216" s="135"/>
      <c r="N216" s="135"/>
      <c r="O216" s="135"/>
      <c r="P216" s="135"/>
      <c r="Q216" s="135"/>
      <c r="R216" s="135"/>
      <c r="S216" s="135"/>
      <c r="T216" s="135"/>
      <c r="U216" s="135"/>
      <c r="V216" s="135"/>
      <c r="W216" s="135"/>
      <c r="X216" s="135"/>
      <c r="Y216" s="135"/>
      <c r="Z216" s="135"/>
    </row>
    <row r="217" spans="1:26" ht="21.6" customHeight="1">
      <c r="A217" s="135"/>
      <c r="B217" s="135"/>
      <c r="C217" s="135"/>
      <c r="D217" s="135"/>
      <c r="E217" s="135"/>
      <c r="F217" s="135"/>
      <c r="G217" s="135"/>
      <c r="H217" s="135"/>
      <c r="I217" s="135"/>
      <c r="J217" s="135"/>
      <c r="K217" s="135"/>
      <c r="L217" s="135"/>
      <c r="M217" s="135"/>
      <c r="N217" s="135"/>
      <c r="O217" s="135"/>
      <c r="P217" s="135"/>
      <c r="Q217" s="135"/>
      <c r="R217" s="135"/>
      <c r="S217" s="135"/>
      <c r="T217" s="135"/>
      <c r="U217" s="135"/>
      <c r="V217" s="135"/>
      <c r="W217" s="135"/>
      <c r="X217" s="135"/>
      <c r="Y217" s="135"/>
      <c r="Z217" s="135"/>
    </row>
    <row r="218" spans="1:26" ht="21.6" customHeight="1">
      <c r="A218" s="135"/>
      <c r="B218" s="135"/>
      <c r="C218" s="135"/>
      <c r="D218" s="135"/>
      <c r="E218" s="135"/>
      <c r="F218" s="135"/>
      <c r="G218" s="135"/>
      <c r="H218" s="135"/>
      <c r="I218" s="135"/>
      <c r="J218" s="135"/>
      <c r="K218" s="135"/>
      <c r="L218" s="135"/>
      <c r="M218" s="135"/>
      <c r="N218" s="135"/>
      <c r="O218" s="135"/>
      <c r="P218" s="135"/>
      <c r="Q218" s="135"/>
      <c r="R218" s="135"/>
      <c r="S218" s="135"/>
      <c r="T218" s="135"/>
      <c r="U218" s="135"/>
      <c r="V218" s="135"/>
      <c r="W218" s="135"/>
      <c r="X218" s="135"/>
      <c r="Y218" s="135"/>
      <c r="Z218" s="135"/>
    </row>
    <row r="219" spans="1:26" ht="21.6" customHeight="1">
      <c r="A219" s="135"/>
      <c r="B219" s="135"/>
      <c r="C219" s="135"/>
      <c r="D219" s="135"/>
      <c r="E219" s="135"/>
      <c r="F219" s="135"/>
      <c r="G219" s="135"/>
      <c r="H219" s="135"/>
      <c r="I219" s="135"/>
      <c r="J219" s="135"/>
      <c r="K219" s="135"/>
      <c r="L219" s="135"/>
      <c r="M219" s="135"/>
      <c r="N219" s="135"/>
      <c r="O219" s="135"/>
      <c r="P219" s="135"/>
      <c r="Q219" s="135"/>
      <c r="R219" s="135"/>
      <c r="S219" s="135"/>
      <c r="T219" s="135"/>
      <c r="U219" s="135"/>
      <c r="V219" s="135"/>
      <c r="W219" s="135"/>
      <c r="X219" s="135"/>
      <c r="Y219" s="135"/>
      <c r="Z219" s="135"/>
    </row>
    <row r="220" spans="1:26" ht="21.6" customHeight="1">
      <c r="A220" s="135"/>
      <c r="B220" s="135"/>
      <c r="C220" s="135"/>
      <c r="D220" s="135"/>
      <c r="E220" s="135"/>
      <c r="F220" s="135"/>
      <c r="G220" s="135"/>
      <c r="H220" s="135"/>
      <c r="I220" s="135"/>
      <c r="J220" s="135"/>
      <c r="K220" s="135"/>
      <c r="L220" s="135"/>
      <c r="M220" s="135"/>
      <c r="N220" s="135"/>
      <c r="O220" s="135"/>
      <c r="P220" s="135"/>
      <c r="Q220" s="135"/>
      <c r="R220" s="135"/>
      <c r="S220" s="135"/>
      <c r="T220" s="135"/>
      <c r="U220" s="135"/>
      <c r="V220" s="135"/>
      <c r="W220" s="135"/>
      <c r="X220" s="135"/>
      <c r="Y220" s="135"/>
      <c r="Z220" s="135"/>
    </row>
    <row r="221" spans="1:26" ht="21.6" customHeight="1">
      <c r="A221" s="135"/>
      <c r="B221" s="135"/>
      <c r="C221" s="135"/>
      <c r="D221" s="135"/>
      <c r="E221" s="135"/>
      <c r="F221" s="135"/>
      <c r="G221" s="135"/>
      <c r="H221" s="135"/>
      <c r="I221" s="135"/>
      <c r="J221" s="135"/>
      <c r="K221" s="135"/>
      <c r="L221" s="135"/>
      <c r="M221" s="135"/>
      <c r="N221" s="135"/>
      <c r="O221" s="135"/>
      <c r="P221" s="135"/>
      <c r="Q221" s="135"/>
      <c r="R221" s="135"/>
      <c r="S221" s="135"/>
      <c r="T221" s="135"/>
      <c r="U221" s="135"/>
      <c r="V221" s="135"/>
      <c r="W221" s="135"/>
      <c r="X221" s="135"/>
      <c r="Y221" s="135"/>
      <c r="Z221" s="135"/>
    </row>
    <row r="222" spans="1:26" ht="21.6" customHeight="1">
      <c r="A222" s="135"/>
      <c r="B222" s="135"/>
      <c r="C222" s="135"/>
      <c r="D222" s="135"/>
      <c r="E222" s="135"/>
      <c r="F222" s="135"/>
      <c r="G222" s="135"/>
      <c r="H222" s="135"/>
      <c r="I222" s="135"/>
      <c r="J222" s="135"/>
      <c r="K222" s="135"/>
      <c r="L222" s="135"/>
      <c r="M222" s="135"/>
      <c r="N222" s="135"/>
      <c r="O222" s="135"/>
      <c r="P222" s="135"/>
      <c r="Q222" s="135"/>
      <c r="R222" s="135"/>
      <c r="S222" s="135"/>
      <c r="T222" s="135"/>
      <c r="U222" s="135"/>
      <c r="V222" s="135"/>
      <c r="W222" s="135"/>
      <c r="X222" s="135"/>
      <c r="Y222" s="135"/>
      <c r="Z222" s="135"/>
    </row>
    <row r="223" spans="1:26" ht="21.6" customHeight="1">
      <c r="A223" s="135"/>
      <c r="B223" s="135"/>
      <c r="C223" s="135"/>
      <c r="D223" s="135"/>
      <c r="E223" s="135"/>
      <c r="F223" s="135"/>
      <c r="G223" s="135"/>
      <c r="H223" s="135"/>
      <c r="I223" s="135"/>
      <c r="J223" s="135"/>
      <c r="K223" s="135"/>
      <c r="L223" s="135"/>
      <c r="M223" s="135"/>
      <c r="N223" s="135"/>
      <c r="O223" s="135"/>
      <c r="P223" s="135"/>
      <c r="Q223" s="135"/>
      <c r="R223" s="135"/>
      <c r="S223" s="135"/>
      <c r="T223" s="135"/>
      <c r="U223" s="135"/>
      <c r="V223" s="135"/>
      <c r="W223" s="135"/>
      <c r="X223" s="135"/>
      <c r="Y223" s="135"/>
      <c r="Z223" s="135"/>
    </row>
    <row r="224" spans="1:26" ht="21.6" customHeight="1">
      <c r="A224" s="135"/>
      <c r="B224" s="135"/>
      <c r="C224" s="135"/>
      <c r="D224" s="135"/>
      <c r="E224" s="135"/>
      <c r="F224" s="135"/>
      <c r="G224" s="135"/>
      <c r="H224" s="135"/>
      <c r="I224" s="135"/>
      <c r="J224" s="135"/>
      <c r="K224" s="135"/>
      <c r="L224" s="135"/>
      <c r="M224" s="135"/>
      <c r="N224" s="135"/>
      <c r="O224" s="135"/>
      <c r="P224" s="135"/>
      <c r="Q224" s="135"/>
      <c r="R224" s="135"/>
      <c r="S224" s="135"/>
      <c r="T224" s="135"/>
      <c r="U224" s="135"/>
      <c r="V224" s="135"/>
      <c r="W224" s="135"/>
      <c r="X224" s="135"/>
      <c r="Y224" s="135"/>
      <c r="Z224" s="135"/>
    </row>
    <row r="225" spans="1:26" ht="21.6" customHeight="1">
      <c r="A225" s="135"/>
      <c r="B225" s="135"/>
      <c r="C225" s="135"/>
      <c r="D225" s="135"/>
      <c r="E225" s="135"/>
      <c r="F225" s="135"/>
      <c r="G225" s="135"/>
      <c r="H225" s="135"/>
      <c r="I225" s="135"/>
      <c r="J225" s="135"/>
      <c r="K225" s="135"/>
      <c r="L225" s="135"/>
      <c r="M225" s="135"/>
      <c r="N225" s="135"/>
      <c r="O225" s="135"/>
      <c r="P225" s="135"/>
      <c r="Q225" s="135"/>
      <c r="R225" s="135"/>
      <c r="S225" s="135"/>
      <c r="T225" s="135"/>
      <c r="U225" s="135"/>
      <c r="V225" s="135"/>
      <c r="W225" s="135"/>
      <c r="X225" s="135"/>
      <c r="Y225" s="135"/>
      <c r="Z225" s="135"/>
    </row>
    <row r="226" spans="1:26" ht="21.6" customHeight="1">
      <c r="A226" s="135"/>
      <c r="B226" s="135"/>
      <c r="C226" s="135"/>
      <c r="D226" s="135"/>
      <c r="E226" s="135"/>
      <c r="F226" s="135"/>
      <c r="G226" s="135"/>
      <c r="H226" s="135"/>
      <c r="I226" s="135"/>
      <c r="J226" s="135"/>
      <c r="K226" s="135"/>
      <c r="L226" s="135"/>
      <c r="M226" s="135"/>
      <c r="N226" s="135"/>
      <c r="O226" s="135"/>
      <c r="P226" s="135"/>
      <c r="Q226" s="135"/>
      <c r="R226" s="135"/>
      <c r="S226" s="135"/>
      <c r="T226" s="135"/>
      <c r="U226" s="135"/>
      <c r="V226" s="135"/>
      <c r="W226" s="135"/>
      <c r="X226" s="135"/>
      <c r="Y226" s="135"/>
      <c r="Z226" s="135"/>
    </row>
    <row r="227" spans="1:26" ht="21.6" customHeight="1">
      <c r="A227" s="135"/>
      <c r="B227" s="135"/>
      <c r="C227" s="135"/>
      <c r="D227" s="135"/>
      <c r="E227" s="135"/>
      <c r="F227" s="135"/>
      <c r="G227" s="135"/>
      <c r="H227" s="135"/>
      <c r="I227" s="135"/>
      <c r="J227" s="135"/>
      <c r="K227" s="135"/>
      <c r="L227" s="135"/>
      <c r="M227" s="135"/>
      <c r="N227" s="135"/>
      <c r="O227" s="135"/>
      <c r="P227" s="135"/>
      <c r="Q227" s="135"/>
      <c r="R227" s="135"/>
      <c r="S227" s="135"/>
      <c r="T227" s="135"/>
      <c r="U227" s="135"/>
      <c r="V227" s="135"/>
      <c r="W227" s="135"/>
      <c r="X227" s="135"/>
      <c r="Y227" s="135"/>
      <c r="Z227" s="135"/>
    </row>
    <row r="228" spans="1:26" ht="21.6" customHeight="1">
      <c r="A228" s="135"/>
      <c r="B228" s="135"/>
      <c r="C228" s="135"/>
      <c r="D228" s="135"/>
      <c r="E228" s="135"/>
      <c r="F228" s="135"/>
      <c r="G228" s="135"/>
      <c r="H228" s="135"/>
      <c r="I228" s="135"/>
      <c r="J228" s="135"/>
      <c r="K228" s="135"/>
      <c r="L228" s="135"/>
      <c r="M228" s="135"/>
      <c r="N228" s="135"/>
      <c r="O228" s="135"/>
      <c r="P228" s="135"/>
      <c r="Q228" s="135"/>
      <c r="R228" s="135"/>
      <c r="S228" s="135"/>
      <c r="T228" s="135"/>
      <c r="U228" s="135"/>
      <c r="V228" s="135"/>
      <c r="W228" s="135"/>
      <c r="X228" s="135"/>
      <c r="Y228" s="135"/>
      <c r="Z228" s="135"/>
    </row>
    <row r="229" spans="1:26" ht="21.6" customHeight="1">
      <c r="A229" s="135"/>
      <c r="B229" s="135"/>
      <c r="C229" s="135"/>
      <c r="D229" s="135"/>
      <c r="E229" s="135"/>
      <c r="F229" s="135"/>
      <c r="G229" s="135"/>
      <c r="H229" s="135"/>
      <c r="I229" s="135"/>
      <c r="J229" s="135"/>
      <c r="K229" s="135"/>
      <c r="L229" s="135"/>
      <c r="M229" s="135"/>
      <c r="N229" s="135"/>
      <c r="O229" s="135"/>
      <c r="P229" s="135"/>
      <c r="Q229" s="135"/>
      <c r="R229" s="135"/>
      <c r="S229" s="135"/>
      <c r="T229" s="135"/>
      <c r="U229" s="135"/>
      <c r="V229" s="135"/>
      <c r="W229" s="135"/>
      <c r="X229" s="135"/>
      <c r="Y229" s="135"/>
      <c r="Z229" s="135"/>
    </row>
    <row r="230" spans="1:26" ht="21.6" customHeight="1">
      <c r="A230" s="135"/>
      <c r="B230" s="135"/>
      <c r="C230" s="135"/>
      <c r="D230" s="135"/>
      <c r="E230" s="135"/>
      <c r="F230" s="135"/>
      <c r="G230" s="135"/>
      <c r="H230" s="135"/>
      <c r="I230" s="135"/>
      <c r="J230" s="135"/>
      <c r="K230" s="135"/>
      <c r="L230" s="135"/>
      <c r="M230" s="135"/>
      <c r="N230" s="135"/>
      <c r="O230" s="135"/>
      <c r="P230" s="135"/>
      <c r="Q230" s="135"/>
      <c r="R230" s="135"/>
      <c r="S230" s="135"/>
      <c r="T230" s="135"/>
      <c r="U230" s="135"/>
      <c r="V230" s="135"/>
      <c r="W230" s="135"/>
      <c r="X230" s="135"/>
      <c r="Y230" s="135"/>
      <c r="Z230" s="135"/>
    </row>
    <row r="231" spans="1:26" ht="21.6" customHeight="1">
      <c r="A231" s="135"/>
      <c r="B231" s="135"/>
      <c r="C231" s="135"/>
      <c r="D231" s="135"/>
      <c r="E231" s="135"/>
      <c r="F231" s="135"/>
      <c r="G231" s="135"/>
      <c r="H231" s="135"/>
      <c r="I231" s="135"/>
      <c r="J231" s="135"/>
      <c r="K231" s="135"/>
      <c r="L231" s="135"/>
      <c r="M231" s="135"/>
      <c r="N231" s="135"/>
      <c r="O231" s="135"/>
      <c r="P231" s="135"/>
      <c r="Q231" s="135"/>
      <c r="R231" s="135"/>
      <c r="S231" s="135"/>
      <c r="T231" s="135"/>
      <c r="U231" s="135"/>
      <c r="V231" s="135"/>
      <c r="W231" s="135"/>
      <c r="X231" s="135"/>
      <c r="Y231" s="135"/>
      <c r="Z231" s="135"/>
    </row>
    <row r="232" spans="1:26" ht="21.6" customHeight="1">
      <c r="A232" s="135"/>
      <c r="B232" s="135"/>
      <c r="C232" s="135"/>
      <c r="D232" s="135"/>
      <c r="E232" s="135"/>
      <c r="F232" s="135"/>
      <c r="G232" s="135"/>
      <c r="H232" s="135"/>
      <c r="I232" s="135"/>
      <c r="J232" s="135"/>
      <c r="K232" s="135"/>
      <c r="L232" s="135"/>
      <c r="M232" s="135"/>
      <c r="N232" s="135"/>
      <c r="O232" s="135"/>
      <c r="P232" s="135"/>
      <c r="Q232" s="135"/>
      <c r="R232" s="135"/>
      <c r="S232" s="135"/>
      <c r="T232" s="135"/>
      <c r="U232" s="135"/>
      <c r="V232" s="135"/>
      <c r="W232" s="135"/>
      <c r="X232" s="135"/>
      <c r="Y232" s="135"/>
      <c r="Z232" s="135"/>
    </row>
    <row r="233" spans="1:26" ht="21.6" customHeight="1">
      <c r="A233" s="135"/>
      <c r="B233" s="135"/>
      <c r="C233" s="135"/>
      <c r="D233" s="135"/>
      <c r="E233" s="135"/>
      <c r="F233" s="135"/>
      <c r="G233" s="135"/>
      <c r="H233" s="135"/>
      <c r="I233" s="135"/>
      <c r="J233" s="135"/>
      <c r="K233" s="135"/>
      <c r="L233" s="135"/>
      <c r="M233" s="135"/>
      <c r="N233" s="135"/>
      <c r="O233" s="135"/>
      <c r="P233" s="135"/>
      <c r="Q233" s="135"/>
      <c r="R233" s="135"/>
      <c r="S233" s="135"/>
      <c r="T233" s="135"/>
      <c r="U233" s="135"/>
      <c r="V233" s="135"/>
      <c r="W233" s="135"/>
      <c r="X233" s="135"/>
      <c r="Y233" s="135"/>
      <c r="Z233" s="135"/>
    </row>
    <row r="234" spans="1:26" ht="21.6" customHeight="1">
      <c r="A234" s="135"/>
      <c r="B234" s="135"/>
      <c r="C234" s="135"/>
      <c r="D234" s="135"/>
      <c r="E234" s="135"/>
      <c r="F234" s="135"/>
      <c r="G234" s="135"/>
      <c r="H234" s="135"/>
      <c r="I234" s="135"/>
      <c r="J234" s="135"/>
      <c r="K234" s="135"/>
      <c r="L234" s="135"/>
      <c r="M234" s="135"/>
      <c r="N234" s="135"/>
      <c r="O234" s="135"/>
      <c r="P234" s="135"/>
      <c r="Q234" s="135"/>
      <c r="R234" s="135"/>
      <c r="S234" s="135"/>
      <c r="T234" s="135"/>
      <c r="U234" s="135"/>
      <c r="V234" s="135"/>
      <c r="W234" s="135"/>
      <c r="X234" s="135"/>
      <c r="Y234" s="135"/>
      <c r="Z234" s="135"/>
    </row>
    <row r="235" spans="1:26" ht="21.6" customHeight="1">
      <c r="A235" s="135"/>
      <c r="B235" s="135"/>
      <c r="C235" s="135"/>
      <c r="D235" s="135"/>
      <c r="E235" s="135"/>
      <c r="F235" s="135"/>
      <c r="G235" s="135"/>
      <c r="H235" s="135"/>
      <c r="I235" s="135"/>
      <c r="J235" s="135"/>
      <c r="K235" s="135"/>
      <c r="L235" s="135"/>
      <c r="M235" s="135"/>
      <c r="N235" s="135"/>
      <c r="O235" s="135"/>
      <c r="P235" s="135"/>
      <c r="Q235" s="135"/>
      <c r="R235" s="135"/>
      <c r="S235" s="135"/>
      <c r="T235" s="135"/>
      <c r="U235" s="135"/>
      <c r="V235" s="135"/>
      <c r="W235" s="135"/>
      <c r="X235" s="135"/>
      <c r="Y235" s="135"/>
      <c r="Z235" s="135"/>
    </row>
    <row r="236" spans="1:26" ht="21.6" customHeight="1">
      <c r="A236" s="135"/>
      <c r="B236" s="135"/>
      <c r="C236" s="135"/>
      <c r="D236" s="135"/>
      <c r="E236" s="135"/>
      <c r="F236" s="135"/>
      <c r="G236" s="135"/>
      <c r="H236" s="135"/>
      <c r="I236" s="135"/>
      <c r="J236" s="135"/>
      <c r="K236" s="135"/>
      <c r="L236" s="135"/>
      <c r="M236" s="135"/>
      <c r="N236" s="135"/>
      <c r="O236" s="135"/>
      <c r="P236" s="135"/>
      <c r="Q236" s="135"/>
      <c r="R236" s="135"/>
      <c r="S236" s="135"/>
      <c r="T236" s="135"/>
      <c r="U236" s="135"/>
      <c r="V236" s="135"/>
      <c r="W236" s="135"/>
      <c r="X236" s="135"/>
      <c r="Y236" s="135"/>
      <c r="Z236" s="135"/>
    </row>
    <row r="237" spans="1:26" ht="21.6" customHeight="1">
      <c r="A237" s="135"/>
      <c r="B237" s="135"/>
      <c r="C237" s="135"/>
      <c r="D237" s="135"/>
      <c r="E237" s="135"/>
      <c r="F237" s="135"/>
      <c r="G237" s="135"/>
      <c r="H237" s="135"/>
      <c r="I237" s="135"/>
      <c r="J237" s="135"/>
      <c r="K237" s="135"/>
      <c r="L237" s="135"/>
      <c r="M237" s="135"/>
      <c r="N237" s="135"/>
      <c r="O237" s="135"/>
      <c r="P237" s="135"/>
      <c r="Q237" s="135"/>
      <c r="R237" s="135"/>
      <c r="S237" s="135"/>
      <c r="T237" s="135"/>
      <c r="U237" s="135"/>
      <c r="V237" s="135"/>
      <c r="W237" s="135"/>
      <c r="X237" s="135"/>
      <c r="Y237" s="135"/>
      <c r="Z237" s="135"/>
    </row>
    <row r="238" spans="1:26" ht="21.6" customHeight="1">
      <c r="A238" s="135"/>
      <c r="B238" s="135"/>
      <c r="C238" s="135"/>
      <c r="D238" s="135"/>
      <c r="E238" s="135"/>
      <c r="F238" s="135"/>
      <c r="G238" s="135"/>
      <c r="H238" s="135"/>
      <c r="I238" s="135"/>
      <c r="J238" s="135"/>
      <c r="K238" s="135"/>
      <c r="L238" s="135"/>
      <c r="M238" s="135"/>
      <c r="N238" s="135"/>
      <c r="O238" s="135"/>
      <c r="P238" s="135"/>
      <c r="Q238" s="135"/>
      <c r="R238" s="135"/>
      <c r="S238" s="135"/>
      <c r="T238" s="135"/>
      <c r="U238" s="135"/>
      <c r="V238" s="135"/>
      <c r="W238" s="135"/>
      <c r="X238" s="135"/>
      <c r="Y238" s="135"/>
      <c r="Z238" s="135"/>
    </row>
    <row r="239" spans="1:26" ht="21.6" customHeight="1">
      <c r="A239" s="135"/>
      <c r="B239" s="135"/>
      <c r="C239" s="135"/>
      <c r="D239" s="135"/>
      <c r="E239" s="135"/>
      <c r="F239" s="135"/>
      <c r="G239" s="135"/>
      <c r="H239" s="135"/>
      <c r="I239" s="135"/>
      <c r="J239" s="135"/>
      <c r="K239" s="135"/>
      <c r="L239" s="135"/>
      <c r="M239" s="135"/>
      <c r="N239" s="135"/>
      <c r="O239" s="135"/>
      <c r="P239" s="135"/>
      <c r="Q239" s="135"/>
      <c r="R239" s="135"/>
      <c r="S239" s="135"/>
      <c r="T239" s="135"/>
      <c r="U239" s="135"/>
      <c r="V239" s="135"/>
      <c r="W239" s="135"/>
      <c r="X239" s="135"/>
      <c r="Y239" s="135"/>
      <c r="Z239" s="135"/>
    </row>
    <row r="240" spans="1:26" ht="21.6" customHeight="1">
      <c r="A240" s="135"/>
      <c r="B240" s="135"/>
      <c r="C240" s="135"/>
      <c r="D240" s="135"/>
      <c r="E240" s="135"/>
      <c r="F240" s="135"/>
      <c r="G240" s="135"/>
      <c r="H240" s="135"/>
      <c r="I240" s="135"/>
      <c r="J240" s="135"/>
      <c r="K240" s="135"/>
      <c r="L240" s="135"/>
      <c r="M240" s="135"/>
      <c r="N240" s="135"/>
      <c r="O240" s="135"/>
      <c r="P240" s="135"/>
      <c r="Q240" s="135"/>
      <c r="R240" s="135"/>
      <c r="S240" s="135"/>
      <c r="T240" s="135"/>
      <c r="U240" s="135"/>
      <c r="V240" s="135"/>
      <c r="W240" s="135"/>
      <c r="X240" s="135"/>
      <c r="Y240" s="135"/>
      <c r="Z240" s="135"/>
    </row>
    <row r="241" spans="1:26" ht="21.6" customHeight="1">
      <c r="A241" s="135"/>
      <c r="B241" s="135"/>
      <c r="C241" s="135"/>
      <c r="D241" s="135"/>
      <c r="E241" s="135"/>
      <c r="F241" s="135"/>
      <c r="G241" s="135"/>
      <c r="H241" s="135"/>
      <c r="I241" s="135"/>
      <c r="J241" s="135"/>
      <c r="K241" s="135"/>
      <c r="L241" s="135"/>
      <c r="M241" s="135"/>
      <c r="N241" s="135"/>
      <c r="O241" s="135"/>
      <c r="P241" s="135"/>
      <c r="Q241" s="135"/>
      <c r="R241" s="135"/>
      <c r="S241" s="135"/>
      <c r="T241" s="135"/>
      <c r="U241" s="135"/>
      <c r="V241" s="135"/>
      <c r="W241" s="135"/>
      <c r="X241" s="135"/>
      <c r="Y241" s="135"/>
      <c r="Z241" s="135"/>
    </row>
    <row r="242" spans="1:26" ht="21.6" customHeight="1">
      <c r="A242" s="135"/>
      <c r="B242" s="135"/>
      <c r="C242" s="135"/>
      <c r="D242" s="135"/>
      <c r="E242" s="135"/>
      <c r="F242" s="135"/>
      <c r="G242" s="135"/>
      <c r="H242" s="135"/>
      <c r="I242" s="135"/>
      <c r="J242" s="135"/>
      <c r="K242" s="135"/>
      <c r="L242" s="135"/>
      <c r="M242" s="135"/>
      <c r="N242" s="135"/>
      <c r="O242" s="135"/>
      <c r="P242" s="135"/>
      <c r="Q242" s="135"/>
      <c r="R242" s="135"/>
      <c r="S242" s="135"/>
      <c r="T242" s="135"/>
      <c r="U242" s="135"/>
      <c r="V242" s="135"/>
      <c r="W242" s="135"/>
      <c r="X242" s="135"/>
      <c r="Y242" s="135"/>
      <c r="Z242" s="135"/>
    </row>
    <row r="243" spans="1:26" ht="21.6" customHeight="1">
      <c r="A243" s="135"/>
      <c r="B243" s="135"/>
      <c r="C243" s="135"/>
      <c r="D243" s="135"/>
      <c r="E243" s="135"/>
      <c r="F243" s="135"/>
      <c r="G243" s="135"/>
      <c r="H243" s="135"/>
      <c r="I243" s="135"/>
      <c r="J243" s="135"/>
      <c r="K243" s="135"/>
      <c r="L243" s="135"/>
      <c r="M243" s="135"/>
      <c r="N243" s="135"/>
      <c r="O243" s="135"/>
      <c r="P243" s="135"/>
      <c r="Q243" s="135"/>
      <c r="R243" s="135"/>
      <c r="S243" s="135"/>
      <c r="T243" s="135"/>
      <c r="U243" s="135"/>
      <c r="V243" s="135"/>
      <c r="W243" s="135"/>
      <c r="X243" s="135"/>
      <c r="Y243" s="135"/>
      <c r="Z243" s="135"/>
    </row>
    <row r="244" spans="1:26" ht="21.6" customHeight="1">
      <c r="A244" s="135"/>
      <c r="B244" s="135"/>
      <c r="C244" s="135"/>
      <c r="D244" s="135"/>
      <c r="E244" s="135"/>
      <c r="F244" s="135"/>
      <c r="G244" s="135"/>
      <c r="H244" s="135"/>
      <c r="I244" s="135"/>
      <c r="J244" s="135"/>
      <c r="K244" s="135"/>
      <c r="L244" s="135"/>
      <c r="M244" s="135"/>
      <c r="N244" s="135"/>
      <c r="O244" s="135"/>
      <c r="P244" s="135"/>
      <c r="Q244" s="135"/>
      <c r="R244" s="135"/>
      <c r="S244" s="135"/>
      <c r="T244" s="135"/>
      <c r="U244" s="135"/>
      <c r="V244" s="135"/>
      <c r="W244" s="135"/>
      <c r="X244" s="135"/>
      <c r="Y244" s="135"/>
      <c r="Z244" s="135"/>
    </row>
    <row r="245" spans="1:26" ht="21.6" customHeight="1">
      <c r="A245" s="135"/>
      <c r="B245" s="135"/>
      <c r="C245" s="135"/>
      <c r="D245" s="135"/>
      <c r="E245" s="135"/>
      <c r="F245" s="135"/>
      <c r="G245" s="135"/>
      <c r="H245" s="135"/>
      <c r="I245" s="135"/>
      <c r="J245" s="135"/>
      <c r="K245" s="135"/>
      <c r="L245" s="135"/>
      <c r="M245" s="135"/>
      <c r="N245" s="135"/>
      <c r="O245" s="135"/>
      <c r="P245" s="135"/>
      <c r="Q245" s="135"/>
      <c r="R245" s="135"/>
      <c r="S245" s="135"/>
      <c r="T245" s="135"/>
      <c r="U245" s="135"/>
      <c r="V245" s="135"/>
      <c r="W245" s="135"/>
      <c r="X245" s="135"/>
      <c r="Y245" s="135"/>
      <c r="Z245" s="135"/>
    </row>
    <row r="246" spans="1:26" ht="21.6" customHeight="1">
      <c r="A246" s="135"/>
      <c r="B246" s="135"/>
      <c r="C246" s="135"/>
      <c r="D246" s="135"/>
      <c r="E246" s="135"/>
      <c r="F246" s="135"/>
      <c r="G246" s="135"/>
      <c r="H246" s="135"/>
      <c r="I246" s="135"/>
      <c r="J246" s="135"/>
      <c r="K246" s="135"/>
      <c r="L246" s="135"/>
      <c r="M246" s="135"/>
      <c r="N246" s="135"/>
      <c r="O246" s="135"/>
      <c r="P246" s="135"/>
      <c r="Q246" s="135"/>
      <c r="R246" s="135"/>
      <c r="S246" s="135"/>
      <c r="T246" s="135"/>
      <c r="U246" s="135"/>
      <c r="V246" s="135"/>
      <c r="W246" s="135"/>
      <c r="X246" s="135"/>
      <c r="Y246" s="135"/>
      <c r="Z246" s="135"/>
    </row>
    <row r="247" spans="1:26" ht="21.6" customHeight="1">
      <c r="A247" s="135"/>
      <c r="B247" s="135"/>
      <c r="C247" s="135"/>
      <c r="D247" s="135"/>
      <c r="E247" s="135"/>
      <c r="F247" s="135"/>
      <c r="G247" s="135"/>
      <c r="H247" s="135"/>
      <c r="I247" s="135"/>
      <c r="J247" s="135"/>
      <c r="K247" s="135"/>
      <c r="L247" s="135"/>
      <c r="M247" s="135"/>
      <c r="N247" s="135"/>
      <c r="O247" s="135"/>
      <c r="P247" s="135"/>
      <c r="Q247" s="135"/>
      <c r="R247" s="135"/>
      <c r="S247" s="135"/>
      <c r="T247" s="135"/>
      <c r="U247" s="135"/>
      <c r="V247" s="135"/>
      <c r="W247" s="135"/>
      <c r="X247" s="135"/>
      <c r="Y247" s="135"/>
      <c r="Z247" s="135"/>
    </row>
    <row r="248" spans="1:26" ht="21.6" customHeight="1">
      <c r="A248" s="135"/>
      <c r="B248" s="135"/>
      <c r="C248" s="135"/>
      <c r="D248" s="135"/>
      <c r="E248" s="135"/>
      <c r="F248" s="135"/>
      <c r="G248" s="135"/>
      <c r="H248" s="135"/>
      <c r="I248" s="135"/>
      <c r="J248" s="135"/>
      <c r="K248" s="135"/>
      <c r="L248" s="135"/>
      <c r="M248" s="135"/>
      <c r="N248" s="135"/>
      <c r="O248" s="135"/>
      <c r="P248" s="135"/>
      <c r="Q248" s="135"/>
      <c r="R248" s="135"/>
      <c r="S248" s="135"/>
      <c r="T248" s="135"/>
      <c r="U248" s="135"/>
      <c r="V248" s="135"/>
      <c r="W248" s="135"/>
      <c r="X248" s="135"/>
      <c r="Y248" s="135"/>
      <c r="Z248" s="135"/>
    </row>
    <row r="249" spans="1:26" ht="21.6" customHeight="1">
      <c r="A249" s="135"/>
      <c r="B249" s="135"/>
      <c r="C249" s="135"/>
      <c r="D249" s="135"/>
      <c r="E249" s="135"/>
      <c r="F249" s="135"/>
      <c r="G249" s="135"/>
      <c r="H249" s="135"/>
      <c r="I249" s="135"/>
      <c r="J249" s="135"/>
      <c r="K249" s="135"/>
      <c r="L249" s="135"/>
      <c r="M249" s="135"/>
      <c r="N249" s="135"/>
      <c r="O249" s="135"/>
      <c r="P249" s="135"/>
      <c r="Q249" s="135"/>
      <c r="R249" s="135"/>
      <c r="S249" s="135"/>
      <c r="T249" s="135"/>
      <c r="U249" s="135"/>
      <c r="V249" s="135"/>
      <c r="W249" s="135"/>
      <c r="X249" s="135"/>
      <c r="Y249" s="135"/>
      <c r="Z249" s="135"/>
    </row>
    <row r="250" spans="1:26" ht="21.6" customHeight="1">
      <c r="A250" s="135"/>
      <c r="B250" s="135"/>
      <c r="C250" s="135"/>
      <c r="D250" s="135"/>
      <c r="E250" s="135"/>
      <c r="F250" s="135"/>
      <c r="G250" s="135"/>
      <c r="H250" s="135"/>
      <c r="I250" s="135"/>
      <c r="J250" s="135"/>
      <c r="K250" s="135"/>
      <c r="L250" s="135"/>
      <c r="M250" s="135"/>
      <c r="N250" s="135"/>
      <c r="O250" s="135"/>
      <c r="P250" s="135"/>
      <c r="Q250" s="135"/>
      <c r="R250" s="135"/>
      <c r="S250" s="135"/>
      <c r="T250" s="135"/>
      <c r="U250" s="135"/>
      <c r="V250" s="135"/>
      <c r="W250" s="135"/>
      <c r="X250" s="135"/>
      <c r="Y250" s="135"/>
      <c r="Z250" s="135"/>
    </row>
    <row r="251" spans="1:26" ht="21.6" customHeight="1">
      <c r="A251" s="135"/>
      <c r="B251" s="135"/>
      <c r="C251" s="135"/>
      <c r="D251" s="135"/>
      <c r="E251" s="135"/>
      <c r="F251" s="135"/>
      <c r="G251" s="135"/>
      <c r="H251" s="135"/>
      <c r="I251" s="135"/>
      <c r="J251" s="135"/>
      <c r="K251" s="135"/>
      <c r="L251" s="135"/>
      <c r="M251" s="135"/>
      <c r="N251" s="135"/>
      <c r="O251" s="135"/>
      <c r="P251" s="135"/>
      <c r="Q251" s="135"/>
      <c r="R251" s="135"/>
      <c r="S251" s="135"/>
      <c r="T251" s="135"/>
      <c r="U251" s="135"/>
      <c r="V251" s="135"/>
      <c r="W251" s="135"/>
      <c r="X251" s="135"/>
      <c r="Y251" s="135"/>
      <c r="Z251" s="135"/>
    </row>
    <row r="252" spans="1:26" ht="21.6" customHeight="1">
      <c r="A252" s="135"/>
      <c r="B252" s="135"/>
      <c r="C252" s="135"/>
      <c r="D252" s="135"/>
      <c r="E252" s="135"/>
      <c r="F252" s="135"/>
      <c r="G252" s="135"/>
      <c r="H252" s="135"/>
      <c r="I252" s="135"/>
      <c r="J252" s="135"/>
      <c r="K252" s="135"/>
      <c r="L252" s="135"/>
      <c r="M252" s="135"/>
      <c r="N252" s="135"/>
      <c r="O252" s="135"/>
      <c r="P252" s="135"/>
      <c r="Q252" s="135"/>
      <c r="R252" s="135"/>
      <c r="S252" s="135"/>
      <c r="T252" s="135"/>
      <c r="U252" s="135"/>
      <c r="V252" s="135"/>
      <c r="W252" s="135"/>
      <c r="X252" s="135"/>
      <c r="Y252" s="135"/>
      <c r="Z252" s="135"/>
    </row>
    <row r="253" spans="1:26" ht="21.6" customHeight="1">
      <c r="A253" s="135"/>
      <c r="B253" s="135"/>
      <c r="C253" s="135"/>
      <c r="D253" s="135"/>
      <c r="E253" s="135"/>
      <c r="F253" s="135"/>
      <c r="G253" s="135"/>
      <c r="H253" s="135"/>
      <c r="I253" s="135"/>
      <c r="J253" s="135"/>
      <c r="K253" s="135"/>
      <c r="L253" s="135"/>
      <c r="M253" s="135"/>
      <c r="N253" s="135"/>
      <c r="O253" s="135"/>
      <c r="P253" s="135"/>
      <c r="Q253" s="135"/>
      <c r="R253" s="135"/>
      <c r="S253" s="135"/>
      <c r="T253" s="135"/>
      <c r="U253" s="135"/>
      <c r="V253" s="135"/>
      <c r="W253" s="135"/>
      <c r="X253" s="135"/>
      <c r="Y253" s="135"/>
      <c r="Z253" s="135"/>
    </row>
    <row r="254" spans="1:26" ht="21.6" customHeight="1">
      <c r="A254" s="135"/>
      <c r="B254" s="135"/>
      <c r="C254" s="135"/>
      <c r="D254" s="135"/>
      <c r="E254" s="135"/>
      <c r="F254" s="135"/>
      <c r="G254" s="135"/>
      <c r="H254" s="135"/>
      <c r="I254" s="135"/>
      <c r="J254" s="135"/>
      <c r="K254" s="135"/>
      <c r="L254" s="135"/>
      <c r="M254" s="135"/>
      <c r="N254" s="135"/>
      <c r="O254" s="135"/>
      <c r="P254" s="135"/>
      <c r="Q254" s="135"/>
      <c r="R254" s="135"/>
      <c r="S254" s="135"/>
      <c r="T254" s="135"/>
      <c r="U254" s="135"/>
      <c r="V254" s="135"/>
      <c r="W254" s="135"/>
      <c r="X254" s="135"/>
      <c r="Y254" s="135"/>
      <c r="Z254" s="135"/>
    </row>
    <row r="255" spans="1:26" ht="21.6" customHeight="1">
      <c r="A255" s="135"/>
      <c r="B255" s="135"/>
      <c r="C255" s="135"/>
      <c r="D255" s="135"/>
      <c r="E255" s="135"/>
      <c r="F255" s="135"/>
      <c r="G255" s="135"/>
      <c r="H255" s="135"/>
      <c r="I255" s="135"/>
      <c r="J255" s="135"/>
      <c r="K255" s="135"/>
      <c r="L255" s="135"/>
      <c r="M255" s="135"/>
      <c r="N255" s="135"/>
      <c r="O255" s="135"/>
      <c r="P255" s="135"/>
      <c r="Q255" s="135"/>
      <c r="R255" s="135"/>
      <c r="S255" s="135"/>
      <c r="T255" s="135"/>
      <c r="U255" s="135"/>
      <c r="V255" s="135"/>
      <c r="W255" s="135"/>
      <c r="X255" s="135"/>
      <c r="Y255" s="135"/>
      <c r="Z255" s="135"/>
    </row>
    <row r="256" spans="1:26" ht="21.6" customHeight="1">
      <c r="A256" s="135"/>
      <c r="B256" s="135"/>
      <c r="C256" s="135"/>
      <c r="D256" s="135"/>
      <c r="E256" s="135"/>
      <c r="F256" s="135"/>
      <c r="G256" s="135"/>
      <c r="H256" s="135"/>
      <c r="I256" s="135"/>
      <c r="J256" s="135"/>
      <c r="K256" s="135"/>
      <c r="L256" s="135"/>
      <c r="M256" s="135"/>
      <c r="N256" s="135"/>
      <c r="O256" s="135"/>
      <c r="P256" s="135"/>
      <c r="Q256" s="135"/>
      <c r="R256" s="135"/>
      <c r="S256" s="135"/>
      <c r="T256" s="135"/>
      <c r="U256" s="135"/>
      <c r="V256" s="135"/>
      <c r="W256" s="135"/>
      <c r="X256" s="135"/>
      <c r="Y256" s="135"/>
      <c r="Z256" s="135"/>
    </row>
    <row r="257" spans="1:26" ht="21.6" customHeight="1">
      <c r="A257" s="135"/>
      <c r="B257" s="135"/>
      <c r="C257" s="135"/>
      <c r="D257" s="135"/>
      <c r="E257" s="135"/>
      <c r="F257" s="135"/>
      <c r="G257" s="135"/>
      <c r="H257" s="135"/>
      <c r="I257" s="135"/>
      <c r="J257" s="135"/>
      <c r="K257" s="135"/>
      <c r="L257" s="135"/>
      <c r="M257" s="135"/>
      <c r="N257" s="135"/>
      <c r="O257" s="135"/>
      <c r="P257" s="135"/>
      <c r="Q257" s="135"/>
      <c r="R257" s="135"/>
      <c r="S257" s="135"/>
      <c r="T257" s="135"/>
      <c r="U257" s="135"/>
      <c r="V257" s="135"/>
      <c r="W257" s="135"/>
      <c r="X257" s="135"/>
      <c r="Y257" s="135"/>
      <c r="Z257" s="135"/>
    </row>
    <row r="258" spans="1:26" ht="21.6" customHeight="1">
      <c r="A258" s="135"/>
      <c r="B258" s="135"/>
      <c r="C258" s="135"/>
      <c r="D258" s="135"/>
      <c r="E258" s="135"/>
      <c r="F258" s="135"/>
      <c r="G258" s="135"/>
      <c r="H258" s="135"/>
      <c r="I258" s="135"/>
      <c r="J258" s="135"/>
      <c r="K258" s="135"/>
      <c r="L258" s="135"/>
      <c r="M258" s="135"/>
      <c r="N258" s="135"/>
      <c r="O258" s="135"/>
      <c r="P258" s="135"/>
      <c r="Q258" s="135"/>
      <c r="R258" s="135"/>
      <c r="S258" s="135"/>
      <c r="T258" s="135"/>
      <c r="U258" s="135"/>
      <c r="V258" s="135"/>
      <c r="W258" s="135"/>
      <c r="X258" s="135"/>
      <c r="Y258" s="135"/>
      <c r="Z258" s="135"/>
    </row>
    <row r="259" spans="1:26" ht="21.6" customHeight="1">
      <c r="A259" s="135"/>
      <c r="B259" s="135"/>
      <c r="C259" s="135"/>
      <c r="D259" s="135"/>
      <c r="E259" s="135"/>
      <c r="F259" s="135"/>
      <c r="G259" s="135"/>
      <c r="H259" s="135"/>
      <c r="I259" s="135"/>
      <c r="J259" s="135"/>
      <c r="K259" s="135"/>
      <c r="L259" s="135"/>
      <c r="M259" s="135"/>
      <c r="N259" s="135"/>
      <c r="O259" s="135"/>
      <c r="P259" s="135"/>
      <c r="Q259" s="135"/>
      <c r="R259" s="135"/>
      <c r="S259" s="135"/>
      <c r="T259" s="135"/>
      <c r="U259" s="135"/>
      <c r="V259" s="135"/>
      <c r="W259" s="135"/>
      <c r="X259" s="135"/>
      <c r="Y259" s="135"/>
      <c r="Z259" s="135"/>
    </row>
    <row r="260" spans="1:26" ht="21.6" customHeight="1">
      <c r="A260" s="135"/>
      <c r="B260" s="135"/>
      <c r="C260" s="135"/>
      <c r="D260" s="135"/>
      <c r="E260" s="135"/>
      <c r="F260" s="135"/>
      <c r="G260" s="135"/>
      <c r="H260" s="135"/>
      <c r="I260" s="135"/>
      <c r="J260" s="135"/>
      <c r="K260" s="135"/>
      <c r="L260" s="135"/>
      <c r="M260" s="135"/>
      <c r="N260" s="135"/>
      <c r="O260" s="135"/>
      <c r="P260" s="135"/>
      <c r="Q260" s="135"/>
      <c r="R260" s="135"/>
      <c r="S260" s="135"/>
      <c r="T260" s="135"/>
      <c r="U260" s="135"/>
      <c r="V260" s="135"/>
      <c r="W260" s="135"/>
      <c r="X260" s="135"/>
      <c r="Y260" s="135"/>
      <c r="Z260" s="135"/>
    </row>
    <row r="261" spans="1:26" ht="21.6" customHeight="1">
      <c r="A261" s="135"/>
      <c r="B261" s="135"/>
      <c r="C261" s="135"/>
      <c r="D261" s="135"/>
      <c r="E261" s="135"/>
      <c r="F261" s="135"/>
      <c r="G261" s="135"/>
      <c r="H261" s="135"/>
      <c r="I261" s="135"/>
      <c r="J261" s="135"/>
      <c r="K261" s="135"/>
      <c r="L261" s="135"/>
      <c r="M261" s="135"/>
      <c r="N261" s="135"/>
      <c r="O261" s="135"/>
      <c r="P261" s="135"/>
      <c r="Q261" s="135"/>
      <c r="R261" s="135"/>
      <c r="S261" s="135"/>
      <c r="T261" s="135"/>
      <c r="U261" s="135"/>
      <c r="V261" s="135"/>
      <c r="W261" s="135"/>
      <c r="X261" s="135"/>
      <c r="Y261" s="135"/>
      <c r="Z261" s="135"/>
    </row>
    <row r="262" spans="1:26" ht="21.6" customHeight="1">
      <c r="A262" s="135"/>
      <c r="B262" s="135"/>
      <c r="C262" s="135"/>
      <c r="D262" s="135"/>
      <c r="E262" s="135"/>
      <c r="F262" s="135"/>
      <c r="G262" s="135"/>
      <c r="H262" s="135"/>
      <c r="I262" s="135"/>
      <c r="J262" s="135"/>
      <c r="K262" s="135"/>
      <c r="L262" s="135"/>
      <c r="M262" s="135"/>
      <c r="N262" s="135"/>
      <c r="O262" s="135"/>
      <c r="P262" s="135"/>
      <c r="Q262" s="135"/>
      <c r="R262" s="135"/>
      <c r="S262" s="135"/>
      <c r="T262" s="135"/>
      <c r="U262" s="135"/>
      <c r="V262" s="135"/>
      <c r="W262" s="135"/>
      <c r="X262" s="135"/>
      <c r="Y262" s="135"/>
      <c r="Z262" s="135"/>
    </row>
    <row r="263" spans="1:26" ht="21.6" customHeight="1">
      <c r="A263" s="135"/>
      <c r="B263" s="135"/>
      <c r="C263" s="135"/>
      <c r="D263" s="135"/>
      <c r="E263" s="135"/>
      <c r="F263" s="135"/>
      <c r="G263" s="135"/>
      <c r="H263" s="135"/>
      <c r="I263" s="135"/>
      <c r="J263" s="135"/>
      <c r="K263" s="135"/>
      <c r="L263" s="135"/>
      <c r="M263" s="135"/>
      <c r="N263" s="135"/>
      <c r="O263" s="135"/>
      <c r="P263" s="135"/>
      <c r="Q263" s="135"/>
      <c r="R263" s="135"/>
      <c r="S263" s="135"/>
      <c r="T263" s="135"/>
      <c r="U263" s="135"/>
      <c r="V263" s="135"/>
      <c r="W263" s="135"/>
      <c r="X263" s="135"/>
      <c r="Y263" s="135"/>
      <c r="Z263" s="135"/>
    </row>
    <row r="264" spans="1:26" ht="21.6" customHeight="1">
      <c r="A264" s="135"/>
      <c r="B264" s="135"/>
      <c r="C264" s="135"/>
      <c r="D264" s="135"/>
      <c r="E264" s="135"/>
      <c r="F264" s="135"/>
      <c r="G264" s="135"/>
      <c r="H264" s="135"/>
      <c r="I264" s="135"/>
      <c r="J264" s="135"/>
      <c r="K264" s="135"/>
      <c r="L264" s="135"/>
      <c r="M264" s="135"/>
      <c r="N264" s="135"/>
      <c r="O264" s="135"/>
      <c r="P264" s="135"/>
      <c r="Q264" s="135"/>
      <c r="R264" s="135"/>
      <c r="S264" s="135"/>
      <c r="T264" s="135"/>
      <c r="U264" s="135"/>
      <c r="V264" s="135"/>
      <c r="W264" s="135"/>
      <c r="X264" s="135"/>
      <c r="Y264" s="135"/>
      <c r="Z264" s="135"/>
    </row>
    <row r="265" spans="1:26" ht="21.6" customHeight="1">
      <c r="A265" s="135"/>
      <c r="B265" s="135"/>
      <c r="C265" s="135"/>
      <c r="D265" s="135"/>
      <c r="E265" s="135"/>
      <c r="F265" s="135"/>
      <c r="G265" s="135"/>
      <c r="H265" s="135"/>
      <c r="I265" s="135"/>
      <c r="J265" s="135"/>
      <c r="K265" s="135"/>
      <c r="L265" s="135"/>
      <c r="M265" s="135"/>
      <c r="N265" s="135"/>
      <c r="O265" s="135"/>
      <c r="P265" s="135"/>
      <c r="Q265" s="135"/>
      <c r="R265" s="135"/>
      <c r="S265" s="135"/>
      <c r="T265" s="135"/>
      <c r="U265" s="135"/>
      <c r="V265" s="135"/>
      <c r="W265" s="135"/>
      <c r="X265" s="135"/>
      <c r="Y265" s="135"/>
      <c r="Z265" s="135"/>
    </row>
    <row r="266" spans="1:26" ht="21.6" customHeight="1">
      <c r="A266" s="135"/>
      <c r="B266" s="135"/>
      <c r="C266" s="135"/>
      <c r="D266" s="135"/>
      <c r="E266" s="135"/>
      <c r="F266" s="135"/>
      <c r="G266" s="135"/>
      <c r="H266" s="135"/>
      <c r="I266" s="135"/>
      <c r="J266" s="135"/>
      <c r="K266" s="135"/>
      <c r="L266" s="135"/>
      <c r="M266" s="135"/>
      <c r="N266" s="135"/>
      <c r="O266" s="135"/>
      <c r="P266" s="135"/>
      <c r="Q266" s="135"/>
      <c r="R266" s="135"/>
      <c r="S266" s="135"/>
      <c r="T266" s="135"/>
      <c r="U266" s="135"/>
      <c r="V266" s="135"/>
      <c r="W266" s="135"/>
      <c r="X266" s="135"/>
      <c r="Y266" s="135"/>
      <c r="Z266" s="135"/>
    </row>
    <row r="267" spans="1:26" ht="21.6" customHeight="1">
      <c r="A267" s="135"/>
      <c r="B267" s="135"/>
      <c r="C267" s="135"/>
      <c r="D267" s="135"/>
      <c r="E267" s="135"/>
      <c r="F267" s="135"/>
      <c r="G267" s="135"/>
      <c r="H267" s="135"/>
      <c r="I267" s="135"/>
      <c r="J267" s="135"/>
      <c r="K267" s="135"/>
      <c r="L267" s="135"/>
      <c r="M267" s="135"/>
      <c r="N267" s="135"/>
      <c r="O267" s="135"/>
      <c r="P267" s="135"/>
      <c r="Q267" s="135"/>
      <c r="R267" s="135"/>
      <c r="S267" s="135"/>
      <c r="T267" s="135"/>
      <c r="U267" s="135"/>
      <c r="V267" s="135"/>
      <c r="W267" s="135"/>
      <c r="X267" s="135"/>
      <c r="Y267" s="135"/>
      <c r="Z267" s="135"/>
    </row>
    <row r="268" spans="1:26" ht="21.6" customHeight="1">
      <c r="A268" s="135"/>
      <c r="B268" s="135"/>
      <c r="C268" s="135"/>
      <c r="D268" s="135"/>
      <c r="E268" s="135"/>
      <c r="F268" s="135"/>
      <c r="G268" s="135"/>
      <c r="H268" s="135"/>
      <c r="I268" s="135"/>
      <c r="J268" s="135"/>
      <c r="K268" s="135"/>
      <c r="L268" s="135"/>
      <c r="M268" s="135"/>
      <c r="N268" s="135"/>
      <c r="O268" s="135"/>
      <c r="P268" s="135"/>
      <c r="Q268" s="135"/>
      <c r="R268" s="135"/>
      <c r="S268" s="135"/>
      <c r="T268" s="135"/>
      <c r="U268" s="135"/>
      <c r="V268" s="135"/>
      <c r="W268" s="135"/>
      <c r="X268" s="135"/>
      <c r="Y268" s="135"/>
      <c r="Z268" s="135"/>
    </row>
    <row r="269" spans="1:26" ht="21.6" customHeight="1">
      <c r="A269" s="135"/>
      <c r="B269" s="135"/>
      <c r="C269" s="135"/>
      <c r="D269" s="135"/>
      <c r="E269" s="135"/>
      <c r="F269" s="135"/>
      <c r="G269" s="135"/>
      <c r="H269" s="135"/>
      <c r="I269" s="135"/>
      <c r="J269" s="135"/>
      <c r="K269" s="135"/>
      <c r="L269" s="135"/>
      <c r="M269" s="135"/>
      <c r="N269" s="135"/>
      <c r="O269" s="135"/>
      <c r="P269" s="135"/>
      <c r="Q269" s="135"/>
      <c r="R269" s="135"/>
      <c r="S269" s="135"/>
      <c r="T269" s="135"/>
      <c r="U269" s="135"/>
      <c r="V269" s="135"/>
      <c r="W269" s="135"/>
      <c r="X269" s="135"/>
      <c r="Y269" s="135"/>
      <c r="Z269" s="135"/>
    </row>
    <row r="270" spans="1:26" ht="21.6" customHeight="1">
      <c r="A270" s="135"/>
      <c r="B270" s="135"/>
      <c r="C270" s="135"/>
      <c r="D270" s="135"/>
      <c r="E270" s="135"/>
      <c r="F270" s="135"/>
      <c r="G270" s="135"/>
      <c r="H270" s="135"/>
      <c r="I270" s="135"/>
      <c r="J270" s="135"/>
      <c r="K270" s="135"/>
      <c r="L270" s="135"/>
      <c r="M270" s="135"/>
      <c r="N270" s="135"/>
      <c r="O270" s="135"/>
      <c r="P270" s="135"/>
      <c r="Q270" s="135"/>
      <c r="R270" s="135"/>
      <c r="S270" s="135"/>
      <c r="T270" s="135"/>
      <c r="U270" s="135"/>
      <c r="V270" s="135"/>
      <c r="W270" s="135"/>
      <c r="X270" s="135"/>
      <c r="Y270" s="135"/>
      <c r="Z270" s="135"/>
    </row>
    <row r="271" spans="1:26" ht="21.6" customHeight="1">
      <c r="A271" s="135"/>
      <c r="B271" s="135"/>
      <c r="C271" s="135"/>
      <c r="D271" s="135"/>
      <c r="E271" s="135"/>
      <c r="F271" s="135"/>
      <c r="G271" s="135"/>
      <c r="H271" s="135"/>
      <c r="I271" s="135"/>
      <c r="J271" s="135"/>
      <c r="K271" s="135"/>
      <c r="L271" s="135"/>
      <c r="M271" s="135"/>
      <c r="N271" s="135"/>
      <c r="O271" s="135"/>
      <c r="P271" s="135"/>
      <c r="Q271" s="135"/>
      <c r="R271" s="135"/>
      <c r="S271" s="135"/>
      <c r="T271" s="135"/>
      <c r="U271" s="135"/>
      <c r="V271" s="135"/>
      <c r="W271" s="135"/>
      <c r="X271" s="135"/>
      <c r="Y271" s="135"/>
      <c r="Z271" s="135"/>
    </row>
    <row r="272" spans="1:26" ht="21.6" customHeight="1">
      <c r="A272" s="135"/>
      <c r="B272" s="135"/>
      <c r="C272" s="135"/>
      <c r="D272" s="135"/>
      <c r="E272" s="135"/>
      <c r="F272" s="135"/>
      <c r="G272" s="135"/>
      <c r="H272" s="135"/>
      <c r="I272" s="135"/>
      <c r="J272" s="135"/>
      <c r="K272" s="135"/>
      <c r="L272" s="135"/>
      <c r="M272" s="135"/>
      <c r="N272" s="135"/>
      <c r="O272" s="135"/>
      <c r="P272" s="135"/>
      <c r="Q272" s="135"/>
      <c r="R272" s="135"/>
      <c r="S272" s="135"/>
      <c r="T272" s="135"/>
      <c r="U272" s="135"/>
      <c r="V272" s="135"/>
      <c r="W272" s="135"/>
      <c r="X272" s="135"/>
      <c r="Y272" s="135"/>
      <c r="Z272" s="135"/>
    </row>
    <row r="273" spans="1:26" ht="21.6" customHeight="1">
      <c r="A273" s="135"/>
      <c r="B273" s="135"/>
      <c r="C273" s="135"/>
      <c r="D273" s="135"/>
      <c r="E273" s="135"/>
      <c r="F273" s="135"/>
      <c r="G273" s="135"/>
      <c r="H273" s="135"/>
      <c r="I273" s="135"/>
      <c r="J273" s="135"/>
      <c r="K273" s="135"/>
      <c r="L273" s="135"/>
      <c r="M273" s="135"/>
      <c r="N273" s="135"/>
      <c r="O273" s="135"/>
      <c r="P273" s="135"/>
      <c r="Q273" s="135"/>
      <c r="R273" s="135"/>
      <c r="S273" s="135"/>
      <c r="T273" s="135"/>
      <c r="U273" s="135"/>
      <c r="V273" s="135"/>
      <c r="W273" s="135"/>
      <c r="X273" s="135"/>
      <c r="Y273" s="135"/>
      <c r="Z273" s="135"/>
    </row>
    <row r="274" spans="1:26" ht="21.6" customHeight="1">
      <c r="A274" s="135"/>
      <c r="B274" s="135"/>
      <c r="C274" s="135"/>
      <c r="D274" s="135"/>
      <c r="E274" s="135"/>
      <c r="F274" s="135"/>
      <c r="G274" s="135"/>
      <c r="H274" s="135"/>
      <c r="I274" s="135"/>
      <c r="J274" s="135"/>
      <c r="K274" s="135"/>
      <c r="L274" s="135"/>
      <c r="M274" s="135"/>
      <c r="N274" s="135"/>
      <c r="O274" s="135"/>
      <c r="P274" s="135"/>
      <c r="Q274" s="135"/>
      <c r="R274" s="135"/>
      <c r="S274" s="135"/>
      <c r="T274" s="135"/>
      <c r="U274" s="135"/>
      <c r="V274" s="135"/>
      <c r="W274" s="135"/>
      <c r="X274" s="135"/>
      <c r="Y274" s="135"/>
      <c r="Z274" s="135"/>
    </row>
    <row r="275" spans="1:26" ht="21.6" customHeight="1">
      <c r="A275" s="135"/>
      <c r="B275" s="135"/>
      <c r="C275" s="135"/>
      <c r="D275" s="135"/>
      <c r="E275" s="135"/>
      <c r="F275" s="135"/>
      <c r="G275" s="135"/>
      <c r="H275" s="135"/>
      <c r="I275" s="135"/>
      <c r="J275" s="135"/>
      <c r="K275" s="135"/>
      <c r="L275" s="135"/>
      <c r="M275" s="135"/>
      <c r="N275" s="135"/>
      <c r="O275" s="135"/>
      <c r="P275" s="135"/>
      <c r="Q275" s="135"/>
      <c r="R275" s="135"/>
      <c r="S275" s="135"/>
      <c r="T275" s="135"/>
      <c r="U275" s="135"/>
      <c r="V275" s="135"/>
      <c r="W275" s="135"/>
      <c r="X275" s="135"/>
      <c r="Y275" s="135"/>
      <c r="Z275" s="135"/>
    </row>
    <row r="276" spans="1:26" ht="21.6" customHeight="1">
      <c r="A276" s="135"/>
      <c r="B276" s="135"/>
      <c r="C276" s="135"/>
      <c r="D276" s="135"/>
      <c r="E276" s="135"/>
      <c r="F276" s="135"/>
      <c r="G276" s="135"/>
      <c r="H276" s="135"/>
      <c r="I276" s="135"/>
      <c r="J276" s="135"/>
      <c r="K276" s="135"/>
      <c r="L276" s="135"/>
      <c r="M276" s="135"/>
      <c r="N276" s="135"/>
      <c r="O276" s="135"/>
      <c r="P276" s="135"/>
      <c r="Q276" s="135"/>
      <c r="R276" s="135"/>
      <c r="S276" s="135"/>
      <c r="T276" s="135"/>
      <c r="U276" s="135"/>
      <c r="V276" s="135"/>
      <c r="W276" s="135"/>
      <c r="X276" s="135"/>
      <c r="Y276" s="135"/>
      <c r="Z276" s="135"/>
    </row>
    <row r="277" spans="1:26" ht="21.6" customHeight="1">
      <c r="A277" s="135"/>
      <c r="B277" s="135"/>
      <c r="C277" s="135"/>
      <c r="D277" s="135"/>
      <c r="E277" s="135"/>
      <c r="F277" s="135"/>
      <c r="G277" s="135"/>
      <c r="H277" s="135"/>
      <c r="I277" s="135"/>
      <c r="J277" s="135"/>
      <c r="K277" s="135"/>
      <c r="L277" s="135"/>
      <c r="M277" s="135"/>
      <c r="N277" s="135"/>
      <c r="O277" s="135"/>
      <c r="P277" s="135"/>
      <c r="Q277" s="135"/>
      <c r="R277" s="135"/>
      <c r="S277" s="135"/>
      <c r="T277" s="135"/>
      <c r="U277" s="135"/>
      <c r="V277" s="135"/>
      <c r="W277" s="135"/>
      <c r="X277" s="135"/>
      <c r="Y277" s="135"/>
      <c r="Z277" s="135"/>
    </row>
    <row r="278" spans="1:26" ht="21.6" customHeight="1">
      <c r="A278" s="135"/>
      <c r="B278" s="135"/>
      <c r="C278" s="135"/>
      <c r="D278" s="135"/>
      <c r="E278" s="135"/>
      <c r="F278" s="135"/>
      <c r="G278" s="135"/>
      <c r="H278" s="135"/>
      <c r="I278" s="135"/>
      <c r="J278" s="135"/>
      <c r="K278" s="135"/>
      <c r="L278" s="135"/>
      <c r="M278" s="135"/>
      <c r="N278" s="135"/>
      <c r="O278" s="135"/>
      <c r="P278" s="135"/>
      <c r="Q278" s="135"/>
      <c r="R278" s="135"/>
      <c r="S278" s="135"/>
      <c r="T278" s="135"/>
      <c r="U278" s="135"/>
      <c r="V278" s="135"/>
      <c r="W278" s="135"/>
      <c r="X278" s="135"/>
      <c r="Y278" s="135"/>
      <c r="Z278" s="135"/>
    </row>
    <row r="279" spans="1:26" ht="21.6" customHeight="1">
      <c r="A279" s="135"/>
      <c r="B279" s="135"/>
      <c r="C279" s="135"/>
      <c r="D279" s="135"/>
      <c r="E279" s="135"/>
      <c r="F279" s="135"/>
      <c r="G279" s="135"/>
      <c r="H279" s="135"/>
      <c r="I279" s="135"/>
      <c r="J279" s="135"/>
      <c r="K279" s="135"/>
      <c r="L279" s="135"/>
      <c r="M279" s="135"/>
      <c r="N279" s="135"/>
      <c r="O279" s="135"/>
      <c r="P279" s="135"/>
      <c r="Q279" s="135"/>
      <c r="R279" s="135"/>
      <c r="S279" s="135"/>
      <c r="T279" s="135"/>
      <c r="U279" s="135"/>
      <c r="V279" s="135"/>
      <c r="W279" s="135"/>
      <c r="X279" s="135"/>
      <c r="Y279" s="135"/>
      <c r="Z279" s="135"/>
    </row>
    <row r="280" spans="1:26" ht="21.6" customHeight="1">
      <c r="A280" s="135"/>
      <c r="B280" s="135"/>
      <c r="C280" s="135"/>
      <c r="D280" s="135"/>
      <c r="E280" s="135"/>
      <c r="F280" s="135"/>
      <c r="G280" s="135"/>
      <c r="H280" s="135"/>
      <c r="I280" s="135"/>
      <c r="J280" s="135"/>
      <c r="K280" s="135"/>
      <c r="L280" s="135"/>
      <c r="M280" s="135"/>
      <c r="N280" s="135"/>
      <c r="O280" s="135"/>
      <c r="P280" s="135"/>
      <c r="Q280" s="135"/>
      <c r="R280" s="135"/>
      <c r="S280" s="135"/>
      <c r="T280" s="135"/>
      <c r="U280" s="135"/>
      <c r="V280" s="135"/>
      <c r="W280" s="135"/>
      <c r="X280" s="135"/>
      <c r="Y280" s="135"/>
      <c r="Z280" s="135"/>
    </row>
    <row r="281" spans="1:26" ht="21.6" customHeight="1">
      <c r="A281" s="135"/>
      <c r="B281" s="135"/>
      <c r="C281" s="135"/>
      <c r="D281" s="135"/>
      <c r="E281" s="135"/>
      <c r="F281" s="135"/>
      <c r="G281" s="135"/>
      <c r="H281" s="135"/>
      <c r="I281" s="135"/>
      <c r="J281" s="135"/>
      <c r="K281" s="135"/>
      <c r="L281" s="135"/>
      <c r="M281" s="135"/>
      <c r="N281" s="135"/>
      <c r="O281" s="135"/>
      <c r="P281" s="135"/>
      <c r="Q281" s="135"/>
      <c r="R281" s="135"/>
      <c r="S281" s="135"/>
      <c r="T281" s="135"/>
      <c r="U281" s="135"/>
      <c r="V281" s="135"/>
      <c r="W281" s="135"/>
      <c r="X281" s="135"/>
      <c r="Y281" s="135"/>
      <c r="Z281" s="135"/>
    </row>
    <row r="282" spans="1:26" ht="21.6" customHeight="1">
      <c r="A282" s="135"/>
      <c r="B282" s="135"/>
      <c r="C282" s="135"/>
      <c r="D282" s="135"/>
      <c r="E282" s="135"/>
      <c r="F282" s="135"/>
      <c r="G282" s="135"/>
      <c r="H282" s="135"/>
      <c r="I282" s="135"/>
      <c r="J282" s="135"/>
      <c r="K282" s="135"/>
      <c r="L282" s="135"/>
      <c r="M282" s="135"/>
      <c r="N282" s="135"/>
      <c r="O282" s="135"/>
      <c r="P282" s="135"/>
      <c r="Q282" s="135"/>
      <c r="R282" s="135"/>
      <c r="S282" s="135"/>
      <c r="T282" s="135"/>
      <c r="U282" s="135"/>
      <c r="V282" s="135"/>
      <c r="W282" s="135"/>
      <c r="X282" s="135"/>
      <c r="Y282" s="135"/>
      <c r="Z282" s="135"/>
    </row>
    <row r="283" spans="1:26" ht="21.6" customHeight="1">
      <c r="A283" s="135"/>
      <c r="B283" s="135"/>
      <c r="C283" s="135"/>
      <c r="D283" s="135"/>
      <c r="E283" s="135"/>
      <c r="F283" s="135"/>
      <c r="G283" s="135"/>
      <c r="H283" s="135"/>
      <c r="I283" s="135"/>
      <c r="J283" s="135"/>
      <c r="K283" s="135"/>
      <c r="L283" s="135"/>
      <c r="M283" s="135"/>
      <c r="N283" s="135"/>
      <c r="O283" s="135"/>
      <c r="P283" s="135"/>
      <c r="Q283" s="135"/>
      <c r="R283" s="135"/>
      <c r="S283" s="135"/>
      <c r="T283" s="135"/>
      <c r="U283" s="135"/>
      <c r="V283" s="135"/>
      <c r="W283" s="135"/>
      <c r="X283" s="135"/>
      <c r="Y283" s="135"/>
      <c r="Z283" s="135"/>
    </row>
    <row r="284" spans="1:26" ht="21.6" customHeight="1">
      <c r="A284" s="135"/>
      <c r="B284" s="135"/>
      <c r="C284" s="135"/>
      <c r="D284" s="135"/>
      <c r="E284" s="135"/>
      <c r="F284" s="135"/>
      <c r="G284" s="135"/>
      <c r="H284" s="135"/>
      <c r="I284" s="135"/>
      <c r="J284" s="135"/>
      <c r="K284" s="135"/>
      <c r="L284" s="135"/>
      <c r="M284" s="135"/>
      <c r="N284" s="135"/>
      <c r="O284" s="135"/>
      <c r="P284" s="135"/>
      <c r="Q284" s="135"/>
      <c r="R284" s="135"/>
      <c r="S284" s="135"/>
      <c r="T284" s="135"/>
      <c r="U284" s="135"/>
      <c r="V284" s="135"/>
      <c r="W284" s="135"/>
      <c r="X284" s="135"/>
      <c r="Y284" s="135"/>
      <c r="Z284" s="135"/>
    </row>
    <row r="285" spans="1:26" ht="21.6" customHeight="1">
      <c r="A285" s="135"/>
      <c r="B285" s="135"/>
      <c r="C285" s="135"/>
      <c r="D285" s="135"/>
      <c r="E285" s="135"/>
      <c r="F285" s="135"/>
      <c r="G285" s="135"/>
      <c r="H285" s="135"/>
      <c r="I285" s="135"/>
      <c r="J285" s="135"/>
      <c r="K285" s="135"/>
      <c r="L285" s="135"/>
      <c r="M285" s="135"/>
      <c r="N285" s="135"/>
      <c r="O285" s="135"/>
      <c r="P285" s="135"/>
      <c r="Q285" s="135"/>
      <c r="R285" s="135"/>
      <c r="S285" s="135"/>
      <c r="T285" s="135"/>
      <c r="U285" s="135"/>
      <c r="V285" s="135"/>
      <c r="W285" s="135"/>
      <c r="X285" s="135"/>
      <c r="Y285" s="135"/>
      <c r="Z285" s="135"/>
    </row>
    <row r="286" spans="1:26" ht="21.6" customHeight="1">
      <c r="A286" s="135"/>
      <c r="B286" s="135"/>
      <c r="C286" s="135"/>
      <c r="D286" s="135"/>
      <c r="E286" s="135"/>
      <c r="F286" s="135"/>
      <c r="G286" s="135"/>
      <c r="H286" s="135"/>
      <c r="I286" s="135"/>
      <c r="J286" s="135"/>
      <c r="K286" s="135"/>
      <c r="L286" s="135"/>
      <c r="M286" s="135"/>
      <c r="N286" s="135"/>
      <c r="O286" s="135"/>
      <c r="P286" s="135"/>
      <c r="Q286" s="135"/>
      <c r="R286" s="135"/>
      <c r="S286" s="135"/>
      <c r="T286" s="135"/>
      <c r="U286" s="135"/>
      <c r="V286" s="135"/>
      <c r="W286" s="135"/>
      <c r="X286" s="135"/>
      <c r="Y286" s="135"/>
      <c r="Z286" s="135"/>
    </row>
    <row r="287" spans="1:26" ht="21.6" customHeight="1">
      <c r="A287" s="135"/>
      <c r="B287" s="135"/>
      <c r="C287" s="135"/>
      <c r="D287" s="135"/>
      <c r="E287" s="135"/>
      <c r="F287" s="135"/>
      <c r="G287" s="135"/>
      <c r="H287" s="135"/>
      <c r="I287" s="135"/>
      <c r="J287" s="135"/>
      <c r="K287" s="135"/>
      <c r="L287" s="135"/>
      <c r="M287" s="135"/>
      <c r="N287" s="135"/>
      <c r="O287" s="135"/>
      <c r="P287" s="135"/>
      <c r="Q287" s="135"/>
      <c r="R287" s="135"/>
      <c r="S287" s="135"/>
      <c r="T287" s="135"/>
      <c r="U287" s="135"/>
      <c r="V287" s="135"/>
      <c r="W287" s="135"/>
      <c r="X287" s="135"/>
      <c r="Y287" s="135"/>
      <c r="Z287" s="135"/>
    </row>
    <row r="288" spans="1:26" ht="21.6" customHeight="1">
      <c r="A288" s="135"/>
      <c r="B288" s="135"/>
      <c r="C288" s="135"/>
      <c r="D288" s="135"/>
      <c r="E288" s="135"/>
      <c r="F288" s="135"/>
      <c r="G288" s="135"/>
      <c r="H288" s="135"/>
      <c r="I288" s="135"/>
      <c r="J288" s="135"/>
      <c r="K288" s="135"/>
      <c r="L288" s="135"/>
      <c r="M288" s="135"/>
      <c r="N288" s="135"/>
      <c r="O288" s="135"/>
      <c r="P288" s="135"/>
      <c r="Q288" s="135"/>
      <c r="R288" s="135"/>
      <c r="S288" s="135"/>
      <c r="T288" s="135"/>
      <c r="U288" s="135"/>
      <c r="V288" s="135"/>
      <c r="W288" s="135"/>
      <c r="X288" s="135"/>
      <c r="Y288" s="135"/>
      <c r="Z288" s="135"/>
    </row>
    <row r="289" spans="1:26" ht="21.6" customHeight="1">
      <c r="A289" s="135"/>
      <c r="B289" s="135"/>
      <c r="C289" s="135"/>
      <c r="D289" s="135"/>
      <c r="E289" s="135"/>
      <c r="F289" s="135"/>
      <c r="G289" s="135"/>
      <c r="H289" s="135"/>
      <c r="I289" s="135"/>
      <c r="J289" s="135"/>
      <c r="K289" s="135"/>
      <c r="L289" s="135"/>
      <c r="M289" s="135"/>
      <c r="N289" s="135"/>
      <c r="O289" s="135"/>
      <c r="P289" s="135"/>
      <c r="Q289" s="135"/>
      <c r="R289" s="135"/>
      <c r="S289" s="135"/>
      <c r="T289" s="135"/>
      <c r="U289" s="135"/>
      <c r="V289" s="135"/>
      <c r="W289" s="135"/>
      <c r="X289" s="135"/>
      <c r="Y289" s="135"/>
      <c r="Z289" s="135"/>
    </row>
    <row r="290" spans="1:26" ht="21.6" customHeight="1">
      <c r="A290" s="135"/>
      <c r="B290" s="135"/>
      <c r="C290" s="135"/>
      <c r="D290" s="135"/>
      <c r="E290" s="135"/>
      <c r="F290" s="135"/>
      <c r="G290" s="135"/>
      <c r="H290" s="135"/>
      <c r="I290" s="135"/>
      <c r="J290" s="135"/>
      <c r="K290" s="135"/>
      <c r="L290" s="135"/>
      <c r="M290" s="135"/>
      <c r="N290" s="135"/>
      <c r="O290" s="135"/>
      <c r="P290" s="135"/>
      <c r="Q290" s="135"/>
      <c r="R290" s="135"/>
      <c r="S290" s="135"/>
      <c r="T290" s="135"/>
      <c r="U290" s="135"/>
      <c r="V290" s="135"/>
      <c r="W290" s="135"/>
      <c r="X290" s="135"/>
      <c r="Y290" s="135"/>
      <c r="Z290" s="135"/>
    </row>
    <row r="291" spans="1:26" ht="21.6" customHeight="1">
      <c r="A291" s="135"/>
      <c r="B291" s="135"/>
      <c r="C291" s="135"/>
      <c r="D291" s="135"/>
      <c r="E291" s="135"/>
      <c r="F291" s="135"/>
      <c r="G291" s="135"/>
      <c r="H291" s="135"/>
      <c r="I291" s="135"/>
      <c r="J291" s="135"/>
      <c r="K291" s="135"/>
      <c r="L291" s="135"/>
      <c r="M291" s="135"/>
      <c r="N291" s="135"/>
      <c r="O291" s="135"/>
      <c r="P291" s="135"/>
      <c r="Q291" s="135"/>
      <c r="R291" s="135"/>
      <c r="S291" s="135"/>
      <c r="T291" s="135"/>
      <c r="U291" s="135"/>
      <c r="V291" s="135"/>
      <c r="W291" s="135"/>
      <c r="X291" s="135"/>
      <c r="Y291" s="135"/>
      <c r="Z291" s="135"/>
    </row>
    <row r="292" spans="1:26" ht="21.6" customHeight="1">
      <c r="A292" s="135"/>
      <c r="B292" s="135"/>
      <c r="C292" s="135"/>
      <c r="D292" s="135"/>
      <c r="E292" s="135"/>
      <c r="F292" s="135"/>
      <c r="G292" s="135"/>
      <c r="H292" s="135"/>
      <c r="I292" s="135"/>
      <c r="J292" s="135"/>
      <c r="K292" s="135"/>
      <c r="L292" s="135"/>
      <c r="M292" s="135"/>
      <c r="N292" s="135"/>
      <c r="O292" s="135"/>
      <c r="P292" s="135"/>
      <c r="Q292" s="135"/>
      <c r="R292" s="135"/>
      <c r="S292" s="135"/>
      <c r="T292" s="135"/>
      <c r="U292" s="135"/>
      <c r="V292" s="135"/>
      <c r="W292" s="135"/>
      <c r="X292" s="135"/>
      <c r="Y292" s="135"/>
      <c r="Z292" s="135"/>
    </row>
    <row r="293" spans="1:26" ht="21.6" customHeight="1">
      <c r="A293" s="135"/>
      <c r="B293" s="135"/>
      <c r="C293" s="135"/>
      <c r="D293" s="135"/>
      <c r="E293" s="135"/>
      <c r="F293" s="135"/>
      <c r="G293" s="135"/>
      <c r="H293" s="135"/>
      <c r="I293" s="135"/>
      <c r="J293" s="135"/>
      <c r="K293" s="135"/>
      <c r="L293" s="135"/>
      <c r="M293" s="135"/>
      <c r="N293" s="135"/>
      <c r="O293" s="135"/>
      <c r="P293" s="135"/>
      <c r="Q293" s="135"/>
      <c r="R293" s="135"/>
      <c r="S293" s="135"/>
      <c r="T293" s="135"/>
      <c r="U293" s="135"/>
      <c r="V293" s="135"/>
      <c r="W293" s="135"/>
      <c r="X293" s="135"/>
      <c r="Y293" s="135"/>
      <c r="Z293" s="135"/>
    </row>
    <row r="294" spans="1:26" ht="21.6" customHeight="1">
      <c r="A294" s="135"/>
      <c r="B294" s="135"/>
      <c r="C294" s="135"/>
      <c r="D294" s="135"/>
      <c r="E294" s="135"/>
      <c r="F294" s="135"/>
      <c r="G294" s="135"/>
      <c r="H294" s="135"/>
      <c r="I294" s="135"/>
      <c r="J294" s="135"/>
      <c r="K294" s="135"/>
      <c r="L294" s="135"/>
      <c r="M294" s="135"/>
      <c r="N294" s="135"/>
      <c r="O294" s="135"/>
      <c r="P294" s="135"/>
      <c r="Q294" s="135"/>
      <c r="R294" s="135"/>
      <c r="S294" s="135"/>
      <c r="T294" s="135"/>
      <c r="U294" s="135"/>
      <c r="V294" s="135"/>
      <c r="W294" s="135"/>
      <c r="X294" s="135"/>
      <c r="Y294" s="135"/>
      <c r="Z294" s="135"/>
    </row>
    <row r="295" spans="1:26" ht="21.6" customHeight="1">
      <c r="A295" s="135"/>
      <c r="B295" s="135"/>
      <c r="C295" s="135"/>
      <c r="D295" s="135"/>
      <c r="E295" s="135"/>
      <c r="F295" s="135"/>
      <c r="G295" s="135"/>
      <c r="H295" s="135"/>
      <c r="I295" s="135"/>
      <c r="J295" s="135"/>
      <c r="K295" s="135"/>
      <c r="L295" s="135"/>
      <c r="M295" s="135"/>
      <c r="N295" s="135"/>
      <c r="O295" s="135"/>
      <c r="P295" s="135"/>
      <c r="Q295" s="135"/>
      <c r="R295" s="135"/>
      <c r="S295" s="135"/>
      <c r="T295" s="135"/>
      <c r="U295" s="135"/>
      <c r="V295" s="135"/>
      <c r="W295" s="135"/>
      <c r="X295" s="135"/>
      <c r="Y295" s="135"/>
      <c r="Z295" s="135"/>
    </row>
    <row r="296" spans="1:26" ht="21.6" customHeight="1">
      <c r="A296" s="135"/>
      <c r="B296" s="135"/>
      <c r="C296" s="135"/>
      <c r="D296" s="135"/>
      <c r="E296" s="135"/>
      <c r="F296" s="135"/>
      <c r="G296" s="135"/>
      <c r="H296" s="135"/>
      <c r="I296" s="135"/>
      <c r="J296" s="135"/>
      <c r="K296" s="135"/>
      <c r="L296" s="135"/>
      <c r="M296" s="135"/>
      <c r="N296" s="135"/>
      <c r="O296" s="135"/>
      <c r="P296" s="135"/>
      <c r="Q296" s="135"/>
      <c r="R296" s="135"/>
      <c r="S296" s="135"/>
      <c r="T296" s="135"/>
      <c r="U296" s="135"/>
      <c r="V296" s="135"/>
      <c r="W296" s="135"/>
      <c r="X296" s="135"/>
      <c r="Y296" s="135"/>
      <c r="Z296" s="135"/>
    </row>
    <row r="297" spans="1:26" ht="21.6" customHeight="1">
      <c r="A297" s="135"/>
      <c r="B297" s="135"/>
      <c r="C297" s="135"/>
      <c r="D297" s="135"/>
      <c r="E297" s="135"/>
      <c r="F297" s="135"/>
      <c r="G297" s="135"/>
      <c r="H297" s="135"/>
      <c r="I297" s="135"/>
      <c r="J297" s="135"/>
      <c r="K297" s="135"/>
      <c r="L297" s="135"/>
      <c r="M297" s="135"/>
      <c r="N297" s="135"/>
      <c r="O297" s="135"/>
      <c r="P297" s="135"/>
      <c r="Q297" s="135"/>
      <c r="R297" s="135"/>
      <c r="S297" s="135"/>
      <c r="T297" s="135"/>
      <c r="U297" s="135"/>
      <c r="V297" s="135"/>
      <c r="W297" s="135"/>
      <c r="X297" s="135"/>
      <c r="Y297" s="135"/>
      <c r="Z297" s="135"/>
    </row>
    <row r="298" spans="1:26" ht="21.6" customHeight="1">
      <c r="A298" s="135"/>
      <c r="B298" s="135"/>
      <c r="C298" s="135"/>
      <c r="D298" s="135"/>
      <c r="E298" s="135"/>
      <c r="F298" s="135"/>
      <c r="G298" s="135"/>
      <c r="H298" s="135"/>
      <c r="I298" s="135"/>
      <c r="J298" s="135"/>
      <c r="K298" s="135"/>
      <c r="L298" s="135"/>
      <c r="M298" s="135"/>
      <c r="N298" s="135"/>
      <c r="O298" s="135"/>
      <c r="P298" s="135"/>
      <c r="Q298" s="135"/>
      <c r="R298" s="135"/>
      <c r="S298" s="135"/>
      <c r="T298" s="135"/>
      <c r="U298" s="135"/>
      <c r="V298" s="135"/>
      <c r="W298" s="135"/>
      <c r="X298" s="135"/>
      <c r="Y298" s="135"/>
      <c r="Z298" s="135"/>
    </row>
    <row r="299" spans="1:26" ht="21.6" customHeight="1">
      <c r="A299" s="135"/>
      <c r="B299" s="135"/>
      <c r="C299" s="135"/>
      <c r="D299" s="135"/>
      <c r="E299" s="135"/>
      <c r="F299" s="135"/>
      <c r="G299" s="135"/>
      <c r="H299" s="135"/>
      <c r="I299" s="135"/>
      <c r="J299" s="135"/>
      <c r="K299" s="135"/>
      <c r="L299" s="135"/>
      <c r="M299" s="135"/>
      <c r="N299" s="135"/>
      <c r="O299" s="135"/>
      <c r="P299" s="135"/>
      <c r="Q299" s="135"/>
      <c r="R299" s="135"/>
      <c r="S299" s="135"/>
      <c r="T299" s="135"/>
      <c r="U299" s="135"/>
      <c r="V299" s="135"/>
      <c r="W299" s="135"/>
      <c r="X299" s="135"/>
      <c r="Y299" s="135"/>
      <c r="Z299" s="135"/>
    </row>
    <row r="300" spans="1:26" ht="21.6" customHeight="1">
      <c r="A300" s="135"/>
      <c r="B300" s="135"/>
      <c r="C300" s="135"/>
      <c r="D300" s="135"/>
      <c r="E300" s="135"/>
      <c r="F300" s="135"/>
      <c r="G300" s="135"/>
      <c r="H300" s="135"/>
      <c r="I300" s="135"/>
      <c r="J300" s="135"/>
      <c r="K300" s="135"/>
      <c r="L300" s="135"/>
      <c r="M300" s="135"/>
      <c r="N300" s="135"/>
      <c r="O300" s="135"/>
      <c r="P300" s="135"/>
      <c r="Q300" s="135"/>
      <c r="R300" s="135"/>
      <c r="S300" s="135"/>
      <c r="T300" s="135"/>
      <c r="U300" s="135"/>
      <c r="V300" s="135"/>
      <c r="W300" s="135"/>
      <c r="X300" s="135"/>
      <c r="Y300" s="135"/>
      <c r="Z300" s="135"/>
    </row>
    <row r="301" spans="1:26" ht="21.6" customHeight="1">
      <c r="A301" s="135"/>
      <c r="B301" s="135"/>
      <c r="C301" s="135"/>
      <c r="D301" s="135"/>
      <c r="E301" s="135"/>
      <c r="F301" s="135"/>
      <c r="G301" s="135"/>
      <c r="H301" s="135"/>
      <c r="I301" s="135"/>
      <c r="J301" s="135"/>
      <c r="K301" s="135"/>
      <c r="L301" s="135"/>
      <c r="M301" s="135"/>
      <c r="N301" s="135"/>
      <c r="O301" s="135"/>
      <c r="P301" s="135"/>
      <c r="Q301" s="135"/>
      <c r="R301" s="135"/>
      <c r="S301" s="135"/>
      <c r="T301" s="135"/>
      <c r="U301" s="135"/>
      <c r="V301" s="135"/>
      <c r="W301" s="135"/>
      <c r="X301" s="135"/>
      <c r="Y301" s="135"/>
      <c r="Z301" s="135"/>
    </row>
    <row r="302" spans="1:26" ht="21.6" customHeight="1">
      <c r="A302" s="135"/>
      <c r="B302" s="135"/>
      <c r="C302" s="135"/>
      <c r="D302" s="135"/>
      <c r="E302" s="135"/>
      <c r="F302" s="135"/>
      <c r="G302" s="135"/>
      <c r="H302" s="135"/>
      <c r="I302" s="135"/>
      <c r="J302" s="135"/>
      <c r="K302" s="135"/>
      <c r="L302" s="135"/>
      <c r="M302" s="135"/>
      <c r="N302" s="135"/>
      <c r="O302" s="135"/>
      <c r="P302" s="135"/>
      <c r="Q302" s="135"/>
      <c r="R302" s="135"/>
      <c r="S302" s="135"/>
      <c r="T302" s="135"/>
      <c r="U302" s="135"/>
      <c r="V302" s="135"/>
      <c r="W302" s="135"/>
      <c r="X302" s="135"/>
      <c r="Y302" s="135"/>
      <c r="Z302" s="135"/>
    </row>
    <row r="303" spans="1:26" ht="21.6" customHeight="1">
      <c r="A303" s="135"/>
      <c r="B303" s="135"/>
      <c r="C303" s="135"/>
      <c r="D303" s="135"/>
      <c r="E303" s="135"/>
      <c r="F303" s="135"/>
      <c r="G303" s="135"/>
      <c r="H303" s="135"/>
      <c r="I303" s="135"/>
      <c r="J303" s="135"/>
      <c r="K303" s="135"/>
      <c r="L303" s="135"/>
      <c r="M303" s="135"/>
      <c r="N303" s="135"/>
      <c r="O303" s="135"/>
      <c r="P303" s="135"/>
      <c r="Q303" s="135"/>
      <c r="R303" s="135"/>
      <c r="S303" s="135"/>
      <c r="T303" s="135"/>
      <c r="U303" s="135"/>
      <c r="V303" s="135"/>
      <c r="W303" s="135"/>
      <c r="X303" s="135"/>
      <c r="Y303" s="135"/>
      <c r="Z303" s="135"/>
    </row>
    <row r="304" spans="1:26" ht="21.6" customHeight="1">
      <c r="A304" s="135"/>
      <c r="B304" s="135"/>
      <c r="C304" s="135"/>
      <c r="D304" s="135"/>
      <c r="E304" s="135"/>
      <c r="F304" s="135"/>
      <c r="G304" s="135"/>
      <c r="H304" s="135"/>
      <c r="I304" s="135"/>
      <c r="J304" s="135"/>
      <c r="K304" s="135"/>
      <c r="L304" s="135"/>
      <c r="M304" s="135"/>
      <c r="N304" s="135"/>
      <c r="O304" s="135"/>
      <c r="P304" s="135"/>
      <c r="Q304" s="135"/>
      <c r="R304" s="135"/>
      <c r="S304" s="135"/>
      <c r="T304" s="135"/>
      <c r="U304" s="135"/>
      <c r="V304" s="135"/>
      <c r="W304" s="135"/>
      <c r="X304" s="135"/>
      <c r="Y304" s="135"/>
      <c r="Z304" s="135"/>
    </row>
    <row r="305" spans="1:26" ht="21.6" customHeight="1">
      <c r="A305" s="135"/>
      <c r="B305" s="135"/>
      <c r="C305" s="135"/>
      <c r="D305" s="135"/>
      <c r="E305" s="135"/>
      <c r="F305" s="135"/>
      <c r="G305" s="135"/>
      <c r="H305" s="135"/>
      <c r="I305" s="135"/>
      <c r="J305" s="135"/>
      <c r="K305" s="135"/>
      <c r="L305" s="135"/>
      <c r="M305" s="135"/>
      <c r="N305" s="135"/>
      <c r="O305" s="135"/>
      <c r="P305" s="135"/>
      <c r="Q305" s="135"/>
      <c r="R305" s="135"/>
      <c r="S305" s="135"/>
      <c r="T305" s="135"/>
      <c r="U305" s="135"/>
      <c r="V305" s="135"/>
      <c r="W305" s="135"/>
      <c r="X305" s="135"/>
      <c r="Y305" s="135"/>
      <c r="Z305" s="135"/>
    </row>
    <row r="306" spans="1:26" ht="21.6" customHeight="1">
      <c r="A306" s="135"/>
      <c r="B306" s="135"/>
      <c r="C306" s="135"/>
      <c r="D306" s="135"/>
      <c r="E306" s="135"/>
      <c r="F306" s="135"/>
      <c r="G306" s="135"/>
      <c r="H306" s="135"/>
      <c r="I306" s="135"/>
      <c r="J306" s="135"/>
      <c r="K306" s="135"/>
      <c r="L306" s="135"/>
      <c r="M306" s="135"/>
      <c r="N306" s="135"/>
      <c r="O306" s="135"/>
      <c r="P306" s="135"/>
      <c r="Q306" s="135"/>
      <c r="R306" s="135"/>
      <c r="S306" s="135"/>
      <c r="T306" s="135"/>
      <c r="U306" s="135"/>
      <c r="V306" s="135"/>
      <c r="W306" s="135"/>
      <c r="X306" s="135"/>
      <c r="Y306" s="135"/>
      <c r="Z306" s="135"/>
    </row>
    <row r="307" spans="1:26" ht="21.6" customHeight="1">
      <c r="A307" s="135"/>
      <c r="B307" s="135"/>
      <c r="C307" s="135"/>
      <c r="D307" s="135"/>
      <c r="E307" s="135"/>
      <c r="F307" s="135"/>
      <c r="G307" s="135"/>
      <c r="H307" s="135"/>
      <c r="I307" s="135"/>
      <c r="J307" s="135"/>
      <c r="K307" s="135"/>
      <c r="L307" s="135"/>
      <c r="M307" s="135"/>
      <c r="N307" s="135"/>
      <c r="O307" s="135"/>
      <c r="P307" s="135"/>
      <c r="Q307" s="135"/>
      <c r="R307" s="135"/>
      <c r="S307" s="135"/>
      <c r="T307" s="135"/>
      <c r="U307" s="135"/>
      <c r="V307" s="135"/>
      <c r="W307" s="135"/>
      <c r="X307" s="135"/>
      <c r="Y307" s="135"/>
      <c r="Z307" s="135"/>
    </row>
    <row r="308" spans="1:26" ht="21.6" customHeight="1">
      <c r="A308" s="135"/>
      <c r="B308" s="135"/>
      <c r="C308" s="135"/>
      <c r="D308" s="135"/>
      <c r="E308" s="135"/>
      <c r="F308" s="135"/>
      <c r="G308" s="135"/>
      <c r="H308" s="135"/>
      <c r="I308" s="135"/>
      <c r="J308" s="135"/>
      <c r="K308" s="135"/>
      <c r="L308" s="135"/>
      <c r="M308" s="135"/>
      <c r="N308" s="135"/>
      <c r="O308" s="135"/>
      <c r="P308" s="135"/>
      <c r="Q308" s="135"/>
      <c r="R308" s="135"/>
      <c r="S308" s="135"/>
      <c r="T308" s="135"/>
      <c r="U308" s="135"/>
      <c r="V308" s="135"/>
      <c r="W308" s="135"/>
      <c r="X308" s="135"/>
      <c r="Y308" s="135"/>
      <c r="Z308" s="135"/>
    </row>
    <row r="309" spans="1:26" ht="21.6" customHeight="1">
      <c r="A309" s="135"/>
      <c r="B309" s="135"/>
      <c r="C309" s="135"/>
      <c r="D309" s="135"/>
      <c r="E309" s="135"/>
      <c r="F309" s="135"/>
      <c r="G309" s="135"/>
      <c r="H309" s="135"/>
      <c r="I309" s="135"/>
      <c r="J309" s="135"/>
      <c r="K309" s="135"/>
      <c r="L309" s="135"/>
      <c r="M309" s="135"/>
      <c r="N309" s="135"/>
      <c r="O309" s="135"/>
      <c r="P309" s="135"/>
      <c r="Q309" s="135"/>
      <c r="R309" s="135"/>
      <c r="S309" s="135"/>
      <c r="T309" s="135"/>
      <c r="U309" s="135"/>
      <c r="V309" s="135"/>
      <c r="W309" s="135"/>
      <c r="X309" s="135"/>
      <c r="Y309" s="135"/>
      <c r="Z309" s="135"/>
    </row>
    <row r="310" spans="1:26" ht="21.6" customHeight="1">
      <c r="A310" s="135"/>
      <c r="B310" s="135"/>
      <c r="C310" s="135"/>
      <c r="D310" s="135"/>
      <c r="E310" s="135"/>
      <c r="F310" s="135"/>
      <c r="G310" s="135"/>
      <c r="H310" s="135"/>
      <c r="I310" s="135"/>
      <c r="J310" s="135"/>
      <c r="K310" s="135"/>
      <c r="L310" s="135"/>
      <c r="M310" s="135"/>
      <c r="N310" s="135"/>
      <c r="O310" s="135"/>
      <c r="P310" s="135"/>
      <c r="Q310" s="135"/>
      <c r="R310" s="135"/>
      <c r="S310" s="135"/>
      <c r="T310" s="135"/>
      <c r="U310" s="135"/>
      <c r="V310" s="135"/>
      <c r="W310" s="135"/>
      <c r="X310" s="135"/>
      <c r="Y310" s="135"/>
      <c r="Z310" s="135"/>
    </row>
    <row r="311" spans="1:26" ht="21.6" customHeight="1">
      <c r="A311" s="135"/>
      <c r="B311" s="135"/>
      <c r="C311" s="135"/>
      <c r="D311" s="135"/>
      <c r="E311" s="135"/>
      <c r="F311" s="135"/>
      <c r="G311" s="135"/>
      <c r="H311" s="135"/>
      <c r="I311" s="135"/>
      <c r="J311" s="135"/>
      <c r="K311" s="135"/>
      <c r="L311" s="135"/>
      <c r="M311" s="135"/>
      <c r="N311" s="135"/>
      <c r="O311" s="135"/>
      <c r="P311" s="135"/>
      <c r="Q311" s="135"/>
      <c r="R311" s="135"/>
      <c r="S311" s="135"/>
      <c r="T311" s="135"/>
      <c r="U311" s="135"/>
      <c r="V311" s="135"/>
      <c r="W311" s="135"/>
      <c r="X311" s="135"/>
      <c r="Y311" s="135"/>
      <c r="Z311" s="135"/>
    </row>
    <row r="312" spans="1:26" ht="21.6" customHeight="1">
      <c r="A312" s="135"/>
      <c r="B312" s="135"/>
      <c r="C312" s="135"/>
      <c r="D312" s="135"/>
      <c r="E312" s="135"/>
      <c r="F312" s="135"/>
      <c r="G312" s="135"/>
      <c r="H312" s="135"/>
      <c r="I312" s="135"/>
      <c r="J312" s="135"/>
      <c r="K312" s="135"/>
      <c r="L312" s="135"/>
      <c r="M312" s="135"/>
      <c r="N312" s="135"/>
      <c r="O312" s="135"/>
      <c r="P312" s="135"/>
      <c r="Q312" s="135"/>
      <c r="R312" s="135"/>
      <c r="S312" s="135"/>
      <c r="T312" s="135"/>
      <c r="U312" s="135"/>
      <c r="V312" s="135"/>
      <c r="W312" s="135"/>
      <c r="X312" s="135"/>
      <c r="Y312" s="135"/>
      <c r="Z312" s="135"/>
    </row>
    <row r="313" spans="1:26" ht="21.6" customHeight="1">
      <c r="A313" s="135"/>
      <c r="B313" s="135"/>
      <c r="C313" s="135"/>
      <c r="D313" s="135"/>
      <c r="E313" s="135"/>
      <c r="F313" s="135"/>
      <c r="G313" s="135"/>
      <c r="H313" s="135"/>
      <c r="I313" s="135"/>
      <c r="J313" s="135"/>
      <c r="K313" s="135"/>
      <c r="L313" s="135"/>
      <c r="M313" s="135"/>
      <c r="N313" s="135"/>
      <c r="O313" s="135"/>
      <c r="P313" s="135"/>
      <c r="Q313" s="135"/>
      <c r="R313" s="135"/>
      <c r="S313" s="135"/>
      <c r="T313" s="135"/>
      <c r="U313" s="135"/>
      <c r="V313" s="135"/>
      <c r="W313" s="135"/>
      <c r="X313" s="135"/>
      <c r="Y313" s="135"/>
      <c r="Z313" s="135"/>
    </row>
    <row r="314" spans="1:26" ht="21.6" customHeight="1">
      <c r="A314" s="135"/>
      <c r="B314" s="135"/>
      <c r="C314" s="135"/>
      <c r="D314" s="135"/>
      <c r="E314" s="135"/>
      <c r="F314" s="135"/>
      <c r="G314" s="135"/>
      <c r="H314" s="135"/>
      <c r="I314" s="135"/>
      <c r="J314" s="135"/>
      <c r="K314" s="135"/>
      <c r="L314" s="135"/>
      <c r="M314" s="135"/>
      <c r="N314" s="135"/>
      <c r="O314" s="135"/>
      <c r="P314" s="135"/>
      <c r="Q314" s="135"/>
      <c r="R314" s="135"/>
      <c r="S314" s="135"/>
      <c r="T314" s="135"/>
      <c r="U314" s="135"/>
      <c r="V314" s="135"/>
      <c r="W314" s="135"/>
      <c r="X314" s="135"/>
      <c r="Y314" s="135"/>
      <c r="Z314" s="135"/>
    </row>
    <row r="315" spans="1:26" ht="21.6" customHeight="1">
      <c r="A315" s="135"/>
      <c r="B315" s="135"/>
      <c r="C315" s="135"/>
      <c r="D315" s="135"/>
      <c r="E315" s="135"/>
      <c r="F315" s="135"/>
      <c r="G315" s="135"/>
      <c r="H315" s="135"/>
      <c r="I315" s="135"/>
      <c r="J315" s="135"/>
      <c r="K315" s="135"/>
      <c r="L315" s="135"/>
      <c r="M315" s="135"/>
      <c r="N315" s="135"/>
      <c r="O315" s="135"/>
      <c r="P315" s="135"/>
      <c r="Q315" s="135"/>
      <c r="R315" s="135"/>
      <c r="S315" s="135"/>
      <c r="T315" s="135"/>
      <c r="U315" s="135"/>
      <c r="V315" s="135"/>
      <c r="W315" s="135"/>
      <c r="X315" s="135"/>
      <c r="Y315" s="135"/>
      <c r="Z315" s="135"/>
    </row>
    <row r="316" spans="1:26" ht="21.6" customHeight="1">
      <c r="A316" s="135"/>
      <c r="B316" s="135"/>
      <c r="C316" s="135"/>
      <c r="D316" s="135"/>
      <c r="E316" s="135"/>
      <c r="F316" s="135"/>
      <c r="G316" s="135"/>
      <c r="H316" s="135"/>
      <c r="I316" s="135"/>
      <c r="J316" s="135"/>
      <c r="K316" s="135"/>
      <c r="L316" s="135"/>
      <c r="M316" s="135"/>
      <c r="N316" s="135"/>
      <c r="O316" s="135"/>
      <c r="P316" s="135"/>
      <c r="Q316" s="135"/>
      <c r="R316" s="135"/>
      <c r="S316" s="135"/>
      <c r="T316" s="135"/>
      <c r="U316" s="135"/>
      <c r="V316" s="135"/>
      <c r="W316" s="135"/>
      <c r="X316" s="135"/>
      <c r="Y316" s="135"/>
      <c r="Z316" s="135"/>
    </row>
    <row r="317" spans="1:26" ht="21.6" customHeight="1">
      <c r="A317" s="135"/>
      <c r="B317" s="135"/>
      <c r="C317" s="135"/>
      <c r="D317" s="135"/>
      <c r="E317" s="135"/>
      <c r="F317" s="135"/>
      <c r="G317" s="135"/>
      <c r="H317" s="135"/>
      <c r="I317" s="135"/>
      <c r="J317" s="135"/>
      <c r="K317" s="135"/>
      <c r="L317" s="135"/>
      <c r="M317" s="135"/>
      <c r="N317" s="135"/>
      <c r="O317" s="135"/>
      <c r="P317" s="135"/>
      <c r="Q317" s="135"/>
      <c r="R317" s="135"/>
      <c r="S317" s="135"/>
      <c r="T317" s="135"/>
      <c r="U317" s="135"/>
      <c r="V317" s="135"/>
      <c r="W317" s="135"/>
      <c r="X317" s="135"/>
      <c r="Y317" s="135"/>
      <c r="Z317" s="135"/>
    </row>
    <row r="318" spans="1:26" ht="21.6" customHeight="1">
      <c r="A318" s="135"/>
      <c r="B318" s="135"/>
      <c r="C318" s="135"/>
      <c r="D318" s="135"/>
      <c r="E318" s="135"/>
      <c r="F318" s="135"/>
      <c r="G318" s="135"/>
      <c r="H318" s="135"/>
      <c r="I318" s="135"/>
      <c r="J318" s="135"/>
      <c r="K318" s="135"/>
      <c r="L318" s="135"/>
      <c r="M318" s="135"/>
      <c r="N318" s="135"/>
      <c r="O318" s="135"/>
      <c r="P318" s="135"/>
      <c r="Q318" s="135"/>
      <c r="R318" s="135"/>
      <c r="S318" s="135"/>
      <c r="T318" s="135"/>
      <c r="U318" s="135"/>
      <c r="V318" s="135"/>
      <c r="W318" s="135"/>
      <c r="X318" s="135"/>
      <c r="Y318" s="135"/>
      <c r="Z318" s="135"/>
    </row>
    <row r="319" spans="1:26" ht="21.6" customHeight="1">
      <c r="A319" s="135"/>
      <c r="B319" s="135"/>
      <c r="C319" s="135"/>
      <c r="D319" s="135"/>
      <c r="E319" s="135"/>
      <c r="F319" s="135"/>
      <c r="G319" s="135"/>
      <c r="H319" s="135"/>
      <c r="I319" s="135"/>
      <c r="J319" s="135"/>
      <c r="K319" s="135"/>
      <c r="L319" s="135"/>
      <c r="M319" s="135"/>
      <c r="N319" s="135"/>
      <c r="O319" s="135"/>
      <c r="P319" s="135"/>
      <c r="Q319" s="135"/>
      <c r="R319" s="135"/>
      <c r="S319" s="135"/>
      <c r="T319" s="135"/>
      <c r="U319" s="135"/>
      <c r="V319" s="135"/>
      <c r="W319" s="135"/>
      <c r="X319" s="135"/>
      <c r="Y319" s="135"/>
      <c r="Z319" s="135"/>
    </row>
    <row r="320" spans="1:26" ht="21.6" customHeight="1">
      <c r="A320" s="135"/>
      <c r="B320" s="135"/>
      <c r="C320" s="135"/>
      <c r="D320" s="135"/>
      <c r="E320" s="135"/>
      <c r="F320" s="135"/>
      <c r="G320" s="135"/>
      <c r="H320" s="135"/>
      <c r="I320" s="135"/>
      <c r="J320" s="135"/>
      <c r="K320" s="135"/>
      <c r="L320" s="135"/>
      <c r="M320" s="135"/>
      <c r="N320" s="135"/>
      <c r="O320" s="135"/>
      <c r="P320" s="135"/>
      <c r="Q320" s="135"/>
      <c r="R320" s="135"/>
      <c r="S320" s="135"/>
      <c r="T320" s="135"/>
      <c r="U320" s="135"/>
      <c r="V320" s="135"/>
      <c r="W320" s="135"/>
      <c r="X320" s="135"/>
      <c r="Y320" s="135"/>
      <c r="Z320" s="135"/>
    </row>
    <row r="321" spans="1:26" ht="21.6" customHeight="1">
      <c r="A321" s="135"/>
      <c r="B321" s="135"/>
      <c r="C321" s="135"/>
      <c r="D321" s="135"/>
      <c r="E321" s="135"/>
      <c r="F321" s="135"/>
      <c r="G321" s="135"/>
      <c r="H321" s="135"/>
      <c r="I321" s="135"/>
      <c r="J321" s="135"/>
      <c r="K321" s="135"/>
      <c r="L321" s="135"/>
      <c r="M321" s="135"/>
      <c r="N321" s="135"/>
      <c r="O321" s="135"/>
      <c r="P321" s="135"/>
      <c r="Q321" s="135"/>
      <c r="R321" s="135"/>
      <c r="S321" s="135"/>
      <c r="T321" s="135"/>
      <c r="U321" s="135"/>
      <c r="V321" s="135"/>
      <c r="W321" s="135"/>
      <c r="X321" s="135"/>
      <c r="Y321" s="135"/>
      <c r="Z321" s="135"/>
    </row>
    <row r="322" spans="1:26" ht="21.6" customHeight="1">
      <c r="A322" s="135"/>
      <c r="B322" s="135"/>
      <c r="C322" s="135"/>
      <c r="D322" s="135"/>
      <c r="E322" s="135"/>
      <c r="F322" s="135"/>
      <c r="G322" s="135"/>
      <c r="H322" s="135"/>
      <c r="I322" s="135"/>
      <c r="J322" s="135"/>
      <c r="K322" s="135"/>
      <c r="L322" s="135"/>
      <c r="M322" s="135"/>
      <c r="N322" s="135"/>
      <c r="O322" s="135"/>
      <c r="P322" s="135"/>
      <c r="Q322" s="135"/>
      <c r="R322" s="135"/>
      <c r="S322" s="135"/>
      <c r="T322" s="135"/>
      <c r="U322" s="135"/>
      <c r="V322" s="135"/>
      <c r="W322" s="135"/>
      <c r="X322" s="135"/>
      <c r="Y322" s="135"/>
      <c r="Z322" s="135"/>
    </row>
    <row r="323" spans="1:26" ht="21.6" customHeight="1">
      <c r="A323" s="135"/>
      <c r="B323" s="135"/>
      <c r="C323" s="135"/>
      <c r="D323" s="135"/>
      <c r="E323" s="135"/>
      <c r="F323" s="135"/>
      <c r="G323" s="135"/>
      <c r="H323" s="135"/>
      <c r="I323" s="135"/>
      <c r="J323" s="135"/>
      <c r="K323" s="135"/>
      <c r="L323" s="135"/>
      <c r="M323" s="135"/>
      <c r="N323" s="135"/>
      <c r="O323" s="135"/>
      <c r="P323" s="135"/>
      <c r="Q323" s="135"/>
      <c r="R323" s="135"/>
      <c r="S323" s="135"/>
      <c r="T323" s="135"/>
      <c r="U323" s="135"/>
      <c r="V323" s="135"/>
      <c r="W323" s="135"/>
      <c r="X323" s="135"/>
      <c r="Y323" s="135"/>
      <c r="Z323" s="135"/>
    </row>
    <row r="324" spans="1:26" ht="21.6" customHeight="1">
      <c r="A324" s="135"/>
      <c r="B324" s="135"/>
      <c r="C324" s="135"/>
      <c r="D324" s="135"/>
      <c r="E324" s="135"/>
      <c r="F324" s="135"/>
      <c r="G324" s="135"/>
      <c r="H324" s="135"/>
      <c r="I324" s="135"/>
      <c r="J324" s="135"/>
      <c r="K324" s="135"/>
      <c r="L324" s="135"/>
      <c r="M324" s="135"/>
      <c r="N324" s="135"/>
      <c r="O324" s="135"/>
      <c r="P324" s="135"/>
      <c r="Q324" s="135"/>
      <c r="R324" s="135"/>
      <c r="S324" s="135"/>
      <c r="T324" s="135"/>
      <c r="U324" s="135"/>
      <c r="V324" s="135"/>
      <c r="W324" s="135"/>
      <c r="X324" s="135"/>
      <c r="Y324" s="135"/>
      <c r="Z324" s="135"/>
    </row>
    <row r="325" spans="1:26" ht="21.6" customHeight="1">
      <c r="A325" s="135"/>
      <c r="B325" s="135"/>
      <c r="C325" s="135"/>
      <c r="D325" s="135"/>
      <c r="E325" s="135"/>
      <c r="F325" s="135"/>
      <c r="G325" s="135"/>
      <c r="H325" s="135"/>
      <c r="I325" s="135"/>
      <c r="J325" s="135"/>
      <c r="K325" s="135"/>
      <c r="L325" s="135"/>
      <c r="M325" s="135"/>
      <c r="N325" s="135"/>
      <c r="O325" s="135"/>
      <c r="P325" s="135"/>
      <c r="Q325" s="135"/>
      <c r="R325" s="135"/>
      <c r="S325" s="135"/>
      <c r="T325" s="135"/>
      <c r="U325" s="135"/>
      <c r="V325" s="135"/>
      <c r="W325" s="135"/>
      <c r="X325" s="135"/>
      <c r="Y325" s="135"/>
      <c r="Z325" s="135"/>
    </row>
    <row r="326" spans="1:26" ht="21.6" customHeight="1">
      <c r="A326" s="135"/>
      <c r="B326" s="135"/>
      <c r="C326" s="135"/>
      <c r="D326" s="135"/>
      <c r="E326" s="135"/>
      <c r="F326" s="135"/>
      <c r="G326" s="135"/>
      <c r="H326" s="135"/>
      <c r="I326" s="135"/>
      <c r="J326" s="135"/>
      <c r="K326" s="135"/>
      <c r="L326" s="135"/>
      <c r="M326" s="135"/>
      <c r="N326" s="135"/>
      <c r="O326" s="135"/>
      <c r="P326" s="135"/>
      <c r="Q326" s="135"/>
      <c r="R326" s="135"/>
      <c r="S326" s="135"/>
      <c r="T326" s="135"/>
      <c r="U326" s="135"/>
      <c r="V326" s="135"/>
      <c r="W326" s="135"/>
      <c r="X326" s="135"/>
      <c r="Y326" s="135"/>
      <c r="Z326" s="135"/>
    </row>
    <row r="327" spans="1:26" ht="21.6" customHeight="1">
      <c r="A327" s="135"/>
      <c r="B327" s="135"/>
      <c r="C327" s="135"/>
      <c r="D327" s="135"/>
      <c r="E327" s="135"/>
      <c r="F327" s="135"/>
      <c r="G327" s="135"/>
      <c r="H327" s="135"/>
      <c r="I327" s="135"/>
      <c r="J327" s="135"/>
      <c r="K327" s="135"/>
      <c r="L327" s="135"/>
      <c r="M327" s="135"/>
      <c r="N327" s="135"/>
      <c r="O327" s="135"/>
      <c r="P327" s="135"/>
      <c r="Q327" s="135"/>
      <c r="R327" s="135"/>
      <c r="S327" s="135"/>
      <c r="T327" s="135"/>
      <c r="U327" s="135"/>
      <c r="V327" s="135"/>
      <c r="W327" s="135"/>
      <c r="X327" s="135"/>
      <c r="Y327" s="135"/>
      <c r="Z327" s="135"/>
    </row>
    <row r="328" spans="1:26" ht="21.6" customHeight="1">
      <c r="A328" s="135"/>
      <c r="B328" s="135"/>
      <c r="C328" s="135"/>
      <c r="D328" s="135"/>
      <c r="E328" s="135"/>
      <c r="F328" s="135"/>
      <c r="G328" s="135"/>
      <c r="H328" s="135"/>
      <c r="I328" s="135"/>
      <c r="J328" s="135"/>
      <c r="K328" s="135"/>
      <c r="L328" s="135"/>
      <c r="M328" s="135"/>
      <c r="N328" s="135"/>
      <c r="O328" s="135"/>
      <c r="P328" s="135"/>
      <c r="Q328" s="135"/>
      <c r="R328" s="135"/>
      <c r="S328" s="135"/>
      <c r="T328" s="135"/>
      <c r="U328" s="135"/>
      <c r="V328" s="135"/>
      <c r="W328" s="135"/>
      <c r="X328" s="135"/>
      <c r="Y328" s="135"/>
      <c r="Z328" s="135"/>
    </row>
    <row r="329" spans="1:26" ht="21.6" customHeight="1">
      <c r="A329" s="135"/>
      <c r="B329" s="135"/>
      <c r="C329" s="135"/>
      <c r="D329" s="135"/>
      <c r="E329" s="135"/>
      <c r="F329" s="135"/>
      <c r="G329" s="135"/>
      <c r="H329" s="135"/>
      <c r="I329" s="135"/>
      <c r="J329" s="135"/>
      <c r="K329" s="135"/>
      <c r="L329" s="135"/>
      <c r="M329" s="135"/>
      <c r="N329" s="135"/>
      <c r="O329" s="135"/>
      <c r="P329" s="135"/>
      <c r="Q329" s="135"/>
      <c r="R329" s="135"/>
      <c r="S329" s="135"/>
      <c r="T329" s="135"/>
      <c r="U329" s="135"/>
      <c r="V329" s="135"/>
      <c r="W329" s="135"/>
      <c r="X329" s="135"/>
      <c r="Y329" s="135"/>
      <c r="Z329" s="135"/>
    </row>
    <row r="330" spans="1:26" ht="21.6" customHeight="1">
      <c r="A330" s="135"/>
      <c r="B330" s="135"/>
      <c r="C330" s="135"/>
      <c r="D330" s="135"/>
      <c r="E330" s="135"/>
      <c r="F330" s="135"/>
      <c r="G330" s="135"/>
      <c r="H330" s="135"/>
      <c r="I330" s="135"/>
      <c r="J330" s="135"/>
      <c r="K330" s="135"/>
      <c r="L330" s="135"/>
      <c r="M330" s="135"/>
      <c r="N330" s="135"/>
      <c r="O330" s="135"/>
      <c r="P330" s="135"/>
      <c r="Q330" s="135"/>
      <c r="R330" s="135"/>
      <c r="S330" s="135"/>
      <c r="T330" s="135"/>
      <c r="U330" s="135"/>
      <c r="V330" s="135"/>
      <c r="W330" s="135"/>
      <c r="X330" s="135"/>
      <c r="Y330" s="135"/>
      <c r="Z330" s="135"/>
    </row>
    <row r="331" spans="1:26" ht="21.6" customHeight="1">
      <c r="A331" s="135"/>
      <c r="B331" s="135"/>
      <c r="C331" s="135"/>
      <c r="D331" s="135"/>
      <c r="E331" s="135"/>
      <c r="F331" s="135"/>
      <c r="G331" s="135"/>
      <c r="H331" s="135"/>
      <c r="I331" s="135"/>
      <c r="J331" s="135"/>
      <c r="K331" s="135"/>
      <c r="L331" s="135"/>
      <c r="M331" s="135"/>
      <c r="N331" s="135"/>
      <c r="O331" s="135"/>
      <c r="P331" s="135"/>
      <c r="Q331" s="135"/>
      <c r="R331" s="135"/>
      <c r="S331" s="135"/>
      <c r="T331" s="135"/>
      <c r="U331" s="135"/>
      <c r="V331" s="135"/>
      <c r="W331" s="135"/>
      <c r="X331" s="135"/>
      <c r="Y331" s="135"/>
      <c r="Z331" s="135"/>
    </row>
    <row r="332" spans="1:26" ht="21.6" customHeight="1">
      <c r="A332" s="135"/>
      <c r="B332" s="135"/>
      <c r="C332" s="135"/>
      <c r="D332" s="135"/>
      <c r="E332" s="135"/>
      <c r="F332" s="135"/>
      <c r="G332" s="135"/>
      <c r="H332" s="135"/>
      <c r="I332" s="135"/>
      <c r="J332" s="135"/>
      <c r="K332" s="135"/>
      <c r="L332" s="135"/>
      <c r="M332" s="135"/>
      <c r="N332" s="135"/>
      <c r="O332" s="135"/>
      <c r="P332" s="135"/>
      <c r="Q332" s="135"/>
      <c r="R332" s="135"/>
      <c r="S332" s="135"/>
      <c r="T332" s="135"/>
      <c r="U332" s="135"/>
      <c r="V332" s="135"/>
      <c r="W332" s="135"/>
      <c r="X332" s="135"/>
      <c r="Y332" s="135"/>
      <c r="Z332" s="135"/>
    </row>
    <row r="333" spans="1:26" ht="21.6" customHeight="1">
      <c r="A333" s="135"/>
      <c r="B333" s="135"/>
      <c r="C333" s="135"/>
      <c r="D333" s="135"/>
      <c r="E333" s="135"/>
      <c r="F333" s="135"/>
      <c r="G333" s="135"/>
      <c r="H333" s="135"/>
      <c r="I333" s="135"/>
      <c r="J333" s="135"/>
      <c r="K333" s="135"/>
      <c r="L333" s="135"/>
      <c r="M333" s="135"/>
      <c r="N333" s="135"/>
      <c r="O333" s="135"/>
      <c r="P333" s="135"/>
      <c r="Q333" s="135"/>
      <c r="R333" s="135"/>
      <c r="S333" s="135"/>
      <c r="T333" s="135"/>
      <c r="U333" s="135"/>
      <c r="V333" s="135"/>
      <c r="W333" s="135"/>
      <c r="X333" s="135"/>
      <c r="Y333" s="135"/>
      <c r="Z333" s="135"/>
    </row>
    <row r="334" spans="1:26" ht="21.6" customHeight="1">
      <c r="A334" s="135"/>
      <c r="B334" s="135"/>
      <c r="C334" s="135"/>
      <c r="D334" s="135"/>
      <c r="E334" s="135"/>
      <c r="F334" s="135"/>
      <c r="G334" s="135"/>
      <c r="H334" s="135"/>
      <c r="I334" s="135"/>
      <c r="J334" s="135"/>
      <c r="K334" s="135"/>
      <c r="L334" s="135"/>
      <c r="M334" s="135"/>
      <c r="N334" s="135"/>
      <c r="O334" s="135"/>
      <c r="P334" s="135"/>
      <c r="Q334" s="135"/>
      <c r="R334" s="135"/>
      <c r="S334" s="135"/>
      <c r="T334" s="135"/>
      <c r="U334" s="135"/>
      <c r="V334" s="135"/>
      <c r="W334" s="135"/>
      <c r="X334" s="135"/>
      <c r="Y334" s="135"/>
      <c r="Z334" s="135"/>
    </row>
    <row r="335" spans="1:26" ht="21.6" customHeight="1">
      <c r="A335" s="135"/>
      <c r="B335" s="135"/>
      <c r="C335" s="135"/>
      <c r="D335" s="135"/>
      <c r="E335" s="135"/>
      <c r="F335" s="135"/>
      <c r="G335" s="135"/>
      <c r="H335" s="135"/>
      <c r="I335" s="135"/>
      <c r="J335" s="135"/>
      <c r="K335" s="135"/>
      <c r="L335" s="135"/>
      <c r="M335" s="135"/>
      <c r="N335" s="135"/>
      <c r="O335" s="135"/>
      <c r="P335" s="135"/>
      <c r="Q335" s="135"/>
      <c r="R335" s="135"/>
      <c r="S335" s="135"/>
      <c r="T335" s="135"/>
      <c r="U335" s="135"/>
      <c r="V335" s="135"/>
      <c r="W335" s="135"/>
      <c r="X335" s="135"/>
      <c r="Y335" s="135"/>
      <c r="Z335" s="135"/>
    </row>
    <row r="336" spans="1:26" ht="21.6" customHeight="1">
      <c r="A336" s="135"/>
      <c r="B336" s="135"/>
      <c r="C336" s="135"/>
      <c r="D336" s="135"/>
      <c r="E336" s="135"/>
      <c r="F336" s="135"/>
      <c r="G336" s="135"/>
      <c r="H336" s="135"/>
      <c r="I336" s="135"/>
      <c r="J336" s="135"/>
      <c r="K336" s="135"/>
      <c r="L336" s="135"/>
      <c r="M336" s="135"/>
      <c r="N336" s="135"/>
      <c r="O336" s="135"/>
      <c r="P336" s="135"/>
      <c r="Q336" s="135"/>
      <c r="R336" s="135"/>
      <c r="S336" s="135"/>
      <c r="T336" s="135"/>
      <c r="U336" s="135"/>
      <c r="V336" s="135"/>
      <c r="W336" s="135"/>
      <c r="X336" s="135"/>
      <c r="Y336" s="135"/>
      <c r="Z336" s="135"/>
    </row>
    <row r="337" spans="1:26" ht="21.6" customHeight="1">
      <c r="A337" s="135"/>
      <c r="B337" s="135"/>
      <c r="C337" s="135"/>
      <c r="D337" s="135"/>
      <c r="E337" s="135"/>
      <c r="F337" s="135"/>
      <c r="G337" s="135"/>
      <c r="H337" s="135"/>
      <c r="I337" s="135"/>
      <c r="J337" s="135"/>
      <c r="K337" s="135"/>
      <c r="L337" s="135"/>
      <c r="M337" s="135"/>
      <c r="N337" s="135"/>
      <c r="O337" s="135"/>
      <c r="P337" s="135"/>
      <c r="Q337" s="135"/>
      <c r="R337" s="135"/>
      <c r="S337" s="135"/>
      <c r="T337" s="135"/>
      <c r="U337" s="135"/>
      <c r="V337" s="135"/>
      <c r="W337" s="135"/>
      <c r="X337" s="135"/>
      <c r="Y337" s="135"/>
      <c r="Z337" s="135"/>
    </row>
    <row r="338" spans="1:26" ht="21.6" customHeight="1">
      <c r="A338" s="135"/>
      <c r="B338" s="135"/>
      <c r="C338" s="135"/>
      <c r="D338" s="135"/>
      <c r="E338" s="135"/>
      <c r="F338" s="135"/>
      <c r="G338" s="135"/>
      <c r="H338" s="135"/>
      <c r="I338" s="135"/>
      <c r="J338" s="135"/>
      <c r="K338" s="135"/>
      <c r="L338" s="135"/>
      <c r="M338" s="135"/>
      <c r="N338" s="135"/>
      <c r="O338" s="135"/>
      <c r="P338" s="135"/>
      <c r="Q338" s="135"/>
      <c r="R338" s="135"/>
      <c r="S338" s="135"/>
      <c r="T338" s="135"/>
      <c r="U338" s="135"/>
      <c r="V338" s="135"/>
      <c r="W338" s="135"/>
      <c r="X338" s="135"/>
      <c r="Y338" s="135"/>
      <c r="Z338" s="135"/>
    </row>
    <row r="339" spans="1:26" ht="21.6" customHeight="1">
      <c r="A339" s="135"/>
      <c r="B339" s="135"/>
      <c r="C339" s="135"/>
      <c r="D339" s="135"/>
      <c r="E339" s="135"/>
      <c r="F339" s="135"/>
      <c r="G339" s="135"/>
      <c r="H339" s="135"/>
      <c r="I339" s="135"/>
      <c r="J339" s="135"/>
      <c r="K339" s="135"/>
      <c r="L339" s="135"/>
      <c r="M339" s="135"/>
      <c r="N339" s="135"/>
      <c r="O339" s="135"/>
      <c r="P339" s="135"/>
      <c r="Q339" s="135"/>
      <c r="R339" s="135"/>
      <c r="S339" s="135"/>
      <c r="T339" s="135"/>
      <c r="U339" s="135"/>
      <c r="V339" s="135"/>
      <c r="W339" s="135"/>
      <c r="X339" s="135"/>
      <c r="Y339" s="135"/>
      <c r="Z339" s="135"/>
    </row>
    <row r="340" spans="1:26" ht="21.6" customHeight="1">
      <c r="A340" s="135"/>
      <c r="B340" s="135"/>
      <c r="C340" s="135"/>
      <c r="D340" s="135"/>
      <c r="E340" s="135"/>
      <c r="F340" s="135"/>
      <c r="G340" s="135"/>
      <c r="H340" s="135"/>
      <c r="I340" s="135"/>
      <c r="J340" s="135"/>
      <c r="K340" s="135"/>
      <c r="L340" s="135"/>
      <c r="M340" s="135"/>
      <c r="N340" s="135"/>
      <c r="O340" s="135"/>
      <c r="P340" s="135"/>
      <c r="Q340" s="135"/>
      <c r="R340" s="135"/>
      <c r="S340" s="135"/>
      <c r="T340" s="135"/>
      <c r="U340" s="135"/>
      <c r="V340" s="135"/>
      <c r="W340" s="135"/>
      <c r="X340" s="135"/>
      <c r="Y340" s="135"/>
      <c r="Z340" s="135"/>
    </row>
    <row r="341" spans="1:26" ht="21.6" customHeight="1">
      <c r="A341" s="135"/>
      <c r="B341" s="135"/>
      <c r="C341" s="135"/>
      <c r="D341" s="135"/>
      <c r="E341" s="135"/>
      <c r="F341" s="135"/>
      <c r="G341" s="135"/>
      <c r="H341" s="135"/>
      <c r="I341" s="135"/>
      <c r="J341" s="135"/>
      <c r="K341" s="135"/>
      <c r="L341" s="135"/>
      <c r="M341" s="135"/>
      <c r="N341" s="135"/>
      <c r="O341" s="135"/>
      <c r="P341" s="135"/>
      <c r="Q341" s="135"/>
      <c r="R341" s="135"/>
      <c r="S341" s="135"/>
      <c r="T341" s="135"/>
      <c r="U341" s="135"/>
      <c r="V341" s="135"/>
      <c r="W341" s="135"/>
      <c r="X341" s="135"/>
      <c r="Y341" s="135"/>
      <c r="Z341" s="135"/>
    </row>
    <row r="342" spans="1:26" ht="21.6" customHeight="1">
      <c r="A342" s="135"/>
      <c r="B342" s="135"/>
      <c r="C342" s="135"/>
      <c r="D342" s="135"/>
      <c r="E342" s="135"/>
      <c r="F342" s="135"/>
      <c r="G342" s="135"/>
      <c r="H342" s="135"/>
      <c r="I342" s="135"/>
      <c r="J342" s="135"/>
      <c r="K342" s="135"/>
      <c r="L342" s="135"/>
      <c r="M342" s="135"/>
      <c r="N342" s="135"/>
      <c r="O342" s="135"/>
      <c r="P342" s="135"/>
      <c r="Q342" s="135"/>
      <c r="R342" s="135"/>
      <c r="S342" s="135"/>
      <c r="T342" s="135"/>
      <c r="U342" s="135"/>
      <c r="V342" s="135"/>
      <c r="W342" s="135"/>
      <c r="X342" s="135"/>
      <c r="Y342" s="135"/>
      <c r="Z342" s="135"/>
    </row>
    <row r="343" spans="1:26" ht="21.6" customHeight="1">
      <c r="A343" s="135"/>
      <c r="B343" s="135"/>
      <c r="C343" s="135"/>
      <c r="D343" s="135"/>
      <c r="E343" s="135"/>
      <c r="F343" s="135"/>
      <c r="G343" s="135"/>
      <c r="H343" s="135"/>
      <c r="I343" s="135"/>
      <c r="J343" s="135"/>
      <c r="K343" s="135"/>
      <c r="L343" s="135"/>
      <c r="M343" s="135"/>
      <c r="N343" s="135"/>
      <c r="O343" s="135"/>
      <c r="P343" s="135"/>
      <c r="Q343" s="135"/>
      <c r="R343" s="135"/>
      <c r="S343" s="135"/>
      <c r="T343" s="135"/>
      <c r="U343" s="135"/>
      <c r="V343" s="135"/>
      <c r="W343" s="135"/>
      <c r="X343" s="135"/>
      <c r="Y343" s="135"/>
      <c r="Z343" s="135"/>
    </row>
    <row r="344" spans="1:26" ht="21.6" customHeight="1">
      <c r="A344" s="135"/>
      <c r="B344" s="135"/>
      <c r="C344" s="135"/>
      <c r="D344" s="135"/>
      <c r="E344" s="135"/>
      <c r="F344" s="135"/>
      <c r="G344" s="135"/>
      <c r="H344" s="135"/>
      <c r="I344" s="135"/>
      <c r="J344" s="135"/>
      <c r="K344" s="135"/>
      <c r="L344" s="135"/>
      <c r="M344" s="135"/>
      <c r="N344" s="135"/>
      <c r="O344" s="135"/>
      <c r="P344" s="135"/>
      <c r="Q344" s="135"/>
      <c r="R344" s="135"/>
      <c r="S344" s="135"/>
      <c r="T344" s="135"/>
      <c r="U344" s="135"/>
      <c r="V344" s="135"/>
      <c r="W344" s="135"/>
      <c r="X344" s="135"/>
      <c r="Y344" s="135"/>
      <c r="Z344" s="135"/>
    </row>
    <row r="345" spans="1:26" ht="21.6" customHeight="1">
      <c r="A345" s="135"/>
      <c r="B345" s="135"/>
      <c r="C345" s="135"/>
      <c r="D345" s="135"/>
      <c r="E345" s="135"/>
      <c r="F345" s="135"/>
      <c r="G345" s="135"/>
      <c r="H345" s="135"/>
      <c r="I345" s="135"/>
      <c r="J345" s="135"/>
      <c r="K345" s="135"/>
      <c r="L345" s="135"/>
      <c r="M345" s="135"/>
      <c r="N345" s="135"/>
      <c r="O345" s="135"/>
      <c r="P345" s="135"/>
      <c r="Q345" s="135"/>
      <c r="R345" s="135"/>
      <c r="S345" s="135"/>
      <c r="T345" s="135"/>
      <c r="U345" s="135"/>
      <c r="V345" s="135"/>
      <c r="W345" s="135"/>
      <c r="X345" s="135"/>
      <c r="Y345" s="135"/>
      <c r="Z345" s="135"/>
    </row>
    <row r="346" spans="1:26" ht="21.6" customHeight="1">
      <c r="A346" s="135"/>
      <c r="B346" s="135"/>
      <c r="C346" s="135"/>
      <c r="D346" s="135"/>
      <c r="E346" s="135"/>
      <c r="F346" s="135"/>
      <c r="G346" s="135"/>
      <c r="H346" s="135"/>
      <c r="I346" s="135"/>
      <c r="J346" s="135"/>
      <c r="K346" s="135"/>
      <c r="L346" s="135"/>
      <c r="M346" s="135"/>
      <c r="N346" s="135"/>
      <c r="O346" s="135"/>
      <c r="P346" s="135"/>
      <c r="Q346" s="135"/>
      <c r="R346" s="135"/>
      <c r="S346" s="135"/>
      <c r="T346" s="135"/>
      <c r="U346" s="135"/>
      <c r="V346" s="135"/>
      <c r="W346" s="135"/>
      <c r="X346" s="135"/>
      <c r="Y346" s="135"/>
      <c r="Z346" s="135"/>
    </row>
    <row r="347" spans="1:26" ht="21.6" customHeight="1">
      <c r="A347" s="135"/>
      <c r="B347" s="135"/>
      <c r="C347" s="135"/>
      <c r="D347" s="135"/>
      <c r="E347" s="135"/>
      <c r="F347" s="135"/>
      <c r="G347" s="135"/>
      <c r="H347" s="135"/>
      <c r="I347" s="135"/>
      <c r="J347" s="135"/>
      <c r="K347" s="135"/>
      <c r="L347" s="135"/>
      <c r="M347" s="135"/>
      <c r="N347" s="135"/>
      <c r="O347" s="135"/>
      <c r="P347" s="135"/>
      <c r="Q347" s="135"/>
      <c r="R347" s="135"/>
      <c r="S347" s="135"/>
      <c r="T347" s="135"/>
      <c r="U347" s="135"/>
      <c r="V347" s="135"/>
      <c r="W347" s="135"/>
      <c r="X347" s="135"/>
      <c r="Y347" s="135"/>
      <c r="Z347" s="135"/>
    </row>
    <row r="348" spans="1:26" ht="21.6" customHeight="1">
      <c r="A348" s="135"/>
      <c r="B348" s="135"/>
      <c r="C348" s="135"/>
      <c r="D348" s="135"/>
      <c r="E348" s="135"/>
      <c r="F348" s="135"/>
      <c r="G348" s="135"/>
      <c r="H348" s="135"/>
      <c r="I348" s="135"/>
      <c r="J348" s="135"/>
      <c r="K348" s="135"/>
      <c r="L348" s="135"/>
      <c r="M348" s="135"/>
      <c r="N348" s="135"/>
      <c r="O348" s="135"/>
      <c r="P348" s="135"/>
      <c r="Q348" s="135"/>
      <c r="R348" s="135"/>
      <c r="S348" s="135"/>
      <c r="T348" s="135"/>
      <c r="U348" s="135"/>
      <c r="V348" s="135"/>
      <c r="W348" s="135"/>
      <c r="X348" s="135"/>
      <c r="Y348" s="135"/>
      <c r="Z348" s="135"/>
    </row>
    <row r="349" spans="1:26" ht="21.6" customHeight="1">
      <c r="A349" s="135"/>
      <c r="B349" s="135"/>
      <c r="C349" s="135"/>
      <c r="D349" s="135"/>
      <c r="E349" s="135"/>
      <c r="F349" s="135"/>
      <c r="G349" s="135"/>
      <c r="H349" s="135"/>
      <c r="I349" s="135"/>
      <c r="J349" s="135"/>
      <c r="K349" s="135"/>
      <c r="L349" s="135"/>
      <c r="M349" s="135"/>
      <c r="N349" s="135"/>
      <c r="O349" s="135"/>
      <c r="P349" s="135"/>
      <c r="Q349" s="135"/>
      <c r="R349" s="135"/>
      <c r="S349" s="135"/>
      <c r="T349" s="135"/>
      <c r="U349" s="135"/>
      <c r="V349" s="135"/>
      <c r="W349" s="135"/>
      <c r="X349" s="135"/>
      <c r="Y349" s="135"/>
      <c r="Z349" s="135"/>
    </row>
    <row r="350" spans="1:26" ht="21.6" customHeight="1">
      <c r="A350" s="135"/>
      <c r="B350" s="135"/>
      <c r="C350" s="135"/>
      <c r="D350" s="135"/>
      <c r="E350" s="135"/>
      <c r="F350" s="135"/>
      <c r="G350" s="135"/>
      <c r="H350" s="135"/>
      <c r="I350" s="135"/>
      <c r="J350" s="135"/>
      <c r="K350" s="135"/>
      <c r="L350" s="135"/>
      <c r="M350" s="135"/>
      <c r="N350" s="135"/>
      <c r="O350" s="135"/>
      <c r="P350" s="135"/>
      <c r="Q350" s="135"/>
      <c r="R350" s="135"/>
      <c r="S350" s="135"/>
      <c r="T350" s="135"/>
      <c r="U350" s="135"/>
      <c r="V350" s="135"/>
      <c r="W350" s="135"/>
      <c r="X350" s="135"/>
      <c r="Y350" s="135"/>
      <c r="Z350" s="135"/>
    </row>
    <row r="351" spans="1:26" ht="21.6" customHeight="1">
      <c r="A351" s="135"/>
      <c r="B351" s="135"/>
      <c r="C351" s="135"/>
      <c r="D351" s="135"/>
      <c r="E351" s="135"/>
      <c r="F351" s="135"/>
      <c r="G351" s="135"/>
      <c r="H351" s="135"/>
      <c r="I351" s="135"/>
      <c r="J351" s="135"/>
      <c r="K351" s="135"/>
      <c r="L351" s="135"/>
      <c r="M351" s="135"/>
      <c r="N351" s="135"/>
      <c r="O351" s="135"/>
      <c r="P351" s="135"/>
      <c r="Q351" s="135"/>
      <c r="R351" s="135"/>
      <c r="S351" s="135"/>
      <c r="T351" s="135"/>
      <c r="U351" s="135"/>
      <c r="V351" s="135"/>
      <c r="W351" s="135"/>
      <c r="X351" s="135"/>
      <c r="Y351" s="135"/>
      <c r="Z351" s="135"/>
    </row>
    <row r="352" spans="1:26" ht="21.6" customHeight="1">
      <c r="A352" s="135"/>
      <c r="B352" s="135"/>
      <c r="C352" s="135"/>
      <c r="D352" s="135"/>
      <c r="E352" s="135"/>
      <c r="F352" s="135"/>
      <c r="G352" s="135"/>
      <c r="H352" s="135"/>
      <c r="I352" s="135"/>
      <c r="J352" s="135"/>
      <c r="K352" s="135"/>
      <c r="L352" s="135"/>
      <c r="M352" s="135"/>
      <c r="N352" s="135"/>
      <c r="O352" s="135"/>
      <c r="P352" s="135"/>
      <c r="Q352" s="135"/>
      <c r="R352" s="135"/>
      <c r="S352" s="135"/>
      <c r="T352" s="135"/>
      <c r="U352" s="135"/>
      <c r="V352" s="135"/>
      <c r="W352" s="135"/>
      <c r="X352" s="135"/>
      <c r="Y352" s="135"/>
      <c r="Z352" s="135"/>
    </row>
    <row r="353" spans="1:26" ht="21.6" customHeight="1">
      <c r="A353" s="135"/>
      <c r="B353" s="135"/>
      <c r="C353" s="135"/>
      <c r="D353" s="135"/>
      <c r="E353" s="135"/>
      <c r="F353" s="135"/>
      <c r="G353" s="135"/>
      <c r="H353" s="135"/>
      <c r="I353" s="135"/>
      <c r="J353" s="135"/>
      <c r="K353" s="135"/>
      <c r="L353" s="135"/>
      <c r="M353" s="135"/>
      <c r="N353" s="135"/>
      <c r="O353" s="135"/>
      <c r="P353" s="135"/>
      <c r="Q353" s="135"/>
      <c r="R353" s="135"/>
      <c r="S353" s="135"/>
      <c r="T353" s="135"/>
      <c r="U353" s="135"/>
      <c r="V353" s="135"/>
      <c r="W353" s="135"/>
      <c r="X353" s="135"/>
      <c r="Y353" s="135"/>
      <c r="Z353" s="135"/>
    </row>
    <row r="354" spans="1:26" ht="21.6" customHeight="1">
      <c r="A354" s="135"/>
      <c r="B354" s="135"/>
      <c r="C354" s="135"/>
      <c r="D354" s="135"/>
      <c r="E354" s="135"/>
      <c r="F354" s="135"/>
      <c r="G354" s="135"/>
      <c r="H354" s="135"/>
      <c r="I354" s="135"/>
      <c r="J354" s="135"/>
      <c r="K354" s="135"/>
      <c r="L354" s="135"/>
      <c r="M354" s="135"/>
      <c r="N354" s="135"/>
      <c r="O354" s="135"/>
      <c r="P354" s="135"/>
      <c r="Q354" s="135"/>
      <c r="R354" s="135"/>
      <c r="S354" s="135"/>
      <c r="T354" s="135"/>
      <c r="U354" s="135"/>
      <c r="V354" s="135"/>
      <c r="W354" s="135"/>
      <c r="X354" s="135"/>
      <c r="Y354" s="135"/>
      <c r="Z354" s="135"/>
    </row>
    <row r="355" spans="1:26" ht="21.6" customHeight="1">
      <c r="A355" s="135"/>
      <c r="B355" s="135"/>
      <c r="C355" s="135"/>
      <c r="D355" s="135"/>
      <c r="E355" s="135"/>
      <c r="F355" s="135"/>
      <c r="G355" s="135"/>
      <c r="H355" s="135"/>
      <c r="I355" s="135"/>
      <c r="J355" s="135"/>
      <c r="K355" s="135"/>
      <c r="L355" s="135"/>
      <c r="M355" s="135"/>
      <c r="N355" s="135"/>
      <c r="O355" s="135"/>
      <c r="P355" s="135"/>
      <c r="Q355" s="135"/>
      <c r="R355" s="135"/>
      <c r="S355" s="135"/>
      <c r="T355" s="135"/>
      <c r="U355" s="135"/>
      <c r="V355" s="135"/>
      <c r="W355" s="135"/>
      <c r="X355" s="135"/>
      <c r="Y355" s="135"/>
      <c r="Z355" s="135"/>
    </row>
    <row r="356" spans="1:26" ht="21.6" customHeight="1">
      <c r="A356" s="135"/>
      <c r="B356" s="135"/>
      <c r="C356" s="135"/>
      <c r="D356" s="135"/>
      <c r="E356" s="135"/>
      <c r="F356" s="135"/>
      <c r="G356" s="135"/>
      <c r="H356" s="135"/>
      <c r="I356" s="135"/>
      <c r="J356" s="135"/>
      <c r="K356" s="135"/>
      <c r="L356" s="135"/>
      <c r="M356" s="135"/>
      <c r="N356" s="135"/>
      <c r="O356" s="135"/>
      <c r="P356" s="135"/>
      <c r="Q356" s="135"/>
      <c r="R356" s="135"/>
      <c r="S356" s="135"/>
      <c r="T356" s="135"/>
      <c r="U356" s="135"/>
      <c r="V356" s="135"/>
      <c r="W356" s="135"/>
      <c r="X356" s="135"/>
      <c r="Y356" s="135"/>
      <c r="Z356" s="135"/>
    </row>
    <row r="357" spans="1:26" ht="21.6" customHeight="1">
      <c r="A357" s="135"/>
      <c r="B357" s="135"/>
      <c r="C357" s="135"/>
      <c r="D357" s="135"/>
      <c r="E357" s="135"/>
      <c r="F357" s="135"/>
      <c r="G357" s="135"/>
      <c r="H357" s="135"/>
      <c r="I357" s="135"/>
      <c r="J357" s="135"/>
      <c r="K357" s="135"/>
      <c r="L357" s="135"/>
      <c r="M357" s="135"/>
      <c r="N357" s="135"/>
      <c r="O357" s="135"/>
      <c r="P357" s="135"/>
      <c r="Q357" s="135"/>
      <c r="R357" s="135"/>
      <c r="S357" s="135"/>
      <c r="T357" s="135"/>
      <c r="U357" s="135"/>
      <c r="V357" s="135"/>
      <c r="W357" s="135"/>
      <c r="X357" s="135"/>
      <c r="Y357" s="135"/>
      <c r="Z357" s="135"/>
    </row>
    <row r="358" spans="1:26" ht="21.6" customHeight="1">
      <c r="A358" s="135"/>
      <c r="B358" s="135"/>
      <c r="C358" s="135"/>
      <c r="D358" s="135"/>
      <c r="E358" s="135"/>
      <c r="F358" s="135"/>
      <c r="G358" s="135"/>
      <c r="H358" s="135"/>
      <c r="I358" s="135"/>
      <c r="J358" s="135"/>
      <c r="K358" s="135"/>
      <c r="L358" s="135"/>
      <c r="M358" s="135"/>
      <c r="N358" s="135"/>
      <c r="O358" s="135"/>
      <c r="P358" s="135"/>
      <c r="Q358" s="135"/>
      <c r="R358" s="135"/>
      <c r="S358" s="135"/>
      <c r="T358" s="135"/>
      <c r="U358" s="135"/>
      <c r="V358" s="135"/>
      <c r="W358" s="135"/>
      <c r="X358" s="135"/>
      <c r="Y358" s="135"/>
      <c r="Z358" s="135"/>
    </row>
    <row r="359" spans="1:26" ht="21.6" customHeight="1">
      <c r="A359" s="135"/>
      <c r="B359" s="135"/>
      <c r="C359" s="135"/>
      <c r="D359" s="135"/>
      <c r="E359" s="135"/>
      <c r="F359" s="135"/>
      <c r="G359" s="135"/>
      <c r="H359" s="135"/>
      <c r="I359" s="135"/>
      <c r="J359" s="135"/>
      <c r="K359" s="135"/>
      <c r="L359" s="135"/>
      <c r="M359" s="135"/>
      <c r="N359" s="135"/>
      <c r="O359" s="135"/>
      <c r="P359" s="135"/>
      <c r="Q359" s="135"/>
      <c r="R359" s="135"/>
      <c r="S359" s="135"/>
      <c r="T359" s="135"/>
      <c r="U359" s="135"/>
      <c r="V359" s="135"/>
      <c r="W359" s="135"/>
      <c r="X359" s="135"/>
      <c r="Y359" s="135"/>
      <c r="Z359" s="135"/>
    </row>
    <row r="360" spans="1:26" ht="21.6" customHeight="1">
      <c r="A360" s="135"/>
      <c r="B360" s="135"/>
      <c r="C360" s="135"/>
      <c r="D360" s="135"/>
      <c r="E360" s="135"/>
      <c r="F360" s="135"/>
      <c r="G360" s="135"/>
      <c r="H360" s="135"/>
      <c r="I360" s="135"/>
      <c r="J360" s="135"/>
      <c r="K360" s="135"/>
      <c r="L360" s="135"/>
      <c r="M360" s="135"/>
      <c r="N360" s="135"/>
      <c r="O360" s="135"/>
      <c r="P360" s="135"/>
      <c r="Q360" s="135"/>
      <c r="R360" s="135"/>
      <c r="S360" s="135"/>
      <c r="T360" s="135"/>
      <c r="U360" s="135"/>
      <c r="V360" s="135"/>
      <c r="W360" s="135"/>
      <c r="X360" s="135"/>
      <c r="Y360" s="135"/>
      <c r="Z360" s="135"/>
    </row>
    <row r="361" spans="1:26" ht="21.6" customHeight="1">
      <c r="A361" s="135"/>
      <c r="B361" s="135"/>
      <c r="C361" s="135"/>
      <c r="D361" s="135"/>
      <c r="E361" s="135"/>
      <c r="F361" s="135"/>
      <c r="G361" s="135"/>
      <c r="H361" s="135"/>
      <c r="I361" s="135"/>
      <c r="J361" s="135"/>
      <c r="K361" s="135"/>
      <c r="L361" s="135"/>
      <c r="M361" s="135"/>
      <c r="N361" s="135"/>
      <c r="O361" s="135"/>
      <c r="P361" s="135"/>
      <c r="Q361" s="135"/>
      <c r="R361" s="135"/>
      <c r="S361" s="135"/>
      <c r="T361" s="135"/>
      <c r="U361" s="135"/>
      <c r="V361" s="135"/>
      <c r="W361" s="135"/>
      <c r="X361" s="135"/>
      <c r="Y361" s="135"/>
      <c r="Z361" s="135"/>
    </row>
    <row r="362" spans="1:26" ht="21.6" customHeight="1">
      <c r="A362" s="135"/>
      <c r="B362" s="135"/>
      <c r="C362" s="135"/>
      <c r="D362" s="135"/>
      <c r="E362" s="135"/>
      <c r="F362" s="135"/>
      <c r="G362" s="135"/>
      <c r="H362" s="135"/>
      <c r="I362" s="135"/>
      <c r="J362" s="135"/>
      <c r="K362" s="135"/>
      <c r="L362" s="135"/>
      <c r="M362" s="135"/>
      <c r="N362" s="135"/>
      <c r="O362" s="135"/>
      <c r="P362" s="135"/>
      <c r="Q362" s="135"/>
      <c r="R362" s="135"/>
      <c r="S362" s="135"/>
      <c r="T362" s="135"/>
      <c r="U362" s="135"/>
      <c r="V362" s="135"/>
      <c r="W362" s="135"/>
      <c r="X362" s="135"/>
      <c r="Y362" s="135"/>
      <c r="Z362" s="135"/>
    </row>
    <row r="363" spans="1:26" ht="21.6" customHeight="1">
      <c r="A363" s="135"/>
      <c r="B363" s="135"/>
      <c r="C363" s="135"/>
      <c r="D363" s="135"/>
      <c r="E363" s="135"/>
      <c r="F363" s="135"/>
      <c r="G363" s="135"/>
      <c r="H363" s="135"/>
      <c r="I363" s="135"/>
      <c r="J363" s="135"/>
      <c r="K363" s="135"/>
      <c r="L363" s="135"/>
      <c r="M363" s="135"/>
      <c r="N363" s="135"/>
      <c r="O363" s="135"/>
      <c r="P363" s="135"/>
      <c r="Q363" s="135"/>
      <c r="R363" s="135"/>
      <c r="S363" s="135"/>
      <c r="T363" s="135"/>
      <c r="U363" s="135"/>
      <c r="V363" s="135"/>
      <c r="W363" s="135"/>
      <c r="X363" s="135"/>
      <c r="Y363" s="135"/>
      <c r="Z363" s="135"/>
    </row>
    <row r="364" spans="1:26" ht="21.6" customHeight="1">
      <c r="A364" s="135"/>
      <c r="B364" s="135"/>
      <c r="C364" s="135"/>
      <c r="D364" s="135"/>
      <c r="E364" s="135"/>
      <c r="F364" s="135"/>
      <c r="G364" s="135"/>
      <c r="H364" s="135"/>
      <c r="I364" s="135"/>
      <c r="J364" s="135"/>
      <c r="K364" s="135"/>
      <c r="L364" s="135"/>
      <c r="M364" s="135"/>
      <c r="N364" s="135"/>
      <c r="O364" s="135"/>
      <c r="P364" s="135"/>
      <c r="Q364" s="135"/>
      <c r="R364" s="135"/>
      <c r="S364" s="135"/>
      <c r="T364" s="135"/>
      <c r="U364" s="135"/>
      <c r="V364" s="135"/>
      <c r="W364" s="135"/>
      <c r="X364" s="135"/>
      <c r="Y364" s="135"/>
      <c r="Z364" s="135"/>
    </row>
    <row r="365" spans="1:26" ht="21.6" customHeight="1">
      <c r="A365" s="135"/>
      <c r="B365" s="135"/>
      <c r="C365" s="135"/>
      <c r="D365" s="135"/>
      <c r="E365" s="135"/>
      <c r="F365" s="135"/>
      <c r="G365" s="135"/>
      <c r="H365" s="135"/>
      <c r="I365" s="135"/>
      <c r="J365" s="135"/>
      <c r="K365" s="135"/>
      <c r="L365" s="135"/>
      <c r="M365" s="135"/>
      <c r="N365" s="135"/>
      <c r="O365" s="135"/>
      <c r="P365" s="135"/>
      <c r="Q365" s="135"/>
      <c r="R365" s="135"/>
      <c r="S365" s="135"/>
      <c r="T365" s="135"/>
      <c r="U365" s="135"/>
      <c r="V365" s="135"/>
      <c r="W365" s="135"/>
      <c r="X365" s="135"/>
      <c r="Y365" s="135"/>
      <c r="Z365" s="135"/>
    </row>
    <row r="366" spans="1:26" ht="21.6" customHeight="1">
      <c r="A366" s="135"/>
      <c r="B366" s="135"/>
      <c r="C366" s="135"/>
      <c r="D366" s="135"/>
      <c r="E366" s="135"/>
      <c r="F366" s="135"/>
      <c r="G366" s="135"/>
      <c r="H366" s="135"/>
      <c r="I366" s="135"/>
      <c r="J366" s="135"/>
      <c r="K366" s="135"/>
      <c r="L366" s="135"/>
      <c r="M366" s="135"/>
      <c r="N366" s="135"/>
      <c r="O366" s="135"/>
      <c r="P366" s="135"/>
      <c r="Q366" s="135"/>
      <c r="R366" s="135"/>
      <c r="S366" s="135"/>
      <c r="T366" s="135"/>
      <c r="U366" s="135"/>
      <c r="V366" s="135"/>
      <c r="W366" s="135"/>
      <c r="X366" s="135"/>
      <c r="Y366" s="135"/>
      <c r="Z366" s="135"/>
    </row>
    <row r="367" spans="1:26" ht="21.6" customHeight="1">
      <c r="A367" s="135"/>
      <c r="B367" s="135"/>
      <c r="C367" s="135"/>
      <c r="D367" s="135"/>
      <c r="E367" s="135"/>
      <c r="F367" s="135"/>
      <c r="G367" s="135"/>
      <c r="H367" s="135"/>
      <c r="I367" s="135"/>
      <c r="J367" s="135"/>
      <c r="K367" s="135"/>
      <c r="L367" s="135"/>
      <c r="M367" s="135"/>
      <c r="N367" s="135"/>
      <c r="O367" s="135"/>
      <c r="P367" s="135"/>
      <c r="Q367" s="135"/>
      <c r="R367" s="135"/>
      <c r="S367" s="135"/>
      <c r="T367" s="135"/>
      <c r="U367" s="135"/>
      <c r="V367" s="135"/>
      <c r="W367" s="135"/>
      <c r="X367" s="135"/>
      <c r="Y367" s="135"/>
      <c r="Z367" s="135"/>
    </row>
    <row r="368" spans="1:26" ht="21.6" customHeight="1">
      <c r="A368" s="135"/>
      <c r="B368" s="135"/>
      <c r="C368" s="135"/>
      <c r="D368" s="135"/>
      <c r="E368" s="135"/>
      <c r="F368" s="135"/>
      <c r="G368" s="135"/>
      <c r="H368" s="135"/>
      <c r="I368" s="135"/>
      <c r="J368" s="135"/>
      <c r="K368" s="135"/>
      <c r="L368" s="135"/>
      <c r="M368" s="135"/>
      <c r="N368" s="135"/>
      <c r="O368" s="135"/>
      <c r="P368" s="135"/>
      <c r="Q368" s="135"/>
      <c r="R368" s="135"/>
      <c r="S368" s="135"/>
      <c r="T368" s="135"/>
      <c r="U368" s="135"/>
      <c r="V368" s="135"/>
      <c r="W368" s="135"/>
      <c r="X368" s="135"/>
      <c r="Y368" s="135"/>
      <c r="Z368" s="135"/>
    </row>
    <row r="369" spans="1:26" ht="21.6" customHeight="1">
      <c r="A369" s="135"/>
      <c r="B369" s="135"/>
      <c r="C369" s="135"/>
      <c r="D369" s="135"/>
      <c r="E369" s="135"/>
      <c r="F369" s="135"/>
      <c r="G369" s="135"/>
      <c r="H369" s="135"/>
      <c r="I369" s="135"/>
      <c r="J369" s="135"/>
      <c r="K369" s="135"/>
      <c r="L369" s="135"/>
      <c r="M369" s="135"/>
      <c r="N369" s="135"/>
      <c r="O369" s="135"/>
      <c r="P369" s="135"/>
      <c r="Q369" s="135"/>
      <c r="R369" s="135"/>
      <c r="S369" s="135"/>
      <c r="T369" s="135"/>
      <c r="U369" s="135"/>
      <c r="V369" s="135"/>
      <c r="W369" s="135"/>
      <c r="X369" s="135"/>
      <c r="Y369" s="135"/>
      <c r="Z369" s="135"/>
    </row>
    <row r="370" spans="1:26" ht="21.6" customHeight="1">
      <c r="A370" s="135"/>
      <c r="B370" s="135"/>
      <c r="C370" s="135"/>
      <c r="D370" s="135"/>
      <c r="E370" s="135"/>
      <c r="F370" s="135"/>
      <c r="G370" s="135"/>
      <c r="H370" s="135"/>
      <c r="I370" s="135"/>
      <c r="J370" s="135"/>
      <c r="K370" s="135"/>
      <c r="L370" s="135"/>
      <c r="M370" s="135"/>
      <c r="N370" s="135"/>
      <c r="O370" s="135"/>
      <c r="P370" s="135"/>
      <c r="Q370" s="135"/>
      <c r="R370" s="135"/>
      <c r="S370" s="135"/>
      <c r="T370" s="135"/>
      <c r="U370" s="135"/>
      <c r="V370" s="135"/>
      <c r="W370" s="135"/>
      <c r="X370" s="135"/>
      <c r="Y370" s="135"/>
      <c r="Z370" s="135"/>
    </row>
    <row r="371" spans="1:26" ht="21.6" customHeight="1">
      <c r="A371" s="135"/>
      <c r="B371" s="135"/>
      <c r="C371" s="135"/>
      <c r="D371" s="135"/>
      <c r="E371" s="135"/>
      <c r="F371" s="135"/>
      <c r="G371" s="135"/>
      <c r="H371" s="135"/>
      <c r="I371" s="135"/>
      <c r="J371" s="135"/>
      <c r="K371" s="135"/>
      <c r="L371" s="135"/>
      <c r="M371" s="135"/>
      <c r="N371" s="135"/>
      <c r="O371" s="135"/>
      <c r="P371" s="135"/>
      <c r="Q371" s="135"/>
      <c r="R371" s="135"/>
      <c r="S371" s="135"/>
      <c r="T371" s="135"/>
      <c r="U371" s="135"/>
      <c r="V371" s="135"/>
      <c r="W371" s="135"/>
      <c r="X371" s="135"/>
      <c r="Y371" s="135"/>
      <c r="Z371" s="135"/>
    </row>
    <row r="372" spans="1:26" ht="21.6" customHeight="1">
      <c r="A372" s="135"/>
      <c r="B372" s="135"/>
      <c r="C372" s="135"/>
      <c r="D372" s="135"/>
      <c r="E372" s="135"/>
      <c r="F372" s="135"/>
      <c r="G372" s="135"/>
      <c r="H372" s="135"/>
      <c r="I372" s="135"/>
      <c r="J372" s="135"/>
      <c r="K372" s="135"/>
      <c r="L372" s="135"/>
      <c r="M372" s="135"/>
      <c r="N372" s="135"/>
      <c r="O372" s="135"/>
      <c r="P372" s="135"/>
      <c r="Q372" s="135"/>
      <c r="R372" s="135"/>
      <c r="S372" s="135"/>
      <c r="T372" s="135"/>
      <c r="U372" s="135"/>
      <c r="V372" s="135"/>
      <c r="W372" s="135"/>
      <c r="X372" s="135"/>
      <c r="Y372" s="135"/>
      <c r="Z372" s="135"/>
    </row>
    <row r="373" spans="1:26" ht="21.6" customHeight="1">
      <c r="A373" s="135"/>
      <c r="B373" s="135"/>
      <c r="C373" s="135"/>
      <c r="D373" s="135"/>
      <c r="E373" s="135"/>
      <c r="F373" s="135"/>
      <c r="G373" s="135"/>
      <c r="H373" s="135"/>
      <c r="I373" s="135"/>
      <c r="J373" s="135"/>
      <c r="K373" s="135"/>
      <c r="L373" s="135"/>
      <c r="M373" s="135"/>
      <c r="N373" s="135"/>
      <c r="O373" s="135"/>
      <c r="P373" s="135"/>
      <c r="Q373" s="135"/>
      <c r="R373" s="135"/>
      <c r="S373" s="135"/>
      <c r="T373" s="135"/>
      <c r="U373" s="135"/>
      <c r="V373" s="135"/>
      <c r="W373" s="135"/>
      <c r="X373" s="135"/>
      <c r="Y373" s="135"/>
      <c r="Z373" s="135"/>
    </row>
    <row r="374" spans="1:26" ht="21.6" customHeight="1">
      <c r="A374" s="135"/>
      <c r="B374" s="135"/>
      <c r="C374" s="135"/>
      <c r="D374" s="135"/>
      <c r="E374" s="135"/>
      <c r="F374" s="135"/>
      <c r="G374" s="135"/>
      <c r="H374" s="135"/>
      <c r="I374" s="135"/>
      <c r="J374" s="135"/>
      <c r="K374" s="135"/>
      <c r="L374" s="135"/>
      <c r="M374" s="135"/>
      <c r="N374" s="135"/>
      <c r="O374" s="135"/>
      <c r="P374" s="135"/>
      <c r="Q374" s="135"/>
      <c r="R374" s="135"/>
      <c r="S374" s="135"/>
      <c r="T374" s="135"/>
      <c r="U374" s="135"/>
      <c r="V374" s="135"/>
      <c r="W374" s="135"/>
      <c r="X374" s="135"/>
      <c r="Y374" s="135"/>
      <c r="Z374" s="135"/>
    </row>
    <row r="375" spans="1:26" ht="21.6" customHeight="1">
      <c r="A375" s="135"/>
      <c r="B375" s="135"/>
      <c r="C375" s="135"/>
      <c r="D375" s="135"/>
      <c r="E375" s="135"/>
      <c r="F375" s="135"/>
      <c r="G375" s="135"/>
      <c r="H375" s="135"/>
      <c r="I375" s="135"/>
      <c r="J375" s="135"/>
      <c r="K375" s="135"/>
      <c r="L375" s="135"/>
      <c r="M375" s="135"/>
      <c r="N375" s="135"/>
      <c r="O375" s="135"/>
      <c r="P375" s="135"/>
      <c r="Q375" s="135"/>
      <c r="R375" s="135"/>
      <c r="S375" s="135"/>
      <c r="T375" s="135"/>
      <c r="U375" s="135"/>
      <c r="V375" s="135"/>
      <c r="W375" s="135"/>
      <c r="X375" s="135"/>
      <c r="Y375" s="135"/>
      <c r="Z375" s="135"/>
    </row>
    <row r="376" spans="1:26" ht="21.6" customHeight="1">
      <c r="A376" s="135"/>
      <c r="B376" s="135"/>
      <c r="C376" s="135"/>
      <c r="D376" s="135"/>
      <c r="E376" s="135"/>
      <c r="F376" s="135"/>
      <c r="G376" s="135"/>
      <c r="H376" s="135"/>
      <c r="I376" s="135"/>
      <c r="J376" s="135"/>
      <c r="K376" s="135"/>
      <c r="L376" s="135"/>
      <c r="M376" s="135"/>
      <c r="N376" s="135"/>
      <c r="O376" s="135"/>
      <c r="P376" s="135"/>
      <c r="Q376" s="135"/>
      <c r="R376" s="135"/>
      <c r="S376" s="135"/>
      <c r="T376" s="135"/>
      <c r="U376" s="135"/>
      <c r="V376" s="135"/>
      <c r="W376" s="135"/>
      <c r="X376" s="135"/>
      <c r="Y376" s="135"/>
      <c r="Z376" s="135"/>
    </row>
    <row r="377" spans="1:26" ht="21.6" customHeight="1">
      <c r="A377" s="135"/>
      <c r="B377" s="135"/>
      <c r="C377" s="135"/>
      <c r="D377" s="135"/>
      <c r="E377" s="135"/>
      <c r="F377" s="135"/>
      <c r="G377" s="135"/>
      <c r="H377" s="135"/>
      <c r="I377" s="135"/>
      <c r="J377" s="135"/>
      <c r="K377" s="135"/>
      <c r="L377" s="135"/>
      <c r="M377" s="135"/>
      <c r="N377" s="135"/>
      <c r="O377" s="135"/>
      <c r="P377" s="135"/>
      <c r="Q377" s="135"/>
      <c r="R377" s="135"/>
      <c r="S377" s="135"/>
      <c r="T377" s="135"/>
      <c r="U377" s="135"/>
      <c r="V377" s="135"/>
      <c r="W377" s="135"/>
      <c r="X377" s="135"/>
      <c r="Y377" s="135"/>
      <c r="Z377" s="135"/>
    </row>
    <row r="378" spans="1:26" ht="21.6" customHeight="1">
      <c r="A378" s="135"/>
      <c r="B378" s="135"/>
      <c r="C378" s="135"/>
      <c r="D378" s="135"/>
      <c r="E378" s="135"/>
      <c r="F378" s="135"/>
      <c r="G378" s="135"/>
      <c r="H378" s="135"/>
      <c r="I378" s="135"/>
      <c r="J378" s="135"/>
      <c r="K378" s="135"/>
      <c r="L378" s="135"/>
      <c r="M378" s="135"/>
      <c r="N378" s="135"/>
      <c r="O378" s="135"/>
      <c r="P378" s="135"/>
      <c r="Q378" s="135"/>
      <c r="R378" s="135"/>
      <c r="S378" s="135"/>
      <c r="T378" s="135"/>
      <c r="U378" s="135"/>
      <c r="V378" s="135"/>
      <c r="W378" s="135"/>
      <c r="X378" s="135"/>
      <c r="Y378" s="135"/>
      <c r="Z378" s="135"/>
    </row>
    <row r="379" spans="1:26" ht="21.6" customHeight="1">
      <c r="A379" s="135"/>
      <c r="B379" s="135"/>
      <c r="C379" s="135"/>
      <c r="D379" s="135"/>
      <c r="E379" s="135"/>
      <c r="F379" s="135"/>
      <c r="G379" s="135"/>
      <c r="H379" s="135"/>
      <c r="I379" s="135"/>
      <c r="J379" s="135"/>
      <c r="K379" s="135"/>
      <c r="L379" s="135"/>
      <c r="M379" s="135"/>
      <c r="N379" s="135"/>
      <c r="O379" s="135"/>
      <c r="P379" s="135"/>
      <c r="Q379" s="135"/>
      <c r="R379" s="135"/>
      <c r="S379" s="135"/>
      <c r="T379" s="135"/>
      <c r="U379" s="135"/>
      <c r="V379" s="135"/>
      <c r="W379" s="135"/>
      <c r="X379" s="135"/>
      <c r="Y379" s="135"/>
      <c r="Z379" s="135"/>
    </row>
    <row r="380" spans="1:26" ht="21.6" customHeight="1">
      <c r="A380" s="135"/>
      <c r="B380" s="135"/>
      <c r="C380" s="135"/>
      <c r="D380" s="135"/>
      <c r="E380" s="135"/>
      <c r="F380" s="135"/>
      <c r="G380" s="135"/>
      <c r="H380" s="135"/>
      <c r="I380" s="135"/>
      <c r="J380" s="135"/>
      <c r="K380" s="135"/>
      <c r="L380" s="135"/>
      <c r="M380" s="135"/>
      <c r="N380" s="135"/>
      <c r="O380" s="135"/>
      <c r="P380" s="135"/>
      <c r="Q380" s="135"/>
      <c r="R380" s="135"/>
      <c r="S380" s="135"/>
      <c r="T380" s="135"/>
      <c r="U380" s="135"/>
      <c r="V380" s="135"/>
      <c r="W380" s="135"/>
      <c r="X380" s="135"/>
      <c r="Y380" s="135"/>
      <c r="Z380" s="135"/>
    </row>
    <row r="381" spans="1:26" ht="21.6" customHeight="1">
      <c r="A381" s="135"/>
      <c r="B381" s="135"/>
      <c r="C381" s="135"/>
      <c r="D381" s="135"/>
      <c r="E381" s="135"/>
      <c r="F381" s="135"/>
      <c r="G381" s="135"/>
      <c r="H381" s="135"/>
      <c r="I381" s="135"/>
      <c r="J381" s="135"/>
      <c r="K381" s="135"/>
      <c r="L381" s="135"/>
      <c r="M381" s="135"/>
      <c r="N381" s="135"/>
      <c r="O381" s="135"/>
      <c r="P381" s="135"/>
      <c r="Q381" s="135"/>
      <c r="R381" s="135"/>
      <c r="S381" s="135"/>
      <c r="T381" s="135"/>
      <c r="U381" s="135"/>
      <c r="V381" s="135"/>
      <c r="W381" s="135"/>
      <c r="X381" s="135"/>
      <c r="Y381" s="135"/>
      <c r="Z381" s="135"/>
    </row>
    <row r="382" spans="1:26" ht="21.6" customHeight="1">
      <c r="A382" s="135"/>
      <c r="B382" s="135"/>
      <c r="C382" s="135"/>
      <c r="D382" s="135"/>
      <c r="E382" s="135"/>
      <c r="F382" s="135"/>
      <c r="G382" s="135"/>
      <c r="H382" s="135"/>
      <c r="I382" s="135"/>
      <c r="J382" s="135"/>
      <c r="K382" s="135"/>
      <c r="L382" s="135"/>
      <c r="M382" s="135"/>
      <c r="N382" s="135"/>
      <c r="O382" s="135"/>
      <c r="P382" s="135"/>
      <c r="Q382" s="135"/>
      <c r="R382" s="135"/>
      <c r="S382" s="135"/>
      <c r="T382" s="135"/>
      <c r="U382" s="135"/>
      <c r="V382" s="135"/>
      <c r="W382" s="135"/>
      <c r="X382" s="135"/>
      <c r="Y382" s="135"/>
      <c r="Z382" s="135"/>
    </row>
    <row r="383" spans="1:26" ht="21.6" customHeight="1">
      <c r="A383" s="135"/>
      <c r="B383" s="135"/>
      <c r="C383" s="135"/>
      <c r="D383" s="135"/>
      <c r="E383" s="135"/>
      <c r="F383" s="135"/>
      <c r="G383" s="135"/>
      <c r="H383" s="135"/>
      <c r="I383" s="135"/>
      <c r="J383" s="135"/>
      <c r="K383" s="135"/>
      <c r="L383" s="135"/>
      <c r="M383" s="135"/>
      <c r="N383" s="135"/>
      <c r="O383" s="135"/>
      <c r="P383" s="135"/>
      <c r="Q383" s="135"/>
      <c r="R383" s="135"/>
      <c r="S383" s="135"/>
      <c r="T383" s="135"/>
      <c r="U383" s="135"/>
      <c r="V383" s="135"/>
      <c r="W383" s="135"/>
      <c r="X383" s="135"/>
      <c r="Y383" s="135"/>
      <c r="Z383" s="135"/>
    </row>
    <row r="384" spans="1:26" ht="21.6" customHeight="1">
      <c r="A384" s="135"/>
      <c r="B384" s="135"/>
      <c r="C384" s="135"/>
      <c r="D384" s="135"/>
      <c r="E384" s="135"/>
      <c r="F384" s="135"/>
      <c r="G384" s="135"/>
      <c r="H384" s="135"/>
      <c r="I384" s="135"/>
      <c r="J384" s="135"/>
      <c r="K384" s="135"/>
      <c r="L384" s="135"/>
      <c r="M384" s="135"/>
      <c r="N384" s="135"/>
      <c r="O384" s="135"/>
      <c r="P384" s="135"/>
      <c r="Q384" s="135"/>
      <c r="R384" s="135"/>
      <c r="S384" s="135"/>
      <c r="T384" s="135"/>
      <c r="U384" s="135"/>
      <c r="V384" s="135"/>
      <c r="W384" s="135"/>
      <c r="X384" s="135"/>
      <c r="Y384" s="135"/>
      <c r="Z384" s="135"/>
    </row>
    <row r="385" spans="1:26" ht="21.6" customHeight="1">
      <c r="A385" s="135"/>
      <c r="B385" s="135"/>
      <c r="C385" s="135"/>
      <c r="D385" s="135"/>
      <c r="E385" s="135"/>
      <c r="F385" s="135"/>
      <c r="G385" s="135"/>
      <c r="H385" s="135"/>
      <c r="I385" s="135"/>
      <c r="J385" s="135"/>
      <c r="K385" s="135"/>
      <c r="L385" s="135"/>
      <c r="M385" s="135"/>
      <c r="N385" s="135"/>
      <c r="O385" s="135"/>
      <c r="P385" s="135"/>
      <c r="Q385" s="135"/>
      <c r="R385" s="135"/>
      <c r="S385" s="135"/>
      <c r="T385" s="135"/>
      <c r="U385" s="135"/>
      <c r="V385" s="135"/>
      <c r="W385" s="135"/>
      <c r="X385" s="135"/>
      <c r="Y385" s="135"/>
      <c r="Z385" s="135"/>
    </row>
    <row r="386" spans="1:26" ht="21.6" customHeight="1">
      <c r="A386" s="135"/>
      <c r="B386" s="135"/>
      <c r="C386" s="135"/>
      <c r="D386" s="135"/>
      <c r="E386" s="135"/>
      <c r="F386" s="135"/>
      <c r="G386" s="135"/>
      <c r="H386" s="135"/>
      <c r="I386" s="135"/>
      <c r="J386" s="135"/>
      <c r="K386" s="135"/>
      <c r="L386" s="135"/>
      <c r="M386" s="135"/>
      <c r="N386" s="135"/>
      <c r="O386" s="135"/>
      <c r="P386" s="135"/>
      <c r="Q386" s="135"/>
      <c r="R386" s="135"/>
      <c r="S386" s="135"/>
      <c r="T386" s="135"/>
      <c r="U386" s="135"/>
      <c r="V386" s="135"/>
      <c r="W386" s="135"/>
      <c r="X386" s="135"/>
      <c r="Y386" s="135"/>
      <c r="Z386" s="135"/>
    </row>
    <row r="387" spans="1:26" ht="21.6" customHeight="1">
      <c r="A387" s="135"/>
      <c r="B387" s="135"/>
      <c r="C387" s="135"/>
      <c r="D387" s="135"/>
      <c r="E387" s="135"/>
      <c r="F387" s="135"/>
      <c r="G387" s="135"/>
      <c r="H387" s="135"/>
      <c r="I387" s="135"/>
      <c r="J387" s="135"/>
      <c r="K387" s="135"/>
      <c r="L387" s="135"/>
      <c r="M387" s="135"/>
      <c r="N387" s="135"/>
      <c r="O387" s="135"/>
      <c r="P387" s="135"/>
      <c r="Q387" s="135"/>
      <c r="R387" s="135"/>
      <c r="S387" s="135"/>
      <c r="T387" s="135"/>
      <c r="U387" s="135"/>
      <c r="V387" s="135"/>
      <c r="W387" s="135"/>
      <c r="X387" s="135"/>
      <c r="Y387" s="135"/>
      <c r="Z387" s="135"/>
    </row>
    <row r="388" spans="1:26" ht="21.6" customHeight="1">
      <c r="A388" s="135"/>
      <c r="B388" s="135"/>
      <c r="C388" s="135"/>
      <c r="D388" s="135"/>
      <c r="E388" s="135"/>
      <c r="F388" s="135"/>
      <c r="G388" s="135"/>
      <c r="H388" s="135"/>
      <c r="I388" s="135"/>
      <c r="J388" s="135"/>
      <c r="K388" s="135"/>
      <c r="L388" s="135"/>
      <c r="M388" s="135"/>
      <c r="N388" s="135"/>
      <c r="O388" s="135"/>
      <c r="P388" s="135"/>
      <c r="Q388" s="135"/>
      <c r="R388" s="135"/>
      <c r="S388" s="135"/>
      <c r="T388" s="135"/>
      <c r="U388" s="135"/>
      <c r="V388" s="135"/>
      <c r="W388" s="135"/>
      <c r="X388" s="135"/>
      <c r="Y388" s="135"/>
      <c r="Z388" s="135"/>
    </row>
    <row r="389" spans="1:26" ht="21.6" customHeight="1">
      <c r="A389" s="135"/>
      <c r="B389" s="135"/>
      <c r="C389" s="135"/>
      <c r="D389" s="135"/>
      <c r="E389" s="135"/>
      <c r="F389" s="135"/>
      <c r="G389" s="135"/>
      <c r="H389" s="135"/>
      <c r="I389" s="135"/>
      <c r="J389" s="135"/>
      <c r="K389" s="135"/>
      <c r="L389" s="135"/>
      <c r="M389" s="135"/>
      <c r="N389" s="135"/>
      <c r="O389" s="135"/>
      <c r="P389" s="135"/>
      <c r="Q389" s="135"/>
      <c r="R389" s="135"/>
      <c r="S389" s="135"/>
      <c r="T389" s="135"/>
      <c r="U389" s="135"/>
      <c r="V389" s="135"/>
      <c r="W389" s="135"/>
      <c r="X389" s="135"/>
      <c r="Y389" s="135"/>
      <c r="Z389" s="135"/>
    </row>
    <row r="390" spans="1:26" ht="21.6" customHeight="1">
      <c r="A390" s="135"/>
      <c r="B390" s="135"/>
      <c r="C390" s="135"/>
      <c r="D390" s="135"/>
      <c r="E390" s="135"/>
      <c r="F390" s="135"/>
      <c r="G390" s="135"/>
      <c r="H390" s="135"/>
      <c r="I390" s="135"/>
      <c r="J390" s="135"/>
      <c r="K390" s="135"/>
      <c r="L390" s="135"/>
      <c r="M390" s="135"/>
      <c r="N390" s="135"/>
      <c r="O390" s="135"/>
      <c r="P390" s="135"/>
      <c r="Q390" s="135"/>
      <c r="R390" s="135"/>
      <c r="S390" s="135"/>
      <c r="T390" s="135"/>
      <c r="U390" s="135"/>
      <c r="V390" s="135"/>
      <c r="W390" s="135"/>
      <c r="X390" s="135"/>
      <c r="Y390" s="135"/>
      <c r="Z390" s="135"/>
    </row>
    <row r="391" spans="1:26" ht="21.6" customHeight="1">
      <c r="A391" s="135"/>
      <c r="B391" s="135"/>
      <c r="C391" s="135"/>
      <c r="D391" s="135"/>
      <c r="E391" s="135"/>
      <c r="F391" s="135"/>
      <c r="G391" s="135"/>
      <c r="H391" s="135"/>
      <c r="I391" s="135"/>
      <c r="J391" s="135"/>
      <c r="K391" s="135"/>
      <c r="L391" s="135"/>
      <c r="M391" s="135"/>
      <c r="N391" s="135"/>
      <c r="O391" s="135"/>
      <c r="P391" s="135"/>
      <c r="Q391" s="135"/>
      <c r="R391" s="135"/>
      <c r="S391" s="135"/>
      <c r="T391" s="135"/>
      <c r="U391" s="135"/>
      <c r="V391" s="135"/>
      <c r="W391" s="135"/>
      <c r="X391" s="135"/>
      <c r="Y391" s="135"/>
      <c r="Z391" s="135"/>
    </row>
    <row r="392" spans="1:26" ht="21.6" customHeight="1">
      <c r="A392" s="135"/>
      <c r="B392" s="135"/>
      <c r="C392" s="135"/>
      <c r="D392" s="135"/>
      <c r="E392" s="135"/>
      <c r="F392" s="135"/>
      <c r="G392" s="135"/>
      <c r="H392" s="135"/>
      <c r="I392" s="135"/>
      <c r="J392" s="135"/>
      <c r="K392" s="135"/>
      <c r="L392" s="135"/>
      <c r="M392" s="135"/>
      <c r="N392" s="135"/>
      <c r="O392" s="135"/>
      <c r="P392" s="135"/>
      <c r="Q392" s="135"/>
      <c r="R392" s="135"/>
      <c r="S392" s="135"/>
      <c r="T392" s="135"/>
      <c r="U392" s="135"/>
      <c r="V392" s="135"/>
      <c r="W392" s="135"/>
      <c r="X392" s="135"/>
      <c r="Y392" s="135"/>
      <c r="Z392" s="135"/>
    </row>
    <row r="393" spans="1:26" ht="21.6" customHeight="1">
      <c r="A393" s="135"/>
      <c r="B393" s="135"/>
      <c r="C393" s="135"/>
      <c r="D393" s="135"/>
      <c r="E393" s="135"/>
      <c r="F393" s="135"/>
      <c r="G393" s="135"/>
      <c r="H393" s="135"/>
      <c r="I393" s="135"/>
      <c r="J393" s="135"/>
      <c r="K393" s="135"/>
      <c r="L393" s="135"/>
      <c r="M393" s="135"/>
      <c r="N393" s="135"/>
      <c r="O393" s="135"/>
      <c r="P393" s="135"/>
      <c r="Q393" s="135"/>
      <c r="R393" s="135"/>
      <c r="S393" s="135"/>
      <c r="T393" s="135"/>
      <c r="U393" s="135"/>
      <c r="V393" s="135"/>
      <c r="W393" s="135"/>
      <c r="X393" s="135"/>
      <c r="Y393" s="135"/>
      <c r="Z393" s="135"/>
    </row>
    <row r="394" spans="1:26" ht="21.6" customHeight="1">
      <c r="A394" s="135"/>
      <c r="B394" s="135"/>
      <c r="C394" s="135"/>
      <c r="D394" s="135"/>
      <c r="E394" s="135"/>
      <c r="F394" s="135"/>
      <c r="G394" s="135"/>
      <c r="H394" s="135"/>
      <c r="I394" s="135"/>
      <c r="J394" s="135"/>
      <c r="K394" s="135"/>
      <c r="L394" s="135"/>
      <c r="M394" s="135"/>
      <c r="N394" s="135"/>
      <c r="O394" s="135"/>
      <c r="P394" s="135"/>
      <c r="Q394" s="135"/>
      <c r="R394" s="135"/>
      <c r="S394" s="135"/>
      <c r="T394" s="135"/>
      <c r="U394" s="135"/>
      <c r="V394" s="135"/>
      <c r="W394" s="135"/>
      <c r="X394" s="135"/>
      <c r="Y394" s="135"/>
      <c r="Z394" s="135"/>
    </row>
    <row r="395" spans="1:26" ht="21.6" customHeight="1">
      <c r="A395" s="135"/>
      <c r="B395" s="135"/>
      <c r="C395" s="135"/>
      <c r="D395" s="135"/>
      <c r="E395" s="135"/>
      <c r="F395" s="135"/>
      <c r="G395" s="135"/>
      <c r="H395" s="135"/>
      <c r="I395" s="135"/>
      <c r="J395" s="135"/>
      <c r="K395" s="135"/>
      <c r="L395" s="135"/>
      <c r="M395" s="135"/>
      <c r="N395" s="135"/>
      <c r="O395" s="135"/>
      <c r="P395" s="135"/>
      <c r="Q395" s="135"/>
      <c r="R395" s="135"/>
      <c r="S395" s="135"/>
      <c r="T395" s="135"/>
      <c r="U395" s="135"/>
      <c r="V395" s="135"/>
      <c r="W395" s="135"/>
      <c r="X395" s="135"/>
      <c r="Y395" s="135"/>
      <c r="Z395" s="135"/>
    </row>
    <row r="396" spans="1:26" ht="21.6" customHeight="1">
      <c r="A396" s="135"/>
      <c r="B396" s="135"/>
      <c r="C396" s="135"/>
      <c r="D396" s="135"/>
      <c r="E396" s="135"/>
      <c r="F396" s="135"/>
      <c r="G396" s="135"/>
      <c r="H396" s="135"/>
      <c r="I396" s="135"/>
      <c r="J396" s="135"/>
      <c r="K396" s="135"/>
      <c r="L396" s="135"/>
      <c r="M396" s="135"/>
      <c r="N396" s="135"/>
      <c r="O396" s="135"/>
      <c r="P396" s="135"/>
      <c r="Q396" s="135"/>
      <c r="R396" s="135"/>
      <c r="S396" s="135"/>
      <c r="T396" s="135"/>
      <c r="U396" s="135"/>
      <c r="V396" s="135"/>
      <c r="W396" s="135"/>
      <c r="X396" s="135"/>
      <c r="Y396" s="135"/>
      <c r="Z396" s="135"/>
    </row>
    <row r="397" spans="1:26" ht="21.6" customHeight="1">
      <c r="A397" s="135"/>
      <c r="B397" s="135"/>
      <c r="C397" s="135"/>
      <c r="D397" s="135"/>
      <c r="E397" s="135"/>
      <c r="F397" s="135"/>
      <c r="G397" s="135"/>
      <c r="H397" s="135"/>
      <c r="I397" s="135"/>
      <c r="J397" s="135"/>
      <c r="K397" s="135"/>
      <c r="L397" s="135"/>
      <c r="M397" s="135"/>
      <c r="N397" s="135"/>
      <c r="O397" s="135"/>
      <c r="P397" s="135"/>
      <c r="Q397" s="135"/>
      <c r="R397" s="135"/>
      <c r="S397" s="135"/>
      <c r="T397" s="135"/>
      <c r="U397" s="135"/>
      <c r="V397" s="135"/>
      <c r="W397" s="135"/>
      <c r="X397" s="135"/>
      <c r="Y397" s="135"/>
      <c r="Z397" s="135"/>
    </row>
    <row r="398" spans="1:26" ht="21.6" customHeight="1">
      <c r="A398" s="135"/>
      <c r="B398" s="135"/>
      <c r="C398" s="135"/>
      <c r="D398" s="135"/>
      <c r="E398" s="135"/>
      <c r="F398" s="135"/>
      <c r="G398" s="135"/>
      <c r="H398" s="135"/>
      <c r="I398" s="135"/>
      <c r="J398" s="135"/>
      <c r="K398" s="135"/>
      <c r="L398" s="135"/>
      <c r="M398" s="135"/>
      <c r="N398" s="135"/>
      <c r="O398" s="135"/>
      <c r="P398" s="135"/>
      <c r="Q398" s="135"/>
      <c r="R398" s="135"/>
      <c r="S398" s="135"/>
      <c r="T398" s="135"/>
      <c r="U398" s="135"/>
      <c r="V398" s="135"/>
      <c r="W398" s="135"/>
      <c r="X398" s="135"/>
      <c r="Y398" s="135"/>
      <c r="Z398" s="135"/>
    </row>
    <row r="399" spans="1:26" ht="21.6" customHeight="1">
      <c r="A399" s="135"/>
      <c r="B399" s="135"/>
      <c r="C399" s="135"/>
      <c r="D399" s="135"/>
      <c r="E399" s="135"/>
      <c r="F399" s="135"/>
      <c r="G399" s="135"/>
      <c r="H399" s="135"/>
      <c r="I399" s="135"/>
      <c r="J399" s="135"/>
      <c r="K399" s="135"/>
      <c r="L399" s="135"/>
      <c r="M399" s="135"/>
      <c r="N399" s="135"/>
      <c r="O399" s="135"/>
      <c r="P399" s="135"/>
      <c r="Q399" s="135"/>
      <c r="R399" s="135"/>
      <c r="S399" s="135"/>
      <c r="T399" s="135"/>
      <c r="U399" s="135"/>
      <c r="V399" s="135"/>
      <c r="W399" s="135"/>
      <c r="X399" s="135"/>
      <c r="Y399" s="135"/>
      <c r="Z399" s="135"/>
    </row>
    <row r="400" spans="1:26" ht="21.6" customHeight="1">
      <c r="A400" s="135"/>
      <c r="B400" s="135"/>
      <c r="C400" s="135"/>
      <c r="D400" s="135"/>
      <c r="E400" s="135"/>
      <c r="F400" s="135"/>
      <c r="G400" s="135"/>
      <c r="H400" s="135"/>
      <c r="I400" s="135"/>
      <c r="J400" s="135"/>
      <c r="K400" s="135"/>
      <c r="L400" s="135"/>
      <c r="M400" s="135"/>
      <c r="N400" s="135"/>
      <c r="O400" s="135"/>
      <c r="P400" s="135"/>
      <c r="Q400" s="135"/>
      <c r="R400" s="135"/>
      <c r="S400" s="135"/>
      <c r="T400" s="135"/>
      <c r="U400" s="135"/>
      <c r="V400" s="135"/>
      <c r="W400" s="135"/>
      <c r="X400" s="135"/>
      <c r="Y400" s="135"/>
      <c r="Z400" s="135"/>
    </row>
    <row r="401" spans="1:26" ht="21.6" customHeight="1">
      <c r="A401" s="135"/>
      <c r="B401" s="135"/>
      <c r="C401" s="135"/>
      <c r="D401" s="135"/>
      <c r="E401" s="135"/>
      <c r="F401" s="135"/>
      <c r="G401" s="135"/>
      <c r="H401" s="135"/>
      <c r="I401" s="135"/>
      <c r="J401" s="135"/>
      <c r="K401" s="135"/>
      <c r="L401" s="135"/>
      <c r="M401" s="135"/>
      <c r="N401" s="135"/>
      <c r="O401" s="135"/>
      <c r="P401" s="135"/>
      <c r="Q401" s="135"/>
      <c r="R401" s="135"/>
      <c r="S401" s="135"/>
      <c r="T401" s="135"/>
      <c r="U401" s="135"/>
      <c r="V401" s="135"/>
      <c r="W401" s="135"/>
      <c r="X401" s="135"/>
      <c r="Y401" s="135"/>
      <c r="Z401" s="135"/>
    </row>
    <row r="402" spans="1:26" ht="21.6" customHeight="1">
      <c r="A402" s="135"/>
      <c r="B402" s="135"/>
      <c r="C402" s="135"/>
      <c r="D402" s="135"/>
      <c r="E402" s="135"/>
      <c r="F402" s="135"/>
      <c r="G402" s="135"/>
      <c r="H402" s="135"/>
      <c r="I402" s="135"/>
      <c r="J402" s="135"/>
      <c r="K402" s="135"/>
      <c r="L402" s="135"/>
      <c r="M402" s="135"/>
      <c r="N402" s="135"/>
      <c r="O402" s="135"/>
      <c r="P402" s="135"/>
      <c r="Q402" s="135"/>
      <c r="R402" s="135"/>
      <c r="S402" s="135"/>
      <c r="T402" s="135"/>
      <c r="U402" s="135"/>
      <c r="V402" s="135"/>
      <c r="W402" s="135"/>
      <c r="X402" s="135"/>
      <c r="Y402" s="135"/>
      <c r="Z402" s="135"/>
    </row>
    <row r="403" spans="1:26" ht="21.6" customHeight="1">
      <c r="A403" s="135"/>
      <c r="B403" s="135"/>
      <c r="C403" s="135"/>
      <c r="D403" s="135"/>
      <c r="E403" s="135"/>
      <c r="F403" s="135"/>
      <c r="G403" s="135"/>
      <c r="H403" s="135"/>
      <c r="I403" s="135"/>
      <c r="J403" s="135"/>
      <c r="K403" s="135"/>
      <c r="L403" s="135"/>
      <c r="M403" s="135"/>
      <c r="N403" s="135"/>
      <c r="O403" s="135"/>
      <c r="P403" s="135"/>
      <c r="Q403" s="135"/>
      <c r="R403" s="135"/>
      <c r="S403" s="135"/>
      <c r="T403" s="135"/>
      <c r="U403" s="135"/>
      <c r="V403" s="135"/>
      <c r="W403" s="135"/>
      <c r="X403" s="135"/>
      <c r="Y403" s="135"/>
      <c r="Z403" s="135"/>
    </row>
    <row r="404" spans="1:26" ht="21.6" customHeight="1">
      <c r="A404" s="135"/>
      <c r="B404" s="135"/>
      <c r="C404" s="135"/>
      <c r="D404" s="135"/>
      <c r="E404" s="135"/>
      <c r="F404" s="135"/>
      <c r="G404" s="135"/>
      <c r="H404" s="135"/>
      <c r="I404" s="135"/>
      <c r="J404" s="135"/>
      <c r="K404" s="135"/>
      <c r="L404" s="135"/>
      <c r="M404" s="135"/>
      <c r="N404" s="135"/>
      <c r="O404" s="135"/>
      <c r="P404" s="135"/>
      <c r="Q404" s="135"/>
      <c r="R404" s="135"/>
      <c r="S404" s="135"/>
      <c r="T404" s="135"/>
      <c r="U404" s="135"/>
      <c r="V404" s="135"/>
      <c r="W404" s="135"/>
      <c r="X404" s="135"/>
      <c r="Y404" s="135"/>
      <c r="Z404" s="135"/>
    </row>
    <row r="405" spans="1:26" ht="21.6" customHeight="1">
      <c r="A405" s="135"/>
      <c r="B405" s="135"/>
      <c r="C405" s="135"/>
      <c r="D405" s="135"/>
      <c r="E405" s="135"/>
      <c r="F405" s="135"/>
      <c r="G405" s="135"/>
      <c r="H405" s="135"/>
      <c r="I405" s="135"/>
      <c r="J405" s="135"/>
      <c r="K405" s="135"/>
      <c r="L405" s="135"/>
      <c r="M405" s="135"/>
      <c r="N405" s="135"/>
      <c r="O405" s="135"/>
      <c r="P405" s="135"/>
      <c r="Q405" s="135"/>
      <c r="R405" s="135"/>
      <c r="S405" s="135"/>
      <c r="T405" s="135"/>
      <c r="U405" s="135"/>
      <c r="V405" s="135"/>
      <c r="W405" s="135"/>
      <c r="X405" s="135"/>
      <c r="Y405" s="135"/>
      <c r="Z405" s="135"/>
    </row>
    <row r="406" spans="1:26" ht="21.6" customHeight="1">
      <c r="A406" s="135"/>
      <c r="B406" s="135"/>
      <c r="C406" s="135"/>
      <c r="D406" s="135"/>
      <c r="E406" s="135"/>
      <c r="F406" s="135"/>
      <c r="G406" s="135"/>
      <c r="H406" s="135"/>
      <c r="I406" s="135"/>
      <c r="J406" s="135"/>
      <c r="K406" s="135"/>
      <c r="L406" s="135"/>
      <c r="M406" s="135"/>
      <c r="N406" s="135"/>
      <c r="O406" s="135"/>
      <c r="P406" s="135"/>
      <c r="Q406" s="135"/>
      <c r="R406" s="135"/>
      <c r="S406" s="135"/>
      <c r="T406" s="135"/>
      <c r="U406" s="135"/>
      <c r="V406" s="135"/>
      <c r="W406" s="135"/>
      <c r="X406" s="135"/>
      <c r="Y406" s="135"/>
      <c r="Z406" s="135"/>
    </row>
    <row r="407" spans="1:26" ht="21.6" customHeight="1">
      <c r="A407" s="135"/>
      <c r="B407" s="135"/>
      <c r="C407" s="135"/>
      <c r="D407" s="135"/>
      <c r="E407" s="135"/>
      <c r="F407" s="135"/>
      <c r="G407" s="135"/>
      <c r="H407" s="135"/>
      <c r="I407" s="135"/>
      <c r="J407" s="135"/>
      <c r="K407" s="135"/>
      <c r="L407" s="135"/>
      <c r="M407" s="135"/>
      <c r="N407" s="135"/>
      <c r="O407" s="135"/>
      <c r="P407" s="135"/>
      <c r="Q407" s="135"/>
      <c r="R407" s="135"/>
      <c r="S407" s="135"/>
      <c r="T407" s="135"/>
      <c r="U407" s="135"/>
      <c r="V407" s="135"/>
      <c r="W407" s="135"/>
      <c r="X407" s="135"/>
      <c r="Y407" s="135"/>
      <c r="Z407" s="135"/>
    </row>
    <row r="408" spans="1:26" ht="21.6" customHeight="1">
      <c r="A408" s="135"/>
      <c r="B408" s="135"/>
      <c r="C408" s="135"/>
      <c r="D408" s="135"/>
      <c r="E408" s="135"/>
      <c r="F408" s="135"/>
      <c r="G408" s="135"/>
      <c r="H408" s="135"/>
      <c r="I408" s="135"/>
      <c r="J408" s="135"/>
      <c r="K408" s="135"/>
      <c r="L408" s="135"/>
      <c r="M408" s="135"/>
      <c r="N408" s="135"/>
      <c r="O408" s="135"/>
      <c r="P408" s="135"/>
      <c r="Q408" s="135"/>
      <c r="R408" s="135"/>
      <c r="S408" s="135"/>
      <c r="T408" s="135"/>
      <c r="U408" s="135"/>
      <c r="V408" s="135"/>
      <c r="W408" s="135"/>
      <c r="X408" s="135"/>
      <c r="Y408" s="135"/>
      <c r="Z408" s="135"/>
    </row>
    <row r="409" spans="1:26" ht="21.6" customHeight="1">
      <c r="A409" s="135"/>
      <c r="B409" s="135"/>
      <c r="C409" s="135"/>
      <c r="D409" s="135"/>
      <c r="E409" s="135"/>
      <c r="F409" s="135"/>
      <c r="G409" s="135"/>
      <c r="H409" s="135"/>
      <c r="I409" s="135"/>
      <c r="J409" s="135"/>
      <c r="K409" s="135"/>
      <c r="L409" s="135"/>
      <c r="M409" s="135"/>
      <c r="N409" s="135"/>
      <c r="O409" s="135"/>
      <c r="P409" s="135"/>
      <c r="Q409" s="135"/>
      <c r="R409" s="135"/>
      <c r="S409" s="135"/>
      <c r="T409" s="135"/>
      <c r="U409" s="135"/>
      <c r="V409" s="135"/>
      <c r="W409" s="135"/>
      <c r="X409" s="135"/>
      <c r="Y409" s="135"/>
      <c r="Z409" s="135"/>
    </row>
    <row r="410" spans="1:26" ht="21.6" customHeight="1">
      <c r="A410" s="135"/>
      <c r="B410" s="135"/>
      <c r="C410" s="135"/>
      <c r="D410" s="135"/>
      <c r="E410" s="135"/>
      <c r="F410" s="135"/>
      <c r="G410" s="135"/>
      <c r="H410" s="135"/>
      <c r="I410" s="135"/>
      <c r="J410" s="135"/>
      <c r="K410" s="135"/>
      <c r="L410" s="135"/>
      <c r="M410" s="135"/>
      <c r="N410" s="135"/>
      <c r="O410" s="135"/>
      <c r="P410" s="135"/>
      <c r="Q410" s="135"/>
      <c r="R410" s="135"/>
      <c r="S410" s="135"/>
      <c r="T410" s="135"/>
      <c r="U410" s="135"/>
      <c r="V410" s="135"/>
      <c r="W410" s="135"/>
      <c r="X410" s="135"/>
      <c r="Y410" s="135"/>
      <c r="Z410" s="135"/>
    </row>
    <row r="411" spans="1:26" ht="21.6" customHeight="1">
      <c r="A411" s="135"/>
      <c r="B411" s="135"/>
      <c r="C411" s="135"/>
      <c r="D411" s="135"/>
      <c r="E411" s="135"/>
      <c r="F411" s="135"/>
      <c r="G411" s="135"/>
      <c r="H411" s="135"/>
      <c r="I411" s="135"/>
      <c r="J411" s="135"/>
      <c r="K411" s="135"/>
      <c r="L411" s="135"/>
      <c r="M411" s="135"/>
      <c r="N411" s="135"/>
      <c r="O411" s="135"/>
      <c r="P411" s="135"/>
      <c r="Q411" s="135"/>
      <c r="R411" s="135"/>
      <c r="S411" s="135"/>
      <c r="T411" s="135"/>
      <c r="U411" s="135"/>
      <c r="V411" s="135"/>
      <c r="W411" s="135"/>
      <c r="X411" s="135"/>
      <c r="Y411" s="135"/>
      <c r="Z411" s="135"/>
    </row>
    <row r="412" spans="1:26" ht="21.6" customHeight="1">
      <c r="A412" s="135"/>
      <c r="B412" s="135"/>
      <c r="C412" s="135"/>
      <c r="D412" s="135"/>
      <c r="E412" s="135"/>
      <c r="F412" s="135"/>
      <c r="G412" s="135"/>
      <c r="H412" s="135"/>
      <c r="I412" s="135"/>
      <c r="J412" s="135"/>
      <c r="K412" s="135"/>
      <c r="L412" s="135"/>
      <c r="M412" s="135"/>
      <c r="N412" s="135"/>
      <c r="O412" s="135"/>
      <c r="P412" s="135"/>
      <c r="Q412" s="135"/>
      <c r="R412" s="135"/>
      <c r="S412" s="135"/>
      <c r="T412" s="135"/>
      <c r="U412" s="135"/>
      <c r="V412" s="135"/>
      <c r="W412" s="135"/>
      <c r="X412" s="135"/>
      <c r="Y412" s="135"/>
      <c r="Z412" s="135"/>
    </row>
    <row r="413" spans="1:26" ht="21.6" customHeight="1">
      <c r="A413" s="135"/>
      <c r="B413" s="135"/>
      <c r="C413" s="135"/>
      <c r="D413" s="135"/>
      <c r="E413" s="135"/>
      <c r="F413" s="135"/>
      <c r="G413" s="135"/>
      <c r="H413" s="135"/>
      <c r="I413" s="135"/>
      <c r="J413" s="135"/>
      <c r="K413" s="135"/>
      <c r="L413" s="135"/>
      <c r="M413" s="135"/>
      <c r="N413" s="135"/>
      <c r="O413" s="135"/>
      <c r="P413" s="135"/>
      <c r="Q413" s="135"/>
      <c r="R413" s="135"/>
      <c r="S413" s="135"/>
      <c r="T413" s="135"/>
      <c r="U413" s="135"/>
      <c r="V413" s="135"/>
      <c r="W413" s="135"/>
      <c r="X413" s="135"/>
      <c r="Y413" s="135"/>
      <c r="Z413" s="135"/>
    </row>
    <row r="414" spans="1:26" ht="21.6" customHeight="1">
      <c r="A414" s="135"/>
      <c r="B414" s="135"/>
      <c r="C414" s="135"/>
      <c r="D414" s="135"/>
      <c r="E414" s="135"/>
      <c r="F414" s="135"/>
      <c r="G414" s="135"/>
      <c r="H414" s="135"/>
      <c r="I414" s="135"/>
      <c r="J414" s="135"/>
      <c r="K414" s="135"/>
      <c r="L414" s="135"/>
      <c r="M414" s="135"/>
      <c r="N414" s="135"/>
      <c r="O414" s="135"/>
      <c r="P414" s="135"/>
      <c r="Q414" s="135"/>
      <c r="R414" s="135"/>
      <c r="S414" s="135"/>
      <c r="T414" s="135"/>
      <c r="U414" s="135"/>
      <c r="V414" s="135"/>
      <c r="W414" s="135"/>
      <c r="X414" s="135"/>
      <c r="Y414" s="135"/>
      <c r="Z414" s="135"/>
    </row>
    <row r="415" spans="1:26" ht="21.6" customHeight="1">
      <c r="A415" s="135"/>
      <c r="B415" s="135"/>
      <c r="C415" s="135"/>
      <c r="D415" s="135"/>
      <c r="E415" s="135"/>
      <c r="F415" s="135"/>
      <c r="G415" s="135"/>
      <c r="H415" s="135"/>
      <c r="I415" s="135"/>
      <c r="J415" s="135"/>
      <c r="K415" s="135"/>
      <c r="L415" s="135"/>
      <c r="M415" s="135"/>
      <c r="N415" s="135"/>
      <c r="O415" s="135"/>
      <c r="P415" s="135"/>
      <c r="Q415" s="135"/>
      <c r="R415" s="135"/>
      <c r="S415" s="135"/>
      <c r="T415" s="135"/>
      <c r="U415" s="135"/>
      <c r="V415" s="135"/>
      <c r="W415" s="135"/>
      <c r="X415" s="135"/>
      <c r="Y415" s="135"/>
      <c r="Z415" s="135"/>
    </row>
    <row r="416" spans="1:26" ht="21.6" customHeight="1">
      <c r="A416" s="135"/>
      <c r="B416" s="135"/>
      <c r="C416" s="135"/>
      <c r="D416" s="135"/>
      <c r="E416" s="135"/>
      <c r="F416" s="135"/>
      <c r="G416" s="135"/>
      <c r="H416" s="135"/>
      <c r="I416" s="135"/>
      <c r="J416" s="135"/>
      <c r="K416" s="135"/>
      <c r="L416" s="135"/>
      <c r="M416" s="135"/>
      <c r="N416" s="135"/>
      <c r="O416" s="135"/>
      <c r="P416" s="135"/>
      <c r="Q416" s="135"/>
      <c r="R416" s="135"/>
      <c r="S416" s="135"/>
      <c r="T416" s="135"/>
      <c r="U416" s="135"/>
      <c r="V416" s="135"/>
      <c r="W416" s="135"/>
      <c r="X416" s="135"/>
      <c r="Y416" s="135"/>
      <c r="Z416" s="135"/>
    </row>
    <row r="417" spans="1:26" ht="21.6" customHeight="1">
      <c r="A417" s="135"/>
      <c r="B417" s="135"/>
      <c r="C417" s="135"/>
      <c r="D417" s="135"/>
      <c r="E417" s="135"/>
      <c r="F417" s="135"/>
      <c r="G417" s="135"/>
      <c r="H417" s="135"/>
      <c r="I417" s="135"/>
      <c r="J417" s="135"/>
      <c r="K417" s="135"/>
      <c r="L417" s="135"/>
      <c r="M417" s="135"/>
      <c r="N417" s="135"/>
      <c r="O417" s="135"/>
      <c r="P417" s="135"/>
      <c r="Q417" s="135"/>
      <c r="R417" s="135"/>
      <c r="S417" s="135"/>
      <c r="T417" s="135"/>
      <c r="U417" s="135"/>
      <c r="V417" s="135"/>
      <c r="W417" s="135"/>
      <c r="X417" s="135"/>
      <c r="Y417" s="135"/>
      <c r="Z417" s="135"/>
    </row>
    <row r="418" spans="1:26" ht="21.6" customHeight="1">
      <c r="A418" s="135"/>
      <c r="B418" s="135"/>
      <c r="C418" s="135"/>
      <c r="D418" s="135"/>
      <c r="E418" s="135"/>
      <c r="F418" s="135"/>
      <c r="G418" s="135"/>
      <c r="H418" s="135"/>
      <c r="I418" s="135"/>
      <c r="J418" s="135"/>
      <c r="K418" s="135"/>
      <c r="L418" s="135"/>
      <c r="M418" s="135"/>
      <c r="N418" s="135"/>
      <c r="O418" s="135"/>
      <c r="P418" s="135"/>
      <c r="Q418" s="135"/>
      <c r="R418" s="135"/>
      <c r="S418" s="135"/>
      <c r="T418" s="135"/>
      <c r="U418" s="135"/>
      <c r="V418" s="135"/>
      <c r="W418" s="135"/>
      <c r="X418" s="135"/>
      <c r="Y418" s="135"/>
      <c r="Z418" s="135"/>
    </row>
    <row r="419" spans="1:26" ht="21.6" customHeight="1">
      <c r="A419" s="135"/>
      <c r="B419" s="135"/>
      <c r="C419" s="135"/>
      <c r="D419" s="135"/>
      <c r="E419" s="135"/>
      <c r="F419" s="135"/>
      <c r="G419" s="135"/>
      <c r="H419" s="135"/>
      <c r="I419" s="135"/>
      <c r="J419" s="135"/>
      <c r="K419" s="135"/>
      <c r="L419" s="135"/>
      <c r="M419" s="135"/>
      <c r="N419" s="135"/>
      <c r="O419" s="135"/>
      <c r="P419" s="135"/>
      <c r="Q419" s="135"/>
      <c r="R419" s="135"/>
      <c r="S419" s="135"/>
      <c r="T419" s="135"/>
      <c r="U419" s="135"/>
      <c r="V419" s="135"/>
      <c r="W419" s="135"/>
      <c r="X419" s="135"/>
      <c r="Y419" s="135"/>
      <c r="Z419" s="135"/>
    </row>
    <row r="420" spans="1:26" ht="21.6" customHeight="1">
      <c r="A420" s="135"/>
      <c r="B420" s="135"/>
      <c r="C420" s="135"/>
      <c r="D420" s="135"/>
      <c r="E420" s="135"/>
      <c r="F420" s="135"/>
      <c r="G420" s="135"/>
      <c r="H420" s="135"/>
      <c r="I420" s="135"/>
      <c r="J420" s="135"/>
      <c r="K420" s="135"/>
      <c r="L420" s="135"/>
      <c r="M420" s="135"/>
      <c r="N420" s="135"/>
      <c r="O420" s="135"/>
      <c r="P420" s="135"/>
      <c r="Q420" s="135"/>
      <c r="R420" s="135"/>
      <c r="S420" s="135"/>
      <c r="T420" s="135"/>
      <c r="U420" s="135"/>
      <c r="V420" s="135"/>
      <c r="W420" s="135"/>
      <c r="X420" s="135"/>
      <c r="Y420" s="135"/>
      <c r="Z420" s="135"/>
    </row>
    <row r="421" spans="1:26" ht="21.6" customHeight="1">
      <c r="A421" s="135"/>
      <c r="B421" s="135"/>
      <c r="C421" s="135"/>
      <c r="D421" s="135"/>
      <c r="E421" s="135"/>
      <c r="F421" s="135"/>
      <c r="G421" s="135"/>
      <c r="H421" s="135"/>
      <c r="I421" s="135"/>
      <c r="J421" s="135"/>
      <c r="K421" s="135"/>
      <c r="L421" s="135"/>
      <c r="M421" s="135"/>
      <c r="N421" s="135"/>
      <c r="O421" s="135"/>
      <c r="P421" s="135"/>
      <c r="Q421" s="135"/>
      <c r="R421" s="135"/>
      <c r="S421" s="135"/>
      <c r="T421" s="135"/>
      <c r="U421" s="135"/>
      <c r="V421" s="135"/>
      <c r="W421" s="135"/>
      <c r="X421" s="135"/>
      <c r="Y421" s="135"/>
      <c r="Z421" s="135"/>
    </row>
    <row r="422" spans="1:26" ht="21.6" customHeight="1">
      <c r="A422" s="135"/>
      <c r="B422" s="135"/>
      <c r="C422" s="135"/>
      <c r="D422" s="135"/>
      <c r="E422" s="135"/>
      <c r="F422" s="135"/>
      <c r="G422" s="135"/>
      <c r="H422" s="135"/>
      <c r="I422" s="135"/>
      <c r="J422" s="135"/>
      <c r="K422" s="135"/>
      <c r="L422" s="135"/>
      <c r="M422" s="135"/>
      <c r="N422" s="135"/>
      <c r="O422" s="135"/>
      <c r="P422" s="135"/>
      <c r="Q422" s="135"/>
      <c r="R422" s="135"/>
      <c r="S422" s="135"/>
      <c r="T422" s="135"/>
      <c r="U422" s="135"/>
      <c r="V422" s="135"/>
      <c r="W422" s="135"/>
      <c r="X422" s="135"/>
      <c r="Y422" s="135"/>
      <c r="Z422" s="135"/>
    </row>
    <row r="423" spans="1:26" ht="21.6" customHeight="1">
      <c r="A423" s="135"/>
      <c r="B423" s="135"/>
      <c r="C423" s="135"/>
      <c r="D423" s="135"/>
      <c r="E423" s="135"/>
      <c r="F423" s="135"/>
      <c r="G423" s="135"/>
      <c r="H423" s="135"/>
      <c r="I423" s="135"/>
      <c r="J423" s="135"/>
      <c r="K423" s="135"/>
      <c r="L423" s="135"/>
      <c r="M423" s="135"/>
      <c r="N423" s="135"/>
      <c r="O423" s="135"/>
      <c r="P423" s="135"/>
      <c r="Q423" s="135"/>
      <c r="R423" s="135"/>
      <c r="S423" s="135"/>
      <c r="T423" s="135"/>
      <c r="U423" s="135"/>
      <c r="V423" s="135"/>
      <c r="W423" s="135"/>
      <c r="X423" s="135"/>
      <c r="Y423" s="135"/>
      <c r="Z423" s="135"/>
    </row>
    <row r="424" spans="1:26" ht="21.6" customHeight="1">
      <c r="A424" s="135"/>
      <c r="B424" s="135"/>
      <c r="C424" s="135"/>
      <c r="D424" s="135"/>
      <c r="E424" s="135"/>
      <c r="F424" s="135"/>
      <c r="G424" s="135"/>
      <c r="H424" s="135"/>
      <c r="I424" s="135"/>
      <c r="J424" s="135"/>
      <c r="K424" s="135"/>
      <c r="L424" s="135"/>
      <c r="M424" s="135"/>
      <c r="N424" s="135"/>
      <c r="O424" s="135"/>
      <c r="P424" s="135"/>
      <c r="Q424" s="135"/>
      <c r="R424" s="135"/>
      <c r="S424" s="135"/>
      <c r="T424" s="135"/>
      <c r="U424" s="135"/>
      <c r="V424" s="135"/>
      <c r="W424" s="135"/>
      <c r="X424" s="135"/>
      <c r="Y424" s="135"/>
      <c r="Z424" s="135"/>
    </row>
    <row r="425" spans="1:26" ht="21.6" customHeight="1">
      <c r="A425" s="135"/>
      <c r="B425" s="135"/>
      <c r="C425" s="135"/>
      <c r="D425" s="135"/>
      <c r="E425" s="135"/>
      <c r="F425" s="135"/>
      <c r="G425" s="135"/>
      <c r="H425" s="135"/>
      <c r="I425" s="135"/>
      <c r="J425" s="135"/>
      <c r="K425" s="135"/>
      <c r="L425" s="135"/>
      <c r="M425" s="135"/>
      <c r="N425" s="135"/>
      <c r="O425" s="135"/>
      <c r="P425" s="135"/>
      <c r="Q425" s="135"/>
      <c r="R425" s="135"/>
      <c r="S425" s="135"/>
      <c r="T425" s="135"/>
      <c r="U425" s="135"/>
      <c r="V425" s="135"/>
      <c r="W425" s="135"/>
      <c r="X425" s="135"/>
      <c r="Y425" s="135"/>
      <c r="Z425" s="135"/>
    </row>
    <row r="426" spans="1:26" ht="21.6" customHeight="1">
      <c r="A426" s="135"/>
      <c r="B426" s="135"/>
      <c r="C426" s="135"/>
      <c r="D426" s="135"/>
      <c r="E426" s="135"/>
      <c r="F426" s="135"/>
      <c r="G426" s="135"/>
      <c r="H426" s="135"/>
      <c r="I426" s="135"/>
      <c r="J426" s="135"/>
      <c r="K426" s="135"/>
      <c r="L426" s="135"/>
      <c r="M426" s="135"/>
      <c r="N426" s="135"/>
      <c r="O426" s="135"/>
      <c r="P426" s="135"/>
      <c r="Q426" s="135"/>
      <c r="R426" s="135"/>
      <c r="S426" s="135"/>
      <c r="T426" s="135"/>
      <c r="U426" s="135"/>
      <c r="V426" s="135"/>
      <c r="W426" s="135"/>
      <c r="X426" s="135"/>
      <c r="Y426" s="135"/>
      <c r="Z426" s="135"/>
    </row>
    <row r="427" spans="1:26" ht="21.6" customHeight="1">
      <c r="A427" s="135"/>
      <c r="B427" s="135"/>
      <c r="C427" s="135"/>
      <c r="D427" s="135"/>
      <c r="E427" s="135"/>
      <c r="F427" s="135"/>
      <c r="G427" s="135"/>
      <c r="H427" s="135"/>
      <c r="I427" s="135"/>
      <c r="J427" s="135"/>
      <c r="K427" s="135"/>
      <c r="L427" s="135"/>
      <c r="M427" s="135"/>
      <c r="N427" s="135"/>
      <c r="O427" s="135"/>
      <c r="P427" s="135"/>
      <c r="Q427" s="135"/>
      <c r="R427" s="135"/>
      <c r="S427" s="135"/>
      <c r="T427" s="135"/>
      <c r="U427" s="135"/>
      <c r="V427" s="135"/>
      <c r="W427" s="135"/>
      <c r="X427" s="135"/>
      <c r="Y427" s="135"/>
      <c r="Z427" s="135"/>
    </row>
    <row r="428" spans="1:26" ht="21.6" customHeight="1">
      <c r="A428" s="135"/>
      <c r="B428" s="135"/>
      <c r="C428" s="135"/>
      <c r="D428" s="135"/>
      <c r="E428" s="135"/>
      <c r="F428" s="135"/>
      <c r="G428" s="135"/>
      <c r="H428" s="135"/>
      <c r="I428" s="135"/>
      <c r="J428" s="135"/>
      <c r="K428" s="135"/>
      <c r="L428" s="135"/>
      <c r="M428" s="135"/>
      <c r="N428" s="135"/>
      <c r="O428" s="135"/>
      <c r="P428" s="135"/>
      <c r="Q428" s="135"/>
      <c r="R428" s="135"/>
      <c r="S428" s="135"/>
      <c r="T428" s="135"/>
      <c r="U428" s="135"/>
      <c r="V428" s="135"/>
      <c r="W428" s="135"/>
      <c r="X428" s="135"/>
      <c r="Y428" s="135"/>
      <c r="Z428" s="135"/>
    </row>
    <row r="429" spans="1:26" ht="21.6" customHeight="1">
      <c r="A429" s="135"/>
      <c r="B429" s="135"/>
      <c r="C429" s="135"/>
      <c r="D429" s="135"/>
      <c r="E429" s="135"/>
      <c r="F429" s="135"/>
      <c r="G429" s="135"/>
      <c r="H429" s="135"/>
      <c r="I429" s="135"/>
      <c r="J429" s="135"/>
      <c r="K429" s="135"/>
      <c r="L429" s="135"/>
      <c r="M429" s="135"/>
      <c r="N429" s="135"/>
      <c r="O429" s="135"/>
      <c r="P429" s="135"/>
      <c r="Q429" s="135"/>
      <c r="R429" s="135"/>
      <c r="S429" s="135"/>
      <c r="T429" s="135"/>
      <c r="U429" s="135"/>
      <c r="V429" s="135"/>
      <c r="W429" s="135"/>
      <c r="X429" s="135"/>
      <c r="Y429" s="135"/>
      <c r="Z429" s="135"/>
    </row>
    <row r="430" spans="1:26" ht="21.6" customHeight="1">
      <c r="A430" s="135"/>
      <c r="B430" s="135"/>
      <c r="C430" s="135"/>
      <c r="D430" s="135"/>
      <c r="E430" s="135"/>
      <c r="F430" s="135"/>
      <c r="G430" s="135"/>
      <c r="H430" s="135"/>
      <c r="I430" s="135"/>
      <c r="J430" s="135"/>
      <c r="K430" s="135"/>
      <c r="L430" s="135"/>
      <c r="M430" s="135"/>
      <c r="N430" s="135"/>
      <c r="O430" s="135"/>
      <c r="P430" s="135"/>
      <c r="Q430" s="135"/>
      <c r="R430" s="135"/>
      <c r="S430" s="135"/>
      <c r="T430" s="135"/>
      <c r="U430" s="135"/>
      <c r="V430" s="135"/>
      <c r="W430" s="135"/>
      <c r="X430" s="135"/>
      <c r="Y430" s="135"/>
      <c r="Z430" s="135"/>
    </row>
    <row r="431" spans="1:26" ht="21.6" customHeight="1">
      <c r="A431" s="135"/>
      <c r="B431" s="135"/>
      <c r="C431" s="135"/>
      <c r="D431" s="135"/>
      <c r="E431" s="135"/>
      <c r="F431" s="135"/>
      <c r="G431" s="135"/>
      <c r="H431" s="135"/>
      <c r="I431" s="135"/>
      <c r="J431" s="135"/>
      <c r="K431" s="135"/>
      <c r="L431" s="135"/>
      <c r="M431" s="135"/>
      <c r="N431" s="135"/>
      <c r="O431" s="135"/>
      <c r="P431" s="135"/>
      <c r="Q431" s="135"/>
      <c r="R431" s="135"/>
      <c r="S431" s="135"/>
      <c r="T431" s="135"/>
      <c r="U431" s="135"/>
      <c r="V431" s="135"/>
      <c r="W431" s="135"/>
      <c r="X431" s="135"/>
      <c r="Y431" s="135"/>
      <c r="Z431" s="135"/>
    </row>
    <row r="432" spans="1:26" ht="21.6" customHeight="1">
      <c r="A432" s="135"/>
      <c r="B432" s="135"/>
      <c r="C432" s="135"/>
      <c r="D432" s="135"/>
      <c r="E432" s="135"/>
      <c r="F432" s="135"/>
      <c r="G432" s="135"/>
      <c r="H432" s="135"/>
      <c r="I432" s="135"/>
      <c r="J432" s="135"/>
      <c r="K432" s="135"/>
      <c r="L432" s="135"/>
      <c r="M432" s="135"/>
      <c r="N432" s="135"/>
      <c r="O432" s="135"/>
      <c r="P432" s="135"/>
      <c r="Q432" s="135"/>
      <c r="R432" s="135"/>
      <c r="S432" s="135"/>
      <c r="T432" s="135"/>
      <c r="U432" s="135"/>
      <c r="V432" s="135"/>
      <c r="W432" s="135"/>
      <c r="X432" s="135"/>
      <c r="Y432" s="135"/>
      <c r="Z432" s="135"/>
    </row>
    <row r="433" spans="1:26" ht="21.6" customHeight="1">
      <c r="A433" s="135"/>
      <c r="B433" s="135"/>
      <c r="C433" s="135"/>
      <c r="D433" s="135"/>
      <c r="E433" s="135"/>
      <c r="F433" s="135"/>
      <c r="G433" s="135"/>
      <c r="H433" s="135"/>
      <c r="I433" s="135"/>
      <c r="J433" s="135"/>
      <c r="K433" s="135"/>
      <c r="L433" s="135"/>
      <c r="M433" s="135"/>
      <c r="N433" s="135"/>
      <c r="O433" s="135"/>
      <c r="P433" s="135"/>
      <c r="Q433" s="135"/>
      <c r="R433" s="135"/>
      <c r="S433" s="135"/>
      <c r="T433" s="135"/>
      <c r="U433" s="135"/>
      <c r="V433" s="135"/>
      <c r="W433" s="135"/>
      <c r="X433" s="135"/>
      <c r="Y433" s="135"/>
      <c r="Z433" s="135"/>
    </row>
    <row r="434" spans="1:26" ht="21.6" customHeight="1">
      <c r="A434" s="135"/>
      <c r="B434" s="135"/>
      <c r="C434" s="135"/>
      <c r="D434" s="135"/>
      <c r="E434" s="135"/>
      <c r="F434" s="135"/>
      <c r="G434" s="135"/>
      <c r="H434" s="135"/>
      <c r="I434" s="135"/>
      <c r="J434" s="135"/>
      <c r="K434" s="135"/>
      <c r="L434" s="135"/>
      <c r="M434" s="135"/>
      <c r="N434" s="135"/>
      <c r="O434" s="135"/>
      <c r="P434" s="135"/>
      <c r="Q434" s="135"/>
      <c r="R434" s="135"/>
      <c r="S434" s="135"/>
      <c r="T434" s="135"/>
      <c r="U434" s="135"/>
      <c r="V434" s="135"/>
      <c r="W434" s="135"/>
      <c r="X434" s="135"/>
      <c r="Y434" s="135"/>
      <c r="Z434" s="135"/>
    </row>
    <row r="435" spans="1:26" ht="21.6" customHeight="1">
      <c r="A435" s="135"/>
      <c r="B435" s="135"/>
      <c r="C435" s="135"/>
      <c r="D435" s="135"/>
      <c r="E435" s="135"/>
      <c r="F435" s="135"/>
      <c r="G435" s="135"/>
      <c r="H435" s="135"/>
      <c r="I435" s="135"/>
      <c r="J435" s="135"/>
      <c r="K435" s="135"/>
      <c r="L435" s="135"/>
      <c r="M435" s="135"/>
      <c r="N435" s="135"/>
      <c r="O435" s="135"/>
      <c r="P435" s="135"/>
      <c r="Q435" s="135"/>
      <c r="R435" s="135"/>
      <c r="S435" s="135"/>
      <c r="T435" s="135"/>
      <c r="U435" s="135"/>
      <c r="V435" s="135"/>
      <c r="W435" s="135"/>
      <c r="X435" s="135"/>
      <c r="Y435" s="135"/>
      <c r="Z435" s="135"/>
    </row>
    <row r="436" spans="1:26" ht="21.6" customHeight="1">
      <c r="A436" s="135"/>
      <c r="B436" s="135"/>
      <c r="C436" s="135"/>
      <c r="D436" s="135"/>
      <c r="E436" s="135"/>
      <c r="F436" s="135"/>
      <c r="G436" s="135"/>
      <c r="H436" s="135"/>
      <c r="I436" s="135"/>
      <c r="J436" s="135"/>
      <c r="K436" s="135"/>
      <c r="L436" s="135"/>
      <c r="M436" s="135"/>
      <c r="N436" s="135"/>
      <c r="O436" s="135"/>
      <c r="P436" s="135"/>
      <c r="Q436" s="135"/>
      <c r="R436" s="135"/>
      <c r="S436" s="135"/>
      <c r="T436" s="135"/>
      <c r="U436" s="135"/>
      <c r="V436" s="135"/>
      <c r="W436" s="135"/>
      <c r="X436" s="135"/>
      <c r="Y436" s="135"/>
      <c r="Z436" s="135"/>
    </row>
    <row r="437" spans="1:26" ht="21.6" customHeight="1">
      <c r="A437" s="135"/>
      <c r="B437" s="135"/>
      <c r="C437" s="135"/>
      <c r="D437" s="135"/>
      <c r="E437" s="135"/>
      <c r="F437" s="135"/>
      <c r="G437" s="135"/>
      <c r="H437" s="135"/>
      <c r="I437" s="135"/>
      <c r="J437" s="135"/>
      <c r="K437" s="135"/>
      <c r="L437" s="135"/>
      <c r="M437" s="135"/>
      <c r="N437" s="135"/>
      <c r="O437" s="135"/>
      <c r="P437" s="135"/>
      <c r="Q437" s="135"/>
      <c r="R437" s="135"/>
      <c r="S437" s="135"/>
      <c r="T437" s="135"/>
      <c r="U437" s="135"/>
      <c r="V437" s="135"/>
      <c r="W437" s="135"/>
      <c r="X437" s="135"/>
      <c r="Y437" s="135"/>
      <c r="Z437" s="135"/>
    </row>
    <row r="438" spans="1:26" ht="21.6" customHeight="1">
      <c r="A438" s="135"/>
      <c r="B438" s="135"/>
      <c r="C438" s="135"/>
      <c r="D438" s="135"/>
      <c r="E438" s="135"/>
      <c r="F438" s="135"/>
      <c r="G438" s="135"/>
      <c r="H438" s="135"/>
      <c r="I438" s="135"/>
      <c r="J438" s="135"/>
      <c r="K438" s="135"/>
      <c r="L438" s="135"/>
      <c r="M438" s="135"/>
      <c r="N438" s="135"/>
      <c r="O438" s="135"/>
      <c r="P438" s="135"/>
      <c r="Q438" s="135"/>
      <c r="R438" s="135"/>
      <c r="S438" s="135"/>
      <c r="T438" s="135"/>
      <c r="U438" s="135"/>
      <c r="V438" s="135"/>
      <c r="W438" s="135"/>
      <c r="X438" s="135"/>
      <c r="Y438" s="135"/>
      <c r="Z438" s="135"/>
    </row>
    <row r="439" spans="1:26" ht="21.6" customHeight="1">
      <c r="A439" s="135"/>
      <c r="B439" s="135"/>
      <c r="C439" s="135"/>
      <c r="D439" s="135"/>
      <c r="E439" s="135"/>
      <c r="F439" s="135"/>
      <c r="G439" s="135"/>
      <c r="H439" s="135"/>
      <c r="I439" s="135"/>
      <c r="J439" s="135"/>
      <c r="K439" s="135"/>
      <c r="L439" s="135"/>
      <c r="M439" s="135"/>
      <c r="N439" s="135"/>
      <c r="O439" s="135"/>
      <c r="P439" s="135"/>
      <c r="Q439" s="135"/>
      <c r="R439" s="135"/>
      <c r="S439" s="135"/>
      <c r="T439" s="135"/>
      <c r="U439" s="135"/>
      <c r="V439" s="135"/>
      <c r="W439" s="135"/>
      <c r="X439" s="135"/>
      <c r="Y439" s="135"/>
      <c r="Z439" s="135"/>
    </row>
    <row r="440" spans="1:26" ht="21.6" customHeight="1">
      <c r="A440" s="135"/>
      <c r="B440" s="135"/>
      <c r="C440" s="135"/>
      <c r="D440" s="135"/>
      <c r="E440" s="135"/>
      <c r="F440" s="135"/>
      <c r="G440" s="135"/>
      <c r="H440" s="135"/>
      <c r="I440" s="135"/>
      <c r="J440" s="135"/>
      <c r="K440" s="135"/>
      <c r="L440" s="135"/>
      <c r="M440" s="135"/>
      <c r="N440" s="135"/>
      <c r="O440" s="135"/>
      <c r="P440" s="135"/>
      <c r="Q440" s="135"/>
      <c r="R440" s="135"/>
      <c r="S440" s="135"/>
      <c r="T440" s="135"/>
      <c r="U440" s="135"/>
      <c r="V440" s="135"/>
      <c r="W440" s="135"/>
      <c r="X440" s="135"/>
      <c r="Y440" s="135"/>
      <c r="Z440" s="135"/>
    </row>
    <row r="441" spans="1:26" ht="21.6" customHeight="1">
      <c r="A441" s="135"/>
      <c r="B441" s="135"/>
      <c r="C441" s="135"/>
      <c r="D441" s="135"/>
      <c r="E441" s="135"/>
      <c r="F441" s="135"/>
      <c r="G441" s="135"/>
      <c r="H441" s="135"/>
      <c r="I441" s="135"/>
      <c r="J441" s="135"/>
      <c r="K441" s="135"/>
      <c r="L441" s="135"/>
      <c r="M441" s="135"/>
      <c r="N441" s="135"/>
      <c r="O441" s="135"/>
      <c r="P441" s="135"/>
      <c r="Q441" s="135"/>
      <c r="R441" s="135"/>
      <c r="S441" s="135"/>
      <c r="T441" s="135"/>
      <c r="U441" s="135"/>
      <c r="V441" s="135"/>
      <c r="W441" s="135"/>
      <c r="X441" s="135"/>
      <c r="Y441" s="135"/>
      <c r="Z441" s="135"/>
    </row>
    <row r="442" spans="1:26" ht="21.6" customHeight="1">
      <c r="A442" s="135"/>
      <c r="B442" s="135"/>
      <c r="C442" s="135"/>
      <c r="D442" s="135"/>
      <c r="E442" s="135"/>
      <c r="F442" s="135"/>
      <c r="G442" s="135"/>
      <c r="H442" s="135"/>
      <c r="I442" s="135"/>
      <c r="J442" s="135"/>
      <c r="K442" s="135"/>
      <c r="L442" s="135"/>
      <c r="M442" s="135"/>
      <c r="N442" s="135"/>
      <c r="O442" s="135"/>
      <c r="P442" s="135"/>
      <c r="Q442" s="135"/>
      <c r="R442" s="135"/>
      <c r="S442" s="135"/>
      <c r="T442" s="135"/>
      <c r="U442" s="135"/>
      <c r="V442" s="135"/>
      <c r="W442" s="135"/>
      <c r="X442" s="135"/>
      <c r="Y442" s="135"/>
      <c r="Z442" s="135"/>
    </row>
    <row r="443" spans="1:26" ht="21.6" customHeight="1">
      <c r="A443" s="135"/>
      <c r="B443" s="135"/>
      <c r="C443" s="135"/>
      <c r="D443" s="135"/>
      <c r="E443" s="135"/>
      <c r="F443" s="135"/>
      <c r="G443" s="135"/>
      <c r="H443" s="135"/>
      <c r="I443" s="135"/>
      <c r="J443" s="135"/>
      <c r="K443" s="135"/>
      <c r="L443" s="135"/>
      <c r="M443" s="135"/>
      <c r="N443" s="135"/>
      <c r="O443" s="135"/>
      <c r="P443" s="135"/>
      <c r="Q443" s="135"/>
      <c r="R443" s="135"/>
      <c r="S443" s="135"/>
      <c r="T443" s="135"/>
      <c r="U443" s="135"/>
      <c r="V443" s="135"/>
      <c r="W443" s="135"/>
      <c r="X443" s="135"/>
      <c r="Y443" s="135"/>
      <c r="Z443" s="135"/>
    </row>
    <row r="444" spans="1:26" ht="21.6" customHeight="1">
      <c r="A444" s="135"/>
      <c r="B444" s="135"/>
      <c r="C444" s="135"/>
      <c r="D444" s="135"/>
      <c r="E444" s="135"/>
      <c r="F444" s="135"/>
      <c r="G444" s="135"/>
      <c r="H444" s="135"/>
      <c r="I444" s="135"/>
      <c r="J444" s="135"/>
      <c r="K444" s="135"/>
      <c r="L444" s="135"/>
      <c r="M444" s="135"/>
      <c r="N444" s="135"/>
      <c r="O444" s="135"/>
      <c r="P444" s="135"/>
      <c r="Q444" s="135"/>
      <c r="R444" s="135"/>
      <c r="S444" s="135"/>
      <c r="T444" s="135"/>
      <c r="U444" s="135"/>
      <c r="V444" s="135"/>
      <c r="W444" s="135"/>
      <c r="X444" s="135"/>
      <c r="Y444" s="135"/>
      <c r="Z444" s="135"/>
    </row>
    <row r="445" spans="1:26" ht="21.6" customHeight="1">
      <c r="A445" s="135"/>
      <c r="B445" s="135"/>
      <c r="C445" s="135"/>
      <c r="D445" s="135"/>
      <c r="E445" s="135"/>
      <c r="F445" s="135"/>
      <c r="G445" s="135"/>
      <c r="H445" s="135"/>
      <c r="I445" s="135"/>
      <c r="J445" s="135"/>
      <c r="K445" s="135"/>
      <c r="L445" s="135"/>
      <c r="M445" s="135"/>
      <c r="N445" s="135"/>
      <c r="O445" s="135"/>
      <c r="P445" s="135"/>
      <c r="Q445" s="135"/>
      <c r="R445" s="135"/>
      <c r="S445" s="135"/>
      <c r="T445" s="135"/>
      <c r="U445" s="135"/>
      <c r="V445" s="135"/>
      <c r="W445" s="135"/>
      <c r="X445" s="135"/>
      <c r="Y445" s="135"/>
      <c r="Z445" s="135"/>
    </row>
    <row r="446" spans="1:26" ht="21.6" customHeight="1">
      <c r="A446" s="135"/>
      <c r="B446" s="135"/>
      <c r="C446" s="135"/>
      <c r="D446" s="135"/>
      <c r="E446" s="135"/>
      <c r="F446" s="135"/>
      <c r="G446" s="135"/>
      <c r="H446" s="135"/>
      <c r="I446" s="135"/>
      <c r="J446" s="135"/>
      <c r="K446" s="135"/>
      <c r="L446" s="135"/>
      <c r="M446" s="135"/>
      <c r="N446" s="135"/>
      <c r="O446" s="135"/>
      <c r="P446" s="135"/>
      <c r="Q446" s="135"/>
      <c r="R446" s="135"/>
      <c r="S446" s="135"/>
      <c r="T446" s="135"/>
      <c r="U446" s="135"/>
      <c r="V446" s="135"/>
      <c r="W446" s="135"/>
      <c r="X446" s="135"/>
      <c r="Y446" s="135"/>
      <c r="Z446" s="135"/>
    </row>
    <row r="447" spans="1:26" ht="21.6" customHeight="1">
      <c r="A447" s="135"/>
      <c r="B447" s="135"/>
      <c r="C447" s="135"/>
      <c r="D447" s="135"/>
      <c r="E447" s="135"/>
      <c r="F447" s="135"/>
      <c r="G447" s="135"/>
      <c r="H447" s="135"/>
      <c r="I447" s="135"/>
      <c r="J447" s="135"/>
      <c r="K447" s="135"/>
      <c r="L447" s="135"/>
      <c r="M447" s="135"/>
      <c r="N447" s="135"/>
      <c r="O447" s="135"/>
      <c r="P447" s="135"/>
      <c r="Q447" s="135"/>
      <c r="R447" s="135"/>
      <c r="S447" s="135"/>
      <c r="T447" s="135"/>
      <c r="U447" s="135"/>
      <c r="V447" s="135"/>
      <c r="W447" s="135"/>
      <c r="X447" s="135"/>
      <c r="Y447" s="135"/>
      <c r="Z447" s="135"/>
    </row>
    <row r="448" spans="1:26" ht="21.6" customHeight="1">
      <c r="A448" s="135"/>
      <c r="B448" s="135"/>
      <c r="C448" s="135"/>
      <c r="D448" s="135"/>
      <c r="E448" s="135"/>
      <c r="F448" s="135"/>
      <c r="G448" s="135"/>
      <c r="H448" s="135"/>
      <c r="I448" s="135"/>
      <c r="J448" s="135"/>
      <c r="K448" s="135"/>
      <c r="L448" s="135"/>
      <c r="M448" s="135"/>
      <c r="N448" s="135"/>
      <c r="O448" s="135"/>
      <c r="P448" s="135"/>
      <c r="Q448" s="135"/>
      <c r="R448" s="135"/>
      <c r="S448" s="135"/>
      <c r="T448" s="135"/>
      <c r="U448" s="135"/>
      <c r="V448" s="135"/>
      <c r="W448" s="135"/>
      <c r="X448" s="135"/>
      <c r="Y448" s="135"/>
      <c r="Z448" s="135"/>
    </row>
    <row r="449" spans="1:26" ht="21.6" customHeight="1">
      <c r="A449" s="135"/>
      <c r="B449" s="135"/>
      <c r="C449" s="135"/>
      <c r="D449" s="135"/>
      <c r="E449" s="135"/>
      <c r="F449" s="135"/>
      <c r="G449" s="135"/>
      <c r="H449" s="135"/>
      <c r="I449" s="135"/>
      <c r="J449" s="135"/>
      <c r="K449" s="135"/>
      <c r="L449" s="135"/>
      <c r="M449" s="135"/>
      <c r="N449" s="135"/>
      <c r="O449" s="135"/>
      <c r="P449" s="135"/>
      <c r="Q449" s="135"/>
      <c r="R449" s="135"/>
      <c r="S449" s="135"/>
      <c r="T449" s="135"/>
      <c r="U449" s="135"/>
      <c r="V449" s="135"/>
      <c r="W449" s="135"/>
      <c r="X449" s="135"/>
      <c r="Y449" s="135"/>
      <c r="Z449" s="135"/>
    </row>
    <row r="450" spans="1:26" ht="21.6" customHeight="1">
      <c r="A450" s="135"/>
      <c r="B450" s="135"/>
      <c r="C450" s="135"/>
      <c r="D450" s="135"/>
      <c r="E450" s="135"/>
      <c r="F450" s="135"/>
      <c r="G450" s="135"/>
      <c r="H450" s="135"/>
      <c r="I450" s="135"/>
      <c r="J450" s="135"/>
      <c r="K450" s="135"/>
      <c r="L450" s="135"/>
      <c r="M450" s="135"/>
      <c r="N450" s="135"/>
      <c r="O450" s="135"/>
      <c r="P450" s="135"/>
      <c r="Q450" s="135"/>
      <c r="R450" s="135"/>
      <c r="S450" s="135"/>
      <c r="T450" s="135"/>
      <c r="U450" s="135"/>
      <c r="V450" s="135"/>
      <c r="W450" s="135"/>
      <c r="X450" s="135"/>
      <c r="Y450" s="135"/>
      <c r="Z450" s="135"/>
    </row>
    <row r="451" spans="1:26" ht="21.6" customHeight="1">
      <c r="A451" s="135"/>
      <c r="B451" s="135"/>
      <c r="C451" s="135"/>
      <c r="D451" s="135"/>
      <c r="E451" s="135"/>
      <c r="F451" s="135"/>
      <c r="G451" s="135"/>
      <c r="H451" s="135"/>
      <c r="I451" s="135"/>
      <c r="J451" s="135"/>
      <c r="K451" s="135"/>
      <c r="L451" s="135"/>
      <c r="M451" s="135"/>
      <c r="N451" s="135"/>
      <c r="O451" s="135"/>
      <c r="P451" s="135"/>
      <c r="Q451" s="135"/>
      <c r="R451" s="135"/>
      <c r="S451" s="135"/>
      <c r="T451" s="135"/>
      <c r="U451" s="135"/>
      <c r="V451" s="135"/>
      <c r="W451" s="135"/>
      <c r="X451" s="135"/>
      <c r="Y451" s="135"/>
      <c r="Z451" s="135"/>
    </row>
    <row r="452" spans="1:26" ht="21.6" customHeight="1">
      <c r="A452" s="135"/>
      <c r="B452" s="135"/>
      <c r="C452" s="135"/>
      <c r="D452" s="135"/>
      <c r="E452" s="135"/>
      <c r="F452" s="135"/>
      <c r="G452" s="135"/>
      <c r="H452" s="135"/>
      <c r="I452" s="135"/>
      <c r="J452" s="135"/>
      <c r="K452" s="135"/>
      <c r="L452" s="135"/>
      <c r="M452" s="135"/>
      <c r="N452" s="135"/>
      <c r="O452" s="135"/>
      <c r="P452" s="135"/>
      <c r="Q452" s="135"/>
      <c r="R452" s="135"/>
      <c r="S452" s="135"/>
      <c r="T452" s="135"/>
      <c r="U452" s="135"/>
      <c r="V452" s="135"/>
      <c r="W452" s="135"/>
      <c r="X452" s="135"/>
      <c r="Y452" s="135"/>
      <c r="Z452" s="135"/>
    </row>
    <row r="453" spans="1:26" ht="21.6" customHeight="1">
      <c r="A453" s="135"/>
      <c r="B453" s="135"/>
      <c r="C453" s="135"/>
      <c r="D453" s="135"/>
      <c r="E453" s="135"/>
      <c r="F453" s="135"/>
      <c r="G453" s="135"/>
      <c r="H453" s="135"/>
      <c r="I453" s="135"/>
      <c r="J453" s="135"/>
      <c r="K453" s="135"/>
      <c r="L453" s="135"/>
      <c r="M453" s="135"/>
      <c r="N453" s="135"/>
      <c r="O453" s="135"/>
      <c r="P453" s="135"/>
      <c r="Q453" s="135"/>
      <c r="R453" s="135"/>
      <c r="S453" s="135"/>
      <c r="T453" s="135"/>
      <c r="U453" s="135"/>
      <c r="V453" s="135"/>
      <c r="W453" s="135"/>
      <c r="X453" s="135"/>
      <c r="Y453" s="135"/>
      <c r="Z453" s="135"/>
    </row>
    <row r="454" spans="1:26" ht="21.6" customHeight="1">
      <c r="A454" s="135"/>
      <c r="B454" s="135"/>
      <c r="C454" s="135"/>
      <c r="D454" s="135"/>
      <c r="E454" s="135"/>
      <c r="F454" s="135"/>
      <c r="G454" s="135"/>
      <c r="H454" s="135"/>
      <c r="I454" s="135"/>
      <c r="J454" s="135"/>
      <c r="K454" s="135"/>
      <c r="L454" s="135"/>
      <c r="M454" s="135"/>
      <c r="N454" s="135"/>
      <c r="O454" s="135"/>
      <c r="P454" s="135"/>
      <c r="Q454" s="135"/>
      <c r="R454" s="135"/>
      <c r="S454" s="135"/>
      <c r="T454" s="135"/>
      <c r="U454" s="135"/>
      <c r="V454" s="135"/>
      <c r="W454" s="135"/>
      <c r="X454" s="135"/>
      <c r="Y454" s="135"/>
      <c r="Z454" s="135"/>
    </row>
    <row r="455" spans="1:26" ht="21.6" customHeight="1">
      <c r="A455" s="135"/>
      <c r="B455" s="135"/>
      <c r="C455" s="135"/>
      <c r="D455" s="135"/>
      <c r="E455" s="135"/>
      <c r="F455" s="135"/>
      <c r="G455" s="135"/>
      <c r="H455" s="135"/>
      <c r="I455" s="135"/>
      <c r="J455" s="135"/>
      <c r="K455" s="135"/>
      <c r="L455" s="135"/>
      <c r="M455" s="135"/>
      <c r="N455" s="135"/>
      <c r="O455" s="135"/>
      <c r="P455" s="135"/>
      <c r="Q455" s="135"/>
      <c r="R455" s="135"/>
      <c r="S455" s="135"/>
      <c r="T455" s="135"/>
      <c r="U455" s="135"/>
      <c r="V455" s="135"/>
      <c r="W455" s="135"/>
      <c r="X455" s="135"/>
      <c r="Y455" s="135"/>
      <c r="Z455" s="135"/>
    </row>
    <row r="456" spans="1:26" ht="21.6" customHeight="1">
      <c r="A456" s="135"/>
      <c r="B456" s="135"/>
      <c r="C456" s="135"/>
      <c r="D456" s="135"/>
      <c r="E456" s="135"/>
      <c r="F456" s="135"/>
      <c r="G456" s="135"/>
      <c r="H456" s="135"/>
      <c r="I456" s="135"/>
      <c r="J456" s="135"/>
      <c r="K456" s="135"/>
      <c r="L456" s="135"/>
      <c r="M456" s="135"/>
      <c r="N456" s="135"/>
      <c r="O456" s="135"/>
      <c r="P456" s="135"/>
      <c r="Q456" s="135"/>
      <c r="R456" s="135"/>
      <c r="S456" s="135"/>
      <c r="T456" s="135"/>
      <c r="U456" s="135"/>
      <c r="V456" s="135"/>
      <c r="W456" s="135"/>
      <c r="X456" s="135"/>
      <c r="Y456" s="135"/>
      <c r="Z456" s="135"/>
    </row>
    <row r="457" spans="1:26" ht="21.6" customHeight="1">
      <c r="A457" s="135"/>
      <c r="B457" s="135"/>
      <c r="C457" s="135"/>
      <c r="D457" s="135"/>
      <c r="E457" s="135"/>
      <c r="F457" s="135"/>
      <c r="G457" s="135"/>
      <c r="H457" s="135"/>
      <c r="I457" s="135"/>
      <c r="J457" s="135"/>
      <c r="K457" s="135"/>
      <c r="L457" s="135"/>
      <c r="M457" s="135"/>
      <c r="N457" s="135"/>
      <c r="O457" s="135"/>
      <c r="P457" s="135"/>
      <c r="Q457" s="135"/>
      <c r="R457" s="135"/>
      <c r="S457" s="135"/>
      <c r="T457" s="135"/>
      <c r="U457" s="135"/>
      <c r="V457" s="135"/>
      <c r="W457" s="135"/>
      <c r="X457" s="135"/>
      <c r="Y457" s="135"/>
      <c r="Z457" s="135"/>
    </row>
    <row r="458" spans="1:26" ht="21.6" customHeight="1">
      <c r="A458" s="135"/>
      <c r="B458" s="135"/>
      <c r="C458" s="135"/>
      <c r="D458" s="135"/>
      <c r="E458" s="135"/>
      <c r="F458" s="135"/>
      <c r="G458" s="135"/>
      <c r="H458" s="135"/>
      <c r="I458" s="135"/>
      <c r="J458" s="135"/>
      <c r="K458" s="135"/>
      <c r="L458" s="135"/>
      <c r="M458" s="135"/>
      <c r="N458" s="135"/>
      <c r="O458" s="135"/>
      <c r="P458" s="135"/>
      <c r="Q458" s="135"/>
      <c r="R458" s="135"/>
      <c r="S458" s="135"/>
      <c r="T458" s="135"/>
      <c r="U458" s="135"/>
      <c r="V458" s="135"/>
      <c r="W458" s="135"/>
      <c r="X458" s="135"/>
      <c r="Y458" s="135"/>
      <c r="Z458" s="135"/>
    </row>
    <row r="459" spans="1:26" ht="21.6" customHeight="1">
      <c r="A459" s="135"/>
      <c r="B459" s="135"/>
      <c r="C459" s="135"/>
      <c r="D459" s="135"/>
      <c r="E459" s="135"/>
      <c r="F459" s="135"/>
      <c r="G459" s="135"/>
      <c r="H459" s="135"/>
      <c r="I459" s="135"/>
      <c r="J459" s="135"/>
      <c r="K459" s="135"/>
      <c r="L459" s="135"/>
      <c r="M459" s="135"/>
      <c r="N459" s="135"/>
      <c r="O459" s="135"/>
      <c r="P459" s="135"/>
      <c r="Q459" s="135"/>
      <c r="R459" s="135"/>
      <c r="S459" s="135"/>
      <c r="T459" s="135"/>
      <c r="U459" s="135"/>
      <c r="V459" s="135"/>
      <c r="W459" s="135"/>
      <c r="X459" s="135"/>
      <c r="Y459" s="135"/>
      <c r="Z459" s="135"/>
    </row>
    <row r="460" spans="1:26" ht="21.6" customHeight="1">
      <c r="A460" s="135"/>
      <c r="B460" s="135"/>
      <c r="C460" s="135"/>
      <c r="D460" s="135"/>
      <c r="E460" s="135"/>
      <c r="F460" s="135"/>
      <c r="G460" s="135"/>
      <c r="H460" s="135"/>
      <c r="I460" s="135"/>
      <c r="J460" s="135"/>
      <c r="K460" s="135"/>
      <c r="L460" s="135"/>
      <c r="M460" s="135"/>
      <c r="N460" s="135"/>
      <c r="O460" s="135"/>
      <c r="P460" s="135"/>
      <c r="Q460" s="135"/>
      <c r="R460" s="135"/>
      <c r="S460" s="135"/>
      <c r="T460" s="135"/>
      <c r="U460" s="135"/>
      <c r="V460" s="135"/>
      <c r="W460" s="135"/>
      <c r="X460" s="135"/>
      <c r="Y460" s="135"/>
      <c r="Z460" s="135"/>
    </row>
    <row r="461" spans="1:26" ht="21.6" customHeight="1">
      <c r="A461" s="135"/>
      <c r="B461" s="135"/>
      <c r="C461" s="135"/>
      <c r="D461" s="135"/>
      <c r="E461" s="135"/>
      <c r="F461" s="135"/>
      <c r="G461" s="135"/>
      <c r="H461" s="135"/>
      <c r="I461" s="135"/>
      <c r="J461" s="135"/>
      <c r="K461" s="135"/>
      <c r="L461" s="135"/>
      <c r="M461" s="135"/>
      <c r="N461" s="135"/>
      <c r="O461" s="135"/>
      <c r="P461" s="135"/>
      <c r="Q461" s="135"/>
      <c r="R461" s="135"/>
      <c r="S461" s="135"/>
      <c r="T461" s="135"/>
      <c r="U461" s="135"/>
      <c r="V461" s="135"/>
      <c r="W461" s="135"/>
      <c r="X461" s="135"/>
      <c r="Y461" s="135"/>
      <c r="Z461" s="135"/>
    </row>
    <row r="462" spans="1:26" ht="21.6" customHeight="1">
      <c r="A462" s="135"/>
      <c r="B462" s="135"/>
      <c r="C462" s="135"/>
      <c r="D462" s="135"/>
      <c r="E462" s="135"/>
      <c r="F462" s="135"/>
      <c r="G462" s="135"/>
      <c r="H462" s="135"/>
      <c r="I462" s="135"/>
      <c r="J462" s="135"/>
      <c r="K462" s="135"/>
      <c r="L462" s="135"/>
      <c r="M462" s="135"/>
      <c r="N462" s="135"/>
      <c r="O462" s="135"/>
      <c r="P462" s="135"/>
      <c r="Q462" s="135"/>
      <c r="R462" s="135"/>
      <c r="S462" s="135"/>
      <c r="T462" s="135"/>
      <c r="U462" s="135"/>
      <c r="V462" s="135"/>
      <c r="W462" s="135"/>
      <c r="X462" s="135"/>
      <c r="Y462" s="135"/>
      <c r="Z462" s="135"/>
    </row>
    <row r="463" spans="1:26" ht="21.6" customHeight="1">
      <c r="A463" s="135"/>
      <c r="B463" s="135"/>
      <c r="C463" s="135"/>
      <c r="D463" s="135"/>
      <c r="E463" s="135"/>
      <c r="F463" s="135"/>
      <c r="G463" s="135"/>
      <c r="H463" s="135"/>
      <c r="I463" s="135"/>
      <c r="J463" s="135"/>
      <c r="K463" s="135"/>
      <c r="L463" s="135"/>
      <c r="M463" s="135"/>
      <c r="N463" s="135"/>
      <c r="O463" s="135"/>
      <c r="P463" s="135"/>
      <c r="Q463" s="135"/>
      <c r="R463" s="135"/>
      <c r="S463" s="135"/>
      <c r="T463" s="135"/>
      <c r="U463" s="135"/>
      <c r="V463" s="135"/>
      <c r="W463" s="135"/>
      <c r="X463" s="135"/>
      <c r="Y463" s="135"/>
      <c r="Z463" s="135"/>
    </row>
    <row r="464" spans="1:26" ht="21.6" customHeight="1">
      <c r="A464" s="135"/>
      <c r="B464" s="135"/>
      <c r="C464" s="135"/>
      <c r="D464" s="135"/>
      <c r="E464" s="135"/>
      <c r="F464" s="135"/>
      <c r="G464" s="135"/>
      <c r="H464" s="135"/>
      <c r="I464" s="135"/>
      <c r="J464" s="135"/>
      <c r="K464" s="135"/>
      <c r="L464" s="135"/>
      <c r="M464" s="135"/>
      <c r="N464" s="135"/>
      <c r="O464" s="135"/>
      <c r="P464" s="135"/>
      <c r="Q464" s="135"/>
      <c r="R464" s="135"/>
      <c r="S464" s="135"/>
      <c r="T464" s="135"/>
      <c r="U464" s="135"/>
      <c r="V464" s="135"/>
      <c r="W464" s="135"/>
      <c r="X464" s="135"/>
      <c r="Y464" s="135"/>
      <c r="Z464" s="135"/>
    </row>
    <row r="465" spans="1:26" ht="21.6" customHeight="1">
      <c r="A465" s="135"/>
      <c r="B465" s="135"/>
      <c r="C465" s="135"/>
      <c r="D465" s="135"/>
      <c r="E465" s="135"/>
      <c r="F465" s="135"/>
      <c r="G465" s="135"/>
      <c r="H465" s="135"/>
      <c r="I465" s="135"/>
      <c r="J465" s="135"/>
      <c r="K465" s="135"/>
      <c r="L465" s="135"/>
      <c r="M465" s="135"/>
      <c r="N465" s="135"/>
      <c r="O465" s="135"/>
      <c r="P465" s="135"/>
      <c r="Q465" s="135"/>
      <c r="R465" s="135"/>
      <c r="S465" s="135"/>
      <c r="T465" s="135"/>
      <c r="U465" s="135"/>
      <c r="V465" s="135"/>
      <c r="W465" s="135"/>
      <c r="X465" s="135"/>
      <c r="Y465" s="135"/>
      <c r="Z465" s="135"/>
    </row>
    <row r="466" spans="1:26" ht="21.6" customHeight="1">
      <c r="A466" s="135"/>
      <c r="B466" s="135"/>
      <c r="C466" s="135"/>
      <c r="D466" s="135"/>
      <c r="E466" s="135"/>
      <c r="F466" s="135"/>
      <c r="G466" s="135"/>
      <c r="H466" s="135"/>
      <c r="I466" s="135"/>
      <c r="J466" s="135"/>
      <c r="K466" s="135"/>
      <c r="L466" s="135"/>
      <c r="M466" s="135"/>
      <c r="N466" s="135"/>
      <c r="O466" s="135"/>
      <c r="P466" s="135"/>
      <c r="Q466" s="135"/>
      <c r="R466" s="135"/>
      <c r="S466" s="135"/>
      <c r="T466" s="135"/>
      <c r="U466" s="135"/>
      <c r="V466" s="135"/>
      <c r="W466" s="135"/>
      <c r="X466" s="135"/>
      <c r="Y466" s="135"/>
      <c r="Z466" s="135"/>
    </row>
    <row r="467" spans="1:26" ht="21.6" customHeight="1">
      <c r="A467" s="135"/>
      <c r="B467" s="135"/>
      <c r="C467" s="135"/>
      <c r="D467" s="135"/>
      <c r="E467" s="135"/>
      <c r="F467" s="135"/>
      <c r="G467" s="135"/>
      <c r="H467" s="135"/>
      <c r="I467" s="135"/>
      <c r="J467" s="135"/>
      <c r="K467" s="135"/>
      <c r="L467" s="135"/>
      <c r="M467" s="135"/>
      <c r="N467" s="135"/>
      <c r="O467" s="135"/>
      <c r="P467" s="135"/>
      <c r="Q467" s="135"/>
      <c r="R467" s="135"/>
      <c r="S467" s="135"/>
      <c r="T467" s="135"/>
      <c r="U467" s="135"/>
      <c r="V467" s="135"/>
      <c r="W467" s="135"/>
      <c r="X467" s="135"/>
      <c r="Y467" s="135"/>
      <c r="Z467" s="135"/>
    </row>
    <row r="468" spans="1:26" ht="21.6" customHeight="1">
      <c r="A468" s="135"/>
      <c r="B468" s="135"/>
      <c r="C468" s="135"/>
      <c r="D468" s="135"/>
      <c r="E468" s="135"/>
      <c r="F468" s="135"/>
      <c r="G468" s="135"/>
      <c r="H468" s="135"/>
      <c r="I468" s="135"/>
      <c r="J468" s="135"/>
      <c r="K468" s="135"/>
      <c r="L468" s="135"/>
      <c r="M468" s="135"/>
      <c r="N468" s="135"/>
      <c r="O468" s="135"/>
      <c r="P468" s="135"/>
      <c r="Q468" s="135"/>
      <c r="R468" s="135"/>
      <c r="S468" s="135"/>
      <c r="T468" s="135"/>
      <c r="U468" s="135"/>
      <c r="V468" s="135"/>
      <c r="W468" s="135"/>
      <c r="X468" s="135"/>
      <c r="Y468" s="135"/>
      <c r="Z468" s="135"/>
    </row>
    <row r="469" spans="1:26" ht="21.6" customHeight="1">
      <c r="A469" s="135"/>
      <c r="B469" s="135"/>
      <c r="C469" s="135"/>
      <c r="D469" s="135"/>
      <c r="E469" s="135"/>
      <c r="F469" s="135"/>
      <c r="G469" s="135"/>
      <c r="H469" s="135"/>
      <c r="I469" s="135"/>
      <c r="J469" s="135"/>
      <c r="K469" s="135"/>
      <c r="L469" s="135"/>
      <c r="M469" s="135"/>
      <c r="N469" s="135"/>
      <c r="O469" s="135"/>
      <c r="P469" s="135"/>
      <c r="Q469" s="135"/>
      <c r="R469" s="135"/>
      <c r="S469" s="135"/>
      <c r="T469" s="135"/>
      <c r="U469" s="135"/>
      <c r="V469" s="135"/>
      <c r="W469" s="135"/>
      <c r="X469" s="135"/>
      <c r="Y469" s="135"/>
      <c r="Z469" s="135"/>
    </row>
    <row r="470" spans="1:26" ht="21.6" customHeight="1">
      <c r="A470" s="135"/>
      <c r="B470" s="135"/>
      <c r="C470" s="135"/>
      <c r="D470" s="135"/>
      <c r="E470" s="135"/>
      <c r="F470" s="135"/>
      <c r="G470" s="135"/>
      <c r="H470" s="135"/>
      <c r="I470" s="135"/>
      <c r="J470" s="135"/>
      <c r="K470" s="135"/>
      <c r="L470" s="135"/>
      <c r="M470" s="135"/>
      <c r="N470" s="135"/>
      <c r="O470" s="135"/>
      <c r="P470" s="135"/>
      <c r="Q470" s="135"/>
      <c r="R470" s="135"/>
      <c r="S470" s="135"/>
      <c r="T470" s="135"/>
      <c r="U470" s="135"/>
      <c r="V470" s="135"/>
      <c r="W470" s="135"/>
      <c r="X470" s="135"/>
      <c r="Y470" s="135"/>
      <c r="Z470" s="135"/>
    </row>
    <row r="471" spans="1:26" ht="21.6" customHeight="1">
      <c r="A471" s="135"/>
      <c r="B471" s="135"/>
      <c r="C471" s="135"/>
      <c r="D471" s="135"/>
      <c r="E471" s="135"/>
      <c r="F471" s="135"/>
      <c r="G471" s="135"/>
      <c r="H471" s="135"/>
      <c r="I471" s="135"/>
      <c r="J471" s="135"/>
      <c r="K471" s="135"/>
      <c r="L471" s="135"/>
      <c r="M471" s="135"/>
      <c r="N471" s="135"/>
      <c r="O471" s="135"/>
      <c r="P471" s="135"/>
      <c r="Q471" s="135"/>
      <c r="R471" s="135"/>
      <c r="S471" s="135"/>
      <c r="T471" s="135"/>
      <c r="U471" s="135"/>
      <c r="V471" s="135"/>
      <c r="W471" s="135"/>
      <c r="X471" s="135"/>
      <c r="Y471" s="135"/>
      <c r="Z471" s="135"/>
    </row>
    <row r="472" spans="1:26" ht="21.6" customHeight="1">
      <c r="A472" s="135"/>
      <c r="B472" s="135"/>
      <c r="C472" s="135"/>
      <c r="D472" s="135"/>
      <c r="E472" s="135"/>
      <c r="F472" s="135"/>
      <c r="G472" s="135"/>
      <c r="H472" s="135"/>
      <c r="I472" s="135"/>
      <c r="J472" s="135"/>
      <c r="K472" s="135"/>
      <c r="L472" s="135"/>
      <c r="M472" s="135"/>
      <c r="N472" s="135"/>
      <c r="O472" s="135"/>
      <c r="P472" s="135"/>
      <c r="Q472" s="135"/>
      <c r="R472" s="135"/>
      <c r="S472" s="135"/>
      <c r="T472" s="135"/>
      <c r="U472" s="135"/>
      <c r="V472" s="135"/>
      <c r="W472" s="135"/>
      <c r="X472" s="135"/>
      <c r="Y472" s="135"/>
      <c r="Z472" s="135"/>
    </row>
    <row r="473" spans="1:26" ht="21.6" customHeight="1">
      <c r="A473" s="135"/>
      <c r="B473" s="135"/>
      <c r="C473" s="135"/>
      <c r="D473" s="135"/>
      <c r="E473" s="135"/>
      <c r="F473" s="135"/>
      <c r="G473" s="135"/>
      <c r="H473" s="135"/>
      <c r="I473" s="135"/>
      <c r="J473" s="135"/>
      <c r="K473" s="135"/>
      <c r="L473" s="135"/>
      <c r="M473" s="135"/>
      <c r="N473" s="135"/>
      <c r="O473" s="135"/>
      <c r="P473" s="135"/>
      <c r="Q473" s="135"/>
      <c r="R473" s="135"/>
      <c r="S473" s="135"/>
      <c r="T473" s="135"/>
      <c r="U473" s="135"/>
      <c r="V473" s="135"/>
      <c r="W473" s="135"/>
      <c r="X473" s="135"/>
      <c r="Y473" s="135"/>
      <c r="Z473" s="135"/>
    </row>
    <row r="474" spans="1:26" ht="21.6" customHeight="1">
      <c r="A474" s="135"/>
      <c r="B474" s="135"/>
      <c r="C474" s="135"/>
      <c r="D474" s="135"/>
      <c r="E474" s="135"/>
      <c r="F474" s="135"/>
      <c r="G474" s="135"/>
      <c r="H474" s="135"/>
      <c r="I474" s="135"/>
      <c r="J474" s="135"/>
      <c r="K474" s="135"/>
      <c r="L474" s="135"/>
      <c r="M474" s="135"/>
      <c r="N474" s="135"/>
      <c r="O474" s="135"/>
      <c r="P474" s="135"/>
      <c r="Q474" s="135"/>
      <c r="R474" s="135"/>
      <c r="S474" s="135"/>
      <c r="T474" s="135"/>
      <c r="U474" s="135"/>
      <c r="V474" s="135"/>
      <c r="W474" s="135"/>
      <c r="X474" s="135"/>
      <c r="Y474" s="135"/>
      <c r="Z474" s="135"/>
    </row>
    <row r="475" spans="1:26" ht="21.6" customHeight="1">
      <c r="A475" s="135"/>
      <c r="B475" s="135"/>
      <c r="C475" s="135"/>
      <c r="D475" s="135"/>
      <c r="E475" s="135"/>
      <c r="F475" s="135"/>
      <c r="G475" s="135"/>
      <c r="H475" s="135"/>
      <c r="I475" s="135"/>
      <c r="J475" s="135"/>
      <c r="K475" s="135"/>
      <c r="L475" s="135"/>
      <c r="M475" s="135"/>
      <c r="N475" s="135"/>
      <c r="O475" s="135"/>
      <c r="P475" s="135"/>
      <c r="Q475" s="135"/>
      <c r="R475" s="135"/>
      <c r="S475" s="135"/>
      <c r="T475" s="135"/>
      <c r="U475" s="135"/>
      <c r="V475" s="135"/>
      <c r="W475" s="135"/>
      <c r="X475" s="135"/>
      <c r="Y475" s="135"/>
      <c r="Z475" s="135"/>
    </row>
    <row r="476" spans="1:26" ht="21.6" customHeight="1">
      <c r="A476" s="135"/>
      <c r="B476" s="135"/>
      <c r="C476" s="135"/>
      <c r="D476" s="135"/>
      <c r="E476" s="135"/>
      <c r="F476" s="135"/>
      <c r="G476" s="135"/>
      <c r="H476" s="135"/>
      <c r="I476" s="135"/>
      <c r="J476" s="135"/>
      <c r="K476" s="135"/>
      <c r="L476" s="135"/>
      <c r="M476" s="135"/>
      <c r="N476" s="135"/>
      <c r="O476" s="135"/>
      <c r="P476" s="135"/>
      <c r="Q476" s="135"/>
      <c r="R476" s="135"/>
      <c r="S476" s="135"/>
      <c r="T476" s="135"/>
      <c r="U476" s="135"/>
      <c r="V476" s="135"/>
      <c r="W476" s="135"/>
      <c r="X476" s="135"/>
      <c r="Y476" s="135"/>
      <c r="Z476" s="135"/>
    </row>
    <row r="477" spans="1:26" ht="21.6" customHeight="1">
      <c r="A477" s="135"/>
      <c r="B477" s="135"/>
      <c r="C477" s="135"/>
      <c r="D477" s="135"/>
      <c r="E477" s="135"/>
      <c r="F477" s="135"/>
      <c r="G477" s="135"/>
      <c r="H477" s="135"/>
      <c r="I477" s="135"/>
      <c r="J477" s="135"/>
      <c r="K477" s="135"/>
      <c r="L477" s="135"/>
      <c r="M477" s="135"/>
      <c r="N477" s="135"/>
      <c r="O477" s="135"/>
      <c r="P477" s="135"/>
      <c r="Q477" s="135"/>
      <c r="R477" s="135"/>
      <c r="S477" s="135"/>
      <c r="T477" s="135"/>
      <c r="U477" s="135"/>
      <c r="V477" s="135"/>
      <c r="W477" s="135"/>
      <c r="X477" s="135"/>
      <c r="Y477" s="135"/>
      <c r="Z477" s="135"/>
    </row>
    <row r="478" spans="1:26" ht="21.6" customHeight="1">
      <c r="A478" s="135"/>
      <c r="B478" s="135"/>
      <c r="C478" s="135"/>
      <c r="D478" s="135"/>
      <c r="E478" s="135"/>
      <c r="F478" s="135"/>
      <c r="G478" s="135"/>
      <c r="H478" s="135"/>
      <c r="I478" s="135"/>
      <c r="J478" s="135"/>
      <c r="K478" s="135"/>
      <c r="L478" s="135"/>
      <c r="M478" s="135"/>
      <c r="N478" s="135"/>
      <c r="O478" s="135"/>
      <c r="P478" s="135"/>
      <c r="Q478" s="135"/>
      <c r="R478" s="135"/>
      <c r="S478" s="135"/>
      <c r="T478" s="135"/>
      <c r="U478" s="135"/>
      <c r="V478" s="135"/>
      <c r="W478" s="135"/>
      <c r="X478" s="135"/>
      <c r="Y478" s="135"/>
      <c r="Z478" s="135"/>
    </row>
    <row r="479" spans="1:26" ht="21.6" customHeight="1">
      <c r="A479" s="135"/>
      <c r="B479" s="135"/>
      <c r="C479" s="135"/>
      <c r="D479" s="135"/>
      <c r="E479" s="135"/>
      <c r="F479" s="135"/>
      <c r="G479" s="135"/>
      <c r="H479" s="135"/>
      <c r="I479" s="135"/>
      <c r="J479" s="135"/>
      <c r="K479" s="135"/>
      <c r="L479" s="135"/>
      <c r="M479" s="135"/>
      <c r="N479" s="135"/>
      <c r="O479" s="135"/>
      <c r="P479" s="135"/>
      <c r="Q479" s="135"/>
      <c r="R479" s="135"/>
      <c r="S479" s="135"/>
      <c r="T479" s="135"/>
      <c r="U479" s="135"/>
      <c r="V479" s="135"/>
      <c r="W479" s="135"/>
      <c r="X479" s="135"/>
      <c r="Y479" s="135"/>
      <c r="Z479" s="135"/>
    </row>
    <row r="480" spans="1:26" ht="21.6" customHeight="1">
      <c r="A480" s="135"/>
      <c r="B480" s="135"/>
      <c r="C480" s="135"/>
      <c r="D480" s="135"/>
      <c r="E480" s="135"/>
      <c r="F480" s="135"/>
      <c r="G480" s="135"/>
      <c r="H480" s="135"/>
      <c r="I480" s="135"/>
      <c r="J480" s="135"/>
      <c r="K480" s="135"/>
      <c r="L480" s="135"/>
      <c r="M480" s="135"/>
      <c r="N480" s="135"/>
      <c r="O480" s="135"/>
      <c r="P480" s="135"/>
      <c r="Q480" s="135"/>
      <c r="R480" s="135"/>
      <c r="S480" s="135"/>
      <c r="T480" s="135"/>
      <c r="U480" s="135"/>
      <c r="V480" s="135"/>
      <c r="W480" s="135"/>
      <c r="X480" s="135"/>
      <c r="Y480" s="135"/>
      <c r="Z480" s="135"/>
    </row>
    <row r="481" spans="1:26" ht="21.6" customHeight="1">
      <c r="A481" s="135"/>
      <c r="B481" s="135"/>
      <c r="C481" s="135"/>
      <c r="D481" s="135"/>
      <c r="E481" s="135"/>
      <c r="F481" s="135"/>
      <c r="G481" s="135"/>
      <c r="H481" s="135"/>
      <c r="I481" s="135"/>
      <c r="J481" s="135"/>
      <c r="K481" s="135"/>
      <c r="L481" s="135"/>
      <c r="M481" s="135"/>
      <c r="N481" s="135"/>
      <c r="O481" s="135"/>
      <c r="P481" s="135"/>
      <c r="Q481" s="135"/>
      <c r="R481" s="135"/>
      <c r="S481" s="135"/>
      <c r="T481" s="135"/>
      <c r="U481" s="135"/>
      <c r="V481" s="135"/>
      <c r="W481" s="135"/>
      <c r="X481" s="135"/>
      <c r="Y481" s="135"/>
      <c r="Z481" s="135"/>
    </row>
    <row r="482" spans="1:26" ht="21.6" customHeight="1">
      <c r="A482" s="135"/>
      <c r="B482" s="135"/>
      <c r="C482" s="135"/>
      <c r="D482" s="135"/>
      <c r="E482" s="135"/>
      <c r="F482" s="135"/>
      <c r="G482" s="135"/>
      <c r="H482" s="135"/>
      <c r="I482" s="135"/>
      <c r="J482" s="135"/>
      <c r="K482" s="135"/>
      <c r="L482" s="135"/>
      <c r="M482" s="135"/>
      <c r="N482" s="135"/>
      <c r="O482" s="135"/>
      <c r="P482" s="135"/>
      <c r="Q482" s="135"/>
      <c r="R482" s="135"/>
      <c r="S482" s="135"/>
      <c r="T482" s="135"/>
      <c r="U482" s="135"/>
      <c r="V482" s="135"/>
      <c r="W482" s="135"/>
      <c r="X482" s="135"/>
      <c r="Y482" s="135"/>
      <c r="Z482" s="135"/>
    </row>
    <row r="483" spans="1:26" ht="21.6" customHeight="1">
      <c r="A483" s="135"/>
      <c r="B483" s="135"/>
      <c r="C483" s="135"/>
      <c r="D483" s="135"/>
      <c r="E483" s="135"/>
      <c r="F483" s="135"/>
      <c r="G483" s="135"/>
      <c r="H483" s="135"/>
      <c r="I483" s="135"/>
      <c r="J483" s="135"/>
      <c r="K483" s="135"/>
      <c r="L483" s="135"/>
      <c r="M483" s="135"/>
      <c r="N483" s="135"/>
      <c r="O483" s="135"/>
      <c r="P483" s="135"/>
      <c r="Q483" s="135"/>
      <c r="R483" s="135"/>
      <c r="S483" s="135"/>
      <c r="T483" s="135"/>
      <c r="U483" s="135"/>
      <c r="V483" s="135"/>
      <c r="W483" s="135"/>
      <c r="X483" s="135"/>
      <c r="Y483" s="135"/>
      <c r="Z483" s="135"/>
    </row>
    <row r="484" spans="1:26" ht="21.6" customHeight="1">
      <c r="A484" s="135"/>
      <c r="B484" s="135"/>
      <c r="C484" s="135"/>
      <c r="D484" s="135"/>
      <c r="E484" s="135"/>
      <c r="F484" s="135"/>
      <c r="G484" s="135"/>
      <c r="H484" s="135"/>
      <c r="I484" s="135"/>
      <c r="J484" s="135"/>
      <c r="K484" s="135"/>
      <c r="L484" s="135"/>
      <c r="M484" s="135"/>
      <c r="N484" s="135"/>
      <c r="O484" s="135"/>
      <c r="P484" s="135"/>
      <c r="Q484" s="135"/>
      <c r="R484" s="135"/>
      <c r="S484" s="135"/>
      <c r="T484" s="135"/>
      <c r="U484" s="135"/>
      <c r="V484" s="135"/>
      <c r="W484" s="135"/>
      <c r="X484" s="135"/>
      <c r="Y484" s="135"/>
      <c r="Z484" s="135"/>
    </row>
    <row r="485" spans="1:26" ht="21.6" customHeight="1">
      <c r="A485" s="135"/>
      <c r="B485" s="135"/>
      <c r="C485" s="135"/>
      <c r="D485" s="135"/>
      <c r="E485" s="135"/>
      <c r="F485" s="135"/>
      <c r="G485" s="135"/>
      <c r="H485" s="135"/>
      <c r="I485" s="135"/>
      <c r="J485" s="135"/>
      <c r="K485" s="135"/>
      <c r="L485" s="135"/>
      <c r="M485" s="135"/>
      <c r="N485" s="135"/>
      <c r="O485" s="135"/>
      <c r="P485" s="135"/>
      <c r="Q485" s="135"/>
      <c r="R485" s="135"/>
      <c r="S485" s="135"/>
      <c r="T485" s="135"/>
      <c r="U485" s="135"/>
      <c r="V485" s="135"/>
      <c r="W485" s="135"/>
      <c r="X485" s="135"/>
      <c r="Y485" s="135"/>
      <c r="Z485" s="135"/>
    </row>
    <row r="486" spans="1:26" ht="21.6" customHeight="1">
      <c r="A486" s="135"/>
      <c r="B486" s="135"/>
      <c r="C486" s="135"/>
      <c r="D486" s="135"/>
      <c r="E486" s="135"/>
      <c r="F486" s="135"/>
      <c r="G486" s="135"/>
      <c r="H486" s="135"/>
      <c r="I486" s="135"/>
      <c r="J486" s="135"/>
      <c r="K486" s="135"/>
      <c r="L486" s="135"/>
      <c r="M486" s="135"/>
      <c r="N486" s="135"/>
      <c r="O486" s="135"/>
      <c r="P486" s="135"/>
      <c r="Q486" s="135"/>
      <c r="R486" s="135"/>
      <c r="S486" s="135"/>
      <c r="T486" s="135"/>
      <c r="U486" s="135"/>
      <c r="V486" s="135"/>
      <c r="W486" s="135"/>
      <c r="X486" s="135"/>
      <c r="Y486" s="135"/>
      <c r="Z486" s="135"/>
    </row>
    <row r="487" spans="1:26" ht="21.6" customHeight="1">
      <c r="A487" s="135"/>
      <c r="B487" s="135"/>
      <c r="C487" s="135"/>
      <c r="D487" s="135"/>
      <c r="E487" s="135"/>
      <c r="F487" s="135"/>
      <c r="G487" s="135"/>
      <c r="H487" s="135"/>
      <c r="I487" s="135"/>
      <c r="J487" s="135"/>
      <c r="K487" s="135"/>
      <c r="L487" s="135"/>
      <c r="M487" s="135"/>
      <c r="N487" s="135"/>
      <c r="O487" s="135"/>
      <c r="P487" s="135"/>
      <c r="Q487" s="135"/>
      <c r="R487" s="135"/>
      <c r="S487" s="135"/>
      <c r="T487" s="135"/>
      <c r="U487" s="135"/>
      <c r="V487" s="135"/>
      <c r="W487" s="135"/>
      <c r="X487" s="135"/>
      <c r="Y487" s="135"/>
      <c r="Z487" s="135"/>
    </row>
    <row r="488" spans="1:26" ht="21.6" customHeight="1">
      <c r="A488" s="135"/>
      <c r="B488" s="135"/>
      <c r="C488" s="135"/>
      <c r="D488" s="135"/>
      <c r="E488" s="135"/>
      <c r="F488" s="135"/>
      <c r="G488" s="135"/>
      <c r="H488" s="135"/>
      <c r="I488" s="135"/>
      <c r="J488" s="135"/>
      <c r="K488" s="135"/>
      <c r="L488" s="135"/>
      <c r="M488" s="135"/>
      <c r="N488" s="135"/>
      <c r="O488" s="135"/>
      <c r="P488" s="135"/>
      <c r="Q488" s="135"/>
      <c r="R488" s="135"/>
      <c r="S488" s="135"/>
      <c r="T488" s="135"/>
      <c r="U488" s="135"/>
      <c r="V488" s="135"/>
      <c r="W488" s="135"/>
      <c r="X488" s="135"/>
      <c r="Y488" s="135"/>
      <c r="Z488" s="135"/>
    </row>
    <row r="489" spans="1:26" ht="21.6" customHeight="1">
      <c r="A489" s="135"/>
      <c r="B489" s="135"/>
      <c r="C489" s="135"/>
      <c r="D489" s="135"/>
      <c r="E489" s="135"/>
      <c r="F489" s="135"/>
      <c r="G489" s="135"/>
      <c r="H489" s="135"/>
      <c r="I489" s="135"/>
      <c r="J489" s="135"/>
      <c r="K489" s="135"/>
      <c r="L489" s="135"/>
      <c r="M489" s="135"/>
      <c r="N489" s="135"/>
      <c r="O489" s="135"/>
      <c r="P489" s="135"/>
      <c r="Q489" s="135"/>
      <c r="R489" s="135"/>
      <c r="S489" s="135"/>
      <c r="T489" s="135"/>
      <c r="U489" s="135"/>
      <c r="V489" s="135"/>
      <c r="W489" s="135"/>
      <c r="X489" s="135"/>
      <c r="Y489" s="135"/>
      <c r="Z489" s="135"/>
    </row>
    <row r="490" spans="1:26" ht="21.6" customHeight="1">
      <c r="A490" s="135"/>
      <c r="B490" s="135"/>
      <c r="C490" s="135"/>
      <c r="D490" s="135"/>
      <c r="E490" s="135"/>
      <c r="F490" s="135"/>
      <c r="G490" s="135"/>
      <c r="H490" s="135"/>
      <c r="I490" s="135"/>
      <c r="J490" s="135"/>
      <c r="K490" s="135"/>
      <c r="L490" s="135"/>
      <c r="M490" s="135"/>
      <c r="N490" s="135"/>
      <c r="O490" s="135"/>
      <c r="P490" s="135"/>
      <c r="Q490" s="135"/>
      <c r="R490" s="135"/>
      <c r="S490" s="135"/>
      <c r="T490" s="135"/>
      <c r="U490" s="135"/>
      <c r="V490" s="135"/>
      <c r="W490" s="135"/>
      <c r="X490" s="135"/>
      <c r="Y490" s="135"/>
      <c r="Z490" s="135"/>
    </row>
    <row r="491" spans="1:26" ht="21.6" customHeight="1">
      <c r="A491" s="135"/>
      <c r="B491" s="135"/>
      <c r="C491" s="135"/>
      <c r="D491" s="135"/>
      <c r="E491" s="135"/>
      <c r="F491" s="135"/>
      <c r="G491" s="135"/>
      <c r="H491" s="135"/>
      <c r="I491" s="135"/>
      <c r="J491" s="135"/>
      <c r="K491" s="135"/>
      <c r="L491" s="135"/>
      <c r="M491" s="135"/>
      <c r="N491" s="135"/>
      <c r="O491" s="135"/>
      <c r="P491" s="135"/>
      <c r="Q491" s="135"/>
      <c r="R491" s="135"/>
      <c r="S491" s="135"/>
      <c r="T491" s="135"/>
      <c r="U491" s="135"/>
      <c r="V491" s="135"/>
      <c r="W491" s="135"/>
      <c r="X491" s="135"/>
      <c r="Y491" s="135"/>
      <c r="Z491" s="135"/>
    </row>
    <row r="492" spans="1:26" ht="21.6" customHeight="1">
      <c r="A492" s="135"/>
      <c r="B492" s="135"/>
      <c r="C492" s="135"/>
      <c r="D492" s="135"/>
      <c r="E492" s="135"/>
      <c r="F492" s="135"/>
      <c r="G492" s="135"/>
      <c r="H492" s="135"/>
      <c r="I492" s="135"/>
      <c r="J492" s="135"/>
      <c r="K492" s="135"/>
      <c r="L492" s="135"/>
      <c r="M492" s="135"/>
      <c r="N492" s="135"/>
      <c r="O492" s="135"/>
      <c r="P492" s="135"/>
      <c r="Q492" s="135"/>
      <c r="R492" s="135"/>
      <c r="S492" s="135"/>
      <c r="T492" s="135"/>
      <c r="U492" s="135"/>
      <c r="V492" s="135"/>
      <c r="W492" s="135"/>
      <c r="X492" s="135"/>
      <c r="Y492" s="135"/>
      <c r="Z492" s="135"/>
    </row>
    <row r="493" spans="1:26" ht="21.6" customHeight="1">
      <c r="A493" s="135"/>
      <c r="B493" s="135"/>
      <c r="C493" s="135"/>
      <c r="D493" s="135"/>
      <c r="E493" s="135"/>
      <c r="F493" s="135"/>
      <c r="G493" s="135"/>
      <c r="H493" s="135"/>
      <c r="I493" s="135"/>
      <c r="J493" s="135"/>
      <c r="K493" s="135"/>
      <c r="L493" s="135"/>
      <c r="M493" s="135"/>
      <c r="N493" s="135"/>
      <c r="O493" s="135"/>
      <c r="P493" s="135"/>
      <c r="Q493" s="135"/>
      <c r="R493" s="135"/>
      <c r="S493" s="135"/>
      <c r="T493" s="135"/>
      <c r="U493" s="135"/>
      <c r="V493" s="135"/>
      <c r="W493" s="135"/>
      <c r="X493" s="135"/>
      <c r="Y493" s="135"/>
      <c r="Z493" s="135"/>
    </row>
    <row r="494" spans="1:26" ht="21.6" customHeight="1">
      <c r="A494" s="135"/>
      <c r="B494" s="135"/>
      <c r="C494" s="135"/>
      <c r="D494" s="135"/>
      <c r="E494" s="135"/>
      <c r="F494" s="135"/>
      <c r="G494" s="135"/>
      <c r="H494" s="135"/>
      <c r="I494" s="135"/>
      <c r="J494" s="135"/>
      <c r="K494" s="135"/>
      <c r="L494" s="135"/>
      <c r="M494" s="135"/>
      <c r="N494" s="135"/>
      <c r="O494" s="135"/>
      <c r="P494" s="135"/>
      <c r="Q494" s="135"/>
      <c r="R494" s="135"/>
      <c r="S494" s="135"/>
      <c r="T494" s="135"/>
      <c r="U494" s="135"/>
      <c r="V494" s="135"/>
      <c r="W494" s="135"/>
      <c r="X494" s="135"/>
      <c r="Y494" s="135"/>
      <c r="Z494" s="135"/>
    </row>
    <row r="495" spans="1:26" ht="21.6" customHeight="1">
      <c r="A495" s="135"/>
      <c r="B495" s="135"/>
      <c r="C495" s="135"/>
      <c r="D495" s="135"/>
      <c r="E495" s="135"/>
      <c r="F495" s="135"/>
      <c r="G495" s="135"/>
      <c r="H495" s="135"/>
      <c r="I495" s="135"/>
      <c r="J495" s="135"/>
      <c r="K495" s="135"/>
      <c r="L495" s="135"/>
      <c r="M495" s="135"/>
      <c r="N495" s="135"/>
      <c r="O495" s="135"/>
      <c r="P495" s="135"/>
      <c r="Q495" s="135"/>
      <c r="R495" s="135"/>
      <c r="S495" s="135"/>
      <c r="T495" s="135"/>
      <c r="U495" s="135"/>
      <c r="V495" s="135"/>
      <c r="W495" s="135"/>
      <c r="X495" s="135"/>
      <c r="Y495" s="135"/>
      <c r="Z495" s="135"/>
    </row>
    <row r="496" spans="1:26" ht="21.6" customHeight="1">
      <c r="A496" s="135"/>
      <c r="B496" s="135"/>
      <c r="C496" s="135"/>
      <c r="D496" s="135"/>
      <c r="E496" s="135"/>
      <c r="F496" s="135"/>
      <c r="G496" s="135"/>
      <c r="H496" s="135"/>
      <c r="I496" s="135"/>
      <c r="J496" s="135"/>
      <c r="K496" s="135"/>
      <c r="L496" s="135"/>
      <c r="M496" s="135"/>
      <c r="N496" s="135"/>
      <c r="O496" s="135"/>
      <c r="P496" s="135"/>
      <c r="Q496" s="135"/>
      <c r="R496" s="135"/>
      <c r="S496" s="135"/>
      <c r="T496" s="135"/>
      <c r="U496" s="135"/>
      <c r="V496" s="135"/>
      <c r="W496" s="135"/>
      <c r="X496" s="135"/>
      <c r="Y496" s="135"/>
      <c r="Z496" s="135"/>
    </row>
    <row r="497" spans="1:26" ht="21.6" customHeight="1">
      <c r="A497" s="135"/>
      <c r="B497" s="135"/>
      <c r="C497" s="135"/>
      <c r="D497" s="135"/>
      <c r="E497" s="135"/>
      <c r="F497" s="135"/>
      <c r="G497" s="135"/>
      <c r="H497" s="135"/>
      <c r="I497" s="135"/>
      <c r="J497" s="135"/>
      <c r="K497" s="135"/>
      <c r="L497" s="135"/>
      <c r="M497" s="135"/>
      <c r="N497" s="135"/>
      <c r="O497" s="135"/>
      <c r="P497" s="135"/>
      <c r="Q497" s="135"/>
      <c r="R497" s="135"/>
      <c r="S497" s="135"/>
      <c r="T497" s="135"/>
      <c r="U497" s="135"/>
      <c r="V497" s="135"/>
      <c r="W497" s="135"/>
      <c r="X497" s="135"/>
      <c r="Y497" s="135"/>
      <c r="Z497" s="135"/>
    </row>
    <row r="498" spans="1:26" ht="21.6" customHeight="1">
      <c r="A498" s="135"/>
      <c r="B498" s="135"/>
      <c r="C498" s="135"/>
      <c r="D498" s="135"/>
      <c r="E498" s="135"/>
      <c r="F498" s="135"/>
      <c r="G498" s="135"/>
      <c r="H498" s="135"/>
      <c r="I498" s="135"/>
      <c r="J498" s="135"/>
      <c r="K498" s="135"/>
      <c r="L498" s="135"/>
      <c r="M498" s="135"/>
      <c r="N498" s="135"/>
      <c r="O498" s="135"/>
      <c r="P498" s="135"/>
      <c r="Q498" s="135"/>
      <c r="R498" s="135"/>
      <c r="S498" s="135"/>
      <c r="T498" s="135"/>
      <c r="U498" s="135"/>
      <c r="V498" s="135"/>
      <c r="W498" s="135"/>
      <c r="X498" s="135"/>
      <c r="Y498" s="135"/>
      <c r="Z498" s="135"/>
    </row>
    <row r="499" spans="1:26" ht="21.6" customHeight="1">
      <c r="A499" s="135"/>
      <c r="B499" s="135"/>
      <c r="C499" s="135"/>
      <c r="D499" s="135"/>
      <c r="E499" s="135"/>
      <c r="F499" s="135"/>
      <c r="G499" s="135"/>
      <c r="H499" s="135"/>
      <c r="I499" s="135"/>
      <c r="J499" s="135"/>
      <c r="K499" s="135"/>
      <c r="L499" s="135"/>
      <c r="M499" s="135"/>
      <c r="N499" s="135"/>
      <c r="O499" s="135"/>
      <c r="P499" s="135"/>
      <c r="Q499" s="135"/>
      <c r="R499" s="135"/>
      <c r="S499" s="135"/>
      <c r="T499" s="135"/>
      <c r="U499" s="135"/>
      <c r="V499" s="135"/>
      <c r="W499" s="135"/>
      <c r="X499" s="135"/>
      <c r="Y499" s="135"/>
      <c r="Z499" s="135"/>
    </row>
    <row r="500" spans="1:26" ht="21.6" customHeight="1">
      <c r="A500" s="135"/>
      <c r="B500" s="135"/>
      <c r="C500" s="135"/>
      <c r="D500" s="135"/>
      <c r="E500" s="135"/>
      <c r="F500" s="135"/>
      <c r="G500" s="135"/>
      <c r="H500" s="135"/>
      <c r="I500" s="135"/>
      <c r="J500" s="135"/>
      <c r="K500" s="135"/>
      <c r="L500" s="135"/>
      <c r="M500" s="135"/>
      <c r="N500" s="135"/>
      <c r="O500" s="135"/>
      <c r="P500" s="135"/>
      <c r="Q500" s="135"/>
      <c r="R500" s="135"/>
      <c r="S500" s="135"/>
      <c r="T500" s="135"/>
      <c r="U500" s="135"/>
      <c r="V500" s="135"/>
      <c r="W500" s="135"/>
      <c r="X500" s="135"/>
      <c r="Y500" s="135"/>
      <c r="Z500" s="135"/>
    </row>
    <row r="501" spans="1:26" ht="21.6" customHeight="1">
      <c r="A501" s="135"/>
      <c r="B501" s="135"/>
      <c r="C501" s="135"/>
      <c r="D501" s="135"/>
      <c r="E501" s="135"/>
      <c r="F501" s="135"/>
      <c r="G501" s="135"/>
      <c r="H501" s="135"/>
      <c r="I501" s="135"/>
      <c r="J501" s="135"/>
      <c r="K501" s="135"/>
      <c r="L501" s="135"/>
      <c r="M501" s="135"/>
      <c r="N501" s="135"/>
      <c r="O501" s="135"/>
      <c r="P501" s="135"/>
      <c r="Q501" s="135"/>
      <c r="R501" s="135"/>
      <c r="S501" s="135"/>
      <c r="T501" s="135"/>
      <c r="U501" s="135"/>
      <c r="V501" s="135"/>
      <c r="W501" s="135"/>
      <c r="X501" s="135"/>
      <c r="Y501" s="135"/>
      <c r="Z501" s="135"/>
    </row>
    <row r="502" spans="1:26" ht="21.6" customHeight="1">
      <c r="A502" s="135"/>
      <c r="B502" s="135"/>
      <c r="C502" s="135"/>
      <c r="D502" s="135"/>
      <c r="E502" s="135"/>
      <c r="F502" s="135"/>
      <c r="G502" s="135"/>
      <c r="H502" s="135"/>
      <c r="I502" s="135"/>
      <c r="J502" s="135"/>
      <c r="K502" s="135"/>
      <c r="L502" s="135"/>
      <c r="M502" s="135"/>
      <c r="N502" s="135"/>
      <c r="O502" s="135"/>
      <c r="P502" s="135"/>
      <c r="Q502" s="135"/>
      <c r="R502" s="135"/>
      <c r="S502" s="135"/>
      <c r="T502" s="135"/>
      <c r="U502" s="135"/>
      <c r="V502" s="135"/>
      <c r="W502" s="135"/>
      <c r="X502" s="135"/>
      <c r="Y502" s="135"/>
      <c r="Z502" s="135"/>
    </row>
    <row r="503" spans="1:26" ht="21.6" customHeight="1">
      <c r="A503" s="135"/>
      <c r="B503" s="135"/>
      <c r="C503" s="135"/>
      <c r="D503" s="135"/>
      <c r="E503" s="135"/>
      <c r="F503" s="135"/>
      <c r="G503" s="135"/>
      <c r="H503" s="135"/>
      <c r="I503" s="135"/>
      <c r="J503" s="135"/>
      <c r="K503" s="135"/>
      <c r="L503" s="135"/>
      <c r="M503" s="135"/>
      <c r="N503" s="135"/>
      <c r="O503" s="135"/>
      <c r="P503" s="135"/>
      <c r="Q503" s="135"/>
      <c r="R503" s="135"/>
      <c r="S503" s="135"/>
      <c r="T503" s="135"/>
      <c r="U503" s="135"/>
      <c r="V503" s="135"/>
      <c r="W503" s="135"/>
      <c r="X503" s="135"/>
      <c r="Y503" s="135"/>
      <c r="Z503" s="135"/>
    </row>
    <row r="504" spans="1:26" ht="21.6" customHeight="1">
      <c r="A504" s="135"/>
      <c r="B504" s="135"/>
      <c r="C504" s="135"/>
      <c r="D504" s="135"/>
      <c r="E504" s="135"/>
      <c r="F504" s="135"/>
      <c r="G504" s="135"/>
      <c r="H504" s="135"/>
      <c r="I504" s="135"/>
      <c r="J504" s="135"/>
      <c r="K504" s="135"/>
      <c r="L504" s="135"/>
      <c r="M504" s="135"/>
      <c r="N504" s="135"/>
      <c r="O504" s="135"/>
      <c r="P504" s="135"/>
      <c r="Q504" s="135"/>
      <c r="R504" s="135"/>
      <c r="S504" s="135"/>
      <c r="T504" s="135"/>
      <c r="U504" s="135"/>
      <c r="V504" s="135"/>
      <c r="W504" s="135"/>
      <c r="X504" s="135"/>
      <c r="Y504" s="135"/>
      <c r="Z504" s="135"/>
    </row>
    <row r="505" spans="1:26" ht="21.6" customHeight="1">
      <c r="A505" s="135"/>
      <c r="B505" s="135"/>
      <c r="C505" s="135"/>
      <c r="D505" s="135"/>
      <c r="E505" s="135"/>
      <c r="F505" s="135"/>
      <c r="G505" s="135"/>
      <c r="H505" s="135"/>
      <c r="I505" s="135"/>
      <c r="J505" s="135"/>
      <c r="K505" s="135"/>
      <c r="L505" s="135"/>
      <c r="M505" s="135"/>
      <c r="N505" s="135"/>
      <c r="O505" s="135"/>
      <c r="P505" s="135"/>
      <c r="Q505" s="135"/>
      <c r="R505" s="135"/>
      <c r="S505" s="135"/>
      <c r="T505" s="135"/>
      <c r="U505" s="135"/>
      <c r="V505" s="135"/>
      <c r="W505" s="135"/>
      <c r="X505" s="135"/>
      <c r="Y505" s="135"/>
      <c r="Z505" s="135"/>
    </row>
    <row r="506" spans="1:26" ht="21.6" customHeight="1">
      <c r="A506" s="135"/>
      <c r="B506" s="135"/>
      <c r="C506" s="135"/>
      <c r="D506" s="135"/>
      <c r="E506" s="135"/>
      <c r="F506" s="135"/>
      <c r="G506" s="135"/>
      <c r="H506" s="135"/>
      <c r="I506" s="135"/>
      <c r="J506" s="135"/>
      <c r="K506" s="135"/>
      <c r="L506" s="135"/>
      <c r="M506" s="135"/>
      <c r="N506" s="135"/>
      <c r="O506" s="135"/>
      <c r="P506" s="135"/>
      <c r="Q506" s="135"/>
      <c r="R506" s="135"/>
      <c r="S506" s="135"/>
      <c r="T506" s="135"/>
      <c r="U506" s="135"/>
      <c r="V506" s="135"/>
      <c r="W506" s="135"/>
      <c r="X506" s="135"/>
      <c r="Y506" s="135"/>
      <c r="Z506" s="135"/>
    </row>
    <row r="507" spans="1:26" ht="21.6" customHeight="1">
      <c r="A507" s="135"/>
      <c r="B507" s="135"/>
      <c r="C507" s="135"/>
      <c r="D507" s="135"/>
      <c r="E507" s="135"/>
      <c r="F507" s="135"/>
      <c r="G507" s="135"/>
      <c r="H507" s="135"/>
      <c r="I507" s="135"/>
      <c r="J507" s="135"/>
      <c r="K507" s="135"/>
      <c r="L507" s="135"/>
      <c r="M507" s="135"/>
      <c r="N507" s="135"/>
      <c r="O507" s="135"/>
      <c r="P507" s="135"/>
      <c r="Q507" s="135"/>
      <c r="R507" s="135"/>
      <c r="S507" s="135"/>
      <c r="T507" s="135"/>
      <c r="U507" s="135"/>
      <c r="V507" s="135"/>
      <c r="W507" s="135"/>
      <c r="X507" s="135"/>
      <c r="Y507" s="135"/>
      <c r="Z507" s="135"/>
    </row>
    <row r="508" spans="1:26" ht="21.6" customHeight="1">
      <c r="A508" s="135"/>
      <c r="B508" s="135"/>
      <c r="C508" s="135"/>
      <c r="D508" s="135"/>
      <c r="E508" s="135"/>
      <c r="F508" s="135"/>
      <c r="G508" s="135"/>
      <c r="H508" s="135"/>
      <c r="I508" s="135"/>
      <c r="J508" s="135"/>
      <c r="K508" s="135"/>
      <c r="L508" s="135"/>
      <c r="M508" s="135"/>
      <c r="N508" s="135"/>
      <c r="O508" s="135"/>
      <c r="P508" s="135"/>
      <c r="Q508" s="135"/>
      <c r="R508" s="135"/>
      <c r="S508" s="135"/>
      <c r="T508" s="135"/>
      <c r="U508" s="135"/>
      <c r="V508" s="135"/>
      <c r="W508" s="135"/>
      <c r="X508" s="135"/>
      <c r="Y508" s="135"/>
      <c r="Z508" s="135"/>
    </row>
    <row r="509" spans="1:26" ht="21.6" customHeight="1">
      <c r="A509" s="135"/>
      <c r="B509" s="135"/>
      <c r="C509" s="135"/>
      <c r="D509" s="135"/>
      <c r="E509" s="135"/>
      <c r="F509" s="135"/>
      <c r="G509" s="135"/>
      <c r="H509" s="135"/>
      <c r="I509" s="135"/>
      <c r="J509" s="135"/>
      <c r="K509" s="135"/>
      <c r="L509" s="135"/>
      <c r="M509" s="135"/>
      <c r="N509" s="135"/>
      <c r="O509" s="135"/>
      <c r="P509" s="135"/>
      <c r="Q509" s="135"/>
      <c r="R509" s="135"/>
      <c r="S509" s="135"/>
      <c r="T509" s="135"/>
      <c r="U509" s="135"/>
      <c r="V509" s="135"/>
      <c r="W509" s="135"/>
      <c r="X509" s="135"/>
      <c r="Y509" s="135"/>
      <c r="Z509" s="135"/>
    </row>
    <row r="510" spans="1:26" ht="21.6" customHeight="1">
      <c r="A510" s="135"/>
      <c r="B510" s="135"/>
      <c r="C510" s="135"/>
      <c r="D510" s="135"/>
      <c r="E510" s="135"/>
      <c r="F510" s="135"/>
      <c r="G510" s="135"/>
      <c r="H510" s="135"/>
      <c r="I510" s="135"/>
      <c r="J510" s="135"/>
      <c r="K510" s="135"/>
      <c r="L510" s="135"/>
      <c r="M510" s="135"/>
      <c r="N510" s="135"/>
      <c r="O510" s="135"/>
      <c r="P510" s="135"/>
      <c r="Q510" s="135"/>
      <c r="R510" s="135"/>
      <c r="S510" s="135"/>
      <c r="T510" s="135"/>
      <c r="U510" s="135"/>
      <c r="V510" s="135"/>
      <c r="W510" s="135"/>
      <c r="X510" s="135"/>
      <c r="Y510" s="135"/>
      <c r="Z510" s="135"/>
    </row>
    <row r="511" spans="1:26" ht="21.6" customHeight="1">
      <c r="A511" s="135"/>
      <c r="B511" s="135"/>
      <c r="C511" s="135"/>
      <c r="D511" s="135"/>
      <c r="E511" s="135"/>
      <c r="F511" s="135"/>
      <c r="G511" s="135"/>
      <c r="H511" s="135"/>
      <c r="I511" s="135"/>
      <c r="J511" s="135"/>
      <c r="K511" s="135"/>
      <c r="L511" s="135"/>
      <c r="M511" s="135"/>
      <c r="N511" s="135"/>
      <c r="O511" s="135"/>
      <c r="P511" s="135"/>
      <c r="Q511" s="135"/>
      <c r="R511" s="135"/>
      <c r="S511" s="135"/>
      <c r="T511" s="135"/>
      <c r="U511" s="135"/>
      <c r="V511" s="135"/>
      <c r="W511" s="135"/>
      <c r="X511" s="135"/>
      <c r="Y511" s="135"/>
      <c r="Z511" s="135"/>
    </row>
    <row r="512" spans="1:26" ht="21.6" customHeight="1">
      <c r="A512" s="135"/>
      <c r="B512" s="135"/>
      <c r="C512" s="135"/>
      <c r="D512" s="135"/>
      <c r="E512" s="135"/>
      <c r="F512" s="135"/>
      <c r="G512" s="135"/>
      <c r="H512" s="135"/>
      <c r="I512" s="135"/>
      <c r="J512" s="135"/>
      <c r="K512" s="135"/>
      <c r="L512" s="135"/>
      <c r="M512" s="135"/>
      <c r="N512" s="135"/>
      <c r="O512" s="135"/>
      <c r="P512" s="135"/>
      <c r="Q512" s="135"/>
      <c r="R512" s="135"/>
      <c r="S512" s="135"/>
      <c r="T512" s="135"/>
      <c r="U512" s="135"/>
      <c r="V512" s="135"/>
      <c r="W512" s="135"/>
      <c r="X512" s="135"/>
      <c r="Y512" s="135"/>
      <c r="Z512" s="135"/>
    </row>
    <row r="513" spans="1:26" ht="21.6" customHeight="1">
      <c r="A513" s="135"/>
      <c r="B513" s="135"/>
      <c r="C513" s="135"/>
      <c r="D513" s="135"/>
      <c r="E513" s="135"/>
      <c r="F513" s="135"/>
      <c r="G513" s="135"/>
      <c r="H513" s="135"/>
      <c r="I513" s="135"/>
      <c r="J513" s="135"/>
      <c r="K513" s="135"/>
      <c r="L513" s="135"/>
      <c r="M513" s="135"/>
      <c r="N513" s="135"/>
      <c r="O513" s="135"/>
      <c r="P513" s="135"/>
      <c r="Q513" s="135"/>
      <c r="R513" s="135"/>
      <c r="S513" s="135"/>
      <c r="T513" s="135"/>
      <c r="U513" s="135"/>
      <c r="V513" s="135"/>
      <c r="W513" s="135"/>
      <c r="X513" s="135"/>
      <c r="Y513" s="135"/>
      <c r="Z513" s="135"/>
    </row>
    <row r="514" spans="1:26" ht="21.6" customHeight="1">
      <c r="A514" s="135"/>
      <c r="B514" s="135"/>
      <c r="C514" s="135"/>
      <c r="D514" s="135"/>
      <c r="E514" s="135"/>
      <c r="F514" s="135"/>
      <c r="G514" s="135"/>
      <c r="H514" s="135"/>
      <c r="I514" s="135"/>
      <c r="J514" s="135"/>
      <c r="K514" s="135"/>
      <c r="L514" s="135"/>
      <c r="M514" s="135"/>
      <c r="N514" s="135"/>
      <c r="O514" s="135"/>
      <c r="P514" s="135"/>
      <c r="Q514" s="135"/>
      <c r="R514" s="135"/>
      <c r="S514" s="135"/>
      <c r="T514" s="135"/>
      <c r="U514" s="135"/>
      <c r="V514" s="135"/>
      <c r="W514" s="135"/>
      <c r="X514" s="135"/>
      <c r="Y514" s="135"/>
      <c r="Z514" s="135"/>
    </row>
    <row r="515" spans="1:26" ht="21.6" customHeight="1">
      <c r="A515" s="135"/>
      <c r="B515" s="135"/>
      <c r="C515" s="135"/>
      <c r="D515" s="135"/>
      <c r="E515" s="135"/>
      <c r="F515" s="135"/>
      <c r="G515" s="135"/>
      <c r="H515" s="135"/>
      <c r="I515" s="135"/>
      <c r="J515" s="135"/>
      <c r="K515" s="135"/>
      <c r="L515" s="135"/>
      <c r="M515" s="135"/>
      <c r="N515" s="135"/>
      <c r="O515" s="135"/>
      <c r="P515" s="135"/>
      <c r="Q515" s="135"/>
      <c r="R515" s="135"/>
      <c r="S515" s="135"/>
      <c r="T515" s="135"/>
      <c r="U515" s="135"/>
      <c r="V515" s="135"/>
      <c r="W515" s="135"/>
      <c r="X515" s="135"/>
      <c r="Y515" s="135"/>
      <c r="Z515" s="135"/>
    </row>
    <row r="516" spans="1:26" ht="21.6" customHeight="1">
      <c r="A516" s="135"/>
      <c r="B516" s="135"/>
      <c r="C516" s="135"/>
      <c r="D516" s="135"/>
      <c r="E516" s="135"/>
      <c r="F516" s="135"/>
      <c r="G516" s="135"/>
      <c r="H516" s="135"/>
      <c r="I516" s="135"/>
      <c r="J516" s="135"/>
      <c r="K516" s="135"/>
      <c r="L516" s="135"/>
      <c r="M516" s="135"/>
      <c r="N516" s="135"/>
      <c r="O516" s="135"/>
      <c r="P516" s="135"/>
      <c r="Q516" s="135"/>
      <c r="R516" s="135"/>
      <c r="S516" s="135"/>
      <c r="T516" s="135"/>
      <c r="U516" s="135"/>
      <c r="V516" s="135"/>
      <c r="W516" s="135"/>
      <c r="X516" s="135"/>
      <c r="Y516" s="135"/>
      <c r="Z516" s="135"/>
    </row>
    <row r="517" spans="1:26" ht="21.6" customHeight="1">
      <c r="A517" s="135"/>
      <c r="B517" s="135"/>
      <c r="C517" s="135"/>
      <c r="D517" s="135"/>
      <c r="E517" s="135"/>
      <c r="F517" s="135"/>
      <c r="G517" s="135"/>
      <c r="H517" s="135"/>
      <c r="I517" s="135"/>
      <c r="J517" s="135"/>
      <c r="K517" s="135"/>
      <c r="L517" s="135"/>
      <c r="M517" s="135"/>
      <c r="N517" s="135"/>
      <c r="O517" s="135"/>
      <c r="P517" s="135"/>
      <c r="Q517" s="135"/>
      <c r="R517" s="135"/>
      <c r="S517" s="135"/>
      <c r="T517" s="135"/>
      <c r="U517" s="135"/>
      <c r="V517" s="135"/>
      <c r="W517" s="135"/>
      <c r="X517" s="135"/>
      <c r="Y517" s="135"/>
      <c r="Z517" s="135"/>
    </row>
    <row r="518" spans="1:26" ht="21.6" customHeight="1">
      <c r="A518" s="135"/>
      <c r="B518" s="135"/>
      <c r="C518" s="135"/>
      <c r="D518" s="135"/>
      <c r="E518" s="135"/>
      <c r="F518" s="135"/>
      <c r="G518" s="135"/>
      <c r="H518" s="135"/>
      <c r="I518" s="135"/>
      <c r="J518" s="135"/>
      <c r="K518" s="135"/>
      <c r="L518" s="135"/>
      <c r="M518" s="135"/>
      <c r="N518" s="135"/>
      <c r="O518" s="135"/>
      <c r="P518" s="135"/>
      <c r="Q518" s="135"/>
      <c r="R518" s="135"/>
      <c r="S518" s="135"/>
      <c r="T518" s="135"/>
      <c r="U518" s="135"/>
      <c r="V518" s="135"/>
      <c r="W518" s="135"/>
      <c r="X518" s="135"/>
      <c r="Y518" s="135"/>
      <c r="Z518" s="135"/>
    </row>
    <row r="519" spans="1:26" ht="21.6" customHeight="1">
      <c r="A519" s="135"/>
      <c r="B519" s="135"/>
      <c r="C519" s="135"/>
      <c r="D519" s="135"/>
      <c r="E519" s="135"/>
      <c r="F519" s="135"/>
      <c r="G519" s="135"/>
      <c r="H519" s="135"/>
      <c r="I519" s="135"/>
      <c r="J519" s="135"/>
      <c r="K519" s="135"/>
      <c r="L519" s="135"/>
      <c r="M519" s="135"/>
      <c r="N519" s="135"/>
      <c r="O519" s="135"/>
      <c r="P519" s="135"/>
      <c r="Q519" s="135"/>
      <c r="R519" s="135"/>
      <c r="S519" s="135"/>
      <c r="T519" s="135"/>
      <c r="U519" s="135"/>
      <c r="V519" s="135"/>
      <c r="W519" s="135"/>
      <c r="X519" s="135"/>
      <c r="Y519" s="135"/>
      <c r="Z519" s="135"/>
    </row>
    <row r="520" spans="1:26" ht="21.6" customHeight="1">
      <c r="A520" s="135"/>
      <c r="B520" s="135"/>
      <c r="C520" s="135"/>
      <c r="D520" s="135"/>
      <c r="E520" s="135"/>
      <c r="F520" s="135"/>
      <c r="G520" s="135"/>
      <c r="H520" s="135"/>
      <c r="I520" s="135"/>
      <c r="J520" s="135"/>
      <c r="K520" s="135"/>
      <c r="L520" s="135"/>
      <c r="M520" s="135"/>
      <c r="N520" s="135"/>
      <c r="O520" s="135"/>
      <c r="P520" s="135"/>
      <c r="Q520" s="135"/>
      <c r="R520" s="135"/>
      <c r="S520" s="135"/>
      <c r="T520" s="135"/>
      <c r="U520" s="135"/>
      <c r="V520" s="135"/>
      <c r="W520" s="135"/>
      <c r="X520" s="135"/>
      <c r="Y520" s="135"/>
      <c r="Z520" s="135"/>
    </row>
    <row r="521" spans="1:26" ht="21.6" customHeight="1">
      <c r="A521" s="135"/>
      <c r="B521" s="135"/>
      <c r="C521" s="135"/>
      <c r="D521" s="135"/>
      <c r="E521" s="135"/>
      <c r="F521" s="135"/>
      <c r="G521" s="135"/>
      <c r="H521" s="135"/>
      <c r="I521" s="135"/>
      <c r="J521" s="135"/>
      <c r="K521" s="135"/>
      <c r="L521" s="135"/>
      <c r="M521" s="135"/>
      <c r="N521" s="135"/>
      <c r="O521" s="135"/>
      <c r="P521" s="135"/>
      <c r="Q521" s="135"/>
      <c r="R521" s="135"/>
      <c r="S521" s="135"/>
      <c r="T521" s="135"/>
      <c r="U521" s="135"/>
      <c r="V521" s="135"/>
      <c r="W521" s="135"/>
      <c r="X521" s="135"/>
      <c r="Y521" s="135"/>
      <c r="Z521" s="135"/>
    </row>
    <row r="522" spans="1:26" ht="21.6" customHeight="1">
      <c r="A522" s="135"/>
      <c r="B522" s="135"/>
      <c r="C522" s="135"/>
      <c r="D522" s="135"/>
      <c r="E522" s="135"/>
      <c r="F522" s="135"/>
      <c r="G522" s="135"/>
      <c r="H522" s="135"/>
      <c r="I522" s="135"/>
      <c r="J522" s="135"/>
      <c r="K522" s="135"/>
      <c r="L522" s="135"/>
      <c r="M522" s="135"/>
      <c r="N522" s="135"/>
      <c r="O522" s="135"/>
      <c r="P522" s="135"/>
      <c r="Q522" s="135"/>
      <c r="R522" s="135"/>
      <c r="S522" s="135"/>
      <c r="T522" s="135"/>
      <c r="U522" s="135"/>
      <c r="V522" s="135"/>
      <c r="W522" s="135"/>
      <c r="X522" s="135"/>
      <c r="Y522" s="135"/>
      <c r="Z522" s="135"/>
    </row>
    <row r="523" spans="1:26" ht="21.6" customHeight="1">
      <c r="A523" s="135"/>
      <c r="B523" s="135"/>
      <c r="C523" s="135"/>
      <c r="D523" s="135"/>
      <c r="E523" s="135"/>
      <c r="F523" s="135"/>
      <c r="G523" s="135"/>
      <c r="H523" s="135"/>
      <c r="I523" s="135"/>
      <c r="J523" s="135"/>
      <c r="K523" s="135"/>
      <c r="L523" s="135"/>
      <c r="M523" s="135"/>
      <c r="N523" s="135"/>
      <c r="O523" s="135"/>
      <c r="P523" s="135"/>
      <c r="Q523" s="135"/>
      <c r="R523" s="135"/>
      <c r="S523" s="135"/>
      <c r="T523" s="135"/>
      <c r="U523" s="135"/>
      <c r="V523" s="135"/>
      <c r="W523" s="135"/>
      <c r="X523" s="135"/>
      <c r="Y523" s="135"/>
      <c r="Z523" s="135"/>
    </row>
    <row r="524" spans="1:26" ht="21.6" customHeight="1">
      <c r="A524" s="135"/>
      <c r="B524" s="135"/>
      <c r="C524" s="135"/>
      <c r="D524" s="135"/>
      <c r="E524" s="135"/>
      <c r="F524" s="135"/>
      <c r="G524" s="135"/>
      <c r="H524" s="135"/>
      <c r="I524" s="135"/>
      <c r="J524" s="135"/>
      <c r="K524" s="135"/>
      <c r="L524" s="135"/>
      <c r="M524" s="135"/>
      <c r="N524" s="135"/>
      <c r="O524" s="135"/>
      <c r="P524" s="135"/>
      <c r="Q524" s="135"/>
      <c r="R524" s="135"/>
      <c r="S524" s="135"/>
      <c r="T524" s="135"/>
      <c r="U524" s="135"/>
      <c r="V524" s="135"/>
      <c r="W524" s="135"/>
      <c r="X524" s="135"/>
      <c r="Y524" s="135"/>
      <c r="Z524" s="135"/>
    </row>
    <row r="525" spans="1:26" ht="21.6" customHeight="1">
      <c r="A525" s="135"/>
      <c r="B525" s="135"/>
      <c r="C525" s="135"/>
      <c r="D525" s="135"/>
      <c r="E525" s="135"/>
      <c r="F525" s="135"/>
      <c r="G525" s="135"/>
      <c r="H525" s="135"/>
      <c r="I525" s="135"/>
      <c r="J525" s="135"/>
      <c r="K525" s="135"/>
      <c r="L525" s="135"/>
      <c r="M525" s="135"/>
      <c r="N525" s="135"/>
      <c r="O525" s="135"/>
      <c r="P525" s="135"/>
      <c r="Q525" s="135"/>
      <c r="R525" s="135"/>
      <c r="S525" s="135"/>
      <c r="T525" s="135"/>
      <c r="U525" s="135"/>
      <c r="V525" s="135"/>
      <c r="W525" s="135"/>
      <c r="X525" s="135"/>
      <c r="Y525" s="135"/>
      <c r="Z525" s="135"/>
    </row>
    <row r="526" spans="1:26" ht="21.6" customHeight="1">
      <c r="A526" s="135"/>
      <c r="B526" s="135"/>
      <c r="C526" s="135"/>
      <c r="D526" s="135"/>
      <c r="E526" s="135"/>
      <c r="F526" s="135"/>
      <c r="G526" s="135"/>
      <c r="H526" s="135"/>
      <c r="I526" s="135"/>
      <c r="J526" s="135"/>
      <c r="K526" s="135"/>
      <c r="L526" s="135"/>
      <c r="M526" s="135"/>
      <c r="N526" s="135"/>
      <c r="O526" s="135"/>
      <c r="P526" s="135"/>
      <c r="Q526" s="135"/>
      <c r="R526" s="135"/>
      <c r="S526" s="135"/>
      <c r="T526" s="135"/>
      <c r="U526" s="135"/>
      <c r="V526" s="135"/>
      <c r="W526" s="135"/>
      <c r="X526" s="135"/>
      <c r="Y526" s="135"/>
      <c r="Z526" s="135"/>
    </row>
    <row r="527" spans="1:26" ht="21.6" customHeight="1">
      <c r="A527" s="135"/>
      <c r="B527" s="135"/>
      <c r="C527" s="135"/>
      <c r="D527" s="135"/>
      <c r="E527" s="135"/>
      <c r="F527" s="135"/>
      <c r="G527" s="135"/>
      <c r="H527" s="135"/>
      <c r="I527" s="135"/>
      <c r="J527" s="135"/>
      <c r="K527" s="135"/>
      <c r="L527" s="135"/>
      <c r="M527" s="135"/>
      <c r="N527" s="135"/>
      <c r="O527" s="135"/>
      <c r="P527" s="135"/>
      <c r="Q527" s="135"/>
      <c r="R527" s="135"/>
      <c r="S527" s="135"/>
      <c r="T527" s="135"/>
      <c r="U527" s="135"/>
      <c r="V527" s="135"/>
      <c r="W527" s="135"/>
      <c r="X527" s="135"/>
      <c r="Y527" s="135"/>
      <c r="Z527" s="135"/>
    </row>
    <row r="528" spans="1:26" ht="21.6" customHeight="1">
      <c r="A528" s="135"/>
      <c r="B528" s="135"/>
      <c r="C528" s="135"/>
      <c r="D528" s="135"/>
      <c r="E528" s="135"/>
      <c r="F528" s="135"/>
      <c r="G528" s="135"/>
      <c r="H528" s="135"/>
      <c r="I528" s="135"/>
      <c r="J528" s="135"/>
      <c r="K528" s="135"/>
      <c r="L528" s="135"/>
      <c r="M528" s="135"/>
      <c r="N528" s="135"/>
      <c r="O528" s="135"/>
      <c r="P528" s="135"/>
      <c r="Q528" s="135"/>
      <c r="R528" s="135"/>
      <c r="S528" s="135"/>
      <c r="T528" s="135"/>
      <c r="U528" s="135"/>
      <c r="V528" s="135"/>
      <c r="W528" s="135"/>
      <c r="X528" s="135"/>
      <c r="Y528" s="135"/>
      <c r="Z528" s="135"/>
    </row>
    <row r="529" spans="1:26" ht="21.6" customHeight="1">
      <c r="A529" s="135"/>
      <c r="B529" s="135"/>
      <c r="C529" s="135"/>
      <c r="D529" s="135"/>
      <c r="E529" s="135"/>
      <c r="F529" s="135"/>
      <c r="G529" s="135"/>
      <c r="H529" s="135"/>
      <c r="I529" s="135"/>
      <c r="J529" s="135"/>
      <c r="K529" s="135"/>
      <c r="L529" s="135"/>
      <c r="M529" s="135"/>
      <c r="N529" s="135"/>
      <c r="O529" s="135"/>
      <c r="P529" s="135"/>
      <c r="Q529" s="135"/>
      <c r="R529" s="135"/>
      <c r="S529" s="135"/>
      <c r="T529" s="135"/>
      <c r="U529" s="135"/>
      <c r="V529" s="135"/>
      <c r="W529" s="135"/>
      <c r="X529" s="135"/>
      <c r="Y529" s="135"/>
      <c r="Z529" s="135"/>
    </row>
    <row r="530" spans="1:26" ht="21.6" customHeight="1">
      <c r="A530" s="135"/>
      <c r="B530" s="135"/>
      <c r="C530" s="135"/>
      <c r="D530" s="135"/>
      <c r="E530" s="135"/>
      <c r="F530" s="135"/>
      <c r="G530" s="135"/>
      <c r="H530" s="135"/>
      <c r="I530" s="135"/>
      <c r="J530" s="135"/>
      <c r="K530" s="135"/>
      <c r="L530" s="135"/>
      <c r="M530" s="135"/>
      <c r="N530" s="135"/>
      <c r="O530" s="135"/>
      <c r="P530" s="135"/>
      <c r="Q530" s="135"/>
      <c r="R530" s="135"/>
      <c r="S530" s="135"/>
      <c r="T530" s="135"/>
      <c r="U530" s="135"/>
      <c r="V530" s="135"/>
      <c r="W530" s="135"/>
      <c r="X530" s="135"/>
      <c r="Y530" s="135"/>
      <c r="Z530" s="135"/>
    </row>
    <row r="531" spans="1:26" ht="21.6" customHeight="1">
      <c r="A531" s="135"/>
      <c r="B531" s="135"/>
      <c r="C531" s="135"/>
      <c r="D531" s="135"/>
      <c r="E531" s="135"/>
      <c r="F531" s="135"/>
      <c r="G531" s="135"/>
      <c r="H531" s="135"/>
      <c r="I531" s="135"/>
      <c r="J531" s="135"/>
      <c r="K531" s="135"/>
      <c r="L531" s="135"/>
      <c r="M531" s="135"/>
      <c r="N531" s="135"/>
      <c r="O531" s="135"/>
      <c r="P531" s="135"/>
      <c r="Q531" s="135"/>
      <c r="R531" s="135"/>
      <c r="S531" s="135"/>
      <c r="T531" s="135"/>
      <c r="U531" s="135"/>
      <c r="V531" s="135"/>
      <c r="W531" s="135"/>
      <c r="X531" s="135"/>
      <c r="Y531" s="135"/>
      <c r="Z531" s="135"/>
    </row>
    <row r="532" spans="1:26" ht="21.6" customHeight="1">
      <c r="A532" s="135"/>
      <c r="B532" s="135"/>
      <c r="C532" s="135"/>
      <c r="D532" s="135"/>
      <c r="E532" s="135"/>
      <c r="F532" s="135"/>
      <c r="G532" s="135"/>
      <c r="H532" s="135"/>
      <c r="I532" s="135"/>
      <c r="J532" s="135"/>
      <c r="K532" s="135"/>
      <c r="L532" s="135"/>
      <c r="M532" s="135"/>
      <c r="N532" s="135"/>
      <c r="O532" s="135"/>
      <c r="P532" s="135"/>
      <c r="Q532" s="135"/>
      <c r="R532" s="135"/>
      <c r="S532" s="135"/>
      <c r="T532" s="135"/>
      <c r="U532" s="135"/>
      <c r="V532" s="135"/>
      <c r="W532" s="135"/>
      <c r="X532" s="135"/>
      <c r="Y532" s="135"/>
      <c r="Z532" s="135"/>
    </row>
    <row r="533" spans="1:26" ht="21.6" customHeight="1">
      <c r="A533" s="135"/>
      <c r="B533" s="135"/>
      <c r="C533" s="135"/>
      <c r="D533" s="135"/>
      <c r="E533" s="135"/>
      <c r="F533" s="135"/>
      <c r="G533" s="135"/>
      <c r="H533" s="135"/>
      <c r="I533" s="135"/>
      <c r="J533" s="135"/>
      <c r="K533" s="135"/>
      <c r="L533" s="135"/>
      <c r="M533" s="135"/>
      <c r="N533" s="135"/>
      <c r="O533" s="135"/>
      <c r="P533" s="135"/>
      <c r="Q533" s="135"/>
      <c r="R533" s="135"/>
      <c r="S533" s="135"/>
      <c r="T533" s="135"/>
      <c r="U533" s="135"/>
      <c r="V533" s="135"/>
      <c r="W533" s="135"/>
      <c r="X533" s="135"/>
      <c r="Y533" s="135"/>
      <c r="Z533" s="135"/>
    </row>
    <row r="534" spans="1:26" ht="21.6" customHeight="1">
      <c r="A534" s="135"/>
      <c r="B534" s="135"/>
      <c r="C534" s="135"/>
      <c r="D534" s="135"/>
      <c r="E534" s="135"/>
      <c r="F534" s="135"/>
      <c r="G534" s="135"/>
      <c r="H534" s="135"/>
      <c r="I534" s="135"/>
      <c r="J534" s="135"/>
      <c r="K534" s="135"/>
      <c r="L534" s="135"/>
      <c r="M534" s="135"/>
      <c r="N534" s="135"/>
      <c r="O534" s="135"/>
      <c r="P534" s="135"/>
      <c r="Q534" s="135"/>
      <c r="R534" s="135"/>
      <c r="S534" s="135"/>
      <c r="T534" s="135"/>
      <c r="U534" s="135"/>
      <c r="V534" s="135"/>
      <c r="W534" s="135"/>
      <c r="X534" s="135"/>
      <c r="Y534" s="135"/>
      <c r="Z534" s="135"/>
    </row>
    <row r="535" spans="1:26" ht="21.6" customHeight="1">
      <c r="A535" s="135"/>
      <c r="B535" s="135"/>
      <c r="C535" s="135"/>
      <c r="D535" s="135"/>
      <c r="E535" s="135"/>
      <c r="F535" s="135"/>
      <c r="G535" s="135"/>
      <c r="H535" s="135"/>
      <c r="I535" s="135"/>
      <c r="J535" s="135"/>
      <c r="K535" s="135"/>
      <c r="L535" s="135"/>
      <c r="M535" s="135"/>
      <c r="N535" s="135"/>
      <c r="O535" s="135"/>
      <c r="P535" s="135"/>
      <c r="Q535" s="135"/>
      <c r="R535" s="135"/>
      <c r="S535" s="135"/>
      <c r="T535" s="135"/>
      <c r="U535" s="135"/>
      <c r="V535" s="135"/>
      <c r="W535" s="135"/>
      <c r="X535" s="135"/>
      <c r="Y535" s="135"/>
      <c r="Z535" s="135"/>
    </row>
    <row r="536" spans="1:26" ht="21.6" customHeight="1">
      <c r="A536" s="135"/>
      <c r="B536" s="135"/>
      <c r="C536" s="135"/>
      <c r="D536" s="135"/>
      <c r="E536" s="135"/>
      <c r="F536" s="135"/>
      <c r="G536" s="135"/>
      <c r="H536" s="135"/>
      <c r="I536" s="135"/>
      <c r="J536" s="135"/>
      <c r="K536" s="135"/>
      <c r="L536" s="135"/>
      <c r="M536" s="135"/>
      <c r="N536" s="135"/>
      <c r="O536" s="135"/>
      <c r="P536" s="135"/>
      <c r="Q536" s="135"/>
      <c r="R536" s="135"/>
      <c r="S536" s="135"/>
      <c r="T536" s="135"/>
      <c r="U536" s="135"/>
      <c r="V536" s="135"/>
      <c r="W536" s="135"/>
      <c r="X536" s="135"/>
      <c r="Y536" s="135"/>
      <c r="Z536" s="135"/>
    </row>
    <row r="537" spans="1:26" ht="21.6" customHeight="1">
      <c r="A537" s="135"/>
      <c r="B537" s="135"/>
      <c r="C537" s="135"/>
      <c r="D537" s="135"/>
      <c r="E537" s="135"/>
      <c r="F537" s="135"/>
      <c r="G537" s="135"/>
      <c r="H537" s="135"/>
      <c r="I537" s="135"/>
      <c r="J537" s="135"/>
      <c r="K537" s="135"/>
      <c r="L537" s="135"/>
      <c r="M537" s="135"/>
      <c r="N537" s="135"/>
      <c r="O537" s="135"/>
      <c r="P537" s="135"/>
      <c r="Q537" s="135"/>
      <c r="R537" s="135"/>
      <c r="S537" s="135"/>
      <c r="T537" s="135"/>
      <c r="U537" s="135"/>
      <c r="V537" s="135"/>
      <c r="W537" s="135"/>
      <c r="X537" s="135"/>
      <c r="Y537" s="135"/>
      <c r="Z537" s="135"/>
    </row>
    <row r="538" spans="1:26" ht="21.6" customHeight="1">
      <c r="A538" s="135"/>
      <c r="B538" s="135"/>
      <c r="C538" s="135"/>
      <c r="D538" s="135"/>
      <c r="E538" s="135"/>
      <c r="F538" s="135"/>
      <c r="G538" s="135"/>
      <c r="H538" s="135"/>
      <c r="I538" s="135"/>
      <c r="J538" s="135"/>
      <c r="K538" s="135"/>
      <c r="L538" s="135"/>
      <c r="M538" s="135"/>
      <c r="N538" s="135"/>
      <c r="O538" s="135"/>
      <c r="P538" s="135"/>
      <c r="Q538" s="135"/>
      <c r="R538" s="135"/>
      <c r="S538" s="135"/>
      <c r="T538" s="135"/>
      <c r="U538" s="135"/>
      <c r="V538" s="135"/>
      <c r="W538" s="135"/>
      <c r="X538" s="135"/>
      <c r="Y538" s="135"/>
      <c r="Z538" s="135"/>
    </row>
    <row r="539" spans="1:26" ht="21.6" customHeight="1">
      <c r="A539" s="135"/>
      <c r="B539" s="135"/>
      <c r="C539" s="135"/>
      <c r="D539" s="135"/>
      <c r="E539" s="135"/>
      <c r="F539" s="135"/>
      <c r="G539" s="135"/>
      <c r="H539" s="135"/>
      <c r="I539" s="135"/>
      <c r="J539" s="135"/>
      <c r="K539" s="135"/>
      <c r="L539" s="135"/>
      <c r="M539" s="135"/>
      <c r="N539" s="135"/>
      <c r="O539" s="135"/>
      <c r="P539" s="135"/>
      <c r="Q539" s="135"/>
      <c r="R539" s="135"/>
      <c r="S539" s="135"/>
      <c r="T539" s="135"/>
      <c r="U539" s="135"/>
      <c r="V539" s="135"/>
      <c r="W539" s="135"/>
      <c r="X539" s="135"/>
      <c r="Y539" s="135"/>
      <c r="Z539" s="135"/>
    </row>
    <row r="540" spans="1:26" ht="21.6" customHeight="1">
      <c r="A540" s="135"/>
      <c r="B540" s="135"/>
      <c r="C540" s="135"/>
      <c r="D540" s="135"/>
      <c r="E540" s="135"/>
      <c r="F540" s="135"/>
      <c r="G540" s="135"/>
      <c r="H540" s="135"/>
      <c r="I540" s="135"/>
      <c r="J540" s="135"/>
      <c r="K540" s="135"/>
      <c r="L540" s="135"/>
      <c r="M540" s="135"/>
      <c r="N540" s="135"/>
      <c r="O540" s="135"/>
      <c r="P540" s="135"/>
      <c r="Q540" s="135"/>
      <c r="R540" s="135"/>
      <c r="S540" s="135"/>
      <c r="T540" s="135"/>
      <c r="U540" s="135"/>
      <c r="V540" s="135"/>
      <c r="W540" s="135"/>
      <c r="X540" s="135"/>
      <c r="Y540" s="135"/>
      <c r="Z540" s="135"/>
    </row>
    <row r="541" spans="1:26" ht="21.6" customHeight="1">
      <c r="A541" s="135"/>
      <c r="B541" s="135"/>
      <c r="C541" s="135"/>
      <c r="D541" s="135"/>
      <c r="E541" s="135"/>
      <c r="F541" s="135"/>
      <c r="G541" s="135"/>
      <c r="H541" s="135"/>
      <c r="I541" s="135"/>
      <c r="J541" s="135"/>
      <c r="K541" s="135"/>
      <c r="L541" s="135"/>
      <c r="M541" s="135"/>
      <c r="N541" s="135"/>
      <c r="O541" s="135"/>
      <c r="P541" s="135"/>
      <c r="Q541" s="135"/>
      <c r="R541" s="135"/>
      <c r="S541" s="135"/>
      <c r="T541" s="135"/>
      <c r="U541" s="135"/>
      <c r="V541" s="135"/>
      <c r="W541" s="135"/>
      <c r="X541" s="135"/>
      <c r="Y541" s="135"/>
      <c r="Z541" s="135"/>
    </row>
    <row r="542" spans="1:26" ht="21.6" customHeight="1">
      <c r="A542" s="135"/>
      <c r="B542" s="135"/>
      <c r="C542" s="135"/>
      <c r="D542" s="135"/>
      <c r="E542" s="135"/>
      <c r="F542" s="135"/>
      <c r="G542" s="135"/>
      <c r="H542" s="135"/>
      <c r="I542" s="135"/>
      <c r="J542" s="135"/>
      <c r="K542" s="135"/>
      <c r="L542" s="135"/>
      <c r="M542" s="135"/>
      <c r="N542" s="135"/>
      <c r="O542" s="135"/>
      <c r="P542" s="135"/>
      <c r="Q542" s="135"/>
      <c r="R542" s="135"/>
      <c r="S542" s="135"/>
      <c r="T542" s="135"/>
      <c r="U542" s="135"/>
      <c r="V542" s="135"/>
      <c r="W542" s="135"/>
      <c r="X542" s="135"/>
      <c r="Y542" s="135"/>
      <c r="Z542" s="135"/>
    </row>
    <row r="543" spans="1:26" ht="21.6" customHeight="1">
      <c r="A543" s="135"/>
      <c r="B543" s="135"/>
      <c r="C543" s="135"/>
      <c r="D543" s="135"/>
      <c r="E543" s="135"/>
      <c r="F543" s="135"/>
      <c r="G543" s="135"/>
      <c r="H543" s="135"/>
      <c r="I543" s="135"/>
      <c r="J543" s="135"/>
      <c r="K543" s="135"/>
      <c r="L543" s="135"/>
      <c r="M543" s="135"/>
      <c r="N543" s="135"/>
      <c r="O543" s="135"/>
      <c r="P543" s="135"/>
      <c r="Q543" s="135"/>
      <c r="R543" s="135"/>
      <c r="S543" s="135"/>
      <c r="T543" s="135"/>
      <c r="U543" s="135"/>
      <c r="V543" s="135"/>
      <c r="W543" s="135"/>
      <c r="X543" s="135"/>
      <c r="Y543" s="135"/>
      <c r="Z543" s="135"/>
    </row>
    <row r="544" spans="1:26" ht="21.6" customHeight="1">
      <c r="A544" s="135"/>
      <c r="B544" s="135"/>
      <c r="C544" s="135"/>
      <c r="D544" s="135"/>
      <c r="E544" s="135"/>
      <c r="F544" s="135"/>
      <c r="G544" s="135"/>
      <c r="H544" s="135"/>
      <c r="I544" s="135"/>
      <c r="J544" s="135"/>
      <c r="K544" s="135"/>
      <c r="L544" s="135"/>
      <c r="M544" s="135"/>
      <c r="N544" s="135"/>
      <c r="O544" s="135"/>
      <c r="P544" s="135"/>
      <c r="Q544" s="135"/>
      <c r="R544" s="135"/>
      <c r="S544" s="135"/>
      <c r="T544" s="135"/>
      <c r="U544" s="135"/>
      <c r="V544" s="135"/>
      <c r="W544" s="135"/>
      <c r="X544" s="135"/>
      <c r="Y544" s="135"/>
      <c r="Z544" s="135"/>
    </row>
    <row r="545" spans="1:26" ht="21.6" customHeight="1">
      <c r="A545" s="135"/>
      <c r="B545" s="135"/>
      <c r="C545" s="135"/>
      <c r="D545" s="135"/>
      <c r="E545" s="135"/>
      <c r="F545" s="135"/>
      <c r="G545" s="135"/>
      <c r="H545" s="135"/>
      <c r="I545" s="135"/>
      <c r="J545" s="135"/>
      <c r="K545" s="135"/>
      <c r="L545" s="135"/>
      <c r="M545" s="135"/>
      <c r="N545" s="135"/>
      <c r="O545" s="135"/>
      <c r="P545" s="135"/>
      <c r="Q545" s="135"/>
      <c r="R545" s="135"/>
      <c r="S545" s="135"/>
      <c r="T545" s="135"/>
      <c r="U545" s="135"/>
      <c r="V545" s="135"/>
      <c r="W545" s="135"/>
      <c r="X545" s="135"/>
      <c r="Y545" s="135"/>
      <c r="Z545" s="135"/>
    </row>
    <row r="546" spans="1:26" ht="21.6" customHeight="1">
      <c r="A546" s="135"/>
      <c r="B546" s="135"/>
      <c r="C546" s="135"/>
      <c r="D546" s="135"/>
      <c r="E546" s="135"/>
      <c r="F546" s="135"/>
      <c r="G546" s="135"/>
      <c r="H546" s="135"/>
      <c r="I546" s="135"/>
      <c r="J546" s="135"/>
      <c r="K546" s="135"/>
      <c r="L546" s="135"/>
      <c r="M546" s="135"/>
      <c r="N546" s="135"/>
      <c r="O546" s="135"/>
      <c r="P546" s="135"/>
      <c r="Q546" s="135"/>
      <c r="R546" s="135"/>
      <c r="S546" s="135"/>
      <c r="T546" s="135"/>
      <c r="U546" s="135"/>
      <c r="V546" s="135"/>
      <c r="W546" s="135"/>
      <c r="X546" s="135"/>
      <c r="Y546" s="135"/>
      <c r="Z546" s="135"/>
    </row>
    <row r="547" spans="1:26" ht="21.6" customHeight="1">
      <c r="A547" s="135"/>
      <c r="B547" s="135"/>
      <c r="C547" s="135"/>
      <c r="D547" s="135"/>
      <c r="E547" s="135"/>
      <c r="F547" s="135"/>
      <c r="G547" s="135"/>
      <c r="H547" s="135"/>
      <c r="I547" s="135"/>
      <c r="J547" s="135"/>
      <c r="K547" s="135"/>
      <c r="L547" s="135"/>
      <c r="M547" s="135"/>
      <c r="N547" s="135"/>
      <c r="O547" s="135"/>
      <c r="P547" s="135"/>
      <c r="Q547" s="135"/>
      <c r="R547" s="135"/>
      <c r="S547" s="135"/>
      <c r="T547" s="135"/>
      <c r="U547" s="135"/>
      <c r="V547" s="135"/>
      <c r="W547" s="135"/>
      <c r="X547" s="135"/>
      <c r="Y547" s="135"/>
      <c r="Z547" s="135"/>
    </row>
    <row r="548" spans="1:26" ht="21.6" customHeight="1">
      <c r="A548" s="135"/>
      <c r="B548" s="135"/>
      <c r="C548" s="135"/>
      <c r="D548" s="135"/>
      <c r="E548" s="135"/>
      <c r="F548" s="135"/>
      <c r="G548" s="135"/>
      <c r="H548" s="135"/>
      <c r="I548" s="135"/>
      <c r="J548" s="135"/>
      <c r="K548" s="135"/>
      <c r="L548" s="135"/>
      <c r="M548" s="135"/>
      <c r="N548" s="135"/>
      <c r="O548" s="135"/>
      <c r="P548" s="135"/>
      <c r="Q548" s="135"/>
      <c r="R548" s="135"/>
      <c r="S548" s="135"/>
      <c r="T548" s="135"/>
      <c r="U548" s="135"/>
      <c r="V548" s="135"/>
      <c r="W548" s="135"/>
      <c r="X548" s="135"/>
      <c r="Y548" s="135"/>
      <c r="Z548" s="135"/>
    </row>
    <row r="549" spans="1:26" ht="21.6" customHeight="1">
      <c r="A549" s="135"/>
      <c r="B549" s="135"/>
      <c r="C549" s="135"/>
      <c r="D549" s="135"/>
      <c r="E549" s="135"/>
      <c r="F549" s="135"/>
      <c r="G549" s="135"/>
      <c r="H549" s="135"/>
      <c r="I549" s="135"/>
      <c r="J549" s="135"/>
      <c r="K549" s="135"/>
      <c r="L549" s="135"/>
      <c r="M549" s="135"/>
      <c r="N549" s="135"/>
      <c r="O549" s="135"/>
      <c r="P549" s="135"/>
      <c r="Q549" s="135"/>
      <c r="R549" s="135"/>
      <c r="S549" s="135"/>
      <c r="T549" s="135"/>
      <c r="U549" s="135"/>
      <c r="V549" s="135"/>
      <c r="W549" s="135"/>
      <c r="X549" s="135"/>
      <c r="Y549" s="135"/>
      <c r="Z549" s="135"/>
    </row>
    <row r="550" spans="1:26" ht="21.6" customHeight="1">
      <c r="A550" s="135"/>
      <c r="B550" s="135"/>
      <c r="C550" s="135"/>
      <c r="D550" s="135"/>
      <c r="E550" s="135"/>
      <c r="F550" s="135"/>
      <c r="G550" s="135"/>
      <c r="H550" s="135"/>
      <c r="I550" s="135"/>
      <c r="J550" s="135"/>
      <c r="K550" s="135"/>
      <c r="L550" s="135"/>
      <c r="M550" s="135"/>
      <c r="N550" s="135"/>
      <c r="O550" s="135"/>
      <c r="P550" s="135"/>
      <c r="Q550" s="135"/>
      <c r="R550" s="135"/>
      <c r="S550" s="135"/>
      <c r="T550" s="135"/>
      <c r="U550" s="135"/>
      <c r="V550" s="135"/>
      <c r="W550" s="135"/>
      <c r="X550" s="135"/>
      <c r="Y550" s="135"/>
      <c r="Z550" s="135"/>
    </row>
    <row r="551" spans="1:26" ht="21.6" customHeight="1">
      <c r="A551" s="135"/>
      <c r="B551" s="135"/>
      <c r="C551" s="135"/>
      <c r="D551" s="135"/>
      <c r="E551" s="135"/>
      <c r="F551" s="135"/>
      <c r="G551" s="135"/>
      <c r="H551" s="135"/>
      <c r="I551" s="135"/>
      <c r="J551" s="135"/>
      <c r="K551" s="135"/>
      <c r="L551" s="135"/>
      <c r="M551" s="135"/>
      <c r="N551" s="135"/>
      <c r="O551" s="135"/>
      <c r="P551" s="135"/>
      <c r="Q551" s="135"/>
      <c r="R551" s="135"/>
      <c r="S551" s="135"/>
      <c r="T551" s="135"/>
      <c r="U551" s="135"/>
      <c r="V551" s="135"/>
      <c r="W551" s="135"/>
      <c r="X551" s="135"/>
      <c r="Y551" s="135"/>
      <c r="Z551" s="135"/>
    </row>
    <row r="552" spans="1:26" ht="21.6" customHeight="1">
      <c r="A552" s="135"/>
      <c r="B552" s="135"/>
      <c r="C552" s="135"/>
      <c r="D552" s="135"/>
      <c r="E552" s="135"/>
      <c r="F552" s="135"/>
      <c r="G552" s="135"/>
      <c r="H552" s="135"/>
      <c r="I552" s="135"/>
      <c r="J552" s="135"/>
      <c r="K552" s="135"/>
      <c r="L552" s="135"/>
      <c r="M552" s="135"/>
      <c r="N552" s="135"/>
      <c r="O552" s="135"/>
      <c r="P552" s="135"/>
      <c r="Q552" s="135"/>
      <c r="R552" s="135"/>
      <c r="S552" s="135"/>
      <c r="T552" s="135"/>
      <c r="U552" s="135"/>
      <c r="V552" s="135"/>
      <c r="W552" s="135"/>
      <c r="X552" s="135"/>
      <c r="Y552" s="135"/>
      <c r="Z552" s="135"/>
    </row>
    <row r="553" spans="1:26" ht="21.6" customHeight="1">
      <c r="A553" s="135"/>
      <c r="B553" s="135"/>
      <c r="C553" s="135"/>
      <c r="D553" s="135"/>
      <c r="E553" s="135"/>
      <c r="F553" s="135"/>
      <c r="G553" s="135"/>
      <c r="H553" s="135"/>
      <c r="I553" s="135"/>
      <c r="J553" s="135"/>
      <c r="K553" s="135"/>
      <c r="L553" s="135"/>
      <c r="M553" s="135"/>
      <c r="N553" s="135"/>
      <c r="O553" s="135"/>
      <c r="P553" s="135"/>
      <c r="Q553" s="135"/>
      <c r="R553" s="135"/>
      <c r="S553" s="135"/>
      <c r="T553" s="135"/>
      <c r="U553" s="135"/>
      <c r="V553" s="135"/>
      <c r="W553" s="135"/>
      <c r="X553" s="135"/>
      <c r="Y553" s="135"/>
      <c r="Z553" s="135"/>
    </row>
    <row r="554" spans="1:26" ht="21.6" customHeight="1">
      <c r="A554" s="135"/>
      <c r="B554" s="135"/>
      <c r="C554" s="135"/>
      <c r="D554" s="135"/>
      <c r="E554" s="135"/>
      <c r="F554" s="135"/>
      <c r="G554" s="135"/>
      <c r="H554" s="135"/>
      <c r="I554" s="135"/>
      <c r="J554" s="135"/>
      <c r="K554" s="135"/>
      <c r="L554" s="135"/>
      <c r="M554" s="135"/>
      <c r="N554" s="135"/>
      <c r="O554" s="135"/>
      <c r="P554" s="135"/>
      <c r="Q554" s="135"/>
      <c r="R554" s="135"/>
      <c r="S554" s="135"/>
      <c r="T554" s="135"/>
      <c r="U554" s="135"/>
      <c r="V554" s="135"/>
      <c r="W554" s="135"/>
      <c r="X554" s="135"/>
      <c r="Y554" s="135"/>
      <c r="Z554" s="135"/>
    </row>
    <row r="555" spans="1:26" ht="21.6" customHeight="1">
      <c r="A555" s="135"/>
      <c r="B555" s="135"/>
      <c r="C555" s="135"/>
      <c r="D555" s="135"/>
      <c r="E555" s="135"/>
      <c r="F555" s="135"/>
      <c r="G555" s="135"/>
      <c r="H555" s="135"/>
      <c r="I555" s="135"/>
      <c r="J555" s="135"/>
      <c r="K555" s="135"/>
      <c r="L555" s="135"/>
      <c r="M555" s="135"/>
      <c r="N555" s="135"/>
      <c r="O555" s="135"/>
      <c r="P555" s="135"/>
      <c r="Q555" s="135"/>
      <c r="R555" s="135"/>
      <c r="S555" s="135"/>
      <c r="T555" s="135"/>
      <c r="U555" s="135"/>
      <c r="V555" s="135"/>
      <c r="W555" s="135"/>
      <c r="X555" s="135"/>
      <c r="Y555" s="135"/>
      <c r="Z555" s="135"/>
    </row>
    <row r="556" spans="1:26" ht="21.6" customHeight="1">
      <c r="A556" s="135"/>
      <c r="B556" s="135"/>
      <c r="C556" s="135"/>
      <c r="D556" s="135"/>
      <c r="E556" s="135"/>
      <c r="F556" s="135"/>
      <c r="G556" s="135"/>
      <c r="H556" s="135"/>
      <c r="I556" s="135"/>
      <c r="J556" s="135"/>
      <c r="K556" s="135"/>
      <c r="L556" s="135"/>
      <c r="M556" s="135"/>
      <c r="N556" s="135"/>
      <c r="O556" s="135"/>
      <c r="P556" s="135"/>
      <c r="Q556" s="135"/>
      <c r="R556" s="135"/>
      <c r="S556" s="135"/>
      <c r="T556" s="135"/>
      <c r="U556" s="135"/>
      <c r="V556" s="135"/>
      <c r="W556" s="135"/>
      <c r="X556" s="135"/>
      <c r="Y556" s="135"/>
      <c r="Z556" s="135"/>
    </row>
    <row r="557" spans="1:26" ht="21.6" customHeight="1">
      <c r="A557" s="135"/>
      <c r="B557" s="135"/>
      <c r="C557" s="135"/>
      <c r="D557" s="135"/>
      <c r="E557" s="135"/>
      <c r="F557" s="135"/>
      <c r="G557" s="135"/>
      <c r="H557" s="135"/>
      <c r="I557" s="135"/>
      <c r="J557" s="135"/>
      <c r="K557" s="135"/>
      <c r="L557" s="135"/>
      <c r="M557" s="135"/>
      <c r="N557" s="135"/>
      <c r="O557" s="135"/>
      <c r="P557" s="135"/>
      <c r="Q557" s="135"/>
      <c r="R557" s="135"/>
      <c r="S557" s="135"/>
      <c r="T557" s="135"/>
      <c r="U557" s="135"/>
      <c r="V557" s="135"/>
      <c r="W557" s="135"/>
      <c r="X557" s="135"/>
      <c r="Y557" s="135"/>
      <c r="Z557" s="135"/>
    </row>
    <row r="558" spans="1:26" ht="21.6" customHeight="1">
      <c r="A558" s="135"/>
      <c r="B558" s="135"/>
      <c r="C558" s="135"/>
      <c r="D558" s="135"/>
      <c r="E558" s="135"/>
      <c r="F558" s="135"/>
      <c r="G558" s="135"/>
      <c r="H558" s="135"/>
      <c r="I558" s="135"/>
      <c r="J558" s="135"/>
      <c r="K558" s="135"/>
      <c r="L558" s="135"/>
      <c r="M558" s="135"/>
      <c r="N558" s="135"/>
      <c r="O558" s="135"/>
      <c r="P558" s="135"/>
      <c r="Q558" s="135"/>
      <c r="R558" s="135"/>
      <c r="S558" s="135"/>
      <c r="T558" s="135"/>
      <c r="U558" s="135"/>
      <c r="V558" s="135"/>
      <c r="W558" s="135"/>
      <c r="X558" s="135"/>
      <c r="Y558" s="135"/>
      <c r="Z558" s="135"/>
    </row>
    <row r="559" spans="1:26" ht="21.6" customHeight="1">
      <c r="A559" s="135"/>
      <c r="B559" s="135"/>
      <c r="C559" s="135"/>
      <c r="D559" s="135"/>
      <c r="E559" s="135"/>
      <c r="F559" s="135"/>
      <c r="G559" s="135"/>
      <c r="H559" s="135"/>
      <c r="I559" s="135"/>
      <c r="J559" s="135"/>
      <c r="K559" s="135"/>
      <c r="L559" s="135"/>
      <c r="M559" s="135"/>
      <c r="N559" s="135"/>
      <c r="O559" s="135"/>
      <c r="P559" s="135"/>
      <c r="Q559" s="135"/>
      <c r="R559" s="135"/>
      <c r="S559" s="135"/>
      <c r="T559" s="135"/>
      <c r="U559" s="135"/>
      <c r="V559" s="135"/>
      <c r="W559" s="135"/>
      <c r="X559" s="135"/>
      <c r="Y559" s="135"/>
      <c r="Z559" s="135"/>
    </row>
    <row r="560" spans="1:26" ht="21.6" customHeight="1">
      <c r="A560" s="135"/>
      <c r="B560" s="135"/>
      <c r="C560" s="135"/>
      <c r="D560" s="135"/>
      <c r="E560" s="135"/>
      <c r="F560" s="135"/>
      <c r="G560" s="135"/>
      <c r="H560" s="135"/>
      <c r="I560" s="135"/>
      <c r="J560" s="135"/>
      <c r="K560" s="135"/>
      <c r="L560" s="135"/>
      <c r="M560" s="135"/>
      <c r="N560" s="135"/>
      <c r="O560" s="135"/>
      <c r="P560" s="135"/>
      <c r="Q560" s="135"/>
      <c r="R560" s="135"/>
      <c r="S560" s="135"/>
      <c r="T560" s="135"/>
      <c r="U560" s="135"/>
      <c r="V560" s="135"/>
      <c r="W560" s="135"/>
      <c r="X560" s="135"/>
      <c r="Y560" s="135"/>
      <c r="Z560" s="135"/>
    </row>
    <row r="561" spans="1:26" ht="21.6" customHeight="1">
      <c r="A561" s="135"/>
      <c r="B561" s="135"/>
      <c r="C561" s="135"/>
      <c r="D561" s="135"/>
      <c r="E561" s="135"/>
      <c r="F561" s="135"/>
      <c r="G561" s="135"/>
      <c r="H561" s="135"/>
      <c r="I561" s="135"/>
      <c r="J561" s="135"/>
      <c r="K561" s="135"/>
      <c r="L561" s="135"/>
      <c r="M561" s="135"/>
      <c r="N561" s="135"/>
      <c r="O561" s="135"/>
      <c r="P561" s="135"/>
      <c r="Q561" s="135"/>
      <c r="R561" s="135"/>
      <c r="S561" s="135"/>
      <c r="T561" s="135"/>
      <c r="U561" s="135"/>
      <c r="V561" s="135"/>
      <c r="W561" s="135"/>
      <c r="X561" s="135"/>
      <c r="Y561" s="135"/>
      <c r="Z561" s="135"/>
    </row>
    <row r="562" spans="1:26" ht="21.6" customHeight="1">
      <c r="A562" s="135"/>
      <c r="B562" s="135"/>
      <c r="C562" s="135"/>
      <c r="D562" s="135"/>
      <c r="E562" s="135"/>
      <c r="F562" s="135"/>
      <c r="G562" s="135"/>
      <c r="H562" s="135"/>
      <c r="I562" s="135"/>
      <c r="J562" s="135"/>
      <c r="K562" s="135"/>
      <c r="L562" s="135"/>
      <c r="M562" s="135"/>
      <c r="N562" s="135"/>
      <c r="O562" s="135"/>
      <c r="P562" s="135"/>
      <c r="Q562" s="135"/>
      <c r="R562" s="135"/>
      <c r="S562" s="135"/>
      <c r="T562" s="135"/>
      <c r="U562" s="135"/>
      <c r="V562" s="135"/>
      <c r="W562" s="135"/>
      <c r="X562" s="135"/>
      <c r="Y562" s="135"/>
      <c r="Z562" s="135"/>
    </row>
    <row r="563" spans="1:26" ht="21.6" customHeight="1">
      <c r="A563" s="135"/>
      <c r="B563" s="135"/>
      <c r="C563" s="135"/>
      <c r="D563" s="135"/>
      <c r="E563" s="135"/>
      <c r="F563" s="135"/>
      <c r="G563" s="135"/>
      <c r="H563" s="135"/>
      <c r="I563" s="135"/>
      <c r="J563" s="135"/>
      <c r="K563" s="135"/>
      <c r="L563" s="135"/>
      <c r="M563" s="135"/>
      <c r="N563" s="135"/>
      <c r="O563" s="135"/>
      <c r="P563" s="135"/>
      <c r="Q563" s="135"/>
      <c r="R563" s="135"/>
      <c r="S563" s="135"/>
      <c r="T563" s="135"/>
      <c r="U563" s="135"/>
      <c r="V563" s="135"/>
      <c r="W563" s="135"/>
      <c r="X563" s="135"/>
      <c r="Y563" s="135"/>
      <c r="Z563" s="135"/>
    </row>
    <row r="564" spans="1:26" ht="21.6" customHeight="1">
      <c r="A564" s="135"/>
      <c r="B564" s="135"/>
      <c r="C564" s="135"/>
      <c r="D564" s="135"/>
      <c r="E564" s="135"/>
      <c r="F564" s="135"/>
      <c r="G564" s="135"/>
      <c r="H564" s="135"/>
      <c r="I564" s="135"/>
      <c r="J564" s="135"/>
      <c r="K564" s="135"/>
      <c r="L564" s="135"/>
      <c r="M564" s="135"/>
      <c r="N564" s="135"/>
      <c r="O564" s="135"/>
      <c r="P564" s="135"/>
      <c r="Q564" s="135"/>
      <c r="R564" s="135"/>
      <c r="S564" s="135"/>
      <c r="T564" s="135"/>
      <c r="U564" s="135"/>
      <c r="V564" s="135"/>
      <c r="W564" s="135"/>
      <c r="X564" s="135"/>
      <c r="Y564" s="135"/>
      <c r="Z564" s="135"/>
    </row>
    <row r="565" spans="1:26" ht="21.6" customHeight="1">
      <c r="A565" s="135"/>
      <c r="B565" s="135"/>
      <c r="C565" s="135"/>
      <c r="D565" s="135"/>
      <c r="E565" s="135"/>
      <c r="F565" s="135"/>
      <c r="G565" s="135"/>
      <c r="H565" s="135"/>
      <c r="I565" s="135"/>
      <c r="J565" s="135"/>
      <c r="K565" s="135"/>
      <c r="L565" s="135"/>
      <c r="M565" s="135"/>
      <c r="N565" s="135"/>
      <c r="O565" s="135"/>
      <c r="P565" s="135"/>
      <c r="Q565" s="135"/>
      <c r="R565" s="135"/>
      <c r="S565" s="135"/>
      <c r="T565" s="135"/>
      <c r="U565" s="135"/>
      <c r="V565" s="135"/>
      <c r="W565" s="135"/>
      <c r="X565" s="135"/>
      <c r="Y565" s="135"/>
      <c r="Z565" s="135"/>
    </row>
    <row r="566" spans="1:26" ht="21.6" customHeight="1">
      <c r="A566" s="135"/>
      <c r="B566" s="135"/>
      <c r="C566" s="135"/>
      <c r="D566" s="135"/>
      <c r="E566" s="135"/>
      <c r="F566" s="135"/>
      <c r="G566" s="135"/>
      <c r="H566" s="135"/>
      <c r="I566" s="135"/>
      <c r="J566" s="135"/>
      <c r="K566" s="135"/>
      <c r="L566" s="135"/>
      <c r="M566" s="135"/>
      <c r="N566" s="135"/>
      <c r="O566" s="135"/>
      <c r="P566" s="135"/>
      <c r="Q566" s="135"/>
      <c r="R566" s="135"/>
      <c r="S566" s="135"/>
      <c r="T566" s="135"/>
      <c r="U566" s="135"/>
      <c r="V566" s="135"/>
      <c r="W566" s="135"/>
      <c r="X566" s="135"/>
      <c r="Y566" s="135"/>
      <c r="Z566" s="135"/>
    </row>
    <row r="567" spans="1:26" ht="21.6" customHeight="1">
      <c r="A567" s="135"/>
      <c r="B567" s="135"/>
      <c r="C567" s="135"/>
      <c r="D567" s="135"/>
      <c r="E567" s="135"/>
      <c r="F567" s="135"/>
      <c r="G567" s="135"/>
      <c r="H567" s="135"/>
      <c r="I567" s="135"/>
      <c r="J567" s="135"/>
      <c r="K567" s="135"/>
      <c r="L567" s="135"/>
      <c r="M567" s="135"/>
      <c r="N567" s="135"/>
      <c r="O567" s="135"/>
      <c r="P567" s="135"/>
      <c r="Q567" s="135"/>
      <c r="R567" s="135"/>
      <c r="S567" s="135"/>
      <c r="T567" s="135"/>
      <c r="U567" s="135"/>
      <c r="V567" s="135"/>
      <c r="W567" s="135"/>
      <c r="X567" s="135"/>
      <c r="Y567" s="135"/>
      <c r="Z567" s="135"/>
    </row>
    <row r="568" spans="1:26" ht="21.6" customHeight="1">
      <c r="A568" s="135"/>
      <c r="B568" s="135"/>
      <c r="C568" s="135"/>
      <c r="D568" s="135"/>
      <c r="E568" s="135"/>
      <c r="F568" s="135"/>
      <c r="G568" s="135"/>
      <c r="H568" s="135"/>
      <c r="I568" s="135"/>
      <c r="J568" s="135"/>
      <c r="K568" s="135"/>
      <c r="L568" s="135"/>
      <c r="M568" s="135"/>
      <c r="N568" s="135"/>
      <c r="O568" s="135"/>
      <c r="P568" s="135"/>
      <c r="Q568" s="135"/>
      <c r="R568" s="135"/>
      <c r="S568" s="135"/>
      <c r="T568" s="135"/>
      <c r="U568" s="135"/>
      <c r="V568" s="135"/>
      <c r="W568" s="135"/>
      <c r="X568" s="135"/>
      <c r="Y568" s="135"/>
      <c r="Z568" s="135"/>
    </row>
    <row r="569" spans="1:26" ht="21.6" customHeight="1">
      <c r="A569" s="135"/>
      <c r="B569" s="135"/>
      <c r="C569" s="135"/>
      <c r="D569" s="135"/>
      <c r="E569" s="135"/>
      <c r="F569" s="135"/>
      <c r="G569" s="135"/>
      <c r="H569" s="135"/>
      <c r="I569" s="135"/>
      <c r="J569" s="135"/>
      <c r="K569" s="135"/>
      <c r="L569" s="135"/>
      <c r="M569" s="135"/>
      <c r="N569" s="135"/>
      <c r="O569" s="135"/>
      <c r="P569" s="135"/>
      <c r="Q569" s="135"/>
      <c r="R569" s="135"/>
      <c r="S569" s="135"/>
      <c r="T569" s="135"/>
      <c r="U569" s="135"/>
      <c r="V569" s="135"/>
      <c r="W569" s="135"/>
      <c r="X569" s="135"/>
      <c r="Y569" s="135"/>
      <c r="Z569" s="135"/>
    </row>
    <row r="570" spans="1:26" ht="21.6" customHeight="1">
      <c r="A570" s="135"/>
      <c r="B570" s="135"/>
      <c r="C570" s="135"/>
      <c r="D570" s="135"/>
      <c r="E570" s="135"/>
      <c r="F570" s="135"/>
      <c r="G570" s="135"/>
      <c r="H570" s="135"/>
      <c r="I570" s="135"/>
      <c r="J570" s="135"/>
      <c r="K570" s="135"/>
      <c r="L570" s="135"/>
      <c r="M570" s="135"/>
      <c r="N570" s="135"/>
      <c r="O570" s="135"/>
      <c r="P570" s="135"/>
      <c r="Q570" s="135"/>
      <c r="R570" s="135"/>
      <c r="S570" s="135"/>
      <c r="T570" s="135"/>
      <c r="U570" s="135"/>
      <c r="V570" s="135"/>
      <c r="W570" s="135"/>
      <c r="X570" s="135"/>
      <c r="Y570" s="135"/>
      <c r="Z570" s="135"/>
    </row>
    <row r="571" spans="1:26" ht="21.6" customHeight="1">
      <c r="A571" s="135"/>
      <c r="B571" s="135"/>
      <c r="C571" s="135"/>
      <c r="D571" s="135"/>
      <c r="E571" s="135"/>
      <c r="F571" s="135"/>
      <c r="G571" s="135"/>
      <c r="H571" s="135"/>
      <c r="I571" s="135"/>
      <c r="J571" s="135"/>
      <c r="K571" s="135"/>
      <c r="L571" s="135"/>
      <c r="M571" s="135"/>
      <c r="N571" s="135"/>
      <c r="O571" s="135"/>
      <c r="P571" s="135"/>
      <c r="Q571" s="135"/>
      <c r="R571" s="135"/>
      <c r="S571" s="135"/>
      <c r="T571" s="135"/>
      <c r="U571" s="135"/>
      <c r="V571" s="135"/>
      <c r="W571" s="135"/>
      <c r="X571" s="135"/>
      <c r="Y571" s="135"/>
      <c r="Z571" s="135"/>
    </row>
    <row r="572" spans="1:26" ht="21.6" customHeight="1">
      <c r="A572" s="135"/>
      <c r="B572" s="135"/>
      <c r="C572" s="135"/>
      <c r="D572" s="135"/>
      <c r="E572" s="135"/>
      <c r="F572" s="135"/>
      <c r="G572" s="135"/>
      <c r="H572" s="135"/>
      <c r="I572" s="135"/>
      <c r="J572" s="135"/>
      <c r="K572" s="135"/>
      <c r="L572" s="135"/>
      <c r="M572" s="135"/>
      <c r="N572" s="135"/>
      <c r="O572" s="135"/>
      <c r="P572" s="135"/>
      <c r="Q572" s="135"/>
      <c r="R572" s="135"/>
      <c r="S572" s="135"/>
      <c r="T572" s="135"/>
      <c r="U572" s="135"/>
      <c r="V572" s="135"/>
      <c r="W572" s="135"/>
      <c r="X572" s="135"/>
      <c r="Y572" s="135"/>
      <c r="Z572" s="135"/>
    </row>
    <row r="573" spans="1:26" ht="21.6" customHeight="1">
      <c r="A573" s="135"/>
      <c r="B573" s="135"/>
      <c r="C573" s="135"/>
      <c r="D573" s="135"/>
      <c r="E573" s="135"/>
      <c r="F573" s="135"/>
      <c r="G573" s="135"/>
      <c r="H573" s="135"/>
      <c r="I573" s="135"/>
      <c r="J573" s="135"/>
      <c r="K573" s="135"/>
      <c r="L573" s="135"/>
      <c r="M573" s="135"/>
      <c r="N573" s="135"/>
      <c r="O573" s="135"/>
      <c r="P573" s="135"/>
      <c r="Q573" s="135"/>
      <c r="R573" s="135"/>
      <c r="S573" s="135"/>
      <c r="T573" s="135"/>
      <c r="U573" s="135"/>
      <c r="V573" s="135"/>
      <c r="W573" s="135"/>
      <c r="X573" s="135"/>
      <c r="Y573" s="135"/>
      <c r="Z573" s="135"/>
    </row>
    <row r="574" spans="1:26" ht="21.6" customHeight="1">
      <c r="A574" s="135"/>
      <c r="B574" s="135"/>
      <c r="C574" s="135"/>
      <c r="D574" s="135"/>
      <c r="E574" s="135"/>
      <c r="F574" s="135"/>
      <c r="G574" s="135"/>
      <c r="H574" s="135"/>
      <c r="I574" s="135"/>
      <c r="J574" s="135"/>
      <c r="K574" s="135"/>
      <c r="L574" s="135"/>
      <c r="M574" s="135"/>
      <c r="N574" s="135"/>
      <c r="O574" s="135"/>
      <c r="P574" s="135"/>
      <c r="Q574" s="135"/>
      <c r="R574" s="135"/>
      <c r="S574" s="135"/>
      <c r="T574" s="135"/>
      <c r="U574" s="135"/>
      <c r="V574" s="135"/>
      <c r="W574" s="135"/>
      <c r="X574" s="135"/>
      <c r="Y574" s="135"/>
      <c r="Z574" s="135"/>
    </row>
    <row r="575" spans="1:26" ht="21.6" customHeight="1">
      <c r="A575" s="135"/>
      <c r="B575" s="135"/>
      <c r="C575" s="135"/>
      <c r="D575" s="135"/>
      <c r="E575" s="135"/>
      <c r="F575" s="135"/>
      <c r="G575" s="135"/>
      <c r="H575" s="135"/>
      <c r="I575" s="135"/>
      <c r="J575" s="135"/>
      <c r="K575" s="135"/>
      <c r="L575" s="135"/>
      <c r="M575" s="135"/>
      <c r="N575" s="135"/>
      <c r="O575" s="135"/>
      <c r="P575" s="135"/>
      <c r="Q575" s="135"/>
      <c r="R575" s="135"/>
      <c r="S575" s="135"/>
      <c r="T575" s="135"/>
      <c r="U575" s="135"/>
      <c r="V575" s="135"/>
      <c r="W575" s="135"/>
      <c r="X575" s="135"/>
      <c r="Y575" s="135"/>
      <c r="Z575" s="135"/>
    </row>
    <row r="576" spans="1:26" ht="21.6" customHeight="1">
      <c r="A576" s="135"/>
      <c r="B576" s="135"/>
      <c r="C576" s="135"/>
      <c r="D576" s="135"/>
      <c r="E576" s="135"/>
      <c r="F576" s="135"/>
      <c r="G576" s="135"/>
      <c r="H576" s="135"/>
      <c r="I576" s="135"/>
      <c r="J576" s="135"/>
      <c r="K576" s="135"/>
      <c r="L576" s="135"/>
      <c r="M576" s="135"/>
      <c r="N576" s="135"/>
      <c r="O576" s="135"/>
      <c r="P576" s="135"/>
      <c r="Q576" s="135"/>
      <c r="R576" s="135"/>
      <c r="S576" s="135"/>
      <c r="T576" s="135"/>
      <c r="U576" s="135"/>
      <c r="V576" s="135"/>
      <c r="W576" s="135"/>
      <c r="X576" s="135"/>
      <c r="Y576" s="135"/>
      <c r="Z576" s="135"/>
    </row>
    <row r="577" spans="1:26" ht="21.6" customHeight="1">
      <c r="A577" s="135"/>
      <c r="B577" s="135"/>
      <c r="C577" s="135"/>
      <c r="D577" s="135"/>
      <c r="E577" s="135"/>
      <c r="F577" s="135"/>
      <c r="G577" s="135"/>
      <c r="H577" s="135"/>
      <c r="I577" s="135"/>
      <c r="J577" s="135"/>
      <c r="K577" s="135"/>
      <c r="L577" s="135"/>
      <c r="M577" s="135"/>
      <c r="N577" s="135"/>
      <c r="O577" s="135"/>
      <c r="P577" s="135"/>
      <c r="Q577" s="135"/>
      <c r="R577" s="135"/>
      <c r="S577" s="135"/>
      <c r="T577" s="135"/>
      <c r="U577" s="135"/>
      <c r="V577" s="135"/>
      <c r="W577" s="135"/>
      <c r="X577" s="135"/>
      <c r="Y577" s="135"/>
      <c r="Z577" s="135"/>
    </row>
    <row r="578" spans="1:26" ht="21.6" customHeight="1">
      <c r="A578" s="135"/>
      <c r="B578" s="135"/>
      <c r="C578" s="135"/>
      <c r="D578" s="135"/>
      <c r="E578" s="135"/>
      <c r="F578" s="135"/>
      <c r="G578" s="135"/>
      <c r="H578" s="135"/>
      <c r="I578" s="135"/>
      <c r="J578" s="135"/>
      <c r="K578" s="135"/>
      <c r="L578" s="135"/>
      <c r="M578" s="135"/>
      <c r="N578" s="135"/>
      <c r="O578" s="135"/>
      <c r="P578" s="135"/>
      <c r="Q578" s="135"/>
      <c r="R578" s="135"/>
      <c r="S578" s="135"/>
      <c r="T578" s="135"/>
      <c r="U578" s="135"/>
      <c r="V578" s="135"/>
      <c r="W578" s="135"/>
      <c r="X578" s="135"/>
      <c r="Y578" s="135"/>
      <c r="Z578" s="135"/>
    </row>
    <row r="579" spans="1:26" ht="21.6" customHeight="1">
      <c r="A579" s="135"/>
      <c r="B579" s="135"/>
      <c r="C579" s="135"/>
      <c r="D579" s="135"/>
      <c r="E579" s="135"/>
      <c r="F579" s="135"/>
      <c r="G579" s="135"/>
      <c r="H579" s="135"/>
      <c r="I579" s="135"/>
      <c r="J579" s="135"/>
      <c r="K579" s="135"/>
      <c r="L579" s="135"/>
      <c r="M579" s="135"/>
      <c r="N579" s="135"/>
      <c r="O579" s="135"/>
      <c r="P579" s="135"/>
      <c r="Q579" s="135"/>
      <c r="R579" s="135"/>
      <c r="S579" s="135"/>
      <c r="T579" s="135"/>
      <c r="U579" s="135"/>
      <c r="V579" s="135"/>
      <c r="W579" s="135"/>
      <c r="X579" s="135"/>
      <c r="Y579" s="135"/>
      <c r="Z579" s="135"/>
    </row>
    <row r="580" spans="1:26" ht="21.6" customHeight="1">
      <c r="A580" s="135"/>
      <c r="B580" s="135"/>
      <c r="C580" s="135"/>
      <c r="D580" s="135"/>
      <c r="E580" s="135"/>
      <c r="F580" s="135"/>
      <c r="G580" s="135"/>
      <c r="H580" s="135"/>
      <c r="I580" s="135"/>
      <c r="J580" s="135"/>
      <c r="K580" s="135"/>
      <c r="L580" s="135"/>
      <c r="M580" s="135"/>
      <c r="N580" s="135"/>
      <c r="O580" s="135"/>
      <c r="P580" s="135"/>
      <c r="Q580" s="135"/>
      <c r="R580" s="135"/>
      <c r="S580" s="135"/>
      <c r="T580" s="135"/>
      <c r="U580" s="135"/>
      <c r="V580" s="135"/>
      <c r="W580" s="135"/>
      <c r="X580" s="135"/>
      <c r="Y580" s="135"/>
      <c r="Z580" s="135"/>
    </row>
    <row r="581" spans="1:26" ht="21.6" customHeight="1">
      <c r="A581" s="135"/>
      <c r="B581" s="135"/>
      <c r="C581" s="135"/>
      <c r="D581" s="135"/>
      <c r="E581" s="135"/>
      <c r="F581" s="135"/>
      <c r="G581" s="135"/>
      <c r="H581" s="135"/>
      <c r="I581" s="135"/>
      <c r="J581" s="135"/>
      <c r="K581" s="135"/>
      <c r="L581" s="135"/>
      <c r="M581" s="135"/>
      <c r="N581" s="135"/>
      <c r="O581" s="135"/>
      <c r="P581" s="135"/>
      <c r="Q581" s="135"/>
      <c r="R581" s="135"/>
      <c r="S581" s="135"/>
      <c r="T581" s="135"/>
      <c r="U581" s="135"/>
      <c r="V581" s="135"/>
      <c r="W581" s="135"/>
      <c r="X581" s="135"/>
      <c r="Y581" s="135"/>
      <c r="Z581" s="135"/>
    </row>
    <row r="582" spans="1:26" ht="21.6" customHeight="1">
      <c r="A582" s="135"/>
      <c r="B582" s="135"/>
      <c r="C582" s="135"/>
      <c r="D582" s="135"/>
      <c r="E582" s="135"/>
      <c r="F582" s="135"/>
      <c r="G582" s="135"/>
      <c r="H582" s="135"/>
      <c r="I582" s="135"/>
      <c r="J582" s="135"/>
      <c r="K582" s="135"/>
      <c r="L582" s="135"/>
      <c r="M582" s="135"/>
      <c r="N582" s="135"/>
      <c r="O582" s="135"/>
      <c r="P582" s="135"/>
      <c r="Q582" s="135"/>
      <c r="R582" s="135"/>
      <c r="S582" s="135"/>
      <c r="T582" s="135"/>
      <c r="U582" s="135"/>
      <c r="V582" s="135"/>
      <c r="W582" s="135"/>
      <c r="X582" s="135"/>
      <c r="Y582" s="135"/>
      <c r="Z582" s="135"/>
    </row>
    <row r="583" spans="1:26" ht="21.6" customHeight="1">
      <c r="A583" s="135"/>
      <c r="B583" s="135"/>
      <c r="C583" s="135"/>
      <c r="D583" s="135"/>
      <c r="E583" s="135"/>
      <c r="F583" s="135"/>
      <c r="G583" s="135"/>
      <c r="H583" s="135"/>
      <c r="I583" s="135"/>
      <c r="J583" s="135"/>
      <c r="K583" s="135"/>
      <c r="L583" s="135"/>
      <c r="M583" s="135"/>
      <c r="N583" s="135"/>
      <c r="O583" s="135"/>
      <c r="P583" s="135"/>
      <c r="Q583" s="135"/>
      <c r="R583" s="135"/>
      <c r="S583" s="135"/>
      <c r="T583" s="135"/>
      <c r="U583" s="135"/>
      <c r="V583" s="135"/>
      <c r="W583" s="135"/>
      <c r="X583" s="135"/>
      <c r="Y583" s="135"/>
      <c r="Z583" s="135"/>
    </row>
    <row r="584" spans="1:26" ht="21.6" customHeight="1">
      <c r="A584" s="135"/>
      <c r="B584" s="135"/>
      <c r="C584" s="135"/>
      <c r="D584" s="135"/>
      <c r="E584" s="135"/>
      <c r="F584" s="135"/>
      <c r="G584" s="135"/>
      <c r="H584" s="135"/>
      <c r="I584" s="135"/>
      <c r="J584" s="135"/>
      <c r="K584" s="135"/>
      <c r="L584" s="135"/>
      <c r="M584" s="135"/>
      <c r="N584" s="135"/>
      <c r="O584" s="135"/>
      <c r="P584" s="135"/>
      <c r="Q584" s="135"/>
      <c r="R584" s="135"/>
      <c r="S584" s="135"/>
      <c r="T584" s="135"/>
      <c r="U584" s="135"/>
      <c r="V584" s="135"/>
      <c r="W584" s="135"/>
      <c r="X584" s="135"/>
      <c r="Y584" s="135"/>
      <c r="Z584" s="135"/>
    </row>
    <row r="585" spans="1:26" ht="21.6" customHeight="1">
      <c r="A585" s="135"/>
      <c r="B585" s="135"/>
      <c r="C585" s="135"/>
      <c r="D585" s="135"/>
      <c r="E585" s="135"/>
      <c r="F585" s="135"/>
      <c r="G585" s="135"/>
      <c r="H585" s="135"/>
      <c r="I585" s="135"/>
      <c r="J585" s="135"/>
      <c r="K585" s="135"/>
      <c r="L585" s="135"/>
      <c r="M585" s="135"/>
      <c r="N585" s="135"/>
      <c r="O585" s="135"/>
      <c r="P585" s="135"/>
      <c r="Q585" s="135"/>
      <c r="R585" s="135"/>
      <c r="S585" s="135"/>
      <c r="T585" s="135"/>
      <c r="U585" s="135"/>
      <c r="V585" s="135"/>
      <c r="W585" s="135"/>
      <c r="X585" s="135"/>
      <c r="Y585" s="135"/>
      <c r="Z585" s="135"/>
    </row>
    <row r="586" spans="1:26" ht="21.6" customHeight="1">
      <c r="A586" s="135"/>
      <c r="B586" s="135"/>
      <c r="C586" s="135"/>
      <c r="D586" s="135"/>
      <c r="E586" s="135"/>
      <c r="F586" s="135"/>
      <c r="G586" s="135"/>
      <c r="H586" s="135"/>
      <c r="I586" s="135"/>
      <c r="J586" s="135"/>
      <c r="K586" s="135"/>
      <c r="L586" s="135"/>
      <c r="M586" s="135"/>
      <c r="N586" s="135"/>
      <c r="O586" s="135"/>
      <c r="P586" s="135"/>
      <c r="Q586" s="135"/>
      <c r="R586" s="135"/>
      <c r="S586" s="135"/>
      <c r="T586" s="135"/>
      <c r="U586" s="135"/>
      <c r="V586" s="135"/>
      <c r="W586" s="135"/>
      <c r="X586" s="135"/>
      <c r="Y586" s="135"/>
      <c r="Z586" s="135"/>
    </row>
    <row r="587" spans="1:26" ht="21.6" customHeight="1">
      <c r="A587" s="135"/>
      <c r="B587" s="135"/>
      <c r="C587" s="135"/>
      <c r="D587" s="135"/>
      <c r="E587" s="135"/>
      <c r="F587" s="135"/>
      <c r="G587" s="135"/>
      <c r="H587" s="135"/>
      <c r="I587" s="135"/>
      <c r="J587" s="135"/>
      <c r="K587" s="135"/>
      <c r="L587" s="135"/>
      <c r="M587" s="135"/>
      <c r="N587" s="135"/>
      <c r="O587" s="135"/>
      <c r="P587" s="135"/>
      <c r="Q587" s="135"/>
      <c r="R587" s="135"/>
      <c r="S587" s="135"/>
      <c r="T587" s="135"/>
      <c r="U587" s="135"/>
      <c r="V587" s="135"/>
      <c r="W587" s="135"/>
      <c r="X587" s="135"/>
      <c r="Y587" s="135"/>
      <c r="Z587" s="135"/>
    </row>
    <row r="588" spans="1:26" ht="21.6" customHeight="1">
      <c r="A588" s="135"/>
      <c r="B588" s="135"/>
      <c r="C588" s="135"/>
      <c r="D588" s="135"/>
      <c r="E588" s="135"/>
      <c r="F588" s="135"/>
      <c r="G588" s="135"/>
      <c r="H588" s="135"/>
      <c r="I588" s="135"/>
      <c r="J588" s="135"/>
      <c r="K588" s="135"/>
      <c r="L588" s="135"/>
      <c r="M588" s="135"/>
      <c r="N588" s="135"/>
      <c r="O588" s="135"/>
      <c r="P588" s="135"/>
      <c r="Q588" s="135"/>
      <c r="R588" s="135"/>
      <c r="S588" s="135"/>
      <c r="T588" s="135"/>
      <c r="U588" s="135"/>
      <c r="V588" s="135"/>
      <c r="W588" s="135"/>
      <c r="X588" s="135"/>
      <c r="Y588" s="135"/>
      <c r="Z588" s="135"/>
    </row>
    <row r="589" spans="1:26" ht="21.6" customHeight="1">
      <c r="A589" s="135"/>
      <c r="B589" s="135"/>
      <c r="C589" s="135"/>
      <c r="D589" s="135"/>
      <c r="E589" s="135"/>
      <c r="F589" s="135"/>
      <c r="G589" s="135"/>
      <c r="H589" s="135"/>
      <c r="I589" s="135"/>
      <c r="J589" s="135"/>
      <c r="K589" s="135"/>
      <c r="L589" s="135"/>
      <c r="M589" s="135"/>
      <c r="N589" s="135"/>
      <c r="O589" s="135"/>
      <c r="P589" s="135"/>
      <c r="Q589" s="135"/>
      <c r="R589" s="135"/>
      <c r="S589" s="135"/>
      <c r="T589" s="135"/>
      <c r="U589" s="135"/>
      <c r="V589" s="135"/>
      <c r="W589" s="135"/>
      <c r="X589" s="135"/>
      <c r="Y589" s="135"/>
      <c r="Z589" s="135"/>
    </row>
    <row r="590" spans="1:26" ht="21.6" customHeight="1">
      <c r="A590" s="135"/>
      <c r="B590" s="135"/>
      <c r="C590" s="135"/>
      <c r="D590" s="135"/>
      <c r="E590" s="135"/>
      <c r="F590" s="135"/>
      <c r="G590" s="135"/>
      <c r="H590" s="135"/>
      <c r="I590" s="135"/>
      <c r="J590" s="135"/>
      <c r="K590" s="135"/>
      <c r="L590" s="135"/>
      <c r="M590" s="135"/>
      <c r="N590" s="135"/>
      <c r="O590" s="135"/>
      <c r="P590" s="135"/>
      <c r="Q590" s="135"/>
      <c r="R590" s="135"/>
      <c r="S590" s="135"/>
      <c r="T590" s="135"/>
      <c r="U590" s="135"/>
      <c r="V590" s="135"/>
      <c r="W590" s="135"/>
      <c r="X590" s="135"/>
      <c r="Y590" s="135"/>
      <c r="Z590" s="135"/>
    </row>
    <row r="591" spans="1:26" ht="21.6" customHeight="1">
      <c r="A591" s="135"/>
      <c r="B591" s="135"/>
      <c r="C591" s="135"/>
      <c r="D591" s="135"/>
      <c r="E591" s="135"/>
      <c r="F591" s="135"/>
      <c r="G591" s="135"/>
      <c r="H591" s="135"/>
      <c r="I591" s="135"/>
      <c r="J591" s="135"/>
      <c r="K591" s="135"/>
      <c r="L591" s="135"/>
      <c r="M591" s="135"/>
      <c r="N591" s="135"/>
      <c r="O591" s="135"/>
      <c r="P591" s="135"/>
      <c r="Q591" s="135"/>
      <c r="R591" s="135"/>
      <c r="S591" s="135"/>
      <c r="T591" s="135"/>
      <c r="U591" s="135"/>
      <c r="V591" s="135"/>
      <c r="W591" s="135"/>
      <c r="X591" s="135"/>
      <c r="Y591" s="135"/>
      <c r="Z591" s="135"/>
    </row>
    <row r="592" spans="1:26" ht="21.6" customHeight="1">
      <c r="A592" s="135"/>
      <c r="B592" s="135"/>
      <c r="C592" s="135"/>
      <c r="D592" s="135"/>
      <c r="E592" s="135"/>
      <c r="F592" s="135"/>
      <c r="G592" s="135"/>
      <c r="H592" s="135"/>
      <c r="I592" s="135"/>
      <c r="J592" s="135"/>
      <c r="K592" s="135"/>
      <c r="L592" s="135"/>
      <c r="M592" s="135"/>
      <c r="N592" s="135"/>
      <c r="O592" s="135"/>
      <c r="P592" s="135"/>
      <c r="Q592" s="135"/>
      <c r="R592" s="135"/>
      <c r="S592" s="135"/>
      <c r="T592" s="135"/>
      <c r="U592" s="135"/>
      <c r="V592" s="135"/>
      <c r="W592" s="135"/>
      <c r="X592" s="135"/>
      <c r="Y592" s="135"/>
      <c r="Z592" s="135"/>
    </row>
    <row r="593" spans="1:26" ht="21.6" customHeight="1">
      <c r="A593" s="135"/>
      <c r="B593" s="135"/>
      <c r="C593" s="135"/>
      <c r="D593" s="135"/>
      <c r="E593" s="135"/>
      <c r="F593" s="135"/>
      <c r="G593" s="135"/>
      <c r="H593" s="135"/>
      <c r="I593" s="135"/>
      <c r="J593" s="135"/>
      <c r="K593" s="135"/>
      <c r="L593" s="135"/>
      <c r="M593" s="135"/>
      <c r="N593" s="135"/>
      <c r="O593" s="135"/>
      <c r="P593" s="135"/>
      <c r="Q593" s="135"/>
      <c r="R593" s="135"/>
      <c r="S593" s="135"/>
      <c r="T593" s="135"/>
      <c r="U593" s="135"/>
      <c r="V593" s="135"/>
      <c r="W593" s="135"/>
      <c r="X593" s="135"/>
      <c r="Y593" s="135"/>
      <c r="Z593" s="135"/>
    </row>
    <row r="594" spans="1:26" ht="21.6" customHeight="1">
      <c r="A594" s="135"/>
      <c r="B594" s="135"/>
      <c r="C594" s="135"/>
      <c r="D594" s="135"/>
      <c r="E594" s="135"/>
      <c r="F594" s="135"/>
      <c r="G594" s="135"/>
      <c r="H594" s="135"/>
      <c r="I594" s="135"/>
      <c r="J594" s="135"/>
      <c r="K594" s="135"/>
      <c r="L594" s="135"/>
      <c r="M594" s="135"/>
      <c r="N594" s="135"/>
      <c r="O594" s="135"/>
      <c r="P594" s="135"/>
      <c r="Q594" s="135"/>
      <c r="R594" s="135"/>
      <c r="S594" s="135"/>
      <c r="T594" s="135"/>
      <c r="U594" s="135"/>
      <c r="V594" s="135"/>
      <c r="W594" s="135"/>
      <c r="X594" s="135"/>
      <c r="Y594" s="135"/>
      <c r="Z594" s="135"/>
    </row>
    <row r="595" spans="1:26" ht="21.6" customHeight="1">
      <c r="A595" s="135"/>
      <c r="B595" s="135"/>
      <c r="C595" s="135"/>
      <c r="D595" s="135"/>
      <c r="E595" s="135"/>
      <c r="F595" s="135"/>
      <c r="G595" s="135"/>
      <c r="H595" s="135"/>
      <c r="I595" s="135"/>
      <c r="J595" s="135"/>
      <c r="K595" s="135"/>
      <c r="L595" s="135"/>
      <c r="M595" s="135"/>
      <c r="N595" s="135"/>
      <c r="O595" s="135"/>
      <c r="P595" s="135"/>
      <c r="Q595" s="135"/>
      <c r="R595" s="135"/>
      <c r="S595" s="135"/>
      <c r="T595" s="135"/>
      <c r="U595" s="135"/>
      <c r="V595" s="135"/>
      <c r="W595" s="135"/>
      <c r="X595" s="135"/>
      <c r="Y595" s="135"/>
      <c r="Z595" s="135"/>
    </row>
    <row r="596" spans="1:26" ht="21.6" customHeight="1">
      <c r="A596" s="135"/>
      <c r="B596" s="135"/>
      <c r="C596" s="135"/>
      <c r="D596" s="135"/>
      <c r="E596" s="135"/>
      <c r="F596" s="135"/>
      <c r="G596" s="135"/>
      <c r="H596" s="135"/>
      <c r="I596" s="135"/>
      <c r="J596" s="135"/>
      <c r="K596" s="135"/>
      <c r="L596" s="135"/>
      <c r="M596" s="135"/>
      <c r="N596" s="135"/>
      <c r="O596" s="135"/>
      <c r="P596" s="135"/>
      <c r="Q596" s="135"/>
      <c r="R596" s="135"/>
      <c r="S596" s="135"/>
      <c r="T596" s="135"/>
      <c r="U596" s="135"/>
      <c r="V596" s="135"/>
      <c r="W596" s="135"/>
      <c r="X596" s="135"/>
      <c r="Y596" s="135"/>
      <c r="Z596" s="135"/>
    </row>
    <row r="597" spans="1:26" ht="21.6" customHeight="1">
      <c r="A597" s="135"/>
      <c r="B597" s="135"/>
      <c r="C597" s="135"/>
      <c r="D597" s="135"/>
      <c r="E597" s="135"/>
      <c r="F597" s="135"/>
      <c r="G597" s="135"/>
      <c r="H597" s="135"/>
      <c r="I597" s="135"/>
      <c r="J597" s="135"/>
      <c r="K597" s="135"/>
      <c r="L597" s="135"/>
      <c r="M597" s="135"/>
      <c r="N597" s="135"/>
      <c r="O597" s="135"/>
      <c r="P597" s="135"/>
      <c r="Q597" s="135"/>
      <c r="R597" s="135"/>
      <c r="S597" s="135"/>
      <c r="T597" s="135"/>
      <c r="U597" s="135"/>
      <c r="V597" s="135"/>
      <c r="W597" s="135"/>
      <c r="X597" s="135"/>
      <c r="Y597" s="135"/>
      <c r="Z597" s="135"/>
    </row>
    <row r="598" spans="1:26" ht="21.6" customHeight="1">
      <c r="A598" s="135"/>
      <c r="B598" s="135"/>
      <c r="C598" s="135"/>
      <c r="D598" s="135"/>
      <c r="E598" s="135"/>
      <c r="F598" s="135"/>
      <c r="G598" s="135"/>
      <c r="H598" s="135"/>
      <c r="I598" s="135"/>
      <c r="J598" s="135"/>
      <c r="K598" s="135"/>
      <c r="L598" s="135"/>
      <c r="M598" s="135"/>
      <c r="N598" s="135"/>
      <c r="O598" s="135"/>
      <c r="P598" s="135"/>
      <c r="Q598" s="135"/>
      <c r="R598" s="135"/>
      <c r="S598" s="135"/>
      <c r="T598" s="135"/>
      <c r="U598" s="135"/>
      <c r="V598" s="135"/>
      <c r="W598" s="135"/>
      <c r="X598" s="135"/>
      <c r="Y598" s="135"/>
      <c r="Z598" s="135"/>
    </row>
    <row r="599" spans="1:26" ht="21.6" customHeight="1">
      <c r="A599" s="135"/>
      <c r="B599" s="135"/>
      <c r="C599" s="135"/>
      <c r="D599" s="135"/>
      <c r="E599" s="135"/>
      <c r="F599" s="135"/>
      <c r="G599" s="135"/>
      <c r="H599" s="135"/>
      <c r="I599" s="135"/>
      <c r="J599" s="135"/>
      <c r="K599" s="135"/>
      <c r="L599" s="135"/>
      <c r="M599" s="135"/>
      <c r="N599" s="135"/>
      <c r="O599" s="135"/>
      <c r="P599" s="135"/>
      <c r="Q599" s="135"/>
      <c r="R599" s="135"/>
      <c r="S599" s="135"/>
      <c r="T599" s="135"/>
      <c r="U599" s="135"/>
      <c r="V599" s="135"/>
      <c r="W599" s="135"/>
      <c r="X599" s="135"/>
      <c r="Y599" s="135"/>
      <c r="Z599" s="135"/>
    </row>
    <row r="600" spans="1:26" ht="21.6" customHeight="1">
      <c r="A600" s="135"/>
      <c r="B600" s="135"/>
      <c r="C600" s="135"/>
      <c r="D600" s="135"/>
      <c r="E600" s="135"/>
      <c r="F600" s="135"/>
      <c r="G600" s="135"/>
      <c r="H600" s="135"/>
      <c r="I600" s="135"/>
      <c r="J600" s="135"/>
      <c r="K600" s="135"/>
      <c r="L600" s="135"/>
      <c r="M600" s="135"/>
      <c r="N600" s="135"/>
      <c r="O600" s="135"/>
      <c r="P600" s="135"/>
      <c r="Q600" s="135"/>
      <c r="R600" s="135"/>
      <c r="S600" s="135"/>
      <c r="T600" s="135"/>
      <c r="U600" s="135"/>
      <c r="V600" s="135"/>
      <c r="W600" s="135"/>
      <c r="X600" s="135"/>
      <c r="Y600" s="135"/>
      <c r="Z600" s="135"/>
    </row>
    <row r="601" spans="1:26" ht="21.6" customHeight="1">
      <c r="A601" s="135"/>
      <c r="B601" s="135"/>
      <c r="C601" s="135"/>
      <c r="D601" s="135"/>
      <c r="E601" s="135"/>
      <c r="F601" s="135"/>
      <c r="G601" s="135"/>
      <c r="H601" s="135"/>
      <c r="I601" s="135"/>
      <c r="J601" s="135"/>
      <c r="K601" s="135"/>
      <c r="L601" s="135"/>
      <c r="M601" s="135"/>
      <c r="N601" s="135"/>
      <c r="O601" s="135"/>
      <c r="P601" s="135"/>
      <c r="Q601" s="135"/>
      <c r="R601" s="135"/>
      <c r="S601" s="135"/>
      <c r="T601" s="135"/>
      <c r="U601" s="135"/>
      <c r="V601" s="135"/>
      <c r="W601" s="135"/>
      <c r="X601" s="135"/>
      <c r="Y601" s="135"/>
      <c r="Z601" s="135"/>
    </row>
    <row r="602" spans="1:26" ht="21.6" customHeight="1">
      <c r="A602" s="135"/>
      <c r="B602" s="135"/>
      <c r="C602" s="135"/>
      <c r="D602" s="135"/>
      <c r="E602" s="135"/>
      <c r="F602" s="135"/>
      <c r="G602" s="135"/>
      <c r="H602" s="135"/>
      <c r="I602" s="135"/>
      <c r="J602" s="135"/>
      <c r="K602" s="135"/>
      <c r="L602" s="135"/>
      <c r="M602" s="135"/>
      <c r="N602" s="135"/>
      <c r="O602" s="135"/>
      <c r="P602" s="135"/>
      <c r="Q602" s="135"/>
      <c r="R602" s="135"/>
      <c r="S602" s="135"/>
      <c r="T602" s="135"/>
      <c r="U602" s="135"/>
      <c r="V602" s="135"/>
      <c r="W602" s="135"/>
      <c r="X602" s="135"/>
      <c r="Y602" s="135"/>
      <c r="Z602" s="135"/>
    </row>
    <row r="603" spans="1:26" ht="21.6" customHeight="1">
      <c r="A603" s="135"/>
      <c r="B603" s="135"/>
      <c r="C603" s="135"/>
      <c r="D603" s="135"/>
      <c r="E603" s="135"/>
      <c r="F603" s="135"/>
      <c r="G603" s="135"/>
      <c r="H603" s="135"/>
      <c r="I603" s="135"/>
      <c r="J603" s="135"/>
      <c r="K603" s="135"/>
      <c r="L603" s="135"/>
      <c r="M603" s="135"/>
      <c r="N603" s="135"/>
      <c r="O603" s="135"/>
      <c r="P603" s="135"/>
      <c r="Q603" s="135"/>
      <c r="R603" s="135"/>
      <c r="S603" s="135"/>
      <c r="T603" s="135"/>
      <c r="U603" s="135"/>
      <c r="V603" s="135"/>
      <c r="W603" s="135"/>
      <c r="X603" s="135"/>
      <c r="Y603" s="135"/>
      <c r="Z603" s="135"/>
    </row>
    <row r="604" spans="1:26" ht="21.6" customHeight="1">
      <c r="A604" s="135"/>
      <c r="B604" s="135"/>
      <c r="C604" s="135"/>
      <c r="D604" s="135"/>
      <c r="E604" s="135"/>
      <c r="F604" s="135"/>
      <c r="G604" s="135"/>
      <c r="H604" s="135"/>
      <c r="I604" s="135"/>
      <c r="J604" s="135"/>
      <c r="K604" s="135"/>
      <c r="L604" s="135"/>
      <c r="M604" s="135"/>
      <c r="N604" s="135"/>
      <c r="O604" s="135"/>
      <c r="P604" s="135"/>
      <c r="Q604" s="135"/>
      <c r="R604" s="135"/>
      <c r="S604" s="135"/>
      <c r="T604" s="135"/>
      <c r="U604" s="135"/>
      <c r="V604" s="135"/>
      <c r="W604" s="135"/>
      <c r="X604" s="135"/>
      <c r="Y604" s="135"/>
      <c r="Z604" s="135"/>
    </row>
    <row r="605" spans="1:26" ht="21.6" customHeight="1">
      <c r="A605" s="135"/>
      <c r="B605" s="135"/>
      <c r="C605" s="135"/>
      <c r="D605" s="135"/>
      <c r="E605" s="135"/>
      <c r="F605" s="135"/>
      <c r="G605" s="135"/>
      <c r="H605" s="135"/>
      <c r="I605" s="135"/>
      <c r="J605" s="135"/>
      <c r="K605" s="135"/>
      <c r="L605" s="135"/>
      <c r="M605" s="135"/>
      <c r="N605" s="135"/>
      <c r="O605" s="135"/>
      <c r="P605" s="135"/>
      <c r="Q605" s="135"/>
      <c r="R605" s="135"/>
      <c r="S605" s="135"/>
      <c r="T605" s="135"/>
      <c r="U605" s="135"/>
      <c r="V605" s="135"/>
      <c r="W605" s="135"/>
      <c r="X605" s="135"/>
      <c r="Y605" s="135"/>
      <c r="Z605" s="135"/>
    </row>
    <row r="606" spans="1:26" ht="21.6" customHeight="1">
      <c r="A606" s="135"/>
      <c r="B606" s="135"/>
      <c r="C606" s="135"/>
      <c r="D606" s="135"/>
      <c r="E606" s="135"/>
      <c r="F606" s="135"/>
      <c r="G606" s="135"/>
      <c r="H606" s="135"/>
      <c r="I606" s="135"/>
      <c r="J606" s="135"/>
      <c r="K606" s="135"/>
      <c r="L606" s="135"/>
      <c r="M606" s="135"/>
      <c r="N606" s="135"/>
      <c r="O606" s="135"/>
      <c r="P606" s="135"/>
      <c r="Q606" s="135"/>
      <c r="R606" s="135"/>
      <c r="S606" s="135"/>
      <c r="T606" s="135"/>
      <c r="U606" s="135"/>
      <c r="V606" s="135"/>
      <c r="W606" s="135"/>
      <c r="X606" s="135"/>
      <c r="Y606" s="135"/>
      <c r="Z606" s="135"/>
    </row>
    <row r="607" spans="1:26" ht="21.6" customHeight="1">
      <c r="A607" s="135"/>
      <c r="B607" s="135"/>
      <c r="C607" s="135"/>
      <c r="D607" s="135"/>
      <c r="E607" s="135"/>
      <c r="F607" s="135"/>
      <c r="G607" s="135"/>
      <c r="H607" s="135"/>
      <c r="I607" s="135"/>
      <c r="J607" s="135"/>
      <c r="K607" s="135"/>
      <c r="L607" s="135"/>
      <c r="M607" s="135"/>
      <c r="N607" s="135"/>
      <c r="O607" s="135"/>
      <c r="P607" s="135"/>
      <c r="Q607" s="135"/>
      <c r="R607" s="135"/>
      <c r="S607" s="135"/>
      <c r="T607" s="135"/>
      <c r="U607" s="135"/>
      <c r="V607" s="135"/>
      <c r="W607" s="135"/>
      <c r="X607" s="135"/>
      <c r="Y607" s="135"/>
      <c r="Z607" s="135"/>
    </row>
    <row r="608" spans="1:26" ht="21.6" customHeight="1">
      <c r="A608" s="135"/>
      <c r="B608" s="135"/>
      <c r="C608" s="135"/>
      <c r="D608" s="135"/>
      <c r="E608" s="135"/>
      <c r="F608" s="135"/>
      <c r="G608" s="135"/>
      <c r="H608" s="135"/>
      <c r="I608" s="135"/>
      <c r="J608" s="135"/>
      <c r="K608" s="135"/>
      <c r="L608" s="135"/>
      <c r="M608" s="135"/>
      <c r="N608" s="135"/>
      <c r="O608" s="135"/>
      <c r="P608" s="135"/>
      <c r="Q608" s="135"/>
      <c r="R608" s="135"/>
      <c r="S608" s="135"/>
      <c r="T608" s="135"/>
      <c r="U608" s="135"/>
      <c r="V608" s="135"/>
      <c r="W608" s="135"/>
      <c r="X608" s="135"/>
      <c r="Y608" s="135"/>
      <c r="Z608" s="135"/>
    </row>
    <row r="609" spans="1:26" ht="21.6" customHeight="1">
      <c r="A609" s="135"/>
      <c r="B609" s="135"/>
      <c r="C609" s="135"/>
      <c r="D609" s="135"/>
      <c r="E609" s="135"/>
      <c r="F609" s="135"/>
      <c r="G609" s="135"/>
      <c r="H609" s="135"/>
      <c r="I609" s="135"/>
      <c r="J609" s="135"/>
      <c r="K609" s="135"/>
      <c r="L609" s="135"/>
      <c r="M609" s="135"/>
      <c r="N609" s="135"/>
      <c r="O609" s="135"/>
      <c r="P609" s="135"/>
      <c r="Q609" s="135"/>
      <c r="R609" s="135"/>
      <c r="S609" s="135"/>
      <c r="T609" s="135"/>
      <c r="U609" s="135"/>
      <c r="V609" s="135"/>
      <c r="W609" s="135"/>
      <c r="X609" s="135"/>
      <c r="Y609" s="135"/>
      <c r="Z609" s="135"/>
    </row>
    <row r="610" spans="1:26" ht="21.6" customHeight="1">
      <c r="A610" s="135"/>
      <c r="B610" s="135"/>
      <c r="C610" s="135"/>
      <c r="D610" s="135"/>
      <c r="E610" s="135"/>
      <c r="F610" s="135"/>
      <c r="G610" s="135"/>
      <c r="H610" s="135"/>
      <c r="I610" s="135"/>
      <c r="J610" s="135"/>
      <c r="K610" s="135"/>
      <c r="L610" s="135"/>
      <c r="M610" s="135"/>
      <c r="N610" s="135"/>
      <c r="O610" s="135"/>
      <c r="P610" s="135"/>
      <c r="Q610" s="135"/>
      <c r="R610" s="135"/>
      <c r="S610" s="135"/>
      <c r="T610" s="135"/>
      <c r="U610" s="135"/>
      <c r="V610" s="135"/>
      <c r="W610" s="135"/>
      <c r="X610" s="135"/>
      <c r="Y610" s="135"/>
      <c r="Z610" s="135"/>
    </row>
    <row r="611" spans="1:26" ht="21.6" customHeight="1">
      <c r="A611" s="135"/>
      <c r="B611" s="135"/>
      <c r="C611" s="135"/>
      <c r="D611" s="135"/>
      <c r="E611" s="135"/>
      <c r="F611" s="135"/>
      <c r="G611" s="135"/>
      <c r="H611" s="135"/>
      <c r="I611" s="135"/>
      <c r="J611" s="135"/>
      <c r="K611" s="135"/>
      <c r="L611" s="135"/>
      <c r="M611" s="135"/>
      <c r="N611" s="135"/>
      <c r="O611" s="135"/>
      <c r="P611" s="135"/>
      <c r="Q611" s="135"/>
      <c r="R611" s="135"/>
      <c r="S611" s="135"/>
      <c r="T611" s="135"/>
      <c r="U611" s="135"/>
      <c r="V611" s="135"/>
      <c r="W611" s="135"/>
      <c r="X611" s="135"/>
      <c r="Y611" s="135"/>
      <c r="Z611" s="135"/>
    </row>
    <row r="612" spans="1:26" ht="21.6" customHeight="1">
      <c r="A612" s="135"/>
      <c r="B612" s="135"/>
      <c r="C612" s="135"/>
      <c r="D612" s="135"/>
      <c r="E612" s="135"/>
      <c r="F612" s="135"/>
      <c r="G612" s="135"/>
      <c r="H612" s="135"/>
      <c r="I612" s="135"/>
      <c r="J612" s="135"/>
      <c r="K612" s="135"/>
      <c r="L612" s="135"/>
      <c r="M612" s="135"/>
      <c r="N612" s="135"/>
      <c r="O612" s="135"/>
      <c r="P612" s="135"/>
      <c r="Q612" s="135"/>
      <c r="R612" s="135"/>
      <c r="S612" s="135"/>
      <c r="T612" s="135"/>
      <c r="U612" s="135"/>
      <c r="V612" s="135"/>
      <c r="W612" s="135"/>
      <c r="X612" s="135"/>
      <c r="Y612" s="135"/>
      <c r="Z612" s="135"/>
    </row>
    <row r="613" spans="1:26" ht="21.6" customHeight="1">
      <c r="A613" s="135"/>
      <c r="B613" s="135"/>
      <c r="C613" s="135"/>
      <c r="D613" s="135"/>
      <c r="E613" s="135"/>
      <c r="F613" s="135"/>
      <c r="G613" s="135"/>
      <c r="H613" s="135"/>
      <c r="I613" s="135"/>
      <c r="J613" s="135"/>
      <c r="K613" s="135"/>
      <c r="L613" s="135"/>
      <c r="M613" s="135"/>
      <c r="N613" s="135"/>
      <c r="O613" s="135"/>
      <c r="P613" s="135"/>
      <c r="Q613" s="135"/>
      <c r="R613" s="135"/>
      <c r="S613" s="135"/>
      <c r="T613" s="135"/>
      <c r="U613" s="135"/>
      <c r="V613" s="135"/>
      <c r="W613" s="135"/>
      <c r="X613" s="135"/>
      <c r="Y613" s="135"/>
      <c r="Z613" s="135"/>
    </row>
    <row r="614" spans="1:26" ht="21.6" customHeight="1">
      <c r="A614" s="135"/>
      <c r="B614" s="135"/>
      <c r="C614" s="135"/>
      <c r="D614" s="135"/>
      <c r="E614" s="135"/>
      <c r="F614" s="135"/>
      <c r="G614" s="135"/>
      <c r="H614" s="135"/>
      <c r="I614" s="135"/>
      <c r="J614" s="135"/>
      <c r="K614" s="135"/>
      <c r="L614" s="135"/>
      <c r="M614" s="135"/>
      <c r="N614" s="135"/>
      <c r="O614" s="135"/>
      <c r="P614" s="135"/>
      <c r="Q614" s="135"/>
      <c r="R614" s="135"/>
      <c r="S614" s="135"/>
      <c r="T614" s="135"/>
      <c r="U614" s="135"/>
      <c r="V614" s="135"/>
      <c r="W614" s="135"/>
      <c r="X614" s="135"/>
      <c r="Y614" s="135"/>
      <c r="Z614" s="135"/>
    </row>
    <row r="615" spans="1:26" ht="21.6" customHeight="1">
      <c r="A615" s="135"/>
      <c r="B615" s="135"/>
      <c r="C615" s="135"/>
      <c r="D615" s="135"/>
      <c r="E615" s="135"/>
      <c r="F615" s="135"/>
      <c r="G615" s="135"/>
      <c r="H615" s="135"/>
      <c r="I615" s="135"/>
      <c r="J615" s="135"/>
      <c r="K615" s="135"/>
      <c r="L615" s="135"/>
      <c r="M615" s="135"/>
      <c r="N615" s="135"/>
      <c r="O615" s="135"/>
      <c r="P615" s="135"/>
      <c r="Q615" s="135"/>
      <c r="R615" s="135"/>
      <c r="S615" s="135"/>
      <c r="T615" s="135"/>
      <c r="U615" s="135"/>
      <c r="V615" s="135"/>
      <c r="W615" s="135"/>
      <c r="X615" s="135"/>
      <c r="Y615" s="135"/>
      <c r="Z615" s="135"/>
    </row>
    <row r="616" spans="1:26" ht="21.6" customHeight="1">
      <c r="A616" s="135"/>
      <c r="B616" s="135"/>
      <c r="C616" s="135"/>
      <c r="D616" s="135"/>
      <c r="E616" s="135"/>
      <c r="F616" s="135"/>
      <c r="G616" s="135"/>
      <c r="H616" s="135"/>
      <c r="I616" s="135"/>
      <c r="J616" s="135"/>
      <c r="K616" s="135"/>
      <c r="L616" s="135"/>
      <c r="M616" s="135"/>
      <c r="N616" s="135"/>
      <c r="O616" s="135"/>
      <c r="P616" s="135"/>
      <c r="Q616" s="135"/>
      <c r="R616" s="135"/>
      <c r="S616" s="135"/>
      <c r="T616" s="135"/>
      <c r="U616" s="135"/>
      <c r="V616" s="135"/>
      <c r="W616" s="135"/>
      <c r="X616" s="135"/>
      <c r="Y616" s="135"/>
      <c r="Z616" s="135"/>
    </row>
    <row r="617" spans="1:26" ht="21.6" customHeight="1">
      <c r="A617" s="135"/>
      <c r="B617" s="135"/>
      <c r="C617" s="135"/>
      <c r="D617" s="135"/>
      <c r="E617" s="135"/>
      <c r="F617" s="135"/>
      <c r="G617" s="135"/>
      <c r="H617" s="135"/>
      <c r="I617" s="135"/>
      <c r="J617" s="135"/>
      <c r="K617" s="135"/>
      <c r="L617" s="135"/>
      <c r="M617" s="135"/>
      <c r="N617" s="135"/>
      <c r="O617" s="135"/>
      <c r="P617" s="135"/>
      <c r="Q617" s="135"/>
      <c r="R617" s="135"/>
      <c r="S617" s="135"/>
      <c r="T617" s="135"/>
      <c r="U617" s="135"/>
      <c r="V617" s="135"/>
      <c r="W617" s="135"/>
      <c r="X617" s="135"/>
      <c r="Y617" s="135"/>
      <c r="Z617" s="135"/>
    </row>
    <row r="618" spans="1:26" ht="21.6" customHeight="1">
      <c r="A618" s="135"/>
      <c r="B618" s="135"/>
      <c r="C618" s="135"/>
      <c r="D618" s="135"/>
      <c r="E618" s="135"/>
      <c r="F618" s="135"/>
      <c r="G618" s="135"/>
      <c r="H618" s="135"/>
      <c r="I618" s="135"/>
      <c r="J618" s="135"/>
      <c r="K618" s="135"/>
      <c r="L618" s="135"/>
      <c r="M618" s="135"/>
      <c r="N618" s="135"/>
      <c r="O618" s="135"/>
      <c r="P618" s="135"/>
      <c r="Q618" s="135"/>
      <c r="R618" s="135"/>
      <c r="S618" s="135"/>
      <c r="T618" s="135"/>
      <c r="U618" s="135"/>
      <c r="V618" s="135"/>
      <c r="W618" s="135"/>
      <c r="X618" s="135"/>
      <c r="Y618" s="135"/>
      <c r="Z618" s="135"/>
    </row>
    <row r="619" spans="1:26" ht="21.6" customHeight="1">
      <c r="A619" s="135"/>
      <c r="B619" s="135"/>
      <c r="C619" s="135"/>
      <c r="D619" s="135"/>
      <c r="E619" s="135"/>
      <c r="F619" s="135"/>
      <c r="G619" s="135"/>
      <c r="H619" s="135"/>
      <c r="I619" s="135"/>
      <c r="J619" s="135"/>
      <c r="K619" s="135"/>
      <c r="L619" s="135"/>
      <c r="M619" s="135"/>
      <c r="N619" s="135"/>
      <c r="O619" s="135"/>
      <c r="P619" s="135"/>
      <c r="Q619" s="135"/>
      <c r="R619" s="135"/>
      <c r="S619" s="135"/>
      <c r="T619" s="135"/>
      <c r="U619" s="135"/>
      <c r="V619" s="135"/>
      <c r="W619" s="135"/>
      <c r="X619" s="135"/>
      <c r="Y619" s="135"/>
      <c r="Z619" s="135"/>
    </row>
    <row r="620" spans="1:26" ht="21.6" customHeight="1">
      <c r="A620" s="135"/>
      <c r="B620" s="135"/>
      <c r="C620" s="135"/>
      <c r="D620" s="135"/>
      <c r="E620" s="135"/>
      <c r="F620" s="135"/>
      <c r="G620" s="135"/>
      <c r="H620" s="135"/>
      <c r="I620" s="135"/>
      <c r="J620" s="135"/>
      <c r="K620" s="135"/>
      <c r="L620" s="135"/>
      <c r="M620" s="135"/>
      <c r="N620" s="135"/>
      <c r="O620" s="135"/>
      <c r="P620" s="135"/>
      <c r="Q620" s="135"/>
      <c r="R620" s="135"/>
      <c r="S620" s="135"/>
      <c r="T620" s="135"/>
      <c r="U620" s="135"/>
      <c r="V620" s="135"/>
      <c r="W620" s="135"/>
      <c r="X620" s="135"/>
      <c r="Y620" s="135"/>
      <c r="Z620" s="135"/>
    </row>
    <row r="621" spans="1:26" ht="21.6" customHeight="1">
      <c r="A621" s="135"/>
      <c r="B621" s="135"/>
      <c r="C621" s="135"/>
      <c r="D621" s="135"/>
      <c r="E621" s="135"/>
      <c r="F621" s="135"/>
      <c r="G621" s="135"/>
      <c r="H621" s="135"/>
      <c r="I621" s="135"/>
      <c r="J621" s="135"/>
      <c r="K621" s="135"/>
      <c r="L621" s="135"/>
      <c r="M621" s="135"/>
      <c r="N621" s="135"/>
      <c r="O621" s="135"/>
      <c r="P621" s="135"/>
      <c r="Q621" s="135"/>
      <c r="R621" s="135"/>
      <c r="S621" s="135"/>
      <c r="T621" s="135"/>
      <c r="U621" s="135"/>
      <c r="V621" s="135"/>
      <c r="W621" s="135"/>
      <c r="X621" s="135"/>
      <c r="Y621" s="135"/>
      <c r="Z621" s="135"/>
    </row>
    <row r="622" spans="1:26" ht="21.6" customHeight="1">
      <c r="A622" s="135"/>
      <c r="B622" s="135"/>
      <c r="C622" s="135"/>
      <c r="D622" s="135"/>
      <c r="E622" s="135"/>
      <c r="F622" s="135"/>
      <c r="G622" s="135"/>
      <c r="H622" s="135"/>
      <c r="I622" s="135"/>
      <c r="J622" s="135"/>
      <c r="K622" s="135"/>
      <c r="L622" s="135"/>
      <c r="M622" s="135"/>
      <c r="N622" s="135"/>
      <c r="O622" s="135"/>
      <c r="P622" s="135"/>
      <c r="Q622" s="135"/>
      <c r="R622" s="135"/>
      <c r="S622" s="135"/>
      <c r="T622" s="135"/>
      <c r="U622" s="135"/>
      <c r="V622" s="135"/>
      <c r="W622" s="135"/>
      <c r="X622" s="135"/>
      <c r="Y622" s="135"/>
      <c r="Z622" s="135"/>
    </row>
    <row r="623" spans="1:26" ht="21.6" customHeight="1">
      <c r="A623" s="135"/>
      <c r="B623" s="135"/>
      <c r="C623" s="135"/>
      <c r="D623" s="135"/>
      <c r="E623" s="135"/>
      <c r="F623" s="135"/>
      <c r="G623" s="135"/>
      <c r="H623" s="135"/>
      <c r="I623" s="135"/>
      <c r="J623" s="135"/>
      <c r="K623" s="135"/>
      <c r="L623" s="135"/>
      <c r="M623" s="135"/>
      <c r="N623" s="135"/>
      <c r="O623" s="135"/>
      <c r="P623" s="135"/>
      <c r="Q623" s="135"/>
      <c r="R623" s="135"/>
      <c r="S623" s="135"/>
      <c r="T623" s="135"/>
      <c r="U623" s="135"/>
      <c r="V623" s="135"/>
      <c r="W623" s="135"/>
      <c r="X623" s="135"/>
      <c r="Y623" s="135"/>
      <c r="Z623" s="135"/>
    </row>
    <row r="624" spans="1:26" ht="21.6" customHeight="1">
      <c r="A624" s="135"/>
      <c r="B624" s="135"/>
      <c r="C624" s="135"/>
      <c r="D624" s="135"/>
      <c r="E624" s="135"/>
      <c r="F624" s="135"/>
      <c r="G624" s="135"/>
      <c r="H624" s="135"/>
      <c r="I624" s="135"/>
      <c r="J624" s="135"/>
      <c r="K624" s="135"/>
      <c r="L624" s="135"/>
      <c r="M624" s="135"/>
      <c r="N624" s="135"/>
      <c r="O624" s="135"/>
      <c r="P624" s="135"/>
      <c r="Q624" s="135"/>
      <c r="R624" s="135"/>
      <c r="S624" s="135"/>
      <c r="T624" s="135"/>
      <c r="U624" s="135"/>
      <c r="V624" s="135"/>
      <c r="W624" s="135"/>
      <c r="X624" s="135"/>
      <c r="Y624" s="135"/>
      <c r="Z624" s="135"/>
    </row>
    <row r="625" spans="1:26" ht="21.6" customHeight="1">
      <c r="A625" s="135"/>
      <c r="B625" s="135"/>
      <c r="C625" s="135"/>
      <c r="D625" s="135"/>
      <c r="E625" s="135"/>
      <c r="F625" s="135"/>
      <c r="G625" s="135"/>
      <c r="H625" s="135"/>
      <c r="I625" s="135"/>
      <c r="J625" s="135"/>
      <c r="K625" s="135"/>
      <c r="L625" s="135"/>
      <c r="M625" s="135"/>
      <c r="N625" s="135"/>
      <c r="O625" s="135"/>
      <c r="P625" s="135"/>
      <c r="Q625" s="135"/>
      <c r="R625" s="135"/>
      <c r="S625" s="135"/>
      <c r="T625" s="135"/>
      <c r="U625" s="135"/>
      <c r="V625" s="135"/>
      <c r="W625" s="135"/>
      <c r="X625" s="135"/>
      <c r="Y625" s="135"/>
      <c r="Z625" s="135"/>
    </row>
    <row r="626" spans="1:26" ht="21.6" customHeight="1">
      <c r="A626" s="135"/>
      <c r="B626" s="135"/>
      <c r="C626" s="135"/>
      <c r="D626" s="135"/>
      <c r="E626" s="135"/>
      <c r="F626" s="135"/>
      <c r="G626" s="135"/>
      <c r="H626" s="135"/>
      <c r="I626" s="135"/>
      <c r="J626" s="135"/>
      <c r="K626" s="135"/>
      <c r="L626" s="135"/>
      <c r="M626" s="135"/>
      <c r="N626" s="135"/>
      <c r="O626" s="135"/>
      <c r="P626" s="135"/>
      <c r="Q626" s="135"/>
      <c r="R626" s="135"/>
      <c r="S626" s="135"/>
      <c r="T626" s="135"/>
      <c r="U626" s="135"/>
      <c r="V626" s="135"/>
      <c r="W626" s="135"/>
      <c r="X626" s="135"/>
      <c r="Y626" s="135"/>
      <c r="Z626" s="135"/>
    </row>
    <row r="627" spans="1:26" ht="21.6" customHeight="1">
      <c r="A627" s="135"/>
      <c r="B627" s="135"/>
      <c r="C627" s="135"/>
      <c r="D627" s="135"/>
      <c r="E627" s="135"/>
      <c r="F627" s="135"/>
      <c r="G627" s="135"/>
      <c r="H627" s="135"/>
      <c r="I627" s="135"/>
      <c r="J627" s="135"/>
      <c r="K627" s="135"/>
      <c r="L627" s="135"/>
      <c r="M627" s="135"/>
      <c r="N627" s="135"/>
      <c r="O627" s="135"/>
      <c r="P627" s="135"/>
      <c r="Q627" s="135"/>
      <c r="R627" s="135"/>
      <c r="S627" s="135"/>
      <c r="T627" s="135"/>
      <c r="U627" s="135"/>
      <c r="V627" s="135"/>
      <c r="W627" s="135"/>
      <c r="X627" s="135"/>
      <c r="Y627" s="135"/>
      <c r="Z627" s="135"/>
    </row>
    <row r="628" spans="1:26" ht="21.6" customHeight="1">
      <c r="A628" s="135"/>
      <c r="B628" s="135"/>
      <c r="C628" s="135"/>
      <c r="D628" s="135"/>
      <c r="E628" s="135"/>
      <c r="F628" s="135"/>
      <c r="G628" s="135"/>
      <c r="H628" s="135"/>
      <c r="I628" s="135"/>
      <c r="J628" s="135"/>
      <c r="K628" s="135"/>
      <c r="L628" s="135"/>
      <c r="M628" s="135"/>
      <c r="N628" s="135"/>
      <c r="O628" s="135"/>
      <c r="P628" s="135"/>
      <c r="Q628" s="135"/>
      <c r="R628" s="135"/>
      <c r="S628" s="135"/>
      <c r="T628" s="135"/>
      <c r="U628" s="135"/>
      <c r="V628" s="135"/>
      <c r="W628" s="135"/>
      <c r="X628" s="135"/>
      <c r="Y628" s="135"/>
      <c r="Z628" s="135"/>
    </row>
    <row r="629" spans="1:26" ht="21.6" customHeight="1">
      <c r="A629" s="135"/>
      <c r="B629" s="135"/>
      <c r="C629" s="135"/>
      <c r="D629" s="135"/>
      <c r="E629" s="135"/>
      <c r="F629" s="135"/>
      <c r="G629" s="135"/>
      <c r="H629" s="135"/>
      <c r="I629" s="135"/>
      <c r="J629" s="135"/>
      <c r="K629" s="135"/>
      <c r="L629" s="135"/>
      <c r="M629" s="135"/>
      <c r="N629" s="135"/>
      <c r="O629" s="135"/>
      <c r="P629" s="135"/>
      <c r="Q629" s="135"/>
      <c r="R629" s="135"/>
      <c r="S629" s="135"/>
      <c r="T629" s="135"/>
      <c r="U629" s="135"/>
      <c r="V629" s="135"/>
      <c r="W629" s="135"/>
      <c r="X629" s="135"/>
      <c r="Y629" s="135"/>
      <c r="Z629" s="135"/>
    </row>
    <row r="630" spans="1:26" ht="21.6" customHeight="1">
      <c r="A630" s="135"/>
      <c r="B630" s="135"/>
      <c r="C630" s="135"/>
      <c r="D630" s="135"/>
      <c r="E630" s="135"/>
      <c r="F630" s="135"/>
      <c r="G630" s="135"/>
      <c r="H630" s="135"/>
      <c r="I630" s="135"/>
      <c r="J630" s="135"/>
      <c r="K630" s="135"/>
      <c r="L630" s="135"/>
      <c r="M630" s="135"/>
      <c r="N630" s="135"/>
      <c r="O630" s="135"/>
      <c r="P630" s="135"/>
      <c r="Q630" s="135"/>
      <c r="R630" s="135"/>
      <c r="S630" s="135"/>
      <c r="T630" s="135"/>
      <c r="U630" s="135"/>
      <c r="V630" s="135"/>
      <c r="W630" s="135"/>
      <c r="X630" s="135"/>
      <c r="Y630" s="135"/>
      <c r="Z630" s="135"/>
    </row>
    <row r="631" spans="1:26" ht="21.6" customHeight="1">
      <c r="A631" s="135"/>
      <c r="B631" s="135"/>
      <c r="C631" s="135"/>
      <c r="D631" s="135"/>
      <c r="E631" s="135"/>
      <c r="F631" s="135"/>
      <c r="G631" s="135"/>
      <c r="H631" s="135"/>
      <c r="I631" s="135"/>
      <c r="J631" s="135"/>
      <c r="K631" s="135"/>
      <c r="L631" s="135"/>
      <c r="M631" s="135"/>
      <c r="N631" s="135"/>
      <c r="O631" s="135"/>
      <c r="P631" s="135"/>
      <c r="Q631" s="135"/>
      <c r="R631" s="135"/>
      <c r="S631" s="135"/>
      <c r="T631" s="135"/>
      <c r="U631" s="135"/>
      <c r="V631" s="135"/>
      <c r="W631" s="135"/>
      <c r="X631" s="135"/>
      <c r="Y631" s="135"/>
      <c r="Z631" s="135"/>
    </row>
    <row r="632" spans="1:26" ht="21.6" customHeight="1">
      <c r="A632" s="135"/>
      <c r="B632" s="135"/>
      <c r="C632" s="135"/>
      <c r="D632" s="135"/>
      <c r="E632" s="135"/>
      <c r="F632" s="135"/>
      <c r="G632" s="135"/>
      <c r="H632" s="135"/>
      <c r="I632" s="135"/>
      <c r="J632" s="135"/>
      <c r="K632" s="135"/>
      <c r="L632" s="135"/>
      <c r="M632" s="135"/>
      <c r="N632" s="135"/>
      <c r="O632" s="135"/>
      <c r="P632" s="135"/>
      <c r="Q632" s="135"/>
      <c r="R632" s="135"/>
      <c r="S632" s="135"/>
      <c r="T632" s="135"/>
      <c r="U632" s="135"/>
      <c r="V632" s="135"/>
      <c r="W632" s="135"/>
      <c r="X632" s="135"/>
      <c r="Y632" s="135"/>
      <c r="Z632" s="135"/>
    </row>
    <row r="633" spans="1:26" ht="21.6" customHeight="1">
      <c r="A633" s="135"/>
      <c r="B633" s="135"/>
      <c r="C633" s="135"/>
      <c r="D633" s="135"/>
      <c r="E633" s="135"/>
      <c r="F633" s="135"/>
      <c r="G633" s="135"/>
      <c r="H633" s="135"/>
      <c r="I633" s="135"/>
      <c r="J633" s="135"/>
      <c r="K633" s="135"/>
      <c r="L633" s="135"/>
      <c r="M633" s="135"/>
      <c r="N633" s="135"/>
      <c r="O633" s="135"/>
      <c r="P633" s="135"/>
      <c r="Q633" s="135"/>
      <c r="R633" s="135"/>
      <c r="S633" s="135"/>
      <c r="T633" s="135"/>
      <c r="U633" s="135"/>
      <c r="V633" s="135"/>
      <c r="W633" s="135"/>
      <c r="X633" s="135"/>
      <c r="Y633" s="135"/>
      <c r="Z633" s="135"/>
    </row>
    <row r="634" spans="1:26" ht="21.6" customHeight="1">
      <c r="A634" s="135"/>
      <c r="B634" s="135"/>
      <c r="C634" s="135"/>
      <c r="D634" s="135"/>
      <c r="E634" s="135"/>
      <c r="F634" s="135"/>
      <c r="G634" s="135"/>
      <c r="H634" s="135"/>
      <c r="I634" s="135"/>
      <c r="J634" s="135"/>
      <c r="K634" s="135"/>
      <c r="L634" s="135"/>
      <c r="M634" s="135"/>
      <c r="N634" s="135"/>
      <c r="O634" s="135"/>
      <c r="P634" s="135"/>
      <c r="Q634" s="135"/>
      <c r="R634" s="135"/>
      <c r="S634" s="135"/>
      <c r="T634" s="135"/>
      <c r="U634" s="135"/>
      <c r="V634" s="135"/>
      <c r="W634" s="135"/>
      <c r="X634" s="135"/>
      <c r="Y634" s="135"/>
      <c r="Z634" s="135"/>
    </row>
    <row r="635" spans="1:26" ht="21.6" customHeight="1">
      <c r="A635" s="135"/>
      <c r="B635" s="135"/>
      <c r="C635" s="135"/>
      <c r="D635" s="135"/>
      <c r="E635" s="135"/>
      <c r="F635" s="135"/>
      <c r="G635" s="135"/>
      <c r="H635" s="135"/>
      <c r="I635" s="135"/>
      <c r="J635" s="135"/>
      <c r="K635" s="135"/>
      <c r="L635" s="135"/>
      <c r="M635" s="135"/>
      <c r="N635" s="135"/>
      <c r="O635" s="135"/>
      <c r="P635" s="135"/>
      <c r="Q635" s="135"/>
      <c r="R635" s="135"/>
      <c r="S635" s="135"/>
      <c r="T635" s="135"/>
      <c r="U635" s="135"/>
      <c r="V635" s="135"/>
      <c r="W635" s="135"/>
      <c r="X635" s="135"/>
      <c r="Y635" s="135"/>
      <c r="Z635" s="135"/>
    </row>
    <row r="636" spans="1:26" ht="21.6" customHeight="1">
      <c r="A636" s="135"/>
      <c r="B636" s="135"/>
      <c r="C636" s="135"/>
      <c r="D636" s="135"/>
      <c r="E636" s="135"/>
      <c r="F636" s="135"/>
      <c r="G636" s="135"/>
      <c r="H636" s="135"/>
      <c r="I636" s="135"/>
      <c r="J636" s="135"/>
      <c r="K636" s="135"/>
      <c r="L636" s="135"/>
      <c r="M636" s="135"/>
      <c r="N636" s="135"/>
      <c r="O636" s="135"/>
      <c r="P636" s="135"/>
      <c r="Q636" s="135"/>
      <c r="R636" s="135"/>
      <c r="S636" s="135"/>
      <c r="T636" s="135"/>
      <c r="U636" s="135"/>
      <c r="V636" s="135"/>
      <c r="W636" s="135"/>
      <c r="X636" s="135"/>
      <c r="Y636" s="135"/>
      <c r="Z636" s="135"/>
    </row>
    <row r="637" spans="1:26" ht="21.6" customHeight="1">
      <c r="A637" s="135"/>
      <c r="B637" s="135"/>
      <c r="C637" s="135"/>
      <c r="D637" s="135"/>
      <c r="E637" s="135"/>
      <c r="F637" s="135"/>
      <c r="G637" s="135"/>
      <c r="H637" s="135"/>
      <c r="I637" s="135"/>
      <c r="J637" s="135"/>
      <c r="K637" s="135"/>
      <c r="L637" s="135"/>
      <c r="M637" s="135"/>
      <c r="N637" s="135"/>
      <c r="O637" s="135"/>
      <c r="P637" s="135"/>
      <c r="Q637" s="135"/>
      <c r="R637" s="135"/>
      <c r="S637" s="135"/>
      <c r="T637" s="135"/>
      <c r="U637" s="135"/>
      <c r="V637" s="135"/>
      <c r="W637" s="135"/>
      <c r="X637" s="135"/>
      <c r="Y637" s="135"/>
      <c r="Z637" s="135"/>
    </row>
    <row r="638" spans="1:26" ht="21.6" customHeight="1">
      <c r="A638" s="135"/>
      <c r="B638" s="135"/>
      <c r="C638" s="135"/>
      <c r="D638" s="135"/>
      <c r="E638" s="135"/>
      <c r="F638" s="135"/>
      <c r="G638" s="135"/>
      <c r="H638" s="135"/>
      <c r="I638" s="135"/>
      <c r="J638" s="135"/>
      <c r="K638" s="135"/>
      <c r="L638" s="135"/>
      <c r="M638" s="135"/>
      <c r="N638" s="135"/>
      <c r="O638" s="135"/>
      <c r="P638" s="135"/>
      <c r="Q638" s="135"/>
      <c r="R638" s="135"/>
      <c r="S638" s="135"/>
      <c r="T638" s="135"/>
      <c r="U638" s="135"/>
      <c r="V638" s="135"/>
      <c r="W638" s="135"/>
      <c r="X638" s="135"/>
      <c r="Y638" s="135"/>
      <c r="Z638" s="135"/>
    </row>
    <row r="639" spans="1:26" ht="21.6" customHeight="1">
      <c r="A639" s="135"/>
      <c r="B639" s="135"/>
      <c r="C639" s="135"/>
      <c r="D639" s="135"/>
      <c r="E639" s="135"/>
      <c r="F639" s="135"/>
      <c r="G639" s="135"/>
      <c r="H639" s="135"/>
      <c r="I639" s="135"/>
      <c r="J639" s="135"/>
      <c r="K639" s="135"/>
      <c r="L639" s="135"/>
      <c r="M639" s="135"/>
      <c r="N639" s="135"/>
      <c r="O639" s="135"/>
      <c r="P639" s="135"/>
      <c r="Q639" s="135"/>
      <c r="R639" s="135"/>
      <c r="S639" s="135"/>
      <c r="T639" s="135"/>
      <c r="U639" s="135"/>
      <c r="V639" s="135"/>
      <c r="W639" s="135"/>
      <c r="X639" s="135"/>
      <c r="Y639" s="135"/>
      <c r="Z639" s="135"/>
    </row>
    <row r="640" spans="1:26" ht="21.6" customHeight="1">
      <c r="A640" s="135"/>
      <c r="B640" s="135"/>
      <c r="C640" s="135"/>
      <c r="D640" s="135"/>
      <c r="E640" s="135"/>
      <c r="F640" s="135"/>
      <c r="G640" s="135"/>
      <c r="H640" s="135"/>
      <c r="I640" s="135"/>
      <c r="J640" s="135"/>
      <c r="K640" s="135"/>
      <c r="L640" s="135"/>
      <c r="M640" s="135"/>
      <c r="N640" s="135"/>
      <c r="O640" s="135"/>
      <c r="P640" s="135"/>
      <c r="Q640" s="135"/>
      <c r="R640" s="135"/>
      <c r="S640" s="135"/>
      <c r="T640" s="135"/>
      <c r="U640" s="135"/>
      <c r="V640" s="135"/>
      <c r="W640" s="135"/>
      <c r="X640" s="135"/>
      <c r="Y640" s="135"/>
      <c r="Z640" s="135"/>
    </row>
    <row r="641" spans="1:26" ht="21.6" customHeight="1">
      <c r="A641" s="135"/>
      <c r="B641" s="135"/>
      <c r="C641" s="135"/>
      <c r="D641" s="135"/>
      <c r="E641" s="135"/>
      <c r="F641" s="135"/>
      <c r="G641" s="135"/>
      <c r="H641" s="135"/>
      <c r="I641" s="135"/>
      <c r="J641" s="135"/>
      <c r="K641" s="135"/>
      <c r="L641" s="135"/>
      <c r="M641" s="135"/>
      <c r="N641" s="135"/>
      <c r="O641" s="135"/>
      <c r="P641" s="135"/>
      <c r="Q641" s="135"/>
      <c r="R641" s="135"/>
      <c r="S641" s="135"/>
      <c r="T641" s="135"/>
      <c r="U641" s="135"/>
      <c r="V641" s="135"/>
      <c r="W641" s="135"/>
      <c r="X641" s="135"/>
      <c r="Y641" s="135"/>
      <c r="Z641" s="135"/>
    </row>
    <row r="642" spans="1:26" ht="21.6" customHeight="1">
      <c r="A642" s="135"/>
      <c r="B642" s="135"/>
      <c r="C642" s="135"/>
      <c r="D642" s="135"/>
      <c r="E642" s="135"/>
      <c r="F642" s="135"/>
      <c r="G642" s="135"/>
      <c r="H642" s="135"/>
      <c r="I642" s="135"/>
      <c r="J642" s="135"/>
      <c r="K642" s="135"/>
      <c r="L642" s="135"/>
      <c r="M642" s="135"/>
      <c r="N642" s="135"/>
      <c r="O642" s="135"/>
      <c r="P642" s="135"/>
      <c r="Q642" s="135"/>
      <c r="R642" s="135"/>
      <c r="S642" s="135"/>
      <c r="T642" s="135"/>
      <c r="U642" s="135"/>
      <c r="V642" s="135"/>
      <c r="W642" s="135"/>
      <c r="X642" s="135"/>
      <c r="Y642" s="135"/>
      <c r="Z642" s="135"/>
    </row>
    <row r="643" spans="1:26" ht="21.6" customHeight="1">
      <c r="A643" s="135"/>
      <c r="B643" s="135"/>
      <c r="C643" s="135"/>
      <c r="D643" s="135"/>
      <c r="E643" s="135"/>
      <c r="F643" s="135"/>
      <c r="G643" s="135"/>
      <c r="H643" s="135"/>
      <c r="I643" s="135"/>
      <c r="J643" s="135"/>
      <c r="K643" s="135"/>
      <c r="L643" s="135"/>
      <c r="M643" s="135"/>
      <c r="N643" s="135"/>
      <c r="O643" s="135"/>
      <c r="P643" s="135"/>
      <c r="Q643" s="135"/>
      <c r="R643" s="135"/>
      <c r="S643" s="135"/>
      <c r="T643" s="135"/>
      <c r="U643" s="135"/>
      <c r="V643" s="135"/>
      <c r="W643" s="135"/>
      <c r="X643" s="135"/>
      <c r="Y643" s="135"/>
      <c r="Z643" s="135"/>
    </row>
    <row r="644" spans="1:26" ht="21.6" customHeight="1">
      <c r="A644" s="135"/>
      <c r="B644" s="135"/>
      <c r="C644" s="135"/>
      <c r="D644" s="135"/>
      <c r="E644" s="135"/>
      <c r="F644" s="135"/>
      <c r="G644" s="135"/>
      <c r="H644" s="135"/>
      <c r="I644" s="135"/>
      <c r="J644" s="135"/>
      <c r="K644" s="135"/>
      <c r="L644" s="135"/>
      <c r="M644" s="135"/>
      <c r="N644" s="135"/>
      <c r="O644" s="135"/>
      <c r="P644" s="135"/>
      <c r="Q644" s="135"/>
      <c r="R644" s="135"/>
      <c r="S644" s="135"/>
      <c r="T644" s="135"/>
      <c r="U644" s="135"/>
      <c r="V644" s="135"/>
      <c r="W644" s="135"/>
      <c r="X644" s="135"/>
      <c r="Y644" s="135"/>
      <c r="Z644" s="135"/>
    </row>
    <row r="645" spans="1:26" ht="21.6" customHeight="1">
      <c r="A645" s="135"/>
      <c r="B645" s="135"/>
      <c r="C645" s="135"/>
      <c r="D645" s="135"/>
      <c r="E645" s="135"/>
      <c r="F645" s="135"/>
      <c r="G645" s="135"/>
      <c r="H645" s="135"/>
      <c r="I645" s="135"/>
      <c r="J645" s="135"/>
      <c r="K645" s="135"/>
      <c r="L645" s="135"/>
      <c r="M645" s="135"/>
      <c r="N645" s="135"/>
      <c r="O645" s="135"/>
      <c r="P645" s="135"/>
      <c r="Q645" s="135"/>
      <c r="R645" s="135"/>
      <c r="S645" s="135"/>
      <c r="T645" s="135"/>
      <c r="U645" s="135"/>
      <c r="V645" s="135"/>
      <c r="W645" s="135"/>
      <c r="X645" s="135"/>
      <c r="Y645" s="135"/>
      <c r="Z645" s="135"/>
    </row>
    <row r="646" spans="1:26" ht="21.6" customHeight="1">
      <c r="A646" s="135"/>
      <c r="B646" s="135"/>
      <c r="C646" s="135"/>
      <c r="D646" s="135"/>
      <c r="E646" s="135"/>
      <c r="F646" s="135"/>
      <c r="G646" s="135"/>
      <c r="H646" s="135"/>
      <c r="I646" s="135"/>
      <c r="J646" s="135"/>
      <c r="K646" s="135"/>
      <c r="L646" s="135"/>
      <c r="M646" s="135"/>
      <c r="N646" s="135"/>
      <c r="O646" s="135"/>
      <c r="P646" s="135"/>
      <c r="Q646" s="135"/>
      <c r="R646" s="135"/>
      <c r="S646" s="135"/>
      <c r="T646" s="135"/>
      <c r="U646" s="135"/>
      <c r="V646" s="135"/>
      <c r="W646" s="135"/>
      <c r="X646" s="135"/>
      <c r="Y646" s="135"/>
      <c r="Z646" s="135"/>
    </row>
    <row r="647" spans="1:26" ht="21.6" customHeight="1">
      <c r="A647" s="135"/>
      <c r="B647" s="135"/>
      <c r="C647" s="135"/>
      <c r="D647" s="135"/>
      <c r="E647" s="135"/>
      <c r="F647" s="135"/>
      <c r="G647" s="135"/>
      <c r="H647" s="135"/>
      <c r="I647" s="135"/>
      <c r="J647" s="135"/>
      <c r="K647" s="135"/>
      <c r="L647" s="135"/>
      <c r="M647" s="135"/>
      <c r="N647" s="135"/>
      <c r="O647" s="135"/>
      <c r="P647" s="135"/>
      <c r="Q647" s="135"/>
      <c r="R647" s="135"/>
      <c r="S647" s="135"/>
      <c r="T647" s="135"/>
      <c r="U647" s="135"/>
      <c r="V647" s="135"/>
      <c r="W647" s="135"/>
      <c r="X647" s="135"/>
      <c r="Y647" s="135"/>
      <c r="Z647" s="135"/>
    </row>
    <row r="648" spans="1:26" ht="21.6" customHeight="1">
      <c r="A648" s="135"/>
      <c r="B648" s="135"/>
      <c r="C648" s="135"/>
      <c r="D648" s="135"/>
      <c r="E648" s="135"/>
      <c r="F648" s="135"/>
      <c r="G648" s="135"/>
      <c r="H648" s="135"/>
      <c r="I648" s="135"/>
      <c r="J648" s="135"/>
      <c r="K648" s="135"/>
      <c r="L648" s="135"/>
      <c r="M648" s="135"/>
      <c r="N648" s="135"/>
      <c r="O648" s="135"/>
      <c r="P648" s="135"/>
      <c r="Q648" s="135"/>
      <c r="R648" s="135"/>
      <c r="S648" s="135"/>
      <c r="T648" s="135"/>
      <c r="U648" s="135"/>
      <c r="V648" s="135"/>
      <c r="W648" s="135"/>
      <c r="X648" s="135"/>
      <c r="Y648" s="135"/>
      <c r="Z648" s="135"/>
    </row>
    <row r="649" spans="1:26" ht="21.6" customHeight="1">
      <c r="A649" s="135"/>
      <c r="B649" s="135"/>
      <c r="C649" s="135"/>
      <c r="D649" s="135"/>
      <c r="E649" s="135"/>
      <c r="F649" s="135"/>
      <c r="G649" s="135"/>
      <c r="H649" s="135"/>
      <c r="I649" s="135"/>
      <c r="J649" s="135"/>
      <c r="K649" s="135"/>
      <c r="L649" s="135"/>
      <c r="M649" s="135"/>
      <c r="N649" s="135"/>
      <c r="O649" s="135"/>
      <c r="P649" s="135"/>
      <c r="Q649" s="135"/>
      <c r="R649" s="135"/>
      <c r="S649" s="135"/>
      <c r="T649" s="135"/>
      <c r="U649" s="135"/>
      <c r="V649" s="135"/>
      <c r="W649" s="135"/>
      <c r="X649" s="135"/>
      <c r="Y649" s="135"/>
      <c r="Z649" s="135"/>
    </row>
    <row r="650" spans="1:26" ht="21.6" customHeight="1">
      <c r="A650" s="135"/>
      <c r="B650" s="135"/>
      <c r="C650" s="135"/>
      <c r="D650" s="135"/>
      <c r="E650" s="135"/>
      <c r="F650" s="135"/>
      <c r="G650" s="135"/>
      <c r="H650" s="135"/>
      <c r="I650" s="135"/>
      <c r="J650" s="135"/>
      <c r="K650" s="135"/>
      <c r="L650" s="135"/>
      <c r="M650" s="135"/>
      <c r="N650" s="135"/>
      <c r="O650" s="135"/>
      <c r="P650" s="135"/>
      <c r="Q650" s="135"/>
      <c r="R650" s="135"/>
      <c r="S650" s="135"/>
      <c r="T650" s="135"/>
      <c r="U650" s="135"/>
      <c r="V650" s="135"/>
      <c r="W650" s="135"/>
      <c r="X650" s="135"/>
      <c r="Y650" s="135"/>
      <c r="Z650" s="135"/>
    </row>
    <row r="651" spans="1:26" ht="21.6" customHeight="1">
      <c r="A651" s="135"/>
      <c r="B651" s="135"/>
      <c r="C651" s="135"/>
      <c r="D651" s="135"/>
      <c r="E651" s="135"/>
      <c r="F651" s="135"/>
      <c r="G651" s="135"/>
      <c r="H651" s="135"/>
      <c r="I651" s="135"/>
      <c r="J651" s="135"/>
      <c r="K651" s="135"/>
      <c r="L651" s="135"/>
      <c r="M651" s="135"/>
      <c r="N651" s="135"/>
      <c r="O651" s="135"/>
      <c r="P651" s="135"/>
      <c r="Q651" s="135"/>
      <c r="R651" s="135"/>
      <c r="S651" s="135"/>
      <c r="T651" s="135"/>
      <c r="U651" s="135"/>
      <c r="V651" s="135"/>
      <c r="W651" s="135"/>
      <c r="X651" s="135"/>
      <c r="Y651" s="135"/>
      <c r="Z651" s="135"/>
    </row>
    <row r="652" spans="1:26" ht="21.6" customHeight="1">
      <c r="A652" s="135"/>
      <c r="B652" s="135"/>
      <c r="C652" s="135"/>
      <c r="D652" s="135"/>
      <c r="E652" s="135"/>
      <c r="F652" s="135"/>
      <c r="G652" s="135"/>
      <c r="H652" s="135"/>
      <c r="I652" s="135"/>
      <c r="J652" s="135"/>
      <c r="K652" s="135"/>
      <c r="L652" s="135"/>
      <c r="M652" s="135"/>
      <c r="N652" s="135"/>
      <c r="O652" s="135"/>
      <c r="P652" s="135"/>
      <c r="Q652" s="135"/>
      <c r="R652" s="135"/>
      <c r="S652" s="135"/>
      <c r="T652" s="135"/>
      <c r="U652" s="135"/>
      <c r="V652" s="135"/>
      <c r="W652" s="135"/>
      <c r="X652" s="135"/>
      <c r="Y652" s="135"/>
      <c r="Z652" s="135"/>
    </row>
    <row r="653" spans="1:26" ht="21.6" customHeight="1">
      <c r="A653" s="135"/>
      <c r="B653" s="135"/>
      <c r="C653" s="135"/>
      <c r="D653" s="135"/>
      <c r="E653" s="135"/>
      <c r="F653" s="135"/>
      <c r="G653" s="135"/>
      <c r="H653" s="135"/>
      <c r="I653" s="135"/>
      <c r="J653" s="135"/>
      <c r="K653" s="135"/>
      <c r="L653" s="135"/>
      <c r="M653" s="135"/>
      <c r="N653" s="135"/>
      <c r="O653" s="135"/>
      <c r="P653" s="135"/>
      <c r="Q653" s="135"/>
      <c r="R653" s="135"/>
      <c r="S653" s="135"/>
      <c r="T653" s="135"/>
      <c r="U653" s="135"/>
      <c r="V653" s="135"/>
      <c r="W653" s="135"/>
      <c r="X653" s="135"/>
      <c r="Y653" s="135"/>
      <c r="Z653" s="135"/>
    </row>
    <row r="654" spans="1:26" ht="21.6" customHeight="1">
      <c r="A654" s="135"/>
      <c r="B654" s="135"/>
      <c r="C654" s="135"/>
      <c r="D654" s="135"/>
      <c r="E654" s="135"/>
      <c r="F654" s="135"/>
      <c r="G654" s="135"/>
      <c r="H654" s="135"/>
      <c r="I654" s="135"/>
      <c r="J654" s="135"/>
      <c r="K654" s="135"/>
      <c r="L654" s="135"/>
      <c r="M654" s="135"/>
      <c r="N654" s="135"/>
      <c r="O654" s="135"/>
      <c r="P654" s="135"/>
      <c r="Q654" s="135"/>
      <c r="R654" s="135"/>
      <c r="S654" s="135"/>
      <c r="T654" s="135"/>
      <c r="U654" s="135"/>
      <c r="V654" s="135"/>
      <c r="W654" s="135"/>
      <c r="X654" s="135"/>
      <c r="Y654" s="135"/>
      <c r="Z654" s="135"/>
    </row>
    <row r="655" spans="1:26" ht="21.6" customHeight="1">
      <c r="A655" s="135"/>
      <c r="B655" s="135"/>
      <c r="C655" s="135"/>
      <c r="D655" s="135"/>
      <c r="E655" s="135"/>
      <c r="F655" s="135"/>
      <c r="G655" s="135"/>
      <c r="H655" s="135"/>
      <c r="I655" s="135"/>
      <c r="J655" s="135"/>
      <c r="K655" s="135"/>
      <c r="L655" s="135"/>
      <c r="M655" s="135"/>
      <c r="N655" s="135"/>
      <c r="O655" s="135"/>
      <c r="P655" s="135"/>
      <c r="Q655" s="135"/>
      <c r="R655" s="135"/>
      <c r="S655" s="135"/>
      <c r="T655" s="135"/>
      <c r="U655" s="135"/>
      <c r="V655" s="135"/>
      <c r="W655" s="135"/>
      <c r="X655" s="135"/>
      <c r="Y655" s="135"/>
      <c r="Z655" s="135"/>
    </row>
    <row r="656" spans="1:26" ht="21.6" customHeight="1">
      <c r="A656" s="135"/>
      <c r="B656" s="135"/>
      <c r="C656" s="135"/>
      <c r="D656" s="135"/>
      <c r="E656" s="135"/>
      <c r="F656" s="135"/>
      <c r="G656" s="135"/>
      <c r="H656" s="135"/>
      <c r="I656" s="135"/>
      <c r="J656" s="135"/>
      <c r="K656" s="135"/>
      <c r="L656" s="135"/>
      <c r="M656" s="135"/>
      <c r="N656" s="135"/>
      <c r="O656" s="135"/>
      <c r="P656" s="135"/>
      <c r="Q656" s="135"/>
      <c r="R656" s="135"/>
      <c r="S656" s="135"/>
      <c r="T656" s="135"/>
      <c r="U656" s="135"/>
      <c r="V656" s="135"/>
      <c r="W656" s="135"/>
      <c r="X656" s="135"/>
      <c r="Y656" s="135"/>
      <c r="Z656" s="135"/>
    </row>
    <row r="657" spans="1:26" ht="21.6" customHeight="1">
      <c r="A657" s="135"/>
      <c r="B657" s="135"/>
      <c r="C657" s="135"/>
      <c r="D657" s="135"/>
      <c r="E657" s="135"/>
      <c r="F657" s="135"/>
      <c r="G657" s="135"/>
      <c r="H657" s="135"/>
      <c r="I657" s="135"/>
      <c r="J657" s="135"/>
      <c r="K657" s="135"/>
      <c r="L657" s="135"/>
      <c r="M657" s="135"/>
      <c r="N657" s="135"/>
      <c r="O657" s="135"/>
      <c r="P657" s="135"/>
      <c r="Q657" s="135"/>
      <c r="R657" s="135"/>
      <c r="S657" s="135"/>
      <c r="T657" s="135"/>
      <c r="U657" s="135"/>
      <c r="V657" s="135"/>
      <c r="W657" s="135"/>
      <c r="X657" s="135"/>
      <c r="Y657" s="135"/>
      <c r="Z657" s="135"/>
    </row>
    <row r="658" spans="1:26" ht="21.6" customHeight="1">
      <c r="A658" s="135"/>
      <c r="B658" s="135"/>
      <c r="C658" s="135"/>
      <c r="D658" s="135"/>
      <c r="E658" s="135"/>
      <c r="F658" s="135"/>
      <c r="G658" s="135"/>
      <c r="H658" s="135"/>
      <c r="I658" s="135"/>
      <c r="J658" s="135"/>
      <c r="K658" s="135"/>
      <c r="L658" s="135"/>
      <c r="M658" s="135"/>
      <c r="N658" s="135"/>
      <c r="O658" s="135"/>
      <c r="P658" s="135"/>
      <c r="Q658" s="135"/>
      <c r="R658" s="135"/>
      <c r="S658" s="135"/>
      <c r="T658" s="135"/>
      <c r="U658" s="135"/>
      <c r="V658" s="135"/>
      <c r="W658" s="135"/>
      <c r="X658" s="135"/>
      <c r="Y658" s="135"/>
      <c r="Z658" s="135"/>
    </row>
    <row r="659" spans="1:26" ht="21.6" customHeight="1">
      <c r="A659" s="135"/>
      <c r="B659" s="135"/>
      <c r="C659" s="135"/>
      <c r="D659" s="135"/>
      <c r="E659" s="135"/>
      <c r="F659" s="135"/>
      <c r="G659" s="135"/>
      <c r="H659" s="135"/>
      <c r="I659" s="135"/>
      <c r="J659" s="135"/>
      <c r="K659" s="135"/>
      <c r="L659" s="135"/>
      <c r="M659" s="135"/>
      <c r="N659" s="135"/>
      <c r="O659" s="135"/>
      <c r="P659" s="135"/>
      <c r="Q659" s="135"/>
      <c r="R659" s="135"/>
      <c r="S659" s="135"/>
      <c r="T659" s="135"/>
      <c r="U659" s="135"/>
      <c r="V659" s="135"/>
      <c r="W659" s="135"/>
      <c r="X659" s="135"/>
      <c r="Y659" s="135"/>
      <c r="Z659" s="135"/>
    </row>
    <row r="660" spans="1:26" ht="21.6" customHeight="1">
      <c r="A660" s="135"/>
      <c r="B660" s="135"/>
      <c r="C660" s="135"/>
      <c r="D660" s="135"/>
      <c r="E660" s="135"/>
      <c r="F660" s="135"/>
      <c r="G660" s="135"/>
      <c r="H660" s="135"/>
      <c r="I660" s="135"/>
      <c r="J660" s="135"/>
      <c r="K660" s="135"/>
      <c r="L660" s="135"/>
      <c r="M660" s="135"/>
      <c r="N660" s="135"/>
      <c r="O660" s="135"/>
      <c r="P660" s="135"/>
      <c r="Q660" s="135"/>
      <c r="R660" s="135"/>
      <c r="S660" s="135"/>
      <c r="T660" s="135"/>
      <c r="U660" s="135"/>
      <c r="V660" s="135"/>
      <c r="W660" s="135"/>
      <c r="X660" s="135"/>
      <c r="Y660" s="135"/>
      <c r="Z660" s="135"/>
    </row>
    <row r="661" spans="1:26" ht="21.6" customHeight="1">
      <c r="A661" s="135"/>
      <c r="B661" s="135"/>
      <c r="C661" s="135"/>
      <c r="D661" s="135"/>
      <c r="E661" s="135"/>
      <c r="F661" s="135"/>
      <c r="G661" s="135"/>
      <c r="H661" s="135"/>
      <c r="I661" s="135"/>
      <c r="J661" s="135"/>
      <c r="K661" s="135"/>
      <c r="L661" s="135"/>
      <c r="M661" s="135"/>
      <c r="N661" s="135"/>
      <c r="O661" s="135"/>
      <c r="P661" s="135"/>
      <c r="Q661" s="135"/>
      <c r="R661" s="135"/>
      <c r="S661" s="135"/>
      <c r="T661" s="135"/>
      <c r="U661" s="135"/>
      <c r="V661" s="135"/>
      <c r="W661" s="135"/>
      <c r="X661" s="135"/>
      <c r="Y661" s="135"/>
      <c r="Z661" s="135"/>
    </row>
    <row r="662" spans="1:26" ht="21.6" customHeight="1">
      <c r="A662" s="135"/>
      <c r="B662" s="135"/>
      <c r="C662" s="135"/>
      <c r="D662" s="135"/>
      <c r="E662" s="135"/>
      <c r="F662" s="135"/>
      <c r="G662" s="135"/>
      <c r="H662" s="135"/>
      <c r="I662" s="135"/>
      <c r="J662" s="135"/>
      <c r="K662" s="135"/>
      <c r="L662" s="135"/>
      <c r="M662" s="135"/>
      <c r="N662" s="135"/>
      <c r="O662" s="135"/>
      <c r="P662" s="135"/>
      <c r="Q662" s="135"/>
      <c r="R662" s="135"/>
      <c r="S662" s="135"/>
      <c r="T662" s="135"/>
      <c r="U662" s="135"/>
      <c r="V662" s="135"/>
      <c r="W662" s="135"/>
      <c r="X662" s="135"/>
      <c r="Y662" s="135"/>
      <c r="Z662" s="135"/>
    </row>
    <row r="663" spans="1:26" ht="21.6" customHeight="1">
      <c r="A663" s="135"/>
      <c r="B663" s="135"/>
      <c r="C663" s="135"/>
      <c r="D663" s="135"/>
      <c r="E663" s="135"/>
      <c r="F663" s="135"/>
      <c r="G663" s="135"/>
      <c r="H663" s="135"/>
      <c r="I663" s="135"/>
      <c r="J663" s="135"/>
      <c r="K663" s="135"/>
      <c r="L663" s="135"/>
      <c r="M663" s="135"/>
      <c r="N663" s="135"/>
      <c r="O663" s="135"/>
      <c r="P663" s="135"/>
      <c r="Q663" s="135"/>
      <c r="R663" s="135"/>
      <c r="S663" s="135"/>
      <c r="T663" s="135"/>
      <c r="U663" s="135"/>
      <c r="V663" s="135"/>
      <c r="W663" s="135"/>
      <c r="X663" s="135"/>
      <c r="Y663" s="135"/>
      <c r="Z663" s="135"/>
    </row>
    <row r="664" spans="1:26" ht="21.6" customHeight="1">
      <c r="A664" s="135"/>
      <c r="B664" s="135"/>
      <c r="C664" s="135"/>
      <c r="D664" s="135"/>
      <c r="E664" s="135"/>
      <c r="F664" s="135"/>
      <c r="G664" s="135"/>
      <c r="H664" s="135"/>
      <c r="I664" s="135"/>
      <c r="J664" s="135"/>
      <c r="K664" s="135"/>
      <c r="L664" s="135"/>
      <c r="M664" s="135"/>
      <c r="N664" s="135"/>
      <c r="O664" s="135"/>
      <c r="P664" s="135"/>
      <c r="Q664" s="135"/>
      <c r="R664" s="135"/>
      <c r="S664" s="135"/>
      <c r="T664" s="135"/>
      <c r="U664" s="135"/>
      <c r="V664" s="135"/>
      <c r="W664" s="135"/>
      <c r="X664" s="135"/>
      <c r="Y664" s="135"/>
      <c r="Z664" s="135"/>
    </row>
    <row r="665" spans="1:26" ht="21.6" customHeight="1">
      <c r="A665" s="135"/>
      <c r="B665" s="135"/>
      <c r="C665" s="135"/>
      <c r="D665" s="135"/>
      <c r="E665" s="135"/>
      <c r="F665" s="135"/>
      <c r="G665" s="135"/>
      <c r="H665" s="135"/>
      <c r="I665" s="135"/>
      <c r="J665" s="135"/>
      <c r="K665" s="135"/>
      <c r="L665" s="135"/>
      <c r="M665" s="135"/>
      <c r="N665" s="135"/>
      <c r="O665" s="135"/>
      <c r="P665" s="135"/>
      <c r="Q665" s="135"/>
      <c r="R665" s="135"/>
      <c r="S665" s="135"/>
      <c r="T665" s="135"/>
      <c r="U665" s="135"/>
      <c r="V665" s="135"/>
      <c r="W665" s="135"/>
      <c r="X665" s="135"/>
      <c r="Y665" s="135"/>
      <c r="Z665" s="135"/>
    </row>
    <row r="666" spans="1:26" ht="21.6" customHeight="1">
      <c r="A666" s="135"/>
      <c r="B666" s="135"/>
      <c r="C666" s="135"/>
      <c r="D666" s="135"/>
      <c r="E666" s="135"/>
      <c r="F666" s="135"/>
      <c r="G666" s="135"/>
      <c r="H666" s="135"/>
      <c r="I666" s="135"/>
      <c r="J666" s="135"/>
      <c r="K666" s="135"/>
      <c r="L666" s="135"/>
      <c r="M666" s="135"/>
      <c r="N666" s="135"/>
      <c r="O666" s="135"/>
      <c r="P666" s="135"/>
      <c r="Q666" s="135"/>
      <c r="R666" s="135"/>
      <c r="S666" s="135"/>
      <c r="T666" s="135"/>
      <c r="U666" s="135"/>
      <c r="V666" s="135"/>
      <c r="W666" s="135"/>
      <c r="X666" s="135"/>
      <c r="Y666" s="135"/>
      <c r="Z666" s="135"/>
    </row>
    <row r="667" spans="1:26" ht="21.6" customHeight="1">
      <c r="A667" s="135"/>
      <c r="B667" s="135"/>
      <c r="C667" s="135"/>
      <c r="D667" s="135"/>
      <c r="E667" s="135"/>
      <c r="F667" s="135"/>
      <c r="G667" s="135"/>
      <c r="H667" s="135"/>
      <c r="I667" s="135"/>
      <c r="J667" s="135"/>
      <c r="K667" s="135"/>
      <c r="L667" s="135"/>
      <c r="M667" s="135"/>
      <c r="N667" s="135"/>
      <c r="O667" s="135"/>
      <c r="P667" s="135"/>
      <c r="Q667" s="135"/>
      <c r="R667" s="135"/>
      <c r="S667" s="135"/>
      <c r="T667" s="135"/>
      <c r="U667" s="135"/>
      <c r="V667" s="135"/>
      <c r="W667" s="135"/>
      <c r="X667" s="135"/>
      <c r="Y667" s="135"/>
      <c r="Z667" s="135"/>
    </row>
    <row r="668" spans="1:26" ht="21.6" customHeight="1">
      <c r="A668" s="135"/>
      <c r="B668" s="135"/>
      <c r="C668" s="135"/>
      <c r="D668" s="135"/>
      <c r="E668" s="135"/>
      <c r="F668" s="135"/>
      <c r="G668" s="135"/>
      <c r="H668" s="135"/>
      <c r="I668" s="135"/>
      <c r="J668" s="135"/>
      <c r="K668" s="135"/>
      <c r="L668" s="135"/>
      <c r="M668" s="135"/>
      <c r="N668" s="135"/>
      <c r="O668" s="135"/>
      <c r="P668" s="135"/>
      <c r="Q668" s="135"/>
      <c r="R668" s="135"/>
      <c r="S668" s="135"/>
      <c r="T668" s="135"/>
      <c r="U668" s="135"/>
      <c r="V668" s="135"/>
      <c r="W668" s="135"/>
      <c r="X668" s="135"/>
      <c r="Y668" s="135"/>
      <c r="Z668" s="135"/>
    </row>
    <row r="669" spans="1:26" ht="21.6" customHeight="1">
      <c r="A669" s="135"/>
      <c r="B669" s="135"/>
      <c r="C669" s="135"/>
      <c r="D669" s="135"/>
      <c r="E669" s="135"/>
      <c r="F669" s="135"/>
      <c r="G669" s="135"/>
      <c r="H669" s="135"/>
      <c r="I669" s="135"/>
      <c r="J669" s="135"/>
      <c r="K669" s="135"/>
      <c r="L669" s="135"/>
      <c r="M669" s="135"/>
      <c r="N669" s="135"/>
      <c r="O669" s="135"/>
      <c r="P669" s="135"/>
      <c r="Q669" s="135"/>
      <c r="R669" s="135"/>
      <c r="S669" s="135"/>
      <c r="T669" s="135"/>
      <c r="U669" s="135"/>
      <c r="V669" s="135"/>
      <c r="W669" s="135"/>
      <c r="X669" s="135"/>
      <c r="Y669" s="135"/>
      <c r="Z669" s="135"/>
    </row>
    <row r="670" spans="1:26" ht="21.6" customHeight="1">
      <c r="A670" s="135"/>
      <c r="B670" s="135"/>
      <c r="C670" s="135"/>
      <c r="D670" s="135"/>
      <c r="E670" s="135"/>
      <c r="F670" s="135"/>
      <c r="G670" s="135"/>
      <c r="H670" s="135"/>
      <c r="I670" s="135"/>
      <c r="J670" s="135"/>
      <c r="K670" s="135"/>
      <c r="L670" s="135"/>
      <c r="M670" s="135"/>
      <c r="N670" s="135"/>
      <c r="O670" s="135"/>
      <c r="P670" s="135"/>
      <c r="Q670" s="135"/>
      <c r="R670" s="135"/>
      <c r="S670" s="135"/>
      <c r="T670" s="135"/>
      <c r="U670" s="135"/>
      <c r="V670" s="135"/>
      <c r="W670" s="135"/>
      <c r="X670" s="135"/>
      <c r="Y670" s="135"/>
      <c r="Z670" s="135"/>
    </row>
    <row r="671" spans="1:26" ht="21.6" customHeight="1">
      <c r="A671" s="135"/>
      <c r="B671" s="135"/>
      <c r="C671" s="135"/>
      <c r="D671" s="135"/>
      <c r="E671" s="135"/>
      <c r="F671" s="135"/>
      <c r="G671" s="135"/>
      <c r="H671" s="135"/>
      <c r="I671" s="135"/>
      <c r="J671" s="135"/>
      <c r="K671" s="135"/>
      <c r="L671" s="135"/>
      <c r="M671" s="135"/>
      <c r="N671" s="135"/>
      <c r="O671" s="135"/>
      <c r="P671" s="135"/>
      <c r="Q671" s="135"/>
      <c r="R671" s="135"/>
      <c r="S671" s="135"/>
      <c r="T671" s="135"/>
      <c r="U671" s="135"/>
      <c r="V671" s="135"/>
      <c r="W671" s="135"/>
      <c r="X671" s="135"/>
      <c r="Y671" s="135"/>
      <c r="Z671" s="135"/>
    </row>
    <row r="672" spans="1:26" ht="21.6" customHeight="1">
      <c r="A672" s="135"/>
      <c r="B672" s="135"/>
      <c r="C672" s="135"/>
      <c r="D672" s="135"/>
      <c r="E672" s="135"/>
      <c r="F672" s="135"/>
      <c r="G672" s="135"/>
      <c r="H672" s="135"/>
      <c r="I672" s="135"/>
      <c r="J672" s="135"/>
      <c r="K672" s="135"/>
      <c r="L672" s="135"/>
      <c r="M672" s="135"/>
      <c r="N672" s="135"/>
      <c r="O672" s="135"/>
      <c r="P672" s="135"/>
      <c r="Q672" s="135"/>
      <c r="R672" s="135"/>
      <c r="S672" s="135"/>
      <c r="T672" s="135"/>
      <c r="U672" s="135"/>
      <c r="V672" s="135"/>
      <c r="W672" s="135"/>
      <c r="X672" s="135"/>
      <c r="Y672" s="135"/>
      <c r="Z672" s="135"/>
    </row>
    <row r="673" spans="1:26" ht="21.6" customHeight="1">
      <c r="A673" s="135"/>
      <c r="B673" s="135"/>
      <c r="C673" s="135"/>
      <c r="D673" s="135"/>
      <c r="E673" s="135"/>
      <c r="F673" s="135"/>
      <c r="G673" s="135"/>
      <c r="H673" s="135"/>
      <c r="I673" s="135"/>
      <c r="J673" s="135"/>
      <c r="K673" s="135"/>
      <c r="L673" s="135"/>
      <c r="M673" s="135"/>
      <c r="N673" s="135"/>
      <c r="O673" s="135"/>
      <c r="P673" s="135"/>
      <c r="Q673" s="135"/>
      <c r="R673" s="135"/>
      <c r="S673" s="135"/>
      <c r="T673" s="135"/>
      <c r="U673" s="135"/>
      <c r="V673" s="135"/>
      <c r="W673" s="135"/>
      <c r="X673" s="135"/>
      <c r="Y673" s="135"/>
      <c r="Z673" s="135"/>
    </row>
    <row r="674" spans="1:26" ht="21.6" customHeight="1">
      <c r="A674" s="135"/>
      <c r="B674" s="135"/>
      <c r="C674" s="135"/>
      <c r="D674" s="135"/>
      <c r="E674" s="135"/>
      <c r="F674" s="135"/>
      <c r="G674" s="135"/>
      <c r="H674" s="135"/>
      <c r="I674" s="135"/>
      <c r="J674" s="135"/>
      <c r="K674" s="135"/>
      <c r="L674" s="135"/>
      <c r="M674" s="135"/>
      <c r="N674" s="135"/>
      <c r="O674" s="135"/>
      <c r="P674" s="135"/>
      <c r="Q674" s="135"/>
      <c r="R674" s="135"/>
      <c r="S674" s="135"/>
      <c r="T674" s="135"/>
      <c r="U674" s="135"/>
      <c r="V674" s="135"/>
      <c r="W674" s="135"/>
      <c r="X674" s="135"/>
      <c r="Y674" s="135"/>
      <c r="Z674" s="135"/>
    </row>
    <row r="675" spans="1:26" ht="21.6" customHeight="1">
      <c r="A675" s="135"/>
      <c r="B675" s="135"/>
      <c r="C675" s="135"/>
      <c r="D675" s="135"/>
      <c r="E675" s="135"/>
      <c r="F675" s="135"/>
      <c r="G675" s="135"/>
      <c r="H675" s="135"/>
      <c r="I675" s="135"/>
      <c r="J675" s="135"/>
      <c r="K675" s="135"/>
      <c r="L675" s="135"/>
      <c r="M675" s="135"/>
      <c r="N675" s="135"/>
      <c r="O675" s="135"/>
      <c r="P675" s="135"/>
      <c r="Q675" s="135"/>
      <c r="R675" s="135"/>
      <c r="S675" s="135"/>
      <c r="T675" s="135"/>
      <c r="U675" s="135"/>
      <c r="V675" s="135"/>
      <c r="W675" s="135"/>
      <c r="X675" s="135"/>
      <c r="Y675" s="135"/>
      <c r="Z675" s="135"/>
    </row>
    <row r="676" spans="1:26" ht="21.6" customHeight="1">
      <c r="A676" s="135"/>
      <c r="B676" s="135"/>
      <c r="C676" s="135"/>
      <c r="D676" s="135"/>
      <c r="E676" s="135"/>
      <c r="F676" s="135"/>
      <c r="G676" s="135"/>
      <c r="H676" s="135"/>
      <c r="I676" s="135"/>
      <c r="J676" s="135"/>
      <c r="K676" s="135"/>
      <c r="L676" s="135"/>
      <c r="M676" s="135"/>
      <c r="N676" s="135"/>
      <c r="O676" s="135"/>
      <c r="P676" s="135"/>
      <c r="Q676" s="135"/>
      <c r="R676" s="135"/>
      <c r="S676" s="135"/>
      <c r="T676" s="135"/>
      <c r="U676" s="135"/>
      <c r="V676" s="135"/>
      <c r="W676" s="135"/>
      <c r="X676" s="135"/>
      <c r="Y676" s="135"/>
      <c r="Z676" s="135"/>
    </row>
    <row r="677" spans="1:26" ht="21.6" customHeight="1">
      <c r="A677" s="135"/>
      <c r="B677" s="135"/>
      <c r="C677" s="135"/>
      <c r="D677" s="135"/>
      <c r="E677" s="135"/>
      <c r="F677" s="135"/>
      <c r="G677" s="135"/>
      <c r="H677" s="135"/>
      <c r="I677" s="135"/>
      <c r="J677" s="135"/>
      <c r="K677" s="135"/>
      <c r="L677" s="135"/>
      <c r="M677" s="135"/>
      <c r="N677" s="135"/>
      <c r="O677" s="135"/>
      <c r="P677" s="135"/>
      <c r="Q677" s="135"/>
      <c r="R677" s="135"/>
      <c r="S677" s="135"/>
      <c r="T677" s="135"/>
      <c r="U677" s="135"/>
      <c r="V677" s="135"/>
      <c r="W677" s="135"/>
      <c r="X677" s="135"/>
      <c r="Y677" s="135"/>
      <c r="Z677" s="135"/>
    </row>
    <row r="678" spans="1:26" ht="21.6" customHeight="1">
      <c r="A678" s="135"/>
      <c r="B678" s="135"/>
      <c r="C678" s="135"/>
      <c r="D678" s="135"/>
      <c r="E678" s="135"/>
      <c r="F678" s="135"/>
      <c r="G678" s="135"/>
      <c r="H678" s="135"/>
      <c r="I678" s="135"/>
      <c r="J678" s="135"/>
      <c r="K678" s="135"/>
      <c r="L678" s="135"/>
      <c r="M678" s="135"/>
      <c r="N678" s="135"/>
      <c r="O678" s="135"/>
      <c r="P678" s="135"/>
      <c r="Q678" s="135"/>
      <c r="R678" s="135"/>
      <c r="S678" s="135"/>
      <c r="T678" s="135"/>
      <c r="U678" s="135"/>
      <c r="V678" s="135"/>
      <c r="W678" s="135"/>
      <c r="X678" s="135"/>
      <c r="Y678" s="135"/>
      <c r="Z678" s="135"/>
    </row>
    <row r="679" spans="1:26" ht="21.6" customHeight="1">
      <c r="A679" s="135"/>
      <c r="B679" s="135"/>
      <c r="C679" s="135"/>
      <c r="D679" s="135"/>
      <c r="E679" s="135"/>
      <c r="F679" s="135"/>
      <c r="G679" s="135"/>
      <c r="H679" s="135"/>
      <c r="I679" s="135"/>
      <c r="J679" s="135"/>
      <c r="K679" s="135"/>
      <c r="L679" s="135"/>
      <c r="M679" s="135"/>
      <c r="N679" s="135"/>
      <c r="O679" s="135"/>
      <c r="P679" s="135"/>
      <c r="Q679" s="135"/>
      <c r="R679" s="135"/>
      <c r="S679" s="135"/>
      <c r="T679" s="135"/>
      <c r="U679" s="135"/>
      <c r="V679" s="135"/>
      <c r="W679" s="135"/>
      <c r="X679" s="135"/>
      <c r="Y679" s="135"/>
      <c r="Z679" s="135"/>
    </row>
    <row r="680" spans="1:26" ht="21.6" customHeight="1">
      <c r="A680" s="135"/>
      <c r="B680" s="135"/>
      <c r="C680" s="135"/>
      <c r="D680" s="135"/>
      <c r="E680" s="135"/>
      <c r="F680" s="135"/>
      <c r="G680" s="135"/>
      <c r="H680" s="135"/>
      <c r="I680" s="135"/>
      <c r="J680" s="135"/>
      <c r="K680" s="135"/>
      <c r="L680" s="135"/>
      <c r="M680" s="135"/>
      <c r="N680" s="135"/>
      <c r="O680" s="135"/>
      <c r="P680" s="135"/>
      <c r="Q680" s="135"/>
      <c r="R680" s="135"/>
      <c r="S680" s="135"/>
      <c r="T680" s="135"/>
      <c r="U680" s="135"/>
      <c r="V680" s="135"/>
      <c r="W680" s="135"/>
      <c r="X680" s="135"/>
      <c r="Y680" s="135"/>
      <c r="Z680" s="135"/>
    </row>
    <row r="681" spans="1:26" ht="21.6" customHeight="1">
      <c r="A681" s="135"/>
      <c r="B681" s="135"/>
      <c r="C681" s="135"/>
      <c r="D681" s="135"/>
      <c r="E681" s="135"/>
      <c r="F681" s="135"/>
      <c r="G681" s="135"/>
      <c r="H681" s="135"/>
      <c r="I681" s="135"/>
      <c r="J681" s="135"/>
      <c r="K681" s="135"/>
      <c r="L681" s="135"/>
      <c r="M681" s="135"/>
      <c r="N681" s="135"/>
      <c r="O681" s="135"/>
      <c r="P681" s="135"/>
      <c r="Q681" s="135"/>
      <c r="R681" s="135"/>
      <c r="S681" s="135"/>
      <c r="T681" s="135"/>
      <c r="U681" s="135"/>
      <c r="V681" s="135"/>
      <c r="W681" s="135"/>
      <c r="X681" s="135"/>
      <c r="Y681" s="135"/>
      <c r="Z681" s="135"/>
    </row>
    <row r="682" spans="1:26" ht="21.6" customHeight="1">
      <c r="A682" s="135"/>
      <c r="B682" s="135"/>
      <c r="C682" s="135"/>
      <c r="D682" s="135"/>
      <c r="E682" s="135"/>
      <c r="F682" s="135"/>
      <c r="G682" s="135"/>
      <c r="H682" s="135"/>
      <c r="I682" s="135"/>
      <c r="J682" s="135"/>
      <c r="K682" s="135"/>
      <c r="L682" s="135"/>
      <c r="M682" s="135"/>
      <c r="N682" s="135"/>
      <c r="O682" s="135"/>
      <c r="P682" s="135"/>
      <c r="Q682" s="135"/>
      <c r="R682" s="135"/>
      <c r="S682" s="135"/>
      <c r="T682" s="135"/>
      <c r="U682" s="135"/>
      <c r="V682" s="135"/>
      <c r="W682" s="135"/>
      <c r="X682" s="135"/>
      <c r="Y682" s="135"/>
      <c r="Z682" s="135"/>
    </row>
    <row r="683" spans="1:26" ht="21.6" customHeight="1">
      <c r="A683" s="135"/>
      <c r="B683" s="135"/>
      <c r="C683" s="135"/>
      <c r="D683" s="135"/>
      <c r="E683" s="135"/>
      <c r="F683" s="135"/>
      <c r="G683" s="135"/>
      <c r="H683" s="135"/>
      <c r="I683" s="135"/>
      <c r="J683" s="135"/>
      <c r="K683" s="135"/>
      <c r="L683" s="135"/>
      <c r="M683" s="135"/>
      <c r="N683" s="135"/>
      <c r="O683" s="135"/>
      <c r="P683" s="135"/>
      <c r="Q683" s="135"/>
      <c r="R683" s="135"/>
      <c r="S683" s="135"/>
      <c r="T683" s="135"/>
      <c r="U683" s="135"/>
      <c r="V683" s="135"/>
      <c r="W683" s="135"/>
      <c r="X683" s="135"/>
      <c r="Y683" s="135"/>
      <c r="Z683" s="135"/>
    </row>
    <row r="684" spans="1:26" ht="21.6" customHeight="1">
      <c r="A684" s="135"/>
      <c r="B684" s="135"/>
      <c r="C684" s="135"/>
      <c r="D684" s="135"/>
      <c r="E684" s="135"/>
      <c r="F684" s="135"/>
      <c r="G684" s="135"/>
      <c r="H684" s="135"/>
      <c r="I684" s="135"/>
      <c r="J684" s="135"/>
      <c r="K684" s="135"/>
      <c r="L684" s="135"/>
      <c r="M684" s="135"/>
      <c r="N684" s="135"/>
      <c r="O684" s="135"/>
      <c r="P684" s="135"/>
      <c r="Q684" s="135"/>
      <c r="R684" s="135"/>
      <c r="S684" s="135"/>
      <c r="T684" s="135"/>
      <c r="U684" s="135"/>
      <c r="V684" s="135"/>
      <c r="W684" s="135"/>
      <c r="X684" s="135"/>
      <c r="Y684" s="135"/>
      <c r="Z684" s="135"/>
    </row>
    <row r="685" spans="1:26" ht="21.6" customHeight="1">
      <c r="A685" s="135"/>
      <c r="B685" s="135"/>
      <c r="C685" s="135"/>
      <c r="D685" s="135"/>
      <c r="E685" s="135"/>
      <c r="F685" s="135"/>
      <c r="G685" s="135"/>
      <c r="H685" s="135"/>
      <c r="I685" s="135"/>
      <c r="J685" s="135"/>
      <c r="K685" s="135"/>
      <c r="L685" s="135"/>
      <c r="M685" s="135"/>
      <c r="N685" s="135"/>
      <c r="O685" s="135"/>
      <c r="P685" s="135"/>
      <c r="Q685" s="135"/>
      <c r="R685" s="135"/>
      <c r="S685" s="135"/>
      <c r="T685" s="135"/>
      <c r="U685" s="135"/>
      <c r="V685" s="135"/>
      <c r="W685" s="135"/>
      <c r="X685" s="135"/>
      <c r="Y685" s="135"/>
      <c r="Z685" s="135"/>
    </row>
    <row r="686" spans="1:26" ht="21.6" customHeight="1">
      <c r="A686" s="135"/>
      <c r="B686" s="135"/>
      <c r="C686" s="135"/>
      <c r="D686" s="135"/>
      <c r="E686" s="135"/>
      <c r="F686" s="135"/>
      <c r="G686" s="135"/>
      <c r="H686" s="135"/>
      <c r="I686" s="135"/>
      <c r="J686" s="135"/>
      <c r="K686" s="135"/>
      <c r="L686" s="135"/>
      <c r="M686" s="135"/>
      <c r="N686" s="135"/>
      <c r="O686" s="135"/>
      <c r="P686" s="135"/>
      <c r="Q686" s="135"/>
      <c r="R686" s="135"/>
      <c r="S686" s="135"/>
      <c r="T686" s="135"/>
      <c r="U686" s="135"/>
      <c r="V686" s="135"/>
      <c r="W686" s="135"/>
      <c r="X686" s="135"/>
      <c r="Y686" s="135"/>
      <c r="Z686" s="135"/>
    </row>
    <row r="687" spans="1:26" ht="21.6" customHeight="1">
      <c r="A687" s="135"/>
      <c r="B687" s="135"/>
      <c r="C687" s="135"/>
      <c r="D687" s="135"/>
      <c r="E687" s="135"/>
      <c r="F687" s="135"/>
      <c r="G687" s="135"/>
      <c r="H687" s="135"/>
      <c r="I687" s="135"/>
      <c r="J687" s="135"/>
      <c r="K687" s="135"/>
      <c r="L687" s="135"/>
      <c r="M687" s="135"/>
      <c r="N687" s="135"/>
      <c r="O687" s="135"/>
      <c r="P687" s="135"/>
      <c r="Q687" s="135"/>
      <c r="R687" s="135"/>
      <c r="S687" s="135"/>
      <c r="T687" s="135"/>
      <c r="U687" s="135"/>
      <c r="V687" s="135"/>
      <c r="W687" s="135"/>
      <c r="X687" s="135"/>
      <c r="Y687" s="135"/>
      <c r="Z687" s="135"/>
    </row>
    <row r="688" spans="1:26" ht="21.6" customHeight="1">
      <c r="A688" s="135"/>
      <c r="B688" s="135"/>
      <c r="C688" s="135"/>
      <c r="D688" s="135"/>
      <c r="E688" s="135"/>
      <c r="F688" s="135"/>
      <c r="G688" s="135"/>
      <c r="H688" s="135"/>
      <c r="I688" s="135"/>
      <c r="J688" s="135"/>
      <c r="K688" s="135"/>
      <c r="L688" s="135"/>
      <c r="M688" s="135"/>
      <c r="N688" s="135"/>
      <c r="O688" s="135"/>
      <c r="P688" s="135"/>
      <c r="Q688" s="135"/>
      <c r="R688" s="135"/>
      <c r="S688" s="135"/>
      <c r="T688" s="135"/>
      <c r="U688" s="135"/>
      <c r="V688" s="135"/>
      <c r="W688" s="135"/>
      <c r="X688" s="135"/>
      <c r="Y688" s="135"/>
      <c r="Z688" s="135"/>
    </row>
    <row r="689" spans="1:26" ht="21.6" customHeight="1">
      <c r="A689" s="135"/>
      <c r="B689" s="135"/>
      <c r="C689" s="135"/>
      <c r="D689" s="135"/>
      <c r="E689" s="135"/>
      <c r="F689" s="135"/>
      <c r="G689" s="135"/>
      <c r="H689" s="135"/>
      <c r="I689" s="135"/>
      <c r="J689" s="135"/>
      <c r="K689" s="135"/>
      <c r="L689" s="135"/>
      <c r="M689" s="135"/>
      <c r="N689" s="135"/>
      <c r="O689" s="135"/>
      <c r="P689" s="135"/>
      <c r="Q689" s="135"/>
      <c r="R689" s="135"/>
      <c r="S689" s="135"/>
      <c r="T689" s="135"/>
      <c r="U689" s="135"/>
      <c r="V689" s="135"/>
      <c r="W689" s="135"/>
      <c r="X689" s="135"/>
      <c r="Y689" s="135"/>
      <c r="Z689" s="135"/>
    </row>
    <row r="690" spans="1:26" ht="21.6" customHeight="1">
      <c r="A690" s="135"/>
      <c r="B690" s="135"/>
      <c r="C690" s="135"/>
      <c r="D690" s="135"/>
      <c r="E690" s="135"/>
      <c r="F690" s="135"/>
      <c r="G690" s="135"/>
      <c r="H690" s="135"/>
      <c r="I690" s="135"/>
      <c r="J690" s="135"/>
      <c r="K690" s="135"/>
      <c r="L690" s="135"/>
      <c r="M690" s="135"/>
      <c r="N690" s="135"/>
      <c r="O690" s="135"/>
      <c r="P690" s="135"/>
      <c r="Q690" s="135"/>
      <c r="R690" s="135"/>
      <c r="S690" s="135"/>
      <c r="T690" s="135"/>
      <c r="U690" s="135"/>
      <c r="V690" s="135"/>
      <c r="W690" s="135"/>
      <c r="X690" s="135"/>
      <c r="Y690" s="135"/>
      <c r="Z690" s="135"/>
    </row>
    <row r="691" spans="1:26" ht="21.6" customHeight="1">
      <c r="A691" s="135"/>
      <c r="B691" s="135"/>
      <c r="C691" s="135"/>
      <c r="D691" s="135"/>
      <c r="E691" s="135"/>
      <c r="F691" s="135"/>
      <c r="G691" s="135"/>
      <c r="H691" s="135"/>
      <c r="I691" s="135"/>
      <c r="J691" s="135"/>
      <c r="K691" s="135"/>
      <c r="L691" s="135"/>
      <c r="M691" s="135"/>
      <c r="N691" s="135"/>
      <c r="O691" s="135"/>
      <c r="P691" s="135"/>
      <c r="Q691" s="135"/>
      <c r="R691" s="135"/>
      <c r="S691" s="135"/>
      <c r="T691" s="135"/>
      <c r="U691" s="135"/>
      <c r="V691" s="135"/>
      <c r="W691" s="135"/>
      <c r="X691" s="135"/>
      <c r="Y691" s="135"/>
      <c r="Z691" s="135"/>
    </row>
    <row r="692" spans="1:26" ht="21.6" customHeight="1">
      <c r="A692" s="135"/>
      <c r="B692" s="135"/>
      <c r="C692" s="135"/>
      <c r="D692" s="135"/>
      <c r="E692" s="135"/>
      <c r="F692" s="135"/>
      <c r="G692" s="135"/>
      <c r="H692" s="135"/>
      <c r="I692" s="135"/>
      <c r="J692" s="135"/>
      <c r="K692" s="135"/>
      <c r="L692" s="135"/>
      <c r="M692" s="135"/>
      <c r="N692" s="135"/>
      <c r="O692" s="135"/>
      <c r="P692" s="135"/>
      <c r="Q692" s="135"/>
      <c r="R692" s="135"/>
      <c r="S692" s="135"/>
      <c r="T692" s="135"/>
      <c r="U692" s="135"/>
      <c r="V692" s="135"/>
      <c r="W692" s="135"/>
      <c r="X692" s="135"/>
      <c r="Y692" s="135"/>
      <c r="Z692" s="135"/>
    </row>
    <row r="693" spans="1:26" ht="21.6" customHeight="1">
      <c r="A693" s="135"/>
      <c r="B693" s="135"/>
      <c r="C693" s="135"/>
      <c r="D693" s="135"/>
      <c r="E693" s="135"/>
      <c r="F693" s="135"/>
      <c r="G693" s="135"/>
      <c r="H693" s="135"/>
      <c r="I693" s="135"/>
      <c r="J693" s="135"/>
      <c r="K693" s="135"/>
      <c r="L693" s="135"/>
      <c r="M693" s="135"/>
      <c r="N693" s="135"/>
      <c r="O693" s="135"/>
      <c r="P693" s="135"/>
      <c r="Q693" s="135"/>
      <c r="R693" s="135"/>
      <c r="S693" s="135"/>
      <c r="T693" s="135"/>
      <c r="U693" s="135"/>
      <c r="V693" s="135"/>
      <c r="W693" s="135"/>
      <c r="X693" s="135"/>
      <c r="Y693" s="135"/>
      <c r="Z693" s="135"/>
    </row>
    <row r="694" spans="1:26" ht="21.6" customHeight="1">
      <c r="A694" s="135"/>
      <c r="B694" s="135"/>
      <c r="C694" s="135"/>
      <c r="D694" s="135"/>
      <c r="E694" s="135"/>
      <c r="F694" s="135"/>
      <c r="G694" s="135"/>
      <c r="H694" s="135"/>
      <c r="I694" s="135"/>
      <c r="J694" s="135"/>
      <c r="K694" s="135"/>
      <c r="L694" s="135"/>
      <c r="M694" s="135"/>
      <c r="N694" s="135"/>
      <c r="O694" s="135"/>
      <c r="P694" s="135"/>
      <c r="Q694" s="135"/>
      <c r="R694" s="135"/>
      <c r="S694" s="135"/>
      <c r="T694" s="135"/>
      <c r="U694" s="135"/>
      <c r="V694" s="135"/>
      <c r="W694" s="135"/>
      <c r="X694" s="135"/>
      <c r="Y694" s="135"/>
      <c r="Z694" s="135"/>
    </row>
    <row r="695" spans="1:26" ht="21.6" customHeight="1">
      <c r="A695" s="135"/>
      <c r="B695" s="135"/>
      <c r="C695" s="135"/>
      <c r="D695" s="135"/>
      <c r="E695" s="135"/>
      <c r="F695" s="135"/>
      <c r="G695" s="135"/>
      <c r="H695" s="135"/>
      <c r="I695" s="135"/>
      <c r="J695" s="135"/>
      <c r="K695" s="135"/>
      <c r="L695" s="135"/>
      <c r="M695" s="135"/>
      <c r="N695" s="135"/>
      <c r="O695" s="135"/>
      <c r="P695" s="135"/>
      <c r="Q695" s="135"/>
      <c r="R695" s="135"/>
      <c r="S695" s="135"/>
      <c r="T695" s="135"/>
      <c r="U695" s="135"/>
      <c r="V695" s="135"/>
      <c r="W695" s="135"/>
      <c r="X695" s="135"/>
      <c r="Y695" s="135"/>
      <c r="Z695" s="135"/>
    </row>
    <row r="696" spans="1:26" ht="21.6" customHeight="1">
      <c r="A696" s="135"/>
      <c r="B696" s="135"/>
      <c r="C696" s="135"/>
      <c r="D696" s="135"/>
      <c r="E696" s="135"/>
      <c r="F696" s="135"/>
      <c r="G696" s="135"/>
      <c r="H696" s="135"/>
      <c r="I696" s="135"/>
      <c r="J696" s="135"/>
      <c r="K696" s="135"/>
      <c r="L696" s="135"/>
      <c r="M696" s="135"/>
      <c r="N696" s="135"/>
      <c r="O696" s="135"/>
      <c r="P696" s="135"/>
      <c r="Q696" s="135"/>
      <c r="R696" s="135"/>
      <c r="S696" s="135"/>
      <c r="T696" s="135"/>
      <c r="U696" s="135"/>
      <c r="V696" s="135"/>
      <c r="W696" s="135"/>
      <c r="X696" s="135"/>
      <c r="Y696" s="135"/>
      <c r="Z696" s="135"/>
    </row>
    <row r="697" spans="1:26" ht="21.6" customHeight="1">
      <c r="A697" s="135"/>
      <c r="B697" s="135"/>
      <c r="C697" s="135"/>
      <c r="D697" s="135"/>
      <c r="E697" s="135"/>
      <c r="F697" s="135"/>
      <c r="G697" s="135"/>
      <c r="H697" s="135"/>
      <c r="I697" s="135"/>
      <c r="J697" s="135"/>
      <c r="K697" s="135"/>
      <c r="L697" s="135"/>
      <c r="M697" s="135"/>
      <c r="N697" s="135"/>
      <c r="O697" s="135"/>
      <c r="P697" s="135"/>
      <c r="Q697" s="135"/>
      <c r="R697" s="135"/>
      <c r="S697" s="135"/>
      <c r="T697" s="135"/>
      <c r="U697" s="135"/>
      <c r="V697" s="135"/>
      <c r="W697" s="135"/>
      <c r="X697" s="135"/>
      <c r="Y697" s="135"/>
      <c r="Z697" s="135"/>
    </row>
    <row r="698" spans="1:26" ht="21.6" customHeight="1">
      <c r="A698" s="135"/>
      <c r="B698" s="135"/>
      <c r="C698" s="135"/>
      <c r="D698" s="135"/>
      <c r="E698" s="135"/>
      <c r="F698" s="135"/>
      <c r="G698" s="135"/>
      <c r="H698" s="135"/>
      <c r="I698" s="135"/>
      <c r="J698" s="135"/>
      <c r="K698" s="135"/>
      <c r="L698" s="135"/>
      <c r="M698" s="135"/>
      <c r="N698" s="135"/>
      <c r="O698" s="135"/>
      <c r="P698" s="135"/>
      <c r="Q698" s="135"/>
      <c r="R698" s="135"/>
      <c r="S698" s="135"/>
      <c r="T698" s="135"/>
      <c r="U698" s="135"/>
      <c r="V698" s="135"/>
      <c r="W698" s="135"/>
      <c r="X698" s="135"/>
      <c r="Y698" s="135"/>
      <c r="Z698" s="135"/>
    </row>
    <row r="699" spans="1:26" ht="21.6" customHeight="1">
      <c r="A699" s="135"/>
      <c r="B699" s="135"/>
      <c r="C699" s="135"/>
      <c r="D699" s="135"/>
      <c r="E699" s="135"/>
      <c r="F699" s="135"/>
      <c r="G699" s="135"/>
      <c r="H699" s="135"/>
      <c r="I699" s="135"/>
      <c r="J699" s="135"/>
      <c r="K699" s="135"/>
      <c r="L699" s="135"/>
      <c r="M699" s="135"/>
      <c r="N699" s="135"/>
      <c r="O699" s="135"/>
      <c r="P699" s="135"/>
      <c r="Q699" s="135"/>
      <c r="R699" s="135"/>
      <c r="S699" s="135"/>
      <c r="T699" s="135"/>
      <c r="U699" s="135"/>
      <c r="V699" s="135"/>
      <c r="W699" s="135"/>
      <c r="X699" s="135"/>
      <c r="Y699" s="135"/>
      <c r="Z699" s="135"/>
    </row>
    <row r="700" spans="1:26" ht="21.6" customHeight="1">
      <c r="A700" s="135"/>
      <c r="B700" s="135"/>
      <c r="C700" s="135"/>
      <c r="D700" s="135"/>
      <c r="E700" s="135"/>
      <c r="F700" s="135"/>
      <c r="G700" s="135"/>
      <c r="H700" s="135"/>
      <c r="I700" s="135"/>
      <c r="J700" s="135"/>
      <c r="K700" s="135"/>
      <c r="L700" s="135"/>
      <c r="M700" s="135"/>
      <c r="N700" s="135"/>
      <c r="O700" s="135"/>
      <c r="P700" s="135"/>
      <c r="Q700" s="135"/>
      <c r="R700" s="135"/>
      <c r="S700" s="135"/>
      <c r="T700" s="135"/>
      <c r="U700" s="135"/>
      <c r="V700" s="135"/>
      <c r="W700" s="135"/>
      <c r="X700" s="135"/>
      <c r="Y700" s="135"/>
      <c r="Z700" s="135"/>
    </row>
    <row r="701" spans="1:26" ht="21.6" customHeight="1">
      <c r="A701" s="135"/>
      <c r="B701" s="135"/>
      <c r="C701" s="135"/>
      <c r="D701" s="135"/>
      <c r="E701" s="135"/>
      <c r="F701" s="135"/>
      <c r="G701" s="135"/>
      <c r="H701" s="135"/>
      <c r="I701" s="135"/>
      <c r="J701" s="135"/>
      <c r="K701" s="135"/>
      <c r="L701" s="135"/>
      <c r="M701" s="135"/>
      <c r="N701" s="135"/>
      <c r="O701" s="135"/>
      <c r="P701" s="135"/>
      <c r="Q701" s="135"/>
      <c r="R701" s="135"/>
      <c r="S701" s="135"/>
      <c r="T701" s="135"/>
      <c r="U701" s="135"/>
      <c r="V701" s="135"/>
      <c r="W701" s="135"/>
      <c r="X701" s="135"/>
      <c r="Y701" s="135"/>
      <c r="Z701" s="135"/>
    </row>
    <row r="702" spans="1:26" ht="21.6" customHeight="1">
      <c r="A702" s="135"/>
      <c r="B702" s="135"/>
      <c r="C702" s="135"/>
      <c r="D702" s="135"/>
      <c r="E702" s="135"/>
      <c r="F702" s="135"/>
      <c r="G702" s="135"/>
      <c r="H702" s="135"/>
      <c r="I702" s="135"/>
      <c r="J702" s="135"/>
      <c r="K702" s="135"/>
      <c r="L702" s="135"/>
      <c r="M702" s="135"/>
      <c r="N702" s="135"/>
      <c r="O702" s="135"/>
      <c r="P702" s="135"/>
      <c r="Q702" s="135"/>
      <c r="R702" s="135"/>
      <c r="S702" s="135"/>
      <c r="T702" s="135"/>
      <c r="U702" s="135"/>
      <c r="V702" s="135"/>
      <c r="W702" s="135"/>
      <c r="X702" s="135"/>
      <c r="Y702" s="135"/>
      <c r="Z702" s="135"/>
    </row>
    <row r="703" spans="1:26" ht="21.6" customHeight="1">
      <c r="A703" s="135"/>
      <c r="B703" s="135"/>
      <c r="C703" s="135"/>
      <c r="D703" s="135"/>
      <c r="E703" s="135"/>
      <c r="F703" s="135"/>
      <c r="G703" s="135"/>
      <c r="H703" s="135"/>
      <c r="I703" s="135"/>
      <c r="J703" s="135"/>
      <c r="K703" s="135"/>
      <c r="L703" s="135"/>
      <c r="M703" s="135"/>
      <c r="N703" s="135"/>
      <c r="O703" s="135"/>
      <c r="P703" s="135"/>
      <c r="Q703" s="135"/>
      <c r="R703" s="135"/>
      <c r="S703" s="135"/>
      <c r="T703" s="135"/>
      <c r="U703" s="135"/>
      <c r="V703" s="135"/>
      <c r="W703" s="135"/>
      <c r="X703" s="135"/>
      <c r="Y703" s="135"/>
      <c r="Z703" s="135"/>
    </row>
    <row r="704" spans="1:26" ht="21.6" customHeight="1">
      <c r="A704" s="135"/>
      <c r="B704" s="135"/>
      <c r="C704" s="135"/>
      <c r="D704" s="135"/>
      <c r="E704" s="135"/>
      <c r="F704" s="135"/>
      <c r="G704" s="135"/>
      <c r="H704" s="135"/>
      <c r="I704" s="135"/>
      <c r="J704" s="135"/>
      <c r="K704" s="135"/>
      <c r="L704" s="135"/>
      <c r="M704" s="135"/>
      <c r="N704" s="135"/>
      <c r="O704" s="135"/>
      <c r="P704" s="135"/>
      <c r="Q704" s="135"/>
      <c r="R704" s="135"/>
      <c r="S704" s="135"/>
      <c r="T704" s="135"/>
      <c r="U704" s="135"/>
      <c r="V704" s="135"/>
      <c r="W704" s="135"/>
      <c r="X704" s="135"/>
      <c r="Y704" s="135"/>
      <c r="Z704" s="135"/>
    </row>
    <row r="705" spans="1:26" ht="21.6" customHeight="1">
      <c r="A705" s="135"/>
      <c r="B705" s="135"/>
      <c r="C705" s="135"/>
      <c r="D705" s="135"/>
      <c r="E705" s="135"/>
      <c r="F705" s="135"/>
      <c r="G705" s="135"/>
      <c r="H705" s="135"/>
      <c r="I705" s="135"/>
      <c r="J705" s="135"/>
      <c r="K705" s="135"/>
      <c r="L705" s="135"/>
      <c r="M705" s="135"/>
      <c r="N705" s="135"/>
      <c r="O705" s="135"/>
      <c r="P705" s="135"/>
      <c r="Q705" s="135"/>
      <c r="R705" s="135"/>
      <c r="S705" s="135"/>
      <c r="T705" s="135"/>
      <c r="U705" s="135"/>
      <c r="V705" s="135"/>
      <c r="W705" s="135"/>
      <c r="X705" s="135"/>
      <c r="Y705" s="135"/>
      <c r="Z705" s="135"/>
    </row>
    <row r="706" spans="1:26" ht="21.6" customHeight="1">
      <c r="A706" s="135"/>
      <c r="B706" s="135"/>
      <c r="C706" s="135"/>
      <c r="D706" s="135"/>
      <c r="E706" s="135"/>
      <c r="F706" s="135"/>
      <c r="G706" s="135"/>
      <c r="H706" s="135"/>
      <c r="I706" s="135"/>
      <c r="J706" s="135"/>
      <c r="K706" s="135"/>
      <c r="L706" s="135"/>
      <c r="M706" s="135"/>
      <c r="N706" s="135"/>
      <c r="O706" s="135"/>
      <c r="P706" s="135"/>
      <c r="Q706" s="135"/>
      <c r="R706" s="135"/>
      <c r="S706" s="135"/>
      <c r="T706" s="135"/>
      <c r="U706" s="135"/>
      <c r="V706" s="135"/>
      <c r="W706" s="135"/>
      <c r="X706" s="135"/>
      <c r="Y706" s="135"/>
      <c r="Z706" s="135"/>
    </row>
    <row r="707" spans="1:26" ht="21.6" customHeight="1">
      <c r="A707" s="135"/>
      <c r="B707" s="135"/>
      <c r="C707" s="135"/>
      <c r="D707" s="135"/>
      <c r="E707" s="135"/>
      <c r="F707" s="135"/>
      <c r="G707" s="135"/>
      <c r="H707" s="135"/>
      <c r="I707" s="135"/>
      <c r="J707" s="135"/>
      <c r="K707" s="135"/>
      <c r="L707" s="135"/>
      <c r="M707" s="135"/>
      <c r="N707" s="135"/>
      <c r="O707" s="135"/>
      <c r="P707" s="135"/>
      <c r="Q707" s="135"/>
      <c r="R707" s="135"/>
      <c r="S707" s="135"/>
      <c r="T707" s="135"/>
      <c r="U707" s="135"/>
      <c r="V707" s="135"/>
      <c r="W707" s="135"/>
      <c r="X707" s="135"/>
      <c r="Y707" s="135"/>
      <c r="Z707" s="135"/>
    </row>
    <row r="708" spans="1:26" ht="21.6" customHeight="1">
      <c r="A708" s="135"/>
      <c r="B708" s="135"/>
      <c r="C708" s="135"/>
      <c r="D708" s="135"/>
      <c r="E708" s="135"/>
      <c r="F708" s="135"/>
      <c r="G708" s="135"/>
      <c r="H708" s="135"/>
      <c r="I708" s="135"/>
      <c r="J708" s="135"/>
      <c r="K708" s="135"/>
      <c r="L708" s="135"/>
      <c r="M708" s="135"/>
      <c r="N708" s="135"/>
      <c r="O708" s="135"/>
      <c r="P708" s="135"/>
      <c r="Q708" s="135"/>
      <c r="R708" s="135"/>
      <c r="S708" s="135"/>
      <c r="T708" s="135"/>
      <c r="U708" s="135"/>
      <c r="V708" s="135"/>
      <c r="W708" s="135"/>
      <c r="X708" s="135"/>
      <c r="Y708" s="135"/>
      <c r="Z708" s="135"/>
    </row>
    <row r="709" spans="1:26" ht="21.6" customHeight="1">
      <c r="A709" s="135"/>
      <c r="B709" s="135"/>
      <c r="C709" s="135"/>
      <c r="D709" s="135"/>
      <c r="E709" s="135"/>
      <c r="F709" s="135"/>
      <c r="G709" s="135"/>
      <c r="H709" s="135"/>
      <c r="I709" s="135"/>
      <c r="J709" s="135"/>
      <c r="K709" s="135"/>
      <c r="L709" s="135"/>
      <c r="M709" s="135"/>
      <c r="N709" s="135"/>
      <c r="O709" s="135"/>
      <c r="P709" s="135"/>
      <c r="Q709" s="135"/>
      <c r="R709" s="135"/>
      <c r="S709" s="135"/>
      <c r="T709" s="135"/>
      <c r="U709" s="135"/>
      <c r="V709" s="135"/>
      <c r="W709" s="135"/>
      <c r="X709" s="135"/>
      <c r="Y709" s="135"/>
      <c r="Z709" s="135"/>
    </row>
    <row r="710" spans="1:26" ht="21.6" customHeight="1">
      <c r="A710" s="135"/>
      <c r="B710" s="135"/>
      <c r="C710" s="135"/>
      <c r="D710" s="135"/>
      <c r="E710" s="135"/>
      <c r="F710" s="135"/>
      <c r="G710" s="135"/>
      <c r="H710" s="135"/>
      <c r="I710" s="135"/>
      <c r="J710" s="135"/>
      <c r="K710" s="135"/>
      <c r="L710" s="135"/>
      <c r="M710" s="135"/>
      <c r="N710" s="135"/>
      <c r="O710" s="135"/>
      <c r="P710" s="135"/>
      <c r="Q710" s="135"/>
      <c r="R710" s="135"/>
      <c r="S710" s="135"/>
      <c r="T710" s="135"/>
      <c r="U710" s="135"/>
      <c r="V710" s="135"/>
      <c r="W710" s="135"/>
      <c r="X710" s="135"/>
      <c r="Y710" s="135"/>
      <c r="Z710" s="135"/>
    </row>
    <row r="711" spans="1:26" ht="21.6" customHeight="1">
      <c r="A711" s="135"/>
      <c r="B711" s="135"/>
      <c r="C711" s="135"/>
      <c r="D711" s="135"/>
      <c r="E711" s="135"/>
      <c r="F711" s="135"/>
      <c r="G711" s="135"/>
      <c r="H711" s="135"/>
      <c r="I711" s="135"/>
      <c r="J711" s="135"/>
      <c r="K711" s="135"/>
      <c r="L711" s="135"/>
      <c r="M711" s="135"/>
      <c r="N711" s="135"/>
      <c r="O711" s="135"/>
      <c r="P711" s="135"/>
      <c r="Q711" s="135"/>
      <c r="R711" s="135"/>
      <c r="S711" s="135"/>
      <c r="T711" s="135"/>
      <c r="U711" s="135"/>
      <c r="V711" s="135"/>
      <c r="W711" s="135"/>
      <c r="X711" s="135"/>
      <c r="Y711" s="135"/>
      <c r="Z711" s="135"/>
    </row>
    <row r="712" spans="1:26" ht="21.6" customHeight="1">
      <c r="A712" s="135"/>
      <c r="B712" s="135"/>
      <c r="C712" s="135"/>
      <c r="D712" s="135"/>
      <c r="E712" s="135"/>
      <c r="F712" s="135"/>
      <c r="G712" s="135"/>
      <c r="H712" s="135"/>
      <c r="I712" s="135"/>
      <c r="J712" s="135"/>
      <c r="K712" s="135"/>
      <c r="L712" s="135"/>
      <c r="M712" s="135"/>
      <c r="N712" s="135"/>
      <c r="O712" s="135"/>
      <c r="P712" s="135"/>
      <c r="Q712" s="135"/>
      <c r="R712" s="135"/>
      <c r="S712" s="135"/>
      <c r="T712" s="135"/>
      <c r="U712" s="135"/>
      <c r="V712" s="135"/>
      <c r="W712" s="135"/>
      <c r="X712" s="135"/>
      <c r="Y712" s="135"/>
      <c r="Z712" s="135"/>
    </row>
    <row r="713" spans="1:26" ht="21.6" customHeight="1">
      <c r="A713" s="135"/>
      <c r="B713" s="135"/>
      <c r="C713" s="135"/>
      <c r="D713" s="135"/>
      <c r="E713" s="135"/>
      <c r="F713" s="135"/>
      <c r="G713" s="135"/>
      <c r="H713" s="135"/>
      <c r="I713" s="135"/>
      <c r="J713" s="135"/>
      <c r="K713" s="135"/>
      <c r="L713" s="135"/>
      <c r="M713" s="135"/>
      <c r="N713" s="135"/>
      <c r="O713" s="135"/>
      <c r="P713" s="135"/>
      <c r="Q713" s="135"/>
      <c r="R713" s="135"/>
      <c r="S713" s="135"/>
      <c r="T713" s="135"/>
      <c r="U713" s="135"/>
      <c r="V713" s="135"/>
      <c r="W713" s="135"/>
      <c r="X713" s="135"/>
      <c r="Y713" s="135"/>
      <c r="Z713" s="135"/>
    </row>
    <row r="714" spans="1:26" ht="21.6" customHeight="1">
      <c r="A714" s="135"/>
      <c r="B714" s="135"/>
      <c r="C714" s="135"/>
      <c r="D714" s="135"/>
      <c r="E714" s="135"/>
      <c r="F714" s="135"/>
      <c r="G714" s="135"/>
      <c r="H714" s="135"/>
      <c r="I714" s="135"/>
      <c r="J714" s="135"/>
      <c r="K714" s="135"/>
      <c r="L714" s="135"/>
      <c r="M714" s="135"/>
      <c r="N714" s="135"/>
      <c r="O714" s="135"/>
      <c r="P714" s="135"/>
      <c r="Q714" s="135"/>
      <c r="R714" s="135"/>
      <c r="S714" s="135"/>
      <c r="T714" s="135"/>
      <c r="U714" s="135"/>
      <c r="V714" s="135"/>
      <c r="W714" s="135"/>
      <c r="X714" s="135"/>
      <c r="Y714" s="135"/>
      <c r="Z714" s="135"/>
    </row>
    <row r="715" spans="1:26" ht="21.6" customHeight="1">
      <c r="A715" s="135"/>
      <c r="B715" s="135"/>
      <c r="C715" s="135"/>
      <c r="D715" s="135"/>
      <c r="E715" s="135"/>
      <c r="F715" s="135"/>
      <c r="G715" s="135"/>
      <c r="H715" s="135"/>
      <c r="I715" s="135"/>
      <c r="J715" s="135"/>
      <c r="K715" s="135"/>
      <c r="L715" s="135"/>
      <c r="M715" s="135"/>
      <c r="N715" s="135"/>
      <c r="O715" s="135"/>
      <c r="P715" s="135"/>
      <c r="Q715" s="135"/>
      <c r="R715" s="135"/>
      <c r="S715" s="135"/>
      <c r="T715" s="135"/>
      <c r="U715" s="135"/>
      <c r="V715" s="135"/>
      <c r="W715" s="135"/>
      <c r="X715" s="135"/>
      <c r="Y715" s="135"/>
      <c r="Z715" s="135"/>
    </row>
    <row r="716" spans="1:26" ht="21.6" customHeight="1">
      <c r="A716" s="135"/>
      <c r="B716" s="135"/>
      <c r="C716" s="135"/>
      <c r="D716" s="135"/>
      <c r="E716" s="135"/>
      <c r="F716" s="135"/>
      <c r="G716" s="135"/>
      <c r="H716" s="135"/>
      <c r="I716" s="135"/>
      <c r="J716" s="135"/>
      <c r="K716" s="135"/>
      <c r="L716" s="135"/>
      <c r="M716" s="135"/>
      <c r="N716" s="135"/>
      <c r="O716" s="135"/>
      <c r="P716" s="135"/>
      <c r="Q716" s="135"/>
      <c r="R716" s="135"/>
      <c r="S716" s="135"/>
      <c r="T716" s="135"/>
      <c r="U716" s="135"/>
      <c r="V716" s="135"/>
      <c r="W716" s="135"/>
      <c r="X716" s="135"/>
      <c r="Y716" s="135"/>
      <c r="Z716" s="135"/>
    </row>
    <row r="717" spans="1:26" ht="21.6" customHeight="1">
      <c r="A717" s="135"/>
      <c r="B717" s="135"/>
      <c r="C717" s="135"/>
      <c r="D717" s="135"/>
      <c r="E717" s="135"/>
      <c r="F717" s="135"/>
      <c r="G717" s="135"/>
      <c r="H717" s="135"/>
      <c r="I717" s="135"/>
      <c r="J717" s="135"/>
      <c r="K717" s="135"/>
      <c r="L717" s="135"/>
      <c r="M717" s="135"/>
      <c r="N717" s="135"/>
      <c r="O717" s="135"/>
      <c r="P717" s="135"/>
      <c r="Q717" s="135"/>
      <c r="R717" s="135"/>
      <c r="S717" s="135"/>
      <c r="T717" s="135"/>
      <c r="U717" s="135"/>
      <c r="V717" s="135"/>
      <c r="W717" s="135"/>
      <c r="X717" s="135"/>
      <c r="Y717" s="135"/>
      <c r="Z717" s="135"/>
    </row>
    <row r="718" spans="1:26" ht="21.6" customHeight="1">
      <c r="A718" s="135"/>
      <c r="B718" s="135"/>
      <c r="C718" s="135"/>
      <c r="D718" s="135"/>
      <c r="E718" s="135"/>
      <c r="F718" s="135"/>
      <c r="G718" s="135"/>
      <c r="H718" s="135"/>
      <c r="I718" s="135"/>
      <c r="J718" s="135"/>
      <c r="K718" s="135"/>
      <c r="L718" s="135"/>
      <c r="M718" s="135"/>
      <c r="N718" s="135"/>
      <c r="O718" s="135"/>
      <c r="P718" s="135"/>
      <c r="Q718" s="135"/>
      <c r="R718" s="135"/>
      <c r="S718" s="135"/>
      <c r="T718" s="135"/>
      <c r="U718" s="135"/>
      <c r="V718" s="135"/>
      <c r="W718" s="135"/>
      <c r="X718" s="135"/>
      <c r="Y718" s="135"/>
      <c r="Z718" s="135"/>
    </row>
    <row r="719" spans="1:26" ht="21.6" customHeight="1">
      <c r="A719" s="135"/>
      <c r="B719" s="135"/>
      <c r="C719" s="135"/>
      <c r="D719" s="135"/>
      <c r="E719" s="135"/>
      <c r="F719" s="135"/>
      <c r="G719" s="135"/>
      <c r="H719" s="135"/>
      <c r="I719" s="135"/>
      <c r="J719" s="135"/>
      <c r="K719" s="135"/>
      <c r="L719" s="135"/>
      <c r="M719" s="135"/>
      <c r="N719" s="135"/>
      <c r="O719" s="135"/>
      <c r="P719" s="135"/>
      <c r="Q719" s="135"/>
      <c r="R719" s="135"/>
      <c r="S719" s="135"/>
      <c r="T719" s="135"/>
      <c r="U719" s="135"/>
      <c r="V719" s="135"/>
      <c r="W719" s="135"/>
      <c r="X719" s="135"/>
      <c r="Y719" s="135"/>
      <c r="Z719" s="135"/>
    </row>
    <row r="720" spans="1:26" ht="21.6" customHeight="1">
      <c r="A720" s="135"/>
      <c r="B720" s="135"/>
      <c r="C720" s="135"/>
      <c r="D720" s="135"/>
      <c r="E720" s="135"/>
      <c r="F720" s="135"/>
      <c r="G720" s="135"/>
      <c r="H720" s="135"/>
      <c r="I720" s="135"/>
      <c r="J720" s="135"/>
      <c r="K720" s="135"/>
      <c r="L720" s="135"/>
      <c r="M720" s="135"/>
      <c r="N720" s="135"/>
      <c r="O720" s="135"/>
      <c r="P720" s="135"/>
      <c r="Q720" s="135"/>
      <c r="R720" s="135"/>
      <c r="S720" s="135"/>
      <c r="T720" s="135"/>
      <c r="U720" s="135"/>
      <c r="V720" s="135"/>
      <c r="W720" s="135"/>
      <c r="X720" s="135"/>
      <c r="Y720" s="135"/>
      <c r="Z720" s="135"/>
    </row>
    <row r="721" spans="1:26" ht="21.6" customHeight="1">
      <c r="A721" s="135"/>
      <c r="B721" s="135"/>
      <c r="C721" s="135"/>
      <c r="D721" s="135"/>
      <c r="E721" s="135"/>
      <c r="F721" s="135"/>
      <c r="G721" s="135"/>
      <c r="H721" s="135"/>
      <c r="I721" s="135"/>
      <c r="J721" s="135"/>
      <c r="K721" s="135"/>
      <c r="L721" s="135"/>
      <c r="M721" s="135"/>
      <c r="N721" s="135"/>
      <c r="O721" s="135"/>
      <c r="P721" s="135"/>
      <c r="Q721" s="135"/>
      <c r="R721" s="135"/>
      <c r="S721" s="135"/>
      <c r="T721" s="135"/>
      <c r="U721" s="135"/>
      <c r="V721" s="135"/>
      <c r="W721" s="135"/>
      <c r="X721" s="135"/>
      <c r="Y721" s="135"/>
      <c r="Z721" s="135"/>
    </row>
    <row r="722" spans="1:26" ht="21.6" customHeight="1">
      <c r="A722" s="135"/>
      <c r="B722" s="135"/>
      <c r="C722" s="135"/>
      <c r="D722" s="135"/>
      <c r="E722" s="135"/>
      <c r="F722" s="135"/>
      <c r="G722" s="135"/>
      <c r="H722" s="135"/>
      <c r="I722" s="135"/>
      <c r="J722" s="135"/>
      <c r="K722" s="135"/>
      <c r="L722" s="135"/>
      <c r="M722" s="135"/>
      <c r="N722" s="135"/>
      <c r="O722" s="135"/>
      <c r="P722" s="135"/>
      <c r="Q722" s="135"/>
      <c r="R722" s="135"/>
      <c r="S722" s="135"/>
      <c r="T722" s="135"/>
      <c r="U722" s="135"/>
      <c r="V722" s="135"/>
      <c r="W722" s="135"/>
      <c r="X722" s="135"/>
      <c r="Y722" s="135"/>
      <c r="Z722" s="135"/>
    </row>
    <row r="723" spans="1:26" ht="21.6" customHeight="1">
      <c r="A723" s="135"/>
      <c r="B723" s="135"/>
      <c r="C723" s="135"/>
      <c r="D723" s="135"/>
      <c r="E723" s="135"/>
      <c r="F723" s="135"/>
      <c r="G723" s="135"/>
      <c r="H723" s="135"/>
      <c r="I723" s="135"/>
      <c r="J723" s="135"/>
      <c r="K723" s="135"/>
      <c r="L723" s="135"/>
      <c r="M723" s="135"/>
      <c r="N723" s="135"/>
      <c r="O723" s="135"/>
      <c r="P723" s="135"/>
      <c r="Q723" s="135"/>
      <c r="R723" s="135"/>
      <c r="S723" s="135"/>
      <c r="T723" s="135"/>
      <c r="U723" s="135"/>
      <c r="V723" s="135"/>
      <c r="W723" s="135"/>
      <c r="X723" s="135"/>
      <c r="Y723" s="135"/>
      <c r="Z723" s="135"/>
    </row>
    <row r="724" spans="1:26" ht="21.6" customHeight="1">
      <c r="A724" s="135"/>
      <c r="B724" s="135"/>
      <c r="C724" s="135"/>
      <c r="D724" s="135"/>
      <c r="E724" s="135"/>
      <c r="F724" s="135"/>
      <c r="G724" s="135"/>
      <c r="H724" s="135"/>
      <c r="I724" s="135"/>
      <c r="J724" s="135"/>
      <c r="K724" s="135"/>
      <c r="L724" s="135"/>
      <c r="M724" s="135"/>
      <c r="N724" s="135"/>
      <c r="O724" s="135"/>
      <c r="P724" s="135"/>
      <c r="Q724" s="135"/>
      <c r="R724" s="135"/>
      <c r="S724" s="135"/>
      <c r="T724" s="135"/>
      <c r="U724" s="135"/>
      <c r="V724" s="135"/>
      <c r="W724" s="135"/>
      <c r="X724" s="135"/>
      <c r="Y724" s="135"/>
      <c r="Z724" s="135"/>
    </row>
    <row r="725" spans="1:26" ht="21.6" customHeight="1">
      <c r="A725" s="135"/>
      <c r="B725" s="135"/>
      <c r="C725" s="135"/>
      <c r="D725" s="135"/>
      <c r="E725" s="135"/>
      <c r="F725" s="135"/>
      <c r="G725" s="135"/>
      <c r="H725" s="135"/>
      <c r="I725" s="135"/>
      <c r="J725" s="135"/>
      <c r="K725" s="135"/>
      <c r="L725" s="135"/>
      <c r="M725" s="135"/>
      <c r="N725" s="135"/>
      <c r="O725" s="135"/>
      <c r="P725" s="135"/>
      <c r="Q725" s="135"/>
      <c r="R725" s="135"/>
      <c r="S725" s="135"/>
      <c r="T725" s="135"/>
      <c r="U725" s="135"/>
      <c r="V725" s="135"/>
      <c r="W725" s="135"/>
      <c r="X725" s="135"/>
      <c r="Y725" s="135"/>
      <c r="Z725" s="135"/>
    </row>
    <row r="726" spans="1:26" ht="21.6" customHeight="1">
      <c r="A726" s="135"/>
      <c r="B726" s="135"/>
      <c r="C726" s="135"/>
      <c r="D726" s="135"/>
      <c r="E726" s="135"/>
      <c r="F726" s="135"/>
      <c r="G726" s="135"/>
      <c r="H726" s="135"/>
      <c r="I726" s="135"/>
      <c r="J726" s="135"/>
      <c r="K726" s="135"/>
      <c r="L726" s="135"/>
      <c r="M726" s="135"/>
      <c r="N726" s="135"/>
      <c r="O726" s="135"/>
      <c r="P726" s="135"/>
      <c r="Q726" s="135"/>
      <c r="R726" s="135"/>
      <c r="S726" s="135"/>
      <c r="T726" s="135"/>
      <c r="U726" s="135"/>
      <c r="V726" s="135"/>
      <c r="W726" s="135"/>
      <c r="X726" s="135"/>
      <c r="Y726" s="135"/>
      <c r="Z726" s="135"/>
    </row>
    <row r="727" spans="1:26" ht="21.6" customHeight="1">
      <c r="A727" s="135"/>
      <c r="B727" s="135"/>
      <c r="C727" s="135"/>
      <c r="D727" s="135"/>
      <c r="E727" s="135"/>
      <c r="F727" s="135"/>
      <c r="G727" s="135"/>
      <c r="H727" s="135"/>
      <c r="I727" s="135"/>
      <c r="J727" s="135"/>
      <c r="K727" s="135"/>
      <c r="L727" s="135"/>
      <c r="M727" s="135"/>
      <c r="N727" s="135"/>
      <c r="O727" s="135"/>
      <c r="P727" s="135"/>
      <c r="Q727" s="135"/>
      <c r="R727" s="135"/>
      <c r="S727" s="135"/>
      <c r="T727" s="135"/>
      <c r="U727" s="135"/>
      <c r="V727" s="135"/>
      <c r="W727" s="135"/>
      <c r="X727" s="135"/>
      <c r="Y727" s="135"/>
      <c r="Z727" s="135"/>
    </row>
    <row r="728" spans="1:26" ht="21.6" customHeight="1">
      <c r="A728" s="135"/>
      <c r="B728" s="135"/>
      <c r="C728" s="135"/>
      <c r="D728" s="135"/>
      <c r="E728" s="135"/>
      <c r="F728" s="135"/>
      <c r="G728" s="135"/>
      <c r="H728" s="135"/>
      <c r="I728" s="135"/>
      <c r="J728" s="135"/>
      <c r="K728" s="135"/>
      <c r="L728" s="135"/>
      <c r="M728" s="135"/>
      <c r="N728" s="135"/>
      <c r="O728" s="135"/>
      <c r="P728" s="135"/>
      <c r="Q728" s="135"/>
      <c r="R728" s="135"/>
      <c r="S728" s="135"/>
      <c r="T728" s="135"/>
      <c r="U728" s="135"/>
      <c r="V728" s="135"/>
      <c r="W728" s="135"/>
      <c r="X728" s="135"/>
      <c r="Y728" s="135"/>
      <c r="Z728" s="135"/>
    </row>
    <row r="729" spans="1:26" ht="21.6" customHeight="1">
      <c r="A729" s="135"/>
      <c r="B729" s="135"/>
      <c r="C729" s="135"/>
      <c r="D729" s="135"/>
      <c r="E729" s="135"/>
      <c r="F729" s="135"/>
      <c r="G729" s="135"/>
      <c r="H729" s="135"/>
      <c r="I729" s="135"/>
      <c r="J729" s="135"/>
      <c r="K729" s="135"/>
      <c r="L729" s="135"/>
      <c r="M729" s="135"/>
      <c r="N729" s="135"/>
      <c r="O729" s="135"/>
      <c r="P729" s="135"/>
      <c r="Q729" s="135"/>
      <c r="R729" s="135"/>
      <c r="S729" s="135"/>
      <c r="T729" s="135"/>
      <c r="U729" s="135"/>
      <c r="V729" s="135"/>
      <c r="W729" s="135"/>
      <c r="X729" s="135"/>
      <c r="Y729" s="135"/>
      <c r="Z729" s="135"/>
    </row>
    <row r="730" spans="1:26" ht="21.6" customHeight="1">
      <c r="A730" s="135"/>
      <c r="B730" s="135"/>
      <c r="C730" s="135"/>
      <c r="D730" s="135"/>
      <c r="E730" s="135"/>
      <c r="F730" s="135"/>
      <c r="G730" s="135"/>
      <c r="H730" s="135"/>
      <c r="I730" s="135"/>
      <c r="J730" s="135"/>
      <c r="K730" s="135"/>
      <c r="L730" s="135"/>
      <c r="M730" s="135"/>
      <c r="N730" s="135"/>
      <c r="O730" s="135"/>
      <c r="P730" s="135"/>
      <c r="Q730" s="135"/>
      <c r="R730" s="135"/>
      <c r="S730" s="135"/>
      <c r="T730" s="135"/>
      <c r="U730" s="135"/>
      <c r="V730" s="135"/>
      <c r="W730" s="135"/>
      <c r="X730" s="135"/>
      <c r="Y730" s="135"/>
      <c r="Z730" s="135"/>
    </row>
    <row r="731" spans="1:26" ht="21.6" customHeight="1">
      <c r="A731" s="135"/>
      <c r="B731" s="135"/>
      <c r="C731" s="135"/>
      <c r="D731" s="135"/>
      <c r="E731" s="135"/>
      <c r="F731" s="135"/>
      <c r="G731" s="135"/>
      <c r="H731" s="135"/>
      <c r="I731" s="135"/>
      <c r="J731" s="135"/>
      <c r="K731" s="135"/>
      <c r="L731" s="135"/>
      <c r="M731" s="135"/>
      <c r="N731" s="135"/>
      <c r="O731" s="135"/>
      <c r="P731" s="135"/>
      <c r="Q731" s="135"/>
      <c r="R731" s="135"/>
      <c r="S731" s="135"/>
      <c r="T731" s="135"/>
      <c r="U731" s="135"/>
      <c r="V731" s="135"/>
      <c r="W731" s="135"/>
      <c r="X731" s="135"/>
      <c r="Y731" s="135"/>
      <c r="Z731" s="135"/>
    </row>
    <row r="732" spans="1:26" ht="21.6" customHeight="1">
      <c r="A732" s="135"/>
      <c r="B732" s="135"/>
      <c r="C732" s="135"/>
      <c r="D732" s="135"/>
      <c r="E732" s="135"/>
      <c r="F732" s="135"/>
      <c r="G732" s="135"/>
      <c r="H732" s="135"/>
      <c r="I732" s="135"/>
      <c r="J732" s="135"/>
      <c r="K732" s="135"/>
      <c r="L732" s="135"/>
      <c r="M732" s="135"/>
      <c r="N732" s="135"/>
      <c r="O732" s="135"/>
      <c r="P732" s="135"/>
      <c r="Q732" s="135"/>
      <c r="R732" s="135"/>
      <c r="S732" s="135"/>
      <c r="T732" s="135"/>
      <c r="U732" s="135"/>
      <c r="V732" s="135"/>
      <c r="W732" s="135"/>
      <c r="X732" s="135"/>
      <c r="Y732" s="135"/>
      <c r="Z732" s="135"/>
    </row>
    <row r="733" spans="1:26" ht="21.6" customHeight="1">
      <c r="A733" s="135"/>
      <c r="B733" s="135"/>
      <c r="C733" s="135"/>
      <c r="D733" s="135"/>
      <c r="E733" s="135"/>
      <c r="F733" s="135"/>
      <c r="G733" s="135"/>
      <c r="H733" s="135"/>
      <c r="I733" s="135"/>
      <c r="J733" s="135"/>
      <c r="K733" s="135"/>
      <c r="L733" s="135"/>
      <c r="M733" s="135"/>
      <c r="N733" s="135"/>
      <c r="O733" s="135"/>
      <c r="P733" s="135"/>
      <c r="Q733" s="135"/>
      <c r="R733" s="135"/>
      <c r="S733" s="135"/>
      <c r="T733" s="135"/>
      <c r="U733" s="135"/>
      <c r="V733" s="135"/>
      <c r="W733" s="135"/>
      <c r="X733" s="135"/>
      <c r="Y733" s="135"/>
      <c r="Z733" s="135"/>
    </row>
    <row r="734" spans="1:26" ht="21.6" customHeight="1">
      <c r="A734" s="135"/>
      <c r="B734" s="135"/>
      <c r="C734" s="135"/>
      <c r="D734" s="135"/>
      <c r="E734" s="135"/>
      <c r="F734" s="135"/>
      <c r="G734" s="135"/>
      <c r="H734" s="135"/>
      <c r="I734" s="135"/>
      <c r="J734" s="135"/>
      <c r="K734" s="135"/>
      <c r="L734" s="135"/>
      <c r="M734" s="135"/>
      <c r="N734" s="135"/>
      <c r="O734" s="135"/>
      <c r="P734" s="135"/>
      <c r="Q734" s="135"/>
      <c r="R734" s="135"/>
      <c r="S734" s="135"/>
      <c r="T734" s="135"/>
      <c r="U734" s="135"/>
      <c r="V734" s="135"/>
      <c r="W734" s="135"/>
      <c r="X734" s="135"/>
      <c r="Y734" s="135"/>
      <c r="Z734" s="135"/>
    </row>
    <row r="735" spans="1:26" ht="21.6" customHeight="1">
      <c r="A735" s="135"/>
      <c r="B735" s="135"/>
      <c r="C735" s="135"/>
      <c r="D735" s="135"/>
      <c r="E735" s="135"/>
      <c r="F735" s="135"/>
      <c r="G735" s="135"/>
      <c r="H735" s="135"/>
      <c r="I735" s="135"/>
      <c r="J735" s="135"/>
      <c r="K735" s="135"/>
      <c r="L735" s="135"/>
      <c r="M735" s="135"/>
      <c r="N735" s="135"/>
      <c r="O735" s="135"/>
      <c r="P735" s="135"/>
      <c r="Q735" s="135"/>
      <c r="R735" s="135"/>
      <c r="S735" s="135"/>
      <c r="T735" s="135"/>
      <c r="U735" s="135"/>
      <c r="V735" s="135"/>
      <c r="W735" s="135"/>
      <c r="X735" s="135"/>
      <c r="Y735" s="135"/>
      <c r="Z735" s="135"/>
    </row>
    <row r="736" spans="1:26" ht="21.6" customHeight="1">
      <c r="A736" s="135"/>
      <c r="B736" s="135"/>
      <c r="C736" s="135"/>
      <c r="D736" s="135"/>
      <c r="E736" s="135"/>
      <c r="F736" s="135"/>
      <c r="G736" s="135"/>
      <c r="H736" s="135"/>
      <c r="I736" s="135"/>
      <c r="J736" s="135"/>
      <c r="K736" s="135"/>
      <c r="L736" s="135"/>
      <c r="M736" s="135"/>
      <c r="N736" s="135"/>
      <c r="O736" s="135"/>
      <c r="P736" s="135"/>
      <c r="Q736" s="135"/>
      <c r="R736" s="135"/>
      <c r="S736" s="135"/>
      <c r="T736" s="135"/>
      <c r="U736" s="135"/>
      <c r="V736" s="135"/>
      <c r="W736" s="135"/>
      <c r="X736" s="135"/>
      <c r="Y736" s="135"/>
      <c r="Z736" s="135"/>
    </row>
    <row r="737" spans="1:26" ht="21.6" customHeight="1">
      <c r="A737" s="135"/>
      <c r="B737" s="135"/>
      <c r="C737" s="135"/>
      <c r="D737" s="135"/>
      <c r="E737" s="135"/>
      <c r="F737" s="135"/>
      <c r="G737" s="135"/>
      <c r="H737" s="135"/>
      <c r="I737" s="135"/>
      <c r="J737" s="135"/>
      <c r="K737" s="135"/>
      <c r="L737" s="135"/>
      <c r="M737" s="135"/>
      <c r="N737" s="135"/>
      <c r="O737" s="135"/>
      <c r="P737" s="135"/>
      <c r="Q737" s="135"/>
      <c r="R737" s="135"/>
      <c r="S737" s="135"/>
      <c r="T737" s="135"/>
      <c r="U737" s="135"/>
      <c r="V737" s="135"/>
      <c r="W737" s="135"/>
      <c r="X737" s="135"/>
      <c r="Y737" s="135"/>
      <c r="Z737" s="135"/>
    </row>
    <row r="738" spans="1:26" ht="21.6" customHeight="1">
      <c r="A738" s="135"/>
      <c r="B738" s="135"/>
      <c r="C738" s="135"/>
      <c r="D738" s="135"/>
      <c r="E738" s="135"/>
      <c r="F738" s="135"/>
      <c r="G738" s="135"/>
      <c r="H738" s="135"/>
      <c r="I738" s="135"/>
      <c r="J738" s="135"/>
      <c r="K738" s="135"/>
      <c r="L738" s="135"/>
      <c r="M738" s="135"/>
      <c r="N738" s="135"/>
      <c r="O738" s="135"/>
      <c r="P738" s="135"/>
      <c r="Q738" s="135"/>
      <c r="R738" s="135"/>
      <c r="S738" s="135"/>
      <c r="T738" s="135"/>
      <c r="U738" s="135"/>
      <c r="V738" s="135"/>
      <c r="W738" s="135"/>
      <c r="X738" s="135"/>
      <c r="Y738" s="135"/>
      <c r="Z738" s="135"/>
    </row>
    <row r="739" spans="1:26" ht="21.6" customHeight="1">
      <c r="A739" s="135"/>
      <c r="B739" s="135"/>
      <c r="C739" s="135"/>
      <c r="D739" s="135"/>
      <c r="E739" s="135"/>
      <c r="F739" s="135"/>
      <c r="G739" s="135"/>
      <c r="H739" s="135"/>
      <c r="I739" s="135"/>
      <c r="J739" s="135"/>
      <c r="K739" s="135"/>
      <c r="L739" s="135"/>
      <c r="M739" s="135"/>
      <c r="N739" s="135"/>
      <c r="O739" s="135"/>
      <c r="P739" s="135"/>
      <c r="Q739" s="135"/>
      <c r="R739" s="135"/>
      <c r="S739" s="135"/>
      <c r="T739" s="135"/>
      <c r="U739" s="135"/>
      <c r="V739" s="135"/>
      <c r="W739" s="135"/>
      <c r="X739" s="135"/>
      <c r="Y739" s="135"/>
      <c r="Z739" s="135"/>
    </row>
    <row r="740" spans="1:26" ht="21.6" customHeight="1">
      <c r="A740" s="135"/>
      <c r="B740" s="135"/>
      <c r="C740" s="135"/>
      <c r="D740" s="135"/>
      <c r="E740" s="135"/>
      <c r="F740" s="135"/>
      <c r="G740" s="135"/>
      <c r="H740" s="135"/>
      <c r="I740" s="135"/>
      <c r="J740" s="135"/>
      <c r="K740" s="135"/>
      <c r="L740" s="135"/>
      <c r="M740" s="135"/>
      <c r="N740" s="135"/>
      <c r="O740" s="135"/>
      <c r="P740" s="135"/>
      <c r="Q740" s="135"/>
      <c r="R740" s="135"/>
      <c r="S740" s="135"/>
      <c r="T740" s="135"/>
      <c r="U740" s="135"/>
      <c r="V740" s="135"/>
      <c r="W740" s="135"/>
      <c r="X740" s="135"/>
      <c r="Y740" s="135"/>
      <c r="Z740" s="135"/>
    </row>
    <row r="741" spans="1:26" ht="21.6" customHeight="1">
      <c r="A741" s="135"/>
      <c r="B741" s="135"/>
      <c r="C741" s="135"/>
      <c r="D741" s="135"/>
      <c r="E741" s="135"/>
      <c r="F741" s="135"/>
      <c r="G741" s="135"/>
      <c r="H741" s="135"/>
      <c r="I741" s="135"/>
      <c r="J741" s="135"/>
      <c r="K741" s="135"/>
      <c r="L741" s="135"/>
      <c r="M741" s="135"/>
      <c r="N741" s="135"/>
      <c r="O741" s="135"/>
      <c r="P741" s="135"/>
      <c r="Q741" s="135"/>
      <c r="R741" s="135"/>
      <c r="S741" s="135"/>
      <c r="T741" s="135"/>
      <c r="U741" s="135"/>
      <c r="V741" s="135"/>
      <c r="W741" s="135"/>
      <c r="X741" s="135"/>
      <c r="Y741" s="135"/>
      <c r="Z741" s="135"/>
    </row>
    <row r="742" spans="1:26" ht="21.6" customHeight="1">
      <c r="A742" s="135"/>
      <c r="B742" s="135"/>
      <c r="C742" s="135"/>
      <c r="D742" s="135"/>
      <c r="E742" s="135"/>
      <c r="F742" s="135"/>
      <c r="G742" s="135"/>
      <c r="H742" s="135"/>
      <c r="I742" s="135"/>
      <c r="J742" s="135"/>
      <c r="K742" s="135"/>
      <c r="L742" s="135"/>
      <c r="M742" s="135"/>
      <c r="N742" s="135"/>
      <c r="O742" s="135"/>
      <c r="P742" s="135"/>
      <c r="Q742" s="135"/>
      <c r="R742" s="135"/>
      <c r="S742" s="135"/>
      <c r="T742" s="135"/>
      <c r="U742" s="135"/>
      <c r="V742" s="135"/>
      <c r="W742" s="135"/>
      <c r="X742" s="135"/>
      <c r="Y742" s="135"/>
      <c r="Z742" s="135"/>
    </row>
    <row r="743" spans="1:26" ht="21.6" customHeight="1">
      <c r="A743" s="135"/>
      <c r="B743" s="135"/>
      <c r="C743" s="135"/>
      <c r="D743" s="135"/>
      <c r="E743" s="135"/>
      <c r="F743" s="135"/>
      <c r="G743" s="135"/>
      <c r="H743" s="135"/>
      <c r="I743" s="135"/>
      <c r="J743" s="135"/>
      <c r="K743" s="135"/>
      <c r="L743" s="135"/>
      <c r="M743" s="135"/>
      <c r="N743" s="135"/>
      <c r="O743" s="135"/>
      <c r="P743" s="135"/>
      <c r="Q743" s="135"/>
      <c r="R743" s="135"/>
      <c r="S743" s="135"/>
      <c r="T743" s="135"/>
      <c r="U743" s="135"/>
      <c r="V743" s="135"/>
      <c r="W743" s="135"/>
      <c r="X743" s="135"/>
      <c r="Y743" s="135"/>
      <c r="Z743" s="135"/>
    </row>
    <row r="744" spans="1:26" ht="21.6" customHeight="1">
      <c r="A744" s="135"/>
      <c r="B744" s="135"/>
      <c r="C744" s="135"/>
      <c r="D744" s="135"/>
      <c r="E744" s="135"/>
      <c r="F744" s="135"/>
      <c r="G744" s="135"/>
      <c r="H744" s="135"/>
      <c r="I744" s="135"/>
      <c r="J744" s="135"/>
      <c r="K744" s="135"/>
      <c r="L744" s="135"/>
      <c r="M744" s="135"/>
      <c r="N744" s="135"/>
      <c r="O744" s="135"/>
      <c r="P744" s="135"/>
      <c r="Q744" s="135"/>
      <c r="R744" s="135"/>
      <c r="S744" s="135"/>
      <c r="T744" s="135"/>
      <c r="U744" s="135"/>
      <c r="V744" s="135"/>
      <c r="W744" s="135"/>
      <c r="X744" s="135"/>
      <c r="Y744" s="135"/>
      <c r="Z744" s="135"/>
    </row>
    <row r="745" spans="1:26" ht="21.6" customHeight="1">
      <c r="A745" s="135"/>
      <c r="B745" s="135"/>
      <c r="C745" s="135"/>
      <c r="D745" s="135"/>
      <c r="E745" s="135"/>
      <c r="F745" s="135"/>
      <c r="G745" s="135"/>
      <c r="H745" s="135"/>
      <c r="I745" s="135"/>
      <c r="J745" s="135"/>
      <c r="K745" s="135"/>
      <c r="L745" s="135"/>
      <c r="M745" s="135"/>
      <c r="N745" s="135"/>
      <c r="O745" s="135"/>
      <c r="P745" s="135"/>
      <c r="Q745" s="135"/>
      <c r="R745" s="135"/>
      <c r="S745" s="135"/>
      <c r="T745" s="135"/>
      <c r="U745" s="135"/>
      <c r="V745" s="135"/>
      <c r="W745" s="135"/>
      <c r="X745" s="135"/>
      <c r="Y745" s="135"/>
      <c r="Z745" s="135"/>
    </row>
    <row r="746" spans="1:26" ht="21.6" customHeight="1">
      <c r="A746" s="135"/>
      <c r="B746" s="135"/>
      <c r="C746" s="135"/>
      <c r="D746" s="135"/>
      <c r="E746" s="135"/>
      <c r="F746" s="135"/>
      <c r="G746" s="135"/>
      <c r="H746" s="135"/>
      <c r="I746" s="135"/>
      <c r="J746" s="135"/>
      <c r="K746" s="135"/>
      <c r="L746" s="135"/>
      <c r="M746" s="135"/>
      <c r="N746" s="135"/>
      <c r="O746" s="135"/>
      <c r="P746" s="135"/>
      <c r="Q746" s="135"/>
      <c r="R746" s="135"/>
      <c r="S746" s="135"/>
      <c r="T746" s="135"/>
      <c r="U746" s="135"/>
      <c r="V746" s="135"/>
      <c r="W746" s="135"/>
      <c r="X746" s="135"/>
      <c r="Y746" s="135"/>
      <c r="Z746" s="135"/>
    </row>
    <row r="747" spans="1:26" ht="21.6" customHeight="1">
      <c r="A747" s="135"/>
      <c r="B747" s="135"/>
      <c r="C747" s="135"/>
      <c r="D747" s="135"/>
      <c r="E747" s="135"/>
      <c r="F747" s="135"/>
      <c r="G747" s="135"/>
      <c r="H747" s="135"/>
      <c r="I747" s="135"/>
      <c r="J747" s="135"/>
      <c r="K747" s="135"/>
      <c r="L747" s="135"/>
      <c r="M747" s="135"/>
      <c r="N747" s="135"/>
      <c r="O747" s="135"/>
      <c r="P747" s="135"/>
      <c r="Q747" s="135"/>
      <c r="R747" s="135"/>
      <c r="S747" s="135"/>
      <c r="T747" s="135"/>
      <c r="U747" s="135"/>
      <c r="V747" s="135"/>
      <c r="W747" s="135"/>
      <c r="X747" s="135"/>
      <c r="Y747" s="135"/>
      <c r="Z747" s="135"/>
    </row>
    <row r="748" spans="1:26" ht="21.6" customHeight="1">
      <c r="A748" s="135"/>
      <c r="B748" s="135"/>
      <c r="C748" s="135"/>
      <c r="D748" s="135"/>
      <c r="E748" s="135"/>
      <c r="F748" s="135"/>
      <c r="G748" s="135"/>
      <c r="H748" s="135"/>
      <c r="I748" s="135"/>
      <c r="J748" s="135"/>
      <c r="K748" s="135"/>
      <c r="L748" s="135"/>
      <c r="M748" s="135"/>
      <c r="N748" s="135"/>
      <c r="O748" s="135"/>
      <c r="P748" s="135"/>
      <c r="Q748" s="135"/>
      <c r="R748" s="135"/>
      <c r="S748" s="135"/>
      <c r="T748" s="135"/>
      <c r="U748" s="135"/>
      <c r="V748" s="135"/>
      <c r="W748" s="135"/>
      <c r="X748" s="135"/>
      <c r="Y748" s="135"/>
      <c r="Z748" s="135"/>
    </row>
    <row r="749" spans="1:26" ht="21.6" customHeight="1">
      <c r="A749" s="135"/>
      <c r="B749" s="135"/>
      <c r="C749" s="135"/>
      <c r="D749" s="135"/>
      <c r="E749" s="135"/>
      <c r="F749" s="135"/>
      <c r="G749" s="135"/>
      <c r="H749" s="135"/>
      <c r="I749" s="135"/>
      <c r="J749" s="135"/>
      <c r="K749" s="135"/>
      <c r="L749" s="135"/>
      <c r="M749" s="135"/>
      <c r="N749" s="135"/>
      <c r="O749" s="135"/>
      <c r="P749" s="135"/>
      <c r="Q749" s="135"/>
      <c r="R749" s="135"/>
      <c r="S749" s="135"/>
      <c r="T749" s="135"/>
      <c r="U749" s="135"/>
      <c r="V749" s="135"/>
      <c r="W749" s="135"/>
      <c r="X749" s="135"/>
      <c r="Y749" s="135"/>
      <c r="Z749" s="135"/>
    </row>
    <row r="750" spans="1:26" ht="21.6" customHeight="1">
      <c r="A750" s="135"/>
      <c r="B750" s="135"/>
      <c r="C750" s="135"/>
      <c r="D750" s="135"/>
      <c r="E750" s="135"/>
      <c r="F750" s="135"/>
      <c r="G750" s="135"/>
      <c r="H750" s="135"/>
      <c r="I750" s="135"/>
      <c r="J750" s="135"/>
      <c r="K750" s="135"/>
      <c r="L750" s="135"/>
      <c r="M750" s="135"/>
      <c r="N750" s="135"/>
      <c r="O750" s="135"/>
      <c r="P750" s="135"/>
      <c r="Q750" s="135"/>
      <c r="R750" s="135"/>
      <c r="S750" s="135"/>
      <c r="T750" s="135"/>
      <c r="U750" s="135"/>
      <c r="V750" s="135"/>
      <c r="W750" s="135"/>
      <c r="X750" s="135"/>
      <c r="Y750" s="135"/>
      <c r="Z750" s="135"/>
    </row>
    <row r="751" spans="1:26" ht="21.6" customHeight="1">
      <c r="A751" s="135"/>
      <c r="B751" s="135"/>
      <c r="C751" s="135"/>
      <c r="D751" s="135"/>
      <c r="E751" s="135"/>
      <c r="F751" s="135"/>
      <c r="G751" s="135"/>
      <c r="H751" s="135"/>
      <c r="I751" s="135"/>
      <c r="J751" s="135"/>
      <c r="K751" s="135"/>
      <c r="L751" s="135"/>
      <c r="M751" s="135"/>
      <c r="N751" s="135"/>
      <c r="O751" s="135"/>
      <c r="P751" s="135"/>
      <c r="Q751" s="135"/>
      <c r="R751" s="135"/>
      <c r="S751" s="135"/>
      <c r="T751" s="135"/>
      <c r="U751" s="135"/>
      <c r="V751" s="135"/>
      <c r="W751" s="135"/>
      <c r="X751" s="135"/>
      <c r="Y751" s="135"/>
      <c r="Z751" s="135"/>
    </row>
    <row r="752" spans="1:26" ht="21.6" customHeight="1">
      <c r="A752" s="135"/>
      <c r="B752" s="135"/>
      <c r="C752" s="135"/>
      <c r="D752" s="135"/>
      <c r="E752" s="135"/>
      <c r="F752" s="135"/>
      <c r="G752" s="135"/>
      <c r="H752" s="135"/>
      <c r="I752" s="135"/>
      <c r="J752" s="135"/>
      <c r="K752" s="135"/>
      <c r="L752" s="135"/>
      <c r="M752" s="135"/>
      <c r="N752" s="135"/>
      <c r="O752" s="135"/>
      <c r="P752" s="135"/>
      <c r="Q752" s="135"/>
      <c r="R752" s="135"/>
      <c r="S752" s="135"/>
      <c r="T752" s="135"/>
      <c r="U752" s="135"/>
      <c r="V752" s="135"/>
      <c r="W752" s="135"/>
      <c r="X752" s="135"/>
      <c r="Y752" s="135"/>
      <c r="Z752" s="135"/>
    </row>
    <row r="753" spans="1:26" ht="21.6" customHeight="1">
      <c r="A753" s="135"/>
      <c r="B753" s="135"/>
      <c r="C753" s="135"/>
      <c r="D753" s="135"/>
      <c r="E753" s="135"/>
      <c r="F753" s="135"/>
      <c r="G753" s="135"/>
      <c r="H753" s="135"/>
      <c r="I753" s="135"/>
      <c r="J753" s="135"/>
      <c r="K753" s="135"/>
      <c r="L753" s="135"/>
      <c r="M753" s="135"/>
      <c r="N753" s="135"/>
      <c r="O753" s="135"/>
      <c r="P753" s="135"/>
      <c r="Q753" s="135"/>
      <c r="R753" s="135"/>
      <c r="S753" s="135"/>
      <c r="T753" s="135"/>
      <c r="U753" s="135"/>
      <c r="V753" s="135"/>
      <c r="W753" s="135"/>
      <c r="X753" s="135"/>
      <c r="Y753" s="135"/>
      <c r="Z753" s="135"/>
    </row>
    <row r="754" spans="1:26" ht="21.6" customHeight="1">
      <c r="A754" s="135"/>
      <c r="B754" s="135"/>
      <c r="C754" s="135"/>
      <c r="D754" s="135"/>
      <c r="E754" s="135"/>
      <c r="F754" s="135"/>
      <c r="G754" s="135"/>
      <c r="H754" s="135"/>
      <c r="I754" s="135"/>
      <c r="J754" s="135"/>
      <c r="K754" s="135"/>
      <c r="L754" s="135"/>
      <c r="M754" s="135"/>
      <c r="N754" s="135"/>
      <c r="O754" s="135"/>
      <c r="P754" s="135"/>
      <c r="Q754" s="135"/>
      <c r="R754" s="135"/>
      <c r="S754" s="135"/>
      <c r="T754" s="135"/>
      <c r="U754" s="135"/>
      <c r="V754" s="135"/>
      <c r="W754" s="135"/>
      <c r="X754" s="135"/>
      <c r="Y754" s="135"/>
      <c r="Z754" s="135"/>
    </row>
    <row r="755" spans="1:26" ht="21.6" customHeight="1">
      <c r="A755" s="135"/>
      <c r="B755" s="135"/>
      <c r="C755" s="135"/>
      <c r="D755" s="135"/>
      <c r="E755" s="135"/>
      <c r="F755" s="135"/>
      <c r="G755" s="135"/>
      <c r="H755" s="135"/>
      <c r="I755" s="135"/>
      <c r="J755" s="135"/>
      <c r="K755" s="135"/>
      <c r="L755" s="135"/>
      <c r="M755" s="135"/>
      <c r="N755" s="135"/>
      <c r="O755" s="135"/>
      <c r="P755" s="135"/>
      <c r="Q755" s="135"/>
      <c r="R755" s="135"/>
      <c r="S755" s="135"/>
      <c r="T755" s="135"/>
      <c r="U755" s="135"/>
      <c r="V755" s="135"/>
      <c r="W755" s="135"/>
      <c r="X755" s="135"/>
      <c r="Y755" s="135"/>
      <c r="Z755" s="135"/>
    </row>
    <row r="756" spans="1:26" ht="21.6" customHeight="1">
      <c r="A756" s="135"/>
      <c r="B756" s="135"/>
      <c r="C756" s="135"/>
      <c r="D756" s="135"/>
      <c r="E756" s="135"/>
      <c r="F756" s="135"/>
      <c r="G756" s="135"/>
      <c r="H756" s="135"/>
      <c r="I756" s="135"/>
      <c r="J756" s="135"/>
      <c r="K756" s="135"/>
      <c r="L756" s="135"/>
      <c r="M756" s="135"/>
      <c r="N756" s="135"/>
      <c r="O756" s="135"/>
      <c r="P756" s="135"/>
      <c r="Q756" s="135"/>
      <c r="R756" s="135"/>
      <c r="S756" s="135"/>
      <c r="T756" s="135"/>
      <c r="U756" s="135"/>
      <c r="V756" s="135"/>
      <c r="W756" s="135"/>
      <c r="X756" s="135"/>
      <c r="Y756" s="135"/>
      <c r="Z756" s="135"/>
    </row>
    <row r="757" spans="1:26" ht="21.6" customHeight="1">
      <c r="A757" s="135"/>
      <c r="B757" s="135"/>
      <c r="C757" s="135"/>
      <c r="D757" s="135"/>
      <c r="E757" s="135"/>
      <c r="F757" s="135"/>
      <c r="G757" s="135"/>
      <c r="H757" s="135"/>
      <c r="I757" s="135"/>
      <c r="J757" s="135"/>
      <c r="K757" s="135"/>
      <c r="L757" s="135"/>
      <c r="M757" s="135"/>
      <c r="N757" s="135"/>
      <c r="O757" s="135"/>
      <c r="P757" s="135"/>
      <c r="Q757" s="135"/>
      <c r="R757" s="135"/>
      <c r="S757" s="135"/>
      <c r="T757" s="135"/>
      <c r="U757" s="135"/>
      <c r="V757" s="135"/>
      <c r="W757" s="135"/>
      <c r="X757" s="135"/>
      <c r="Y757" s="135"/>
      <c r="Z757" s="135"/>
    </row>
    <row r="758" spans="1:26" ht="21.6" customHeight="1">
      <c r="A758" s="135"/>
      <c r="B758" s="135"/>
      <c r="C758" s="135"/>
      <c r="D758" s="135"/>
      <c r="E758" s="135"/>
      <c r="F758" s="135"/>
      <c r="G758" s="135"/>
      <c r="H758" s="135"/>
      <c r="I758" s="135"/>
      <c r="J758" s="135"/>
      <c r="K758" s="135"/>
      <c r="L758" s="135"/>
      <c r="M758" s="135"/>
      <c r="N758" s="135"/>
      <c r="O758" s="135"/>
      <c r="P758" s="135"/>
      <c r="Q758" s="135"/>
      <c r="R758" s="135"/>
      <c r="S758" s="135"/>
      <c r="T758" s="135"/>
      <c r="U758" s="135"/>
      <c r="V758" s="135"/>
      <c r="W758" s="135"/>
      <c r="X758" s="135"/>
      <c r="Y758" s="135"/>
      <c r="Z758" s="135"/>
    </row>
    <row r="759" spans="1:26" ht="21.6" customHeight="1">
      <c r="A759" s="135"/>
      <c r="B759" s="135"/>
      <c r="C759" s="135"/>
      <c r="D759" s="135"/>
      <c r="E759" s="135"/>
      <c r="F759" s="135"/>
      <c r="G759" s="135"/>
      <c r="H759" s="135"/>
      <c r="I759" s="135"/>
      <c r="J759" s="135"/>
      <c r="K759" s="135"/>
      <c r="L759" s="135"/>
      <c r="M759" s="135"/>
      <c r="N759" s="135"/>
      <c r="O759" s="135"/>
      <c r="P759" s="135"/>
      <c r="Q759" s="135"/>
      <c r="R759" s="135"/>
      <c r="S759" s="135"/>
      <c r="T759" s="135"/>
      <c r="U759" s="135"/>
      <c r="V759" s="135"/>
      <c r="W759" s="135"/>
      <c r="X759" s="135"/>
      <c r="Y759" s="135"/>
      <c r="Z759" s="135"/>
    </row>
    <row r="760" spans="1:26" ht="21.6" customHeight="1">
      <c r="A760" s="135"/>
      <c r="B760" s="135"/>
      <c r="C760" s="135"/>
      <c r="D760" s="135"/>
      <c r="E760" s="135"/>
      <c r="F760" s="135"/>
      <c r="G760" s="135"/>
      <c r="H760" s="135"/>
      <c r="I760" s="135"/>
      <c r="J760" s="135"/>
      <c r="K760" s="135"/>
      <c r="L760" s="135"/>
      <c r="M760" s="135"/>
      <c r="N760" s="135"/>
      <c r="O760" s="135"/>
      <c r="P760" s="135"/>
      <c r="Q760" s="135"/>
      <c r="R760" s="135"/>
      <c r="S760" s="135"/>
      <c r="T760" s="135"/>
      <c r="U760" s="135"/>
      <c r="V760" s="135"/>
      <c r="W760" s="135"/>
      <c r="X760" s="135"/>
      <c r="Y760" s="135"/>
      <c r="Z760" s="135"/>
    </row>
    <row r="761" spans="1:26" ht="21.6" customHeight="1">
      <c r="A761" s="135"/>
      <c r="B761" s="135"/>
      <c r="C761" s="135"/>
      <c r="D761" s="135"/>
      <c r="E761" s="135"/>
      <c r="F761" s="135"/>
      <c r="G761" s="135"/>
      <c r="H761" s="135"/>
      <c r="I761" s="135"/>
      <c r="J761" s="135"/>
      <c r="K761" s="135"/>
      <c r="L761" s="135"/>
      <c r="M761" s="135"/>
      <c r="N761" s="135"/>
      <c r="O761" s="135"/>
      <c r="P761" s="135"/>
      <c r="Q761" s="135"/>
      <c r="R761" s="135"/>
      <c r="S761" s="135"/>
      <c r="T761" s="135"/>
      <c r="U761" s="135"/>
      <c r="V761" s="135"/>
      <c r="W761" s="135"/>
      <c r="X761" s="135"/>
      <c r="Y761" s="135"/>
      <c r="Z761" s="135"/>
    </row>
    <row r="762" spans="1:26" ht="21.6" customHeight="1">
      <c r="A762" s="135"/>
      <c r="B762" s="135"/>
      <c r="C762" s="135"/>
      <c r="D762" s="135"/>
      <c r="E762" s="135"/>
      <c r="F762" s="135"/>
      <c r="G762" s="135"/>
      <c r="H762" s="135"/>
      <c r="I762" s="135"/>
      <c r="J762" s="135"/>
      <c r="K762" s="135"/>
      <c r="L762" s="135"/>
      <c r="M762" s="135"/>
      <c r="N762" s="135"/>
      <c r="O762" s="135"/>
      <c r="P762" s="135"/>
      <c r="Q762" s="135"/>
      <c r="R762" s="135"/>
      <c r="S762" s="135"/>
      <c r="T762" s="135"/>
      <c r="U762" s="135"/>
      <c r="V762" s="135"/>
      <c r="W762" s="135"/>
      <c r="X762" s="135"/>
      <c r="Y762" s="135"/>
      <c r="Z762" s="135"/>
    </row>
    <row r="763" spans="1:26" ht="21.6" customHeight="1">
      <c r="A763" s="135"/>
      <c r="B763" s="135"/>
      <c r="C763" s="135"/>
      <c r="D763" s="135"/>
      <c r="E763" s="135"/>
      <c r="F763" s="135"/>
      <c r="G763" s="135"/>
      <c r="H763" s="135"/>
      <c r="I763" s="135"/>
      <c r="J763" s="135"/>
      <c r="K763" s="135"/>
      <c r="L763" s="135"/>
      <c r="M763" s="135"/>
      <c r="N763" s="135"/>
      <c r="O763" s="135"/>
      <c r="P763" s="135"/>
      <c r="Q763" s="135"/>
      <c r="R763" s="135"/>
      <c r="S763" s="135"/>
      <c r="T763" s="135"/>
      <c r="U763" s="135"/>
      <c r="V763" s="135"/>
      <c r="W763" s="135"/>
      <c r="X763" s="135"/>
      <c r="Y763" s="135"/>
      <c r="Z763" s="135"/>
    </row>
    <row r="764" spans="1:26" ht="21.6" customHeight="1">
      <c r="A764" s="135"/>
      <c r="B764" s="135"/>
      <c r="C764" s="135"/>
      <c r="D764" s="135"/>
      <c r="E764" s="135"/>
      <c r="F764" s="135"/>
      <c r="G764" s="135"/>
      <c r="H764" s="135"/>
      <c r="I764" s="135"/>
      <c r="J764" s="135"/>
      <c r="K764" s="135"/>
      <c r="L764" s="135"/>
      <c r="M764" s="135"/>
      <c r="N764" s="135"/>
      <c r="O764" s="135"/>
      <c r="P764" s="135"/>
      <c r="Q764" s="135"/>
      <c r="R764" s="135"/>
      <c r="S764" s="135"/>
      <c r="T764" s="135"/>
      <c r="U764" s="135"/>
      <c r="V764" s="135"/>
      <c r="W764" s="135"/>
      <c r="X764" s="135"/>
      <c r="Y764" s="135"/>
      <c r="Z764" s="135"/>
    </row>
    <row r="765" spans="1:26" ht="21.6" customHeight="1">
      <c r="A765" s="135"/>
      <c r="B765" s="135"/>
      <c r="C765" s="135"/>
      <c r="D765" s="135"/>
      <c r="E765" s="135"/>
      <c r="F765" s="135"/>
      <c r="G765" s="135"/>
      <c r="H765" s="135"/>
      <c r="I765" s="135"/>
      <c r="J765" s="135"/>
      <c r="K765" s="135"/>
      <c r="L765" s="135"/>
      <c r="M765" s="135"/>
      <c r="N765" s="135"/>
      <c r="O765" s="135"/>
      <c r="P765" s="135"/>
      <c r="Q765" s="135"/>
      <c r="R765" s="135"/>
      <c r="S765" s="135"/>
      <c r="T765" s="135"/>
      <c r="U765" s="135"/>
      <c r="V765" s="135"/>
      <c r="W765" s="135"/>
      <c r="X765" s="135"/>
      <c r="Y765" s="135"/>
      <c r="Z765" s="135"/>
    </row>
    <row r="766" spans="1:26" ht="21.6" customHeight="1">
      <c r="A766" s="135"/>
      <c r="B766" s="135"/>
      <c r="C766" s="135"/>
      <c r="D766" s="135"/>
      <c r="E766" s="135"/>
      <c r="F766" s="135"/>
      <c r="G766" s="135"/>
      <c r="H766" s="135"/>
      <c r="I766" s="135"/>
      <c r="J766" s="135"/>
      <c r="K766" s="135"/>
      <c r="L766" s="135"/>
      <c r="M766" s="135"/>
      <c r="N766" s="135"/>
      <c r="O766" s="135"/>
      <c r="P766" s="135"/>
      <c r="Q766" s="135"/>
      <c r="R766" s="135"/>
      <c r="S766" s="135"/>
      <c r="T766" s="135"/>
      <c r="U766" s="135"/>
      <c r="V766" s="135"/>
      <c r="W766" s="135"/>
      <c r="X766" s="135"/>
      <c r="Y766" s="135"/>
      <c r="Z766" s="135"/>
    </row>
    <row r="767" spans="1:26" ht="21.6" customHeight="1">
      <c r="A767" s="135"/>
      <c r="B767" s="135"/>
      <c r="C767" s="135"/>
      <c r="D767" s="135"/>
      <c r="E767" s="135"/>
      <c r="F767" s="135"/>
      <c r="G767" s="135"/>
      <c r="H767" s="135"/>
      <c r="I767" s="135"/>
      <c r="J767" s="135"/>
      <c r="K767" s="135"/>
      <c r="L767" s="135"/>
      <c r="M767" s="135"/>
      <c r="N767" s="135"/>
      <c r="O767" s="135"/>
      <c r="P767" s="135"/>
      <c r="Q767" s="135"/>
      <c r="R767" s="135"/>
      <c r="S767" s="135"/>
      <c r="T767" s="135"/>
      <c r="U767" s="135"/>
      <c r="V767" s="135"/>
      <c r="W767" s="135"/>
      <c r="X767" s="135"/>
      <c r="Y767" s="135"/>
      <c r="Z767" s="135"/>
    </row>
    <row r="768" spans="1:26" ht="21.6" customHeight="1">
      <c r="A768" s="135"/>
      <c r="B768" s="135"/>
      <c r="C768" s="135"/>
      <c r="D768" s="135"/>
      <c r="E768" s="135"/>
      <c r="F768" s="135"/>
      <c r="G768" s="135"/>
      <c r="H768" s="135"/>
      <c r="I768" s="135"/>
      <c r="J768" s="135"/>
      <c r="K768" s="135"/>
      <c r="L768" s="135"/>
      <c r="M768" s="135"/>
      <c r="N768" s="135"/>
      <c r="O768" s="135"/>
      <c r="P768" s="135"/>
      <c r="Q768" s="135"/>
      <c r="R768" s="135"/>
      <c r="S768" s="135"/>
      <c r="T768" s="135"/>
      <c r="U768" s="135"/>
      <c r="V768" s="135"/>
      <c r="W768" s="135"/>
      <c r="X768" s="135"/>
      <c r="Y768" s="135"/>
      <c r="Z768" s="135"/>
    </row>
    <row r="769" spans="1:26" ht="21.6" customHeight="1">
      <c r="A769" s="135"/>
      <c r="B769" s="135"/>
      <c r="C769" s="135"/>
      <c r="D769" s="135"/>
      <c r="E769" s="135"/>
      <c r="F769" s="135"/>
      <c r="G769" s="135"/>
      <c r="H769" s="135"/>
      <c r="I769" s="135"/>
      <c r="J769" s="135"/>
      <c r="K769" s="135"/>
      <c r="L769" s="135"/>
      <c r="M769" s="135"/>
      <c r="N769" s="135"/>
      <c r="O769" s="135"/>
      <c r="P769" s="135"/>
      <c r="Q769" s="135"/>
      <c r="R769" s="135"/>
      <c r="S769" s="135"/>
      <c r="T769" s="135"/>
      <c r="U769" s="135"/>
      <c r="V769" s="135"/>
      <c r="W769" s="135"/>
      <c r="X769" s="135"/>
      <c r="Y769" s="135"/>
      <c r="Z769" s="135"/>
    </row>
    <row r="770" spans="1:26" ht="21.6" customHeight="1">
      <c r="A770" s="135"/>
      <c r="B770" s="135"/>
      <c r="C770" s="135"/>
      <c r="D770" s="135"/>
      <c r="E770" s="135"/>
      <c r="F770" s="135"/>
      <c r="G770" s="135"/>
      <c r="H770" s="135"/>
      <c r="I770" s="135"/>
      <c r="J770" s="135"/>
      <c r="K770" s="135"/>
      <c r="L770" s="135"/>
      <c r="M770" s="135"/>
      <c r="N770" s="135"/>
      <c r="O770" s="135"/>
      <c r="P770" s="135"/>
      <c r="Q770" s="135"/>
      <c r="R770" s="135"/>
      <c r="S770" s="135"/>
      <c r="T770" s="135"/>
      <c r="U770" s="135"/>
      <c r="V770" s="135"/>
      <c r="W770" s="135"/>
      <c r="X770" s="135"/>
      <c r="Y770" s="135"/>
      <c r="Z770" s="135"/>
    </row>
    <row r="771" spans="1:26" ht="21.6" customHeight="1">
      <c r="A771" s="135"/>
      <c r="B771" s="135"/>
      <c r="C771" s="135"/>
      <c r="D771" s="135"/>
      <c r="E771" s="135"/>
      <c r="F771" s="135"/>
      <c r="G771" s="135"/>
      <c r="H771" s="135"/>
      <c r="I771" s="135"/>
      <c r="J771" s="135"/>
      <c r="K771" s="135"/>
      <c r="L771" s="135"/>
      <c r="M771" s="135"/>
      <c r="N771" s="135"/>
      <c r="O771" s="135"/>
      <c r="P771" s="135"/>
      <c r="Q771" s="135"/>
      <c r="R771" s="135"/>
      <c r="S771" s="135"/>
      <c r="T771" s="135"/>
      <c r="U771" s="135"/>
      <c r="V771" s="135"/>
      <c r="W771" s="135"/>
      <c r="X771" s="135"/>
      <c r="Y771" s="135"/>
      <c r="Z771" s="135"/>
    </row>
    <row r="772" spans="1:26" ht="21.6" customHeight="1">
      <c r="A772" s="135"/>
      <c r="B772" s="135"/>
      <c r="C772" s="135"/>
      <c r="D772" s="135"/>
      <c r="E772" s="135"/>
      <c r="F772" s="135"/>
      <c r="G772" s="135"/>
      <c r="H772" s="135"/>
      <c r="I772" s="135"/>
      <c r="J772" s="135"/>
      <c r="K772" s="135"/>
      <c r="L772" s="135"/>
      <c r="M772" s="135"/>
      <c r="N772" s="135"/>
      <c r="O772" s="135"/>
      <c r="P772" s="135"/>
      <c r="Q772" s="135"/>
      <c r="R772" s="135"/>
      <c r="S772" s="135"/>
      <c r="T772" s="135"/>
      <c r="U772" s="135"/>
      <c r="V772" s="135"/>
      <c r="W772" s="135"/>
      <c r="X772" s="135"/>
      <c r="Y772" s="135"/>
      <c r="Z772" s="135"/>
    </row>
    <row r="773" spans="1:26" ht="21.6" customHeight="1">
      <c r="A773" s="135"/>
      <c r="B773" s="135"/>
      <c r="C773" s="135"/>
      <c r="D773" s="135"/>
      <c r="E773" s="135"/>
      <c r="F773" s="135"/>
      <c r="G773" s="135"/>
      <c r="H773" s="135"/>
      <c r="I773" s="135"/>
      <c r="J773" s="135"/>
      <c r="K773" s="135"/>
      <c r="L773" s="135"/>
      <c r="M773" s="135"/>
      <c r="N773" s="135"/>
      <c r="O773" s="135"/>
      <c r="P773" s="135"/>
      <c r="Q773" s="135"/>
      <c r="R773" s="135"/>
      <c r="S773" s="135"/>
      <c r="T773" s="135"/>
      <c r="U773" s="135"/>
      <c r="V773" s="135"/>
      <c r="W773" s="135"/>
      <c r="X773" s="135"/>
      <c r="Y773" s="135"/>
      <c r="Z773" s="135"/>
    </row>
    <row r="774" spans="1:26" ht="21.6" customHeight="1">
      <c r="A774" s="135"/>
      <c r="B774" s="135"/>
      <c r="C774" s="135"/>
      <c r="D774" s="135"/>
      <c r="E774" s="135"/>
      <c r="F774" s="135"/>
      <c r="G774" s="135"/>
      <c r="H774" s="135"/>
      <c r="I774" s="135"/>
      <c r="J774" s="135"/>
      <c r="K774" s="135"/>
      <c r="L774" s="135"/>
      <c r="M774" s="135"/>
      <c r="N774" s="135"/>
      <c r="O774" s="135"/>
      <c r="P774" s="135"/>
      <c r="Q774" s="135"/>
      <c r="R774" s="135"/>
      <c r="S774" s="135"/>
      <c r="T774" s="135"/>
      <c r="U774" s="135"/>
      <c r="V774" s="135"/>
      <c r="W774" s="135"/>
      <c r="X774" s="135"/>
      <c r="Y774" s="135"/>
      <c r="Z774" s="135"/>
    </row>
    <row r="775" spans="1:26" ht="21.6" customHeight="1">
      <c r="A775" s="135"/>
      <c r="B775" s="135"/>
      <c r="C775" s="135"/>
      <c r="D775" s="135"/>
      <c r="E775" s="135"/>
      <c r="F775" s="135"/>
      <c r="G775" s="135"/>
      <c r="H775" s="135"/>
      <c r="I775" s="135"/>
      <c r="J775" s="135"/>
      <c r="K775" s="135"/>
      <c r="L775" s="135"/>
      <c r="M775" s="135"/>
      <c r="N775" s="135"/>
      <c r="O775" s="135"/>
      <c r="P775" s="135"/>
      <c r="Q775" s="135"/>
      <c r="R775" s="135"/>
      <c r="S775" s="135"/>
      <c r="T775" s="135"/>
      <c r="U775" s="135"/>
      <c r="V775" s="135"/>
      <c r="W775" s="135"/>
      <c r="X775" s="135"/>
      <c r="Y775" s="135"/>
      <c r="Z775" s="135"/>
    </row>
    <row r="776" spans="1:26" ht="21.6" customHeight="1">
      <c r="A776" s="135"/>
      <c r="B776" s="135"/>
      <c r="C776" s="135"/>
      <c r="D776" s="135"/>
      <c r="E776" s="135"/>
      <c r="F776" s="135"/>
      <c r="G776" s="135"/>
      <c r="H776" s="135"/>
      <c r="I776" s="135"/>
      <c r="J776" s="135"/>
      <c r="K776" s="135"/>
      <c r="L776" s="135"/>
      <c r="M776" s="135"/>
      <c r="N776" s="135"/>
      <c r="O776" s="135"/>
      <c r="P776" s="135"/>
      <c r="Q776" s="135"/>
      <c r="R776" s="135"/>
      <c r="S776" s="135"/>
      <c r="T776" s="135"/>
      <c r="U776" s="135"/>
      <c r="V776" s="135"/>
      <c r="W776" s="135"/>
      <c r="X776" s="135"/>
      <c r="Y776" s="135"/>
      <c r="Z776" s="135"/>
    </row>
    <row r="777" spans="1:26" ht="21.6" customHeight="1">
      <c r="A777" s="135"/>
      <c r="B777" s="135"/>
      <c r="C777" s="135"/>
      <c r="D777" s="135"/>
      <c r="E777" s="135"/>
      <c r="F777" s="135"/>
      <c r="G777" s="135"/>
      <c r="H777" s="135"/>
      <c r="I777" s="135"/>
      <c r="J777" s="135"/>
      <c r="K777" s="135"/>
      <c r="L777" s="135"/>
      <c r="M777" s="135"/>
      <c r="N777" s="135"/>
      <c r="O777" s="135"/>
      <c r="P777" s="135"/>
      <c r="Q777" s="135"/>
      <c r="R777" s="135"/>
      <c r="S777" s="135"/>
      <c r="T777" s="135"/>
      <c r="U777" s="135"/>
      <c r="V777" s="135"/>
      <c r="W777" s="135"/>
      <c r="X777" s="135"/>
      <c r="Y777" s="135"/>
      <c r="Z777" s="135"/>
    </row>
    <row r="778" spans="1:26" ht="21.6" customHeight="1">
      <c r="A778" s="135"/>
      <c r="B778" s="135"/>
      <c r="C778" s="135"/>
      <c r="D778" s="135"/>
      <c r="E778" s="135"/>
      <c r="F778" s="135"/>
      <c r="G778" s="135"/>
      <c r="H778" s="135"/>
      <c r="I778" s="135"/>
      <c r="J778" s="135"/>
      <c r="K778" s="135"/>
      <c r="L778" s="135"/>
      <c r="M778" s="135"/>
      <c r="N778" s="135"/>
      <c r="O778" s="135"/>
      <c r="P778" s="135"/>
      <c r="Q778" s="135"/>
      <c r="R778" s="135"/>
      <c r="S778" s="135"/>
      <c r="T778" s="135"/>
      <c r="U778" s="135"/>
      <c r="V778" s="135"/>
      <c r="W778" s="135"/>
      <c r="X778" s="135"/>
      <c r="Y778" s="135"/>
      <c r="Z778" s="135"/>
    </row>
    <row r="779" spans="1:26" ht="21.6" customHeight="1">
      <c r="A779" s="135"/>
      <c r="B779" s="135"/>
      <c r="C779" s="135"/>
      <c r="D779" s="135"/>
      <c r="E779" s="135"/>
      <c r="F779" s="135"/>
      <c r="G779" s="135"/>
      <c r="H779" s="135"/>
      <c r="I779" s="135"/>
      <c r="J779" s="135"/>
      <c r="K779" s="135"/>
      <c r="L779" s="135"/>
      <c r="M779" s="135"/>
      <c r="N779" s="135"/>
      <c r="O779" s="135"/>
      <c r="P779" s="135"/>
      <c r="Q779" s="135"/>
      <c r="R779" s="135"/>
      <c r="S779" s="135"/>
      <c r="T779" s="135"/>
      <c r="U779" s="135"/>
      <c r="V779" s="135"/>
      <c r="W779" s="135"/>
      <c r="X779" s="135"/>
      <c r="Y779" s="135"/>
      <c r="Z779" s="135"/>
    </row>
    <row r="780" spans="1:26" ht="21.6" customHeight="1">
      <c r="A780" s="135"/>
      <c r="B780" s="135"/>
      <c r="C780" s="135"/>
      <c r="D780" s="135"/>
      <c r="E780" s="135"/>
      <c r="F780" s="135"/>
      <c r="G780" s="135"/>
      <c r="H780" s="135"/>
      <c r="I780" s="135"/>
      <c r="J780" s="135"/>
      <c r="K780" s="135"/>
      <c r="L780" s="135"/>
      <c r="M780" s="135"/>
      <c r="N780" s="135"/>
      <c r="O780" s="135"/>
      <c r="P780" s="135"/>
      <c r="Q780" s="135"/>
      <c r="R780" s="135"/>
      <c r="S780" s="135"/>
      <c r="T780" s="135"/>
      <c r="U780" s="135"/>
      <c r="V780" s="135"/>
      <c r="W780" s="135"/>
      <c r="X780" s="135"/>
      <c r="Y780" s="135"/>
      <c r="Z780" s="135"/>
    </row>
    <row r="781" spans="1:26" ht="21.6" customHeight="1">
      <c r="A781" s="135"/>
      <c r="B781" s="135"/>
      <c r="C781" s="135"/>
      <c r="D781" s="135"/>
      <c r="E781" s="135"/>
      <c r="F781" s="135"/>
      <c r="G781" s="135"/>
      <c r="H781" s="135"/>
      <c r="I781" s="135"/>
      <c r="J781" s="135"/>
      <c r="K781" s="135"/>
      <c r="L781" s="135"/>
      <c r="M781" s="135"/>
      <c r="N781" s="135"/>
      <c r="O781" s="135"/>
      <c r="P781" s="135"/>
      <c r="Q781" s="135"/>
      <c r="R781" s="135"/>
      <c r="S781" s="135"/>
      <c r="T781" s="135"/>
      <c r="U781" s="135"/>
      <c r="V781" s="135"/>
      <c r="W781" s="135"/>
      <c r="X781" s="135"/>
      <c r="Y781" s="135"/>
      <c r="Z781" s="135"/>
    </row>
    <row r="782" spans="1:26" ht="21.6" customHeight="1">
      <c r="A782" s="135"/>
      <c r="B782" s="135"/>
      <c r="C782" s="135"/>
      <c r="D782" s="135"/>
      <c r="E782" s="135"/>
      <c r="F782" s="135"/>
      <c r="G782" s="135"/>
      <c r="H782" s="135"/>
      <c r="I782" s="135"/>
      <c r="J782" s="135"/>
      <c r="K782" s="135"/>
      <c r="L782" s="135"/>
      <c r="M782" s="135"/>
      <c r="N782" s="135"/>
      <c r="O782" s="135"/>
      <c r="P782" s="135"/>
      <c r="Q782" s="135"/>
      <c r="R782" s="135"/>
      <c r="S782" s="135"/>
      <c r="T782" s="135"/>
      <c r="U782" s="135"/>
      <c r="V782" s="135"/>
      <c r="W782" s="135"/>
      <c r="X782" s="135"/>
      <c r="Y782" s="135"/>
      <c r="Z782" s="135"/>
    </row>
    <row r="783" spans="1:26" ht="21.6" customHeight="1">
      <c r="A783" s="135"/>
      <c r="B783" s="135"/>
      <c r="C783" s="135"/>
      <c r="D783" s="135"/>
      <c r="E783" s="135"/>
      <c r="F783" s="135"/>
      <c r="G783" s="135"/>
      <c r="H783" s="135"/>
      <c r="I783" s="135"/>
      <c r="J783" s="135"/>
      <c r="K783" s="135"/>
      <c r="L783" s="135"/>
      <c r="M783" s="135"/>
      <c r="N783" s="135"/>
      <c r="O783" s="135"/>
      <c r="P783" s="135"/>
      <c r="Q783" s="135"/>
      <c r="R783" s="135"/>
      <c r="S783" s="135"/>
      <c r="T783" s="135"/>
      <c r="U783" s="135"/>
      <c r="V783" s="135"/>
      <c r="W783" s="135"/>
      <c r="X783" s="135"/>
      <c r="Y783" s="135"/>
      <c r="Z783" s="135"/>
    </row>
    <row r="784" spans="1:26" ht="21.6" customHeight="1">
      <c r="A784" s="135"/>
      <c r="B784" s="135"/>
      <c r="C784" s="135"/>
      <c r="D784" s="135"/>
      <c r="E784" s="135"/>
      <c r="F784" s="135"/>
      <c r="G784" s="135"/>
      <c r="H784" s="135"/>
      <c r="I784" s="135"/>
      <c r="J784" s="135"/>
      <c r="K784" s="135"/>
      <c r="L784" s="135"/>
      <c r="M784" s="135"/>
      <c r="N784" s="135"/>
      <c r="O784" s="135"/>
      <c r="P784" s="135"/>
      <c r="Q784" s="135"/>
      <c r="R784" s="135"/>
      <c r="S784" s="135"/>
      <c r="T784" s="135"/>
      <c r="U784" s="135"/>
      <c r="V784" s="135"/>
      <c r="W784" s="135"/>
      <c r="X784" s="135"/>
      <c r="Y784" s="135"/>
      <c r="Z784" s="135"/>
    </row>
    <row r="785" spans="1:26" ht="21.6" customHeight="1">
      <c r="A785" s="135"/>
      <c r="B785" s="135"/>
      <c r="C785" s="135"/>
      <c r="D785" s="135"/>
      <c r="E785" s="135"/>
      <c r="F785" s="135"/>
      <c r="G785" s="135"/>
      <c r="H785" s="135"/>
      <c r="I785" s="135"/>
      <c r="J785" s="135"/>
      <c r="K785" s="135"/>
      <c r="L785" s="135"/>
      <c r="M785" s="135"/>
      <c r="N785" s="135"/>
      <c r="O785" s="135"/>
      <c r="P785" s="135"/>
      <c r="Q785" s="135"/>
      <c r="R785" s="135"/>
      <c r="S785" s="135"/>
      <c r="T785" s="135"/>
      <c r="U785" s="135"/>
      <c r="V785" s="135"/>
      <c r="W785" s="135"/>
      <c r="X785" s="135"/>
      <c r="Y785" s="135"/>
      <c r="Z785" s="135"/>
    </row>
    <row r="786" spans="1:26" ht="21.6" customHeight="1">
      <c r="A786" s="135"/>
      <c r="B786" s="135"/>
      <c r="C786" s="135"/>
      <c r="D786" s="135"/>
      <c r="E786" s="135"/>
      <c r="F786" s="135"/>
      <c r="G786" s="135"/>
      <c r="H786" s="135"/>
      <c r="I786" s="135"/>
      <c r="J786" s="135"/>
      <c r="K786" s="135"/>
      <c r="L786" s="135"/>
      <c r="M786" s="135"/>
      <c r="N786" s="135"/>
      <c r="O786" s="135"/>
      <c r="P786" s="135"/>
      <c r="Q786" s="135"/>
      <c r="R786" s="135"/>
      <c r="S786" s="135"/>
      <c r="T786" s="135"/>
      <c r="U786" s="135"/>
      <c r="V786" s="135"/>
      <c r="W786" s="135"/>
      <c r="X786" s="135"/>
      <c r="Y786" s="135"/>
      <c r="Z786" s="135"/>
    </row>
    <row r="787" spans="1:26" ht="21.6" customHeight="1">
      <c r="A787" s="135"/>
      <c r="B787" s="135"/>
      <c r="C787" s="135"/>
      <c r="D787" s="135"/>
      <c r="E787" s="135"/>
      <c r="F787" s="135"/>
      <c r="G787" s="135"/>
      <c r="H787" s="135"/>
      <c r="I787" s="135"/>
      <c r="J787" s="135"/>
      <c r="K787" s="135"/>
      <c r="L787" s="135"/>
      <c r="M787" s="135"/>
      <c r="N787" s="135"/>
      <c r="O787" s="135"/>
      <c r="P787" s="135"/>
      <c r="Q787" s="135"/>
      <c r="R787" s="135"/>
      <c r="S787" s="135"/>
      <c r="T787" s="135"/>
      <c r="U787" s="135"/>
      <c r="V787" s="135"/>
      <c r="W787" s="135"/>
      <c r="X787" s="135"/>
      <c r="Y787" s="135"/>
      <c r="Z787" s="135"/>
    </row>
    <row r="788" spans="1:26" ht="21.6" customHeight="1">
      <c r="A788" s="135"/>
      <c r="B788" s="135"/>
      <c r="C788" s="135"/>
      <c r="D788" s="135"/>
      <c r="E788" s="135"/>
      <c r="F788" s="135"/>
      <c r="G788" s="135"/>
      <c r="H788" s="135"/>
      <c r="I788" s="135"/>
      <c r="J788" s="135"/>
      <c r="K788" s="135"/>
      <c r="L788" s="135"/>
      <c r="M788" s="135"/>
      <c r="N788" s="135"/>
      <c r="O788" s="135"/>
      <c r="P788" s="135"/>
      <c r="Q788" s="135"/>
      <c r="R788" s="135"/>
      <c r="S788" s="135"/>
      <c r="T788" s="135"/>
      <c r="U788" s="135"/>
      <c r="V788" s="135"/>
      <c r="W788" s="135"/>
      <c r="X788" s="135"/>
      <c r="Y788" s="135"/>
      <c r="Z788" s="135"/>
    </row>
    <row r="789" spans="1:26" ht="21.6" customHeight="1">
      <c r="A789" s="135"/>
      <c r="B789" s="135"/>
      <c r="C789" s="135"/>
      <c r="D789" s="135"/>
      <c r="E789" s="135"/>
      <c r="F789" s="135"/>
      <c r="G789" s="135"/>
      <c r="H789" s="135"/>
      <c r="I789" s="135"/>
      <c r="J789" s="135"/>
      <c r="K789" s="135"/>
      <c r="L789" s="135"/>
      <c r="M789" s="135"/>
      <c r="N789" s="135"/>
      <c r="O789" s="135"/>
      <c r="P789" s="135"/>
      <c r="Q789" s="135"/>
      <c r="R789" s="135"/>
      <c r="S789" s="135"/>
      <c r="T789" s="135"/>
      <c r="U789" s="135"/>
      <c r="V789" s="135"/>
      <c r="W789" s="135"/>
      <c r="X789" s="135"/>
      <c r="Y789" s="135"/>
      <c r="Z789" s="135"/>
    </row>
    <row r="790" spans="1:26" ht="21.6" customHeight="1">
      <c r="A790" s="135"/>
      <c r="B790" s="135"/>
      <c r="C790" s="135"/>
      <c r="D790" s="135"/>
      <c r="E790" s="135"/>
      <c r="F790" s="135"/>
      <c r="G790" s="135"/>
      <c r="H790" s="135"/>
      <c r="I790" s="135"/>
      <c r="J790" s="135"/>
      <c r="K790" s="135"/>
      <c r="L790" s="135"/>
      <c r="M790" s="135"/>
      <c r="N790" s="135"/>
      <c r="O790" s="135"/>
      <c r="P790" s="135"/>
      <c r="Q790" s="135"/>
      <c r="R790" s="135"/>
      <c r="S790" s="135"/>
      <c r="T790" s="135"/>
      <c r="U790" s="135"/>
      <c r="V790" s="135"/>
      <c r="W790" s="135"/>
      <c r="X790" s="135"/>
      <c r="Y790" s="135"/>
      <c r="Z790" s="135"/>
    </row>
    <row r="791" spans="1:26" ht="21.6" customHeight="1">
      <c r="A791" s="135"/>
      <c r="B791" s="135"/>
      <c r="C791" s="135"/>
      <c r="D791" s="135"/>
      <c r="E791" s="135"/>
      <c r="F791" s="135"/>
      <c r="G791" s="135"/>
      <c r="H791" s="135"/>
      <c r="I791" s="135"/>
      <c r="J791" s="135"/>
      <c r="K791" s="135"/>
      <c r="L791" s="135"/>
      <c r="M791" s="135"/>
      <c r="N791" s="135"/>
      <c r="O791" s="135"/>
      <c r="P791" s="135"/>
      <c r="Q791" s="135"/>
      <c r="R791" s="135"/>
      <c r="S791" s="135"/>
      <c r="T791" s="135"/>
      <c r="U791" s="135"/>
      <c r="V791" s="135"/>
      <c r="W791" s="135"/>
      <c r="X791" s="135"/>
      <c r="Y791" s="135"/>
      <c r="Z791" s="135"/>
    </row>
    <row r="792" spans="1:26" ht="21.6" customHeight="1">
      <c r="A792" s="135"/>
      <c r="B792" s="135"/>
      <c r="C792" s="135"/>
      <c r="D792" s="135"/>
      <c r="E792" s="135"/>
      <c r="F792" s="135"/>
      <c r="G792" s="135"/>
      <c r="H792" s="135"/>
      <c r="I792" s="135"/>
      <c r="J792" s="135"/>
      <c r="K792" s="135"/>
      <c r="L792" s="135"/>
      <c r="M792" s="135"/>
      <c r="N792" s="135"/>
      <c r="O792" s="135"/>
      <c r="P792" s="135"/>
      <c r="Q792" s="135"/>
      <c r="R792" s="135"/>
      <c r="S792" s="135"/>
      <c r="T792" s="135"/>
      <c r="U792" s="135"/>
      <c r="V792" s="135"/>
      <c r="W792" s="135"/>
      <c r="X792" s="135"/>
      <c r="Y792" s="135"/>
      <c r="Z792" s="135"/>
    </row>
    <row r="793" spans="1:26" ht="21.6" customHeight="1">
      <c r="A793" s="135"/>
      <c r="B793" s="135"/>
      <c r="C793" s="135"/>
      <c r="D793" s="135"/>
      <c r="E793" s="135"/>
      <c r="F793" s="135"/>
      <c r="G793" s="135"/>
      <c r="H793" s="135"/>
      <c r="I793" s="135"/>
      <c r="J793" s="135"/>
      <c r="K793" s="135"/>
      <c r="L793" s="135"/>
      <c r="M793" s="135"/>
      <c r="N793" s="135"/>
      <c r="O793" s="135"/>
      <c r="P793" s="135"/>
      <c r="Q793" s="135"/>
      <c r="R793" s="135"/>
      <c r="S793" s="135"/>
      <c r="T793" s="135"/>
      <c r="U793" s="135"/>
      <c r="V793" s="135"/>
      <c r="W793" s="135"/>
      <c r="X793" s="135"/>
      <c r="Y793" s="135"/>
      <c r="Z793" s="135"/>
    </row>
    <row r="794" spans="1:26" ht="21.6" customHeight="1">
      <c r="A794" s="135"/>
      <c r="B794" s="135"/>
      <c r="C794" s="135"/>
      <c r="D794" s="135"/>
      <c r="E794" s="135"/>
      <c r="F794" s="135"/>
      <c r="G794" s="135"/>
      <c r="H794" s="135"/>
      <c r="I794" s="135"/>
      <c r="J794" s="135"/>
      <c r="K794" s="135"/>
      <c r="L794" s="135"/>
      <c r="M794" s="135"/>
      <c r="N794" s="135"/>
      <c r="O794" s="135"/>
      <c r="P794" s="135"/>
      <c r="Q794" s="135"/>
      <c r="R794" s="135"/>
      <c r="S794" s="135"/>
      <c r="T794" s="135"/>
      <c r="U794" s="135"/>
      <c r="V794" s="135"/>
      <c r="W794" s="135"/>
      <c r="X794" s="135"/>
      <c r="Y794" s="135"/>
      <c r="Z794" s="135"/>
    </row>
    <row r="795" spans="1:26" ht="21.6" customHeight="1">
      <c r="A795" s="135"/>
      <c r="B795" s="135"/>
      <c r="C795" s="135"/>
      <c r="D795" s="135"/>
      <c r="E795" s="135"/>
      <c r="F795" s="135"/>
      <c r="G795" s="135"/>
      <c r="H795" s="135"/>
      <c r="I795" s="135"/>
      <c r="J795" s="135"/>
      <c r="K795" s="135"/>
      <c r="L795" s="135"/>
      <c r="M795" s="135"/>
      <c r="N795" s="135"/>
      <c r="O795" s="135"/>
      <c r="P795" s="135"/>
      <c r="Q795" s="135"/>
      <c r="R795" s="135"/>
      <c r="S795" s="135"/>
      <c r="T795" s="135"/>
      <c r="U795" s="135"/>
      <c r="V795" s="135"/>
      <c r="W795" s="135"/>
      <c r="X795" s="135"/>
      <c r="Y795" s="135"/>
      <c r="Z795" s="135"/>
    </row>
    <row r="796" spans="1:26" ht="21.6" customHeight="1">
      <c r="A796" s="135"/>
      <c r="B796" s="135"/>
      <c r="C796" s="135"/>
      <c r="D796" s="135"/>
      <c r="E796" s="135"/>
      <c r="F796" s="135"/>
      <c r="G796" s="135"/>
      <c r="H796" s="135"/>
      <c r="I796" s="135"/>
      <c r="J796" s="135"/>
      <c r="K796" s="135"/>
      <c r="L796" s="135"/>
      <c r="M796" s="135"/>
      <c r="N796" s="135"/>
      <c r="O796" s="135"/>
      <c r="P796" s="135"/>
      <c r="Q796" s="135"/>
      <c r="R796" s="135"/>
      <c r="S796" s="135"/>
      <c r="T796" s="135"/>
      <c r="U796" s="135"/>
      <c r="V796" s="135"/>
      <c r="W796" s="135"/>
      <c r="X796" s="135"/>
      <c r="Y796" s="135"/>
      <c r="Z796" s="135"/>
    </row>
    <row r="797" spans="1:26" ht="21.6" customHeight="1">
      <c r="A797" s="135"/>
      <c r="B797" s="135"/>
      <c r="C797" s="135"/>
      <c r="D797" s="135"/>
      <c r="E797" s="135"/>
      <c r="F797" s="135"/>
      <c r="G797" s="135"/>
      <c r="H797" s="135"/>
      <c r="I797" s="135"/>
      <c r="J797" s="135"/>
      <c r="K797" s="135"/>
      <c r="L797" s="135"/>
      <c r="M797" s="135"/>
      <c r="N797" s="135"/>
      <c r="O797" s="135"/>
      <c r="P797" s="135"/>
      <c r="Q797" s="135"/>
      <c r="R797" s="135"/>
      <c r="S797" s="135"/>
      <c r="T797" s="135"/>
      <c r="U797" s="135"/>
      <c r="V797" s="135"/>
      <c r="W797" s="135"/>
      <c r="X797" s="135"/>
      <c r="Y797" s="135"/>
      <c r="Z797" s="135"/>
    </row>
    <row r="798" spans="1:26" ht="21.6" customHeight="1">
      <c r="A798" s="135"/>
      <c r="B798" s="135"/>
      <c r="C798" s="135"/>
      <c r="D798" s="135"/>
      <c r="E798" s="135"/>
      <c r="F798" s="135"/>
      <c r="G798" s="135"/>
      <c r="H798" s="135"/>
      <c r="I798" s="135"/>
      <c r="J798" s="135"/>
      <c r="K798" s="135"/>
      <c r="L798" s="135"/>
      <c r="M798" s="135"/>
      <c r="N798" s="135"/>
      <c r="O798" s="135"/>
      <c r="P798" s="135"/>
      <c r="Q798" s="135"/>
      <c r="R798" s="135"/>
      <c r="S798" s="135"/>
      <c r="T798" s="135"/>
      <c r="U798" s="135"/>
      <c r="V798" s="135"/>
      <c r="W798" s="135"/>
      <c r="X798" s="135"/>
      <c r="Y798" s="135"/>
      <c r="Z798" s="135"/>
    </row>
    <row r="799" spans="1:26" ht="21.6" customHeight="1">
      <c r="A799" s="135"/>
      <c r="B799" s="135"/>
      <c r="C799" s="135"/>
      <c r="D799" s="135"/>
      <c r="E799" s="135"/>
      <c r="F799" s="135"/>
      <c r="G799" s="135"/>
      <c r="H799" s="135"/>
      <c r="I799" s="135"/>
      <c r="J799" s="135"/>
      <c r="K799" s="135"/>
      <c r="L799" s="135"/>
      <c r="M799" s="135"/>
      <c r="N799" s="135"/>
      <c r="O799" s="135"/>
      <c r="P799" s="135"/>
      <c r="Q799" s="135"/>
      <c r="R799" s="135"/>
      <c r="S799" s="135"/>
      <c r="T799" s="135"/>
      <c r="U799" s="135"/>
      <c r="V799" s="135"/>
      <c r="W799" s="135"/>
      <c r="X799" s="135"/>
      <c r="Y799" s="135"/>
      <c r="Z799" s="135"/>
    </row>
    <row r="800" spans="1:26" ht="21.6" customHeight="1">
      <c r="A800" s="135"/>
      <c r="B800" s="135"/>
      <c r="C800" s="135"/>
      <c r="D800" s="135"/>
      <c r="E800" s="135"/>
      <c r="F800" s="135"/>
      <c r="G800" s="135"/>
      <c r="H800" s="135"/>
      <c r="I800" s="135"/>
      <c r="J800" s="135"/>
      <c r="K800" s="135"/>
      <c r="L800" s="135"/>
      <c r="M800" s="135"/>
      <c r="N800" s="135"/>
      <c r="O800" s="135"/>
      <c r="P800" s="135"/>
      <c r="Q800" s="135"/>
      <c r="R800" s="135"/>
      <c r="S800" s="135"/>
      <c r="T800" s="135"/>
      <c r="U800" s="135"/>
      <c r="V800" s="135"/>
      <c r="W800" s="135"/>
      <c r="X800" s="135"/>
      <c r="Y800" s="135"/>
      <c r="Z800" s="135"/>
    </row>
    <row r="801" spans="1:26" ht="21.6" customHeight="1">
      <c r="A801" s="135"/>
      <c r="B801" s="135"/>
      <c r="C801" s="135"/>
      <c r="D801" s="135"/>
      <c r="E801" s="135"/>
      <c r="F801" s="135"/>
      <c r="G801" s="135"/>
      <c r="H801" s="135"/>
      <c r="I801" s="135"/>
      <c r="J801" s="135"/>
      <c r="K801" s="135"/>
      <c r="L801" s="135"/>
      <c r="M801" s="135"/>
      <c r="N801" s="135"/>
      <c r="O801" s="135"/>
      <c r="P801" s="135"/>
      <c r="Q801" s="135"/>
      <c r="R801" s="135"/>
      <c r="S801" s="135"/>
      <c r="T801" s="135"/>
      <c r="U801" s="135"/>
      <c r="V801" s="135"/>
      <c r="W801" s="135"/>
      <c r="X801" s="135"/>
      <c r="Y801" s="135"/>
      <c r="Z801" s="135"/>
    </row>
    <row r="802" spans="1:26" ht="21.6" customHeight="1">
      <c r="A802" s="135"/>
      <c r="B802" s="135"/>
      <c r="C802" s="135"/>
      <c r="D802" s="135"/>
      <c r="E802" s="135"/>
      <c r="F802" s="135"/>
      <c r="G802" s="135"/>
      <c r="H802" s="135"/>
      <c r="I802" s="135"/>
      <c r="J802" s="135"/>
      <c r="K802" s="135"/>
      <c r="L802" s="135"/>
      <c r="M802" s="135"/>
      <c r="N802" s="135"/>
      <c r="O802" s="135"/>
      <c r="P802" s="135"/>
      <c r="Q802" s="135"/>
      <c r="R802" s="135"/>
      <c r="S802" s="135"/>
      <c r="T802" s="135"/>
      <c r="U802" s="135"/>
      <c r="V802" s="135"/>
      <c r="W802" s="135"/>
      <c r="X802" s="135"/>
      <c r="Y802" s="135"/>
      <c r="Z802" s="135"/>
    </row>
    <row r="803" spans="1:26" ht="21.6" customHeight="1">
      <c r="A803" s="135"/>
      <c r="B803" s="135"/>
      <c r="C803" s="135"/>
      <c r="D803" s="135"/>
      <c r="E803" s="135"/>
      <c r="F803" s="135"/>
      <c r="G803" s="135"/>
      <c r="H803" s="135"/>
      <c r="I803" s="135"/>
      <c r="J803" s="135"/>
      <c r="K803" s="135"/>
      <c r="L803" s="135"/>
      <c r="M803" s="135"/>
      <c r="N803" s="135"/>
      <c r="O803" s="135"/>
      <c r="P803" s="135"/>
      <c r="Q803" s="135"/>
      <c r="R803" s="135"/>
      <c r="S803" s="135"/>
      <c r="T803" s="135"/>
      <c r="U803" s="135"/>
      <c r="V803" s="135"/>
      <c r="W803" s="135"/>
      <c r="X803" s="135"/>
      <c r="Y803" s="135"/>
      <c r="Z803" s="135"/>
    </row>
    <row r="804" spans="1:26" ht="21.6" customHeight="1">
      <c r="A804" s="135"/>
      <c r="B804" s="135"/>
      <c r="C804" s="135"/>
      <c r="D804" s="135"/>
      <c r="E804" s="135"/>
      <c r="F804" s="135"/>
      <c r="G804" s="135"/>
      <c r="H804" s="135"/>
      <c r="I804" s="135"/>
      <c r="J804" s="135"/>
      <c r="K804" s="135"/>
      <c r="L804" s="135"/>
      <c r="M804" s="135"/>
      <c r="N804" s="135"/>
      <c r="O804" s="135"/>
      <c r="P804" s="135"/>
      <c r="Q804" s="135"/>
      <c r="R804" s="135"/>
      <c r="S804" s="135"/>
      <c r="T804" s="135"/>
      <c r="U804" s="135"/>
      <c r="V804" s="135"/>
      <c r="W804" s="135"/>
      <c r="X804" s="135"/>
      <c r="Y804" s="135"/>
      <c r="Z804" s="135"/>
    </row>
    <row r="805" spans="1:26" ht="21.6" customHeight="1">
      <c r="A805" s="135"/>
      <c r="B805" s="135"/>
      <c r="C805" s="135"/>
      <c r="D805" s="135"/>
      <c r="E805" s="135"/>
      <c r="F805" s="135"/>
      <c r="G805" s="135"/>
      <c r="H805" s="135"/>
      <c r="I805" s="135"/>
      <c r="J805" s="135"/>
      <c r="K805" s="135"/>
      <c r="L805" s="135"/>
      <c r="M805" s="135"/>
      <c r="N805" s="135"/>
      <c r="O805" s="135"/>
      <c r="P805" s="135"/>
      <c r="Q805" s="135"/>
      <c r="R805" s="135"/>
      <c r="S805" s="135"/>
      <c r="T805" s="135"/>
      <c r="U805" s="135"/>
      <c r="V805" s="135"/>
      <c r="W805" s="135"/>
      <c r="X805" s="135"/>
      <c r="Y805" s="135"/>
      <c r="Z805" s="135"/>
    </row>
    <row r="806" spans="1:26" ht="21.6" customHeight="1">
      <c r="A806" s="135"/>
      <c r="B806" s="135"/>
      <c r="C806" s="135"/>
      <c r="D806" s="135"/>
      <c r="E806" s="135"/>
      <c r="F806" s="135"/>
      <c r="G806" s="135"/>
      <c r="H806" s="135"/>
      <c r="I806" s="135"/>
      <c r="J806" s="135"/>
      <c r="K806" s="135"/>
      <c r="L806" s="135"/>
      <c r="M806" s="135"/>
      <c r="N806" s="135"/>
      <c r="O806" s="135"/>
      <c r="P806" s="135"/>
      <c r="Q806" s="135"/>
      <c r="R806" s="135"/>
      <c r="S806" s="135"/>
      <c r="T806" s="135"/>
      <c r="U806" s="135"/>
      <c r="V806" s="135"/>
      <c r="W806" s="135"/>
      <c r="X806" s="135"/>
      <c r="Y806" s="135"/>
      <c r="Z806" s="135"/>
    </row>
    <row r="807" spans="1:26" ht="21.6" customHeight="1">
      <c r="A807" s="135"/>
      <c r="B807" s="135"/>
      <c r="C807" s="135"/>
      <c r="D807" s="135"/>
      <c r="E807" s="135"/>
      <c r="F807" s="135"/>
      <c r="G807" s="135"/>
      <c r="H807" s="135"/>
      <c r="I807" s="135"/>
      <c r="J807" s="135"/>
      <c r="K807" s="135"/>
      <c r="L807" s="135"/>
      <c r="M807" s="135"/>
      <c r="N807" s="135"/>
      <c r="O807" s="135"/>
      <c r="P807" s="135"/>
      <c r="Q807" s="135"/>
      <c r="R807" s="135"/>
      <c r="S807" s="135"/>
      <c r="T807" s="135"/>
      <c r="U807" s="135"/>
      <c r="V807" s="135"/>
      <c r="W807" s="135"/>
      <c r="X807" s="135"/>
      <c r="Y807" s="135"/>
      <c r="Z807" s="135"/>
    </row>
    <row r="808" spans="1:26" ht="21.6" customHeight="1">
      <c r="A808" s="135"/>
      <c r="B808" s="135"/>
      <c r="C808" s="135"/>
      <c r="D808" s="135"/>
      <c r="E808" s="135"/>
      <c r="F808" s="135"/>
      <c r="G808" s="135"/>
      <c r="H808" s="135"/>
      <c r="I808" s="135"/>
      <c r="J808" s="135"/>
      <c r="K808" s="135"/>
      <c r="L808" s="135"/>
      <c r="M808" s="135"/>
      <c r="N808" s="135"/>
      <c r="O808" s="135"/>
      <c r="P808" s="135"/>
      <c r="Q808" s="135"/>
      <c r="R808" s="135"/>
      <c r="S808" s="135"/>
      <c r="T808" s="135"/>
      <c r="U808" s="135"/>
      <c r="V808" s="135"/>
      <c r="W808" s="135"/>
      <c r="X808" s="135"/>
      <c r="Y808" s="135"/>
      <c r="Z808" s="135"/>
    </row>
    <row r="809" spans="1:26" ht="21.6" customHeight="1">
      <c r="A809" s="135"/>
      <c r="B809" s="135"/>
      <c r="C809" s="135"/>
      <c r="D809" s="135"/>
      <c r="E809" s="135"/>
      <c r="F809" s="135"/>
      <c r="G809" s="135"/>
      <c r="H809" s="135"/>
      <c r="I809" s="135"/>
      <c r="J809" s="135"/>
      <c r="K809" s="135"/>
      <c r="L809" s="135"/>
      <c r="M809" s="135"/>
      <c r="N809" s="135"/>
      <c r="O809" s="135"/>
      <c r="P809" s="135"/>
      <c r="Q809" s="135"/>
      <c r="R809" s="135"/>
      <c r="S809" s="135"/>
      <c r="T809" s="135"/>
      <c r="U809" s="135"/>
      <c r="V809" s="135"/>
      <c r="W809" s="135"/>
      <c r="X809" s="135"/>
      <c r="Y809" s="135"/>
      <c r="Z809" s="135"/>
    </row>
    <row r="810" spans="1:26" ht="21.6" customHeight="1">
      <c r="A810" s="135"/>
      <c r="B810" s="135"/>
      <c r="C810" s="135"/>
      <c r="D810" s="135"/>
      <c r="E810" s="135"/>
      <c r="F810" s="135"/>
      <c r="G810" s="135"/>
      <c r="H810" s="135"/>
      <c r="I810" s="135"/>
      <c r="J810" s="135"/>
      <c r="K810" s="135"/>
      <c r="L810" s="135"/>
      <c r="M810" s="135"/>
      <c r="N810" s="135"/>
      <c r="O810" s="135"/>
      <c r="P810" s="135"/>
      <c r="Q810" s="135"/>
      <c r="R810" s="135"/>
      <c r="S810" s="135"/>
      <c r="T810" s="135"/>
      <c r="U810" s="135"/>
      <c r="V810" s="135"/>
      <c r="W810" s="135"/>
      <c r="X810" s="135"/>
      <c r="Y810" s="135"/>
      <c r="Z810" s="135"/>
    </row>
    <row r="811" spans="1:26" ht="21.6" customHeight="1">
      <c r="A811" s="135"/>
      <c r="B811" s="135"/>
      <c r="C811" s="135"/>
      <c r="D811" s="135"/>
      <c r="E811" s="135"/>
      <c r="F811" s="135"/>
      <c r="G811" s="135"/>
      <c r="H811" s="135"/>
      <c r="I811" s="135"/>
      <c r="J811" s="135"/>
      <c r="K811" s="135"/>
      <c r="L811" s="135"/>
      <c r="M811" s="135"/>
      <c r="N811" s="135"/>
      <c r="O811" s="135"/>
      <c r="P811" s="135"/>
      <c r="Q811" s="135"/>
      <c r="R811" s="135"/>
      <c r="S811" s="135"/>
      <c r="T811" s="135"/>
      <c r="U811" s="135"/>
      <c r="V811" s="135"/>
      <c r="W811" s="135"/>
      <c r="X811" s="135"/>
      <c r="Y811" s="135"/>
      <c r="Z811" s="135"/>
    </row>
    <row r="812" spans="1:26" ht="21.6" customHeight="1">
      <c r="A812" s="135"/>
      <c r="B812" s="135"/>
      <c r="C812" s="135"/>
      <c r="D812" s="135"/>
      <c r="E812" s="135"/>
      <c r="F812" s="135"/>
      <c r="G812" s="135"/>
      <c r="H812" s="135"/>
      <c r="I812" s="135"/>
      <c r="J812" s="135"/>
      <c r="K812" s="135"/>
      <c r="L812" s="135"/>
      <c r="M812" s="135"/>
      <c r="N812" s="135"/>
      <c r="O812" s="135"/>
      <c r="P812" s="135"/>
      <c r="Q812" s="135"/>
      <c r="R812" s="135"/>
      <c r="S812" s="135"/>
      <c r="T812" s="135"/>
      <c r="U812" s="135"/>
      <c r="V812" s="135"/>
      <c r="W812" s="135"/>
      <c r="X812" s="135"/>
      <c r="Y812" s="135"/>
      <c r="Z812" s="135"/>
    </row>
    <row r="813" spans="1:26" ht="21.6" customHeight="1">
      <c r="A813" s="135"/>
      <c r="B813" s="135"/>
      <c r="C813" s="135"/>
      <c r="D813" s="135"/>
      <c r="E813" s="135"/>
      <c r="F813" s="135"/>
      <c r="G813" s="135"/>
      <c r="H813" s="135"/>
      <c r="I813" s="135"/>
      <c r="J813" s="135"/>
      <c r="K813" s="135"/>
      <c r="L813" s="135"/>
      <c r="M813" s="135"/>
      <c r="N813" s="135"/>
      <c r="O813" s="135"/>
      <c r="P813" s="135"/>
      <c r="Q813" s="135"/>
      <c r="R813" s="135"/>
      <c r="S813" s="135"/>
      <c r="T813" s="135"/>
      <c r="U813" s="135"/>
      <c r="V813" s="135"/>
      <c r="W813" s="135"/>
      <c r="X813" s="135"/>
      <c r="Y813" s="135"/>
      <c r="Z813" s="135"/>
    </row>
    <row r="814" spans="1:26" ht="21.6" customHeight="1">
      <c r="A814" s="135"/>
      <c r="B814" s="135"/>
      <c r="C814" s="135"/>
      <c r="D814" s="135"/>
      <c r="E814" s="135"/>
      <c r="F814" s="135"/>
      <c r="G814" s="135"/>
      <c r="H814" s="135"/>
      <c r="I814" s="135"/>
      <c r="J814" s="135"/>
      <c r="K814" s="135"/>
      <c r="L814" s="135"/>
      <c r="M814" s="135"/>
      <c r="N814" s="135"/>
      <c r="O814" s="135"/>
      <c r="P814" s="135"/>
      <c r="Q814" s="135"/>
      <c r="R814" s="135"/>
      <c r="S814" s="135"/>
      <c r="T814" s="135"/>
      <c r="U814" s="135"/>
      <c r="V814" s="135"/>
      <c r="W814" s="135"/>
      <c r="X814" s="135"/>
      <c r="Y814" s="135"/>
      <c r="Z814" s="135"/>
    </row>
    <row r="815" spans="1:26" ht="21.6" customHeight="1">
      <c r="A815" s="135"/>
      <c r="B815" s="135"/>
      <c r="C815" s="135"/>
      <c r="D815" s="135"/>
      <c r="E815" s="135"/>
      <c r="F815" s="135"/>
      <c r="G815" s="135"/>
      <c r="H815" s="135"/>
      <c r="I815" s="135"/>
      <c r="J815" s="135"/>
      <c r="K815" s="135"/>
      <c r="L815" s="135"/>
      <c r="M815" s="135"/>
      <c r="N815" s="135"/>
      <c r="O815" s="135"/>
      <c r="P815" s="135"/>
      <c r="Q815" s="135"/>
      <c r="R815" s="135"/>
      <c r="S815" s="135"/>
      <c r="T815" s="135"/>
      <c r="U815" s="135"/>
      <c r="V815" s="135"/>
      <c r="W815" s="135"/>
      <c r="X815" s="135"/>
      <c r="Y815" s="135"/>
      <c r="Z815" s="135"/>
    </row>
    <row r="816" spans="1:26" ht="21.6" customHeight="1">
      <c r="A816" s="135"/>
      <c r="B816" s="135"/>
      <c r="C816" s="135"/>
      <c r="D816" s="135"/>
      <c r="E816" s="135"/>
      <c r="F816" s="135"/>
      <c r="G816" s="135"/>
      <c r="H816" s="135"/>
      <c r="I816" s="135"/>
      <c r="J816" s="135"/>
      <c r="K816" s="135"/>
      <c r="L816" s="135"/>
      <c r="M816" s="135"/>
      <c r="N816" s="135"/>
      <c r="O816" s="135"/>
      <c r="P816" s="135"/>
      <c r="Q816" s="135"/>
      <c r="R816" s="135"/>
      <c r="S816" s="135"/>
      <c r="T816" s="135"/>
      <c r="U816" s="135"/>
      <c r="V816" s="135"/>
      <c r="W816" s="135"/>
      <c r="X816" s="135"/>
      <c r="Y816" s="135"/>
      <c r="Z816" s="135"/>
    </row>
    <row r="817" spans="1:26" ht="21.6" customHeight="1">
      <c r="A817" s="135"/>
      <c r="B817" s="135"/>
      <c r="C817" s="135"/>
      <c r="D817" s="135"/>
      <c r="E817" s="135"/>
      <c r="F817" s="135"/>
      <c r="G817" s="135"/>
      <c r="H817" s="135"/>
      <c r="I817" s="135"/>
      <c r="J817" s="135"/>
      <c r="K817" s="135"/>
      <c r="L817" s="135"/>
      <c r="M817" s="135"/>
      <c r="N817" s="135"/>
      <c r="O817" s="135"/>
      <c r="P817" s="135"/>
      <c r="Q817" s="135"/>
      <c r="R817" s="135"/>
      <c r="S817" s="135"/>
      <c r="T817" s="135"/>
      <c r="U817" s="135"/>
      <c r="V817" s="135"/>
      <c r="W817" s="135"/>
      <c r="X817" s="135"/>
      <c r="Y817" s="135"/>
      <c r="Z817" s="135"/>
    </row>
    <row r="818" spans="1:26" ht="21.6" customHeight="1">
      <c r="A818" s="135"/>
      <c r="B818" s="135"/>
      <c r="C818" s="135"/>
      <c r="D818" s="135"/>
      <c r="E818" s="135"/>
      <c r="F818" s="135"/>
      <c r="G818" s="135"/>
      <c r="H818" s="135"/>
      <c r="I818" s="135"/>
      <c r="J818" s="135"/>
      <c r="K818" s="135"/>
      <c r="L818" s="135"/>
      <c r="M818" s="135"/>
      <c r="N818" s="135"/>
      <c r="O818" s="135"/>
      <c r="P818" s="135"/>
      <c r="Q818" s="135"/>
      <c r="R818" s="135"/>
      <c r="S818" s="135"/>
      <c r="T818" s="135"/>
      <c r="U818" s="135"/>
      <c r="V818" s="135"/>
      <c r="W818" s="135"/>
      <c r="X818" s="135"/>
      <c r="Y818" s="135"/>
      <c r="Z818" s="135"/>
    </row>
    <row r="819" spans="1:26" ht="21.6" customHeight="1">
      <c r="A819" s="135"/>
      <c r="B819" s="135"/>
      <c r="C819" s="135"/>
      <c r="D819" s="135"/>
      <c r="E819" s="135"/>
      <c r="F819" s="135"/>
      <c r="G819" s="135"/>
      <c r="H819" s="135"/>
      <c r="I819" s="135"/>
      <c r="J819" s="135"/>
      <c r="K819" s="135"/>
      <c r="L819" s="135"/>
      <c r="M819" s="135"/>
      <c r="N819" s="135"/>
      <c r="O819" s="135"/>
      <c r="P819" s="135"/>
      <c r="Q819" s="135"/>
      <c r="R819" s="135"/>
      <c r="S819" s="135"/>
      <c r="T819" s="135"/>
      <c r="U819" s="135"/>
      <c r="V819" s="135"/>
      <c r="W819" s="135"/>
      <c r="X819" s="135"/>
      <c r="Y819" s="135"/>
      <c r="Z819" s="135"/>
    </row>
    <row r="820" spans="1:26" ht="21.6" customHeight="1">
      <c r="A820" s="135"/>
      <c r="B820" s="135"/>
      <c r="C820" s="135"/>
      <c r="D820" s="135"/>
      <c r="E820" s="135"/>
      <c r="F820" s="135"/>
      <c r="G820" s="135"/>
      <c r="H820" s="135"/>
      <c r="I820" s="135"/>
      <c r="J820" s="135"/>
      <c r="K820" s="135"/>
      <c r="L820" s="135"/>
      <c r="M820" s="135"/>
      <c r="N820" s="135"/>
      <c r="O820" s="135"/>
      <c r="P820" s="135"/>
      <c r="Q820" s="135"/>
      <c r="R820" s="135"/>
      <c r="S820" s="135"/>
      <c r="T820" s="135"/>
      <c r="U820" s="135"/>
      <c r="V820" s="135"/>
      <c r="W820" s="135"/>
      <c r="X820" s="135"/>
      <c r="Y820" s="135"/>
      <c r="Z820" s="135"/>
    </row>
    <row r="821" spans="1:26" ht="21.6" customHeight="1">
      <c r="A821" s="135"/>
      <c r="B821" s="135"/>
      <c r="C821" s="135"/>
      <c r="D821" s="135"/>
      <c r="E821" s="135"/>
      <c r="F821" s="135"/>
      <c r="G821" s="135"/>
      <c r="H821" s="135"/>
      <c r="I821" s="135"/>
      <c r="J821" s="135"/>
      <c r="K821" s="135"/>
      <c r="L821" s="135"/>
      <c r="M821" s="135"/>
      <c r="N821" s="135"/>
      <c r="O821" s="135"/>
      <c r="P821" s="135"/>
      <c r="Q821" s="135"/>
      <c r="R821" s="135"/>
      <c r="S821" s="135"/>
      <c r="T821" s="135"/>
      <c r="U821" s="135"/>
      <c r="V821" s="135"/>
      <c r="W821" s="135"/>
      <c r="X821" s="135"/>
      <c r="Y821" s="135"/>
      <c r="Z821" s="135"/>
    </row>
    <row r="822" spans="1:26" ht="21.6" customHeight="1">
      <c r="A822" s="135"/>
      <c r="B822" s="135"/>
      <c r="C822" s="135"/>
      <c r="D822" s="135"/>
      <c r="E822" s="135"/>
      <c r="F822" s="135"/>
      <c r="G822" s="135"/>
      <c r="H822" s="135"/>
      <c r="I822" s="135"/>
      <c r="J822" s="135"/>
      <c r="K822" s="135"/>
      <c r="L822" s="135"/>
      <c r="M822" s="135"/>
      <c r="N822" s="135"/>
      <c r="O822" s="135"/>
      <c r="P822" s="135"/>
      <c r="Q822" s="135"/>
      <c r="R822" s="135"/>
      <c r="S822" s="135"/>
      <c r="T822" s="135"/>
      <c r="U822" s="135"/>
      <c r="V822" s="135"/>
      <c r="W822" s="135"/>
      <c r="X822" s="135"/>
      <c r="Y822" s="135"/>
      <c r="Z822" s="135"/>
    </row>
    <row r="823" spans="1:26" ht="21.6" customHeight="1">
      <c r="A823" s="135"/>
      <c r="B823" s="135"/>
      <c r="C823" s="135"/>
      <c r="D823" s="135"/>
      <c r="E823" s="135"/>
      <c r="F823" s="135"/>
      <c r="G823" s="135"/>
      <c r="H823" s="135"/>
      <c r="I823" s="135"/>
      <c r="J823" s="135"/>
      <c r="K823" s="135"/>
      <c r="L823" s="135"/>
      <c r="M823" s="135"/>
      <c r="N823" s="135"/>
      <c r="O823" s="135"/>
      <c r="P823" s="135"/>
      <c r="Q823" s="135"/>
      <c r="R823" s="135"/>
      <c r="S823" s="135"/>
      <c r="T823" s="135"/>
      <c r="U823" s="135"/>
      <c r="V823" s="135"/>
      <c r="W823" s="135"/>
      <c r="X823" s="135"/>
      <c r="Y823" s="135"/>
      <c r="Z823" s="135"/>
    </row>
    <row r="824" spans="1:26" ht="21.6" customHeight="1">
      <c r="A824" s="135"/>
      <c r="B824" s="135"/>
      <c r="C824" s="135"/>
      <c r="D824" s="135"/>
      <c r="E824" s="135"/>
      <c r="F824" s="135"/>
      <c r="G824" s="135"/>
      <c r="H824" s="135"/>
      <c r="I824" s="135"/>
      <c r="J824" s="135"/>
      <c r="K824" s="135"/>
      <c r="L824" s="135"/>
      <c r="M824" s="135"/>
      <c r="N824" s="135"/>
      <c r="O824" s="135"/>
      <c r="P824" s="135"/>
      <c r="Q824" s="135"/>
      <c r="R824" s="135"/>
      <c r="S824" s="135"/>
      <c r="T824" s="135"/>
      <c r="U824" s="135"/>
      <c r="V824" s="135"/>
      <c r="W824" s="135"/>
      <c r="X824" s="135"/>
      <c r="Y824" s="135"/>
      <c r="Z824" s="135"/>
    </row>
    <row r="825" spans="1:26" ht="21.6" customHeight="1">
      <c r="A825" s="135"/>
      <c r="B825" s="135"/>
      <c r="C825" s="135"/>
      <c r="D825" s="135"/>
      <c r="E825" s="135"/>
      <c r="F825" s="135"/>
      <c r="G825" s="135"/>
      <c r="H825" s="135"/>
      <c r="I825" s="135"/>
      <c r="J825" s="135"/>
      <c r="K825" s="135"/>
      <c r="L825" s="135"/>
      <c r="M825" s="135"/>
      <c r="N825" s="135"/>
      <c r="O825" s="135"/>
      <c r="P825" s="135"/>
      <c r="Q825" s="135"/>
      <c r="R825" s="135"/>
      <c r="S825" s="135"/>
      <c r="T825" s="135"/>
      <c r="U825" s="135"/>
      <c r="V825" s="135"/>
      <c r="W825" s="135"/>
      <c r="X825" s="135"/>
      <c r="Y825" s="135"/>
      <c r="Z825" s="135"/>
    </row>
    <row r="826" spans="1:26" ht="21.6" customHeight="1">
      <c r="A826" s="135"/>
      <c r="B826" s="135"/>
      <c r="C826" s="135"/>
      <c r="D826" s="135"/>
      <c r="E826" s="135"/>
      <c r="F826" s="135"/>
      <c r="G826" s="135"/>
      <c r="H826" s="135"/>
      <c r="I826" s="135"/>
      <c r="J826" s="135"/>
      <c r="K826" s="135"/>
      <c r="L826" s="135"/>
      <c r="M826" s="135"/>
      <c r="N826" s="135"/>
      <c r="O826" s="135"/>
      <c r="P826" s="135"/>
      <c r="Q826" s="135"/>
      <c r="R826" s="135"/>
      <c r="S826" s="135"/>
      <c r="T826" s="135"/>
      <c r="U826" s="135"/>
      <c r="V826" s="135"/>
      <c r="W826" s="135"/>
      <c r="X826" s="135"/>
      <c r="Y826" s="135"/>
      <c r="Z826" s="135"/>
    </row>
    <row r="827" spans="1:26" ht="21.6" customHeight="1">
      <c r="A827" s="135"/>
      <c r="B827" s="135"/>
      <c r="C827" s="135"/>
      <c r="D827" s="135"/>
      <c r="E827" s="135"/>
      <c r="F827" s="135"/>
      <c r="G827" s="135"/>
      <c r="H827" s="135"/>
      <c r="I827" s="135"/>
      <c r="J827" s="135"/>
      <c r="K827" s="135"/>
      <c r="L827" s="135"/>
      <c r="M827" s="135"/>
      <c r="N827" s="135"/>
      <c r="O827" s="135"/>
      <c r="P827" s="135"/>
      <c r="Q827" s="135"/>
      <c r="R827" s="135"/>
      <c r="S827" s="135"/>
      <c r="T827" s="135"/>
      <c r="U827" s="135"/>
      <c r="V827" s="135"/>
      <c r="W827" s="135"/>
      <c r="X827" s="135"/>
      <c r="Y827" s="135"/>
      <c r="Z827" s="135"/>
    </row>
    <row r="828" spans="1:26" ht="21.6" customHeight="1">
      <c r="A828" s="135"/>
      <c r="B828" s="135"/>
      <c r="C828" s="135"/>
      <c r="D828" s="135"/>
      <c r="E828" s="135"/>
      <c r="F828" s="135"/>
      <c r="G828" s="135"/>
      <c r="H828" s="135"/>
      <c r="I828" s="135"/>
      <c r="J828" s="135"/>
      <c r="K828" s="135"/>
      <c r="L828" s="135"/>
      <c r="M828" s="135"/>
      <c r="N828" s="135"/>
      <c r="O828" s="135"/>
      <c r="P828" s="135"/>
      <c r="Q828" s="135"/>
      <c r="R828" s="135"/>
      <c r="S828" s="135"/>
      <c r="T828" s="135"/>
      <c r="U828" s="135"/>
      <c r="V828" s="135"/>
      <c r="W828" s="135"/>
      <c r="X828" s="135"/>
      <c r="Y828" s="135"/>
      <c r="Z828" s="135"/>
    </row>
    <row r="829" spans="1:26" ht="21.6" customHeight="1">
      <c r="A829" s="135"/>
      <c r="B829" s="135"/>
      <c r="C829" s="135"/>
      <c r="D829" s="135"/>
      <c r="E829" s="135"/>
      <c r="F829" s="135"/>
      <c r="G829" s="135"/>
      <c r="H829" s="135"/>
      <c r="I829" s="135"/>
      <c r="J829" s="135"/>
      <c r="K829" s="135"/>
      <c r="L829" s="135"/>
      <c r="M829" s="135"/>
      <c r="N829" s="135"/>
      <c r="O829" s="135"/>
      <c r="P829" s="135"/>
      <c r="Q829" s="135"/>
      <c r="R829" s="135"/>
      <c r="S829" s="135"/>
      <c r="T829" s="135"/>
      <c r="U829" s="135"/>
      <c r="V829" s="135"/>
      <c r="W829" s="135"/>
      <c r="X829" s="135"/>
      <c r="Y829" s="135"/>
      <c r="Z829" s="135"/>
    </row>
    <row r="830" spans="1:26" ht="21.6" customHeight="1">
      <c r="A830" s="135"/>
      <c r="B830" s="135"/>
      <c r="C830" s="135"/>
      <c r="D830" s="135"/>
      <c r="E830" s="135"/>
      <c r="F830" s="135"/>
      <c r="G830" s="135"/>
      <c r="H830" s="135"/>
      <c r="I830" s="135"/>
      <c r="J830" s="135"/>
      <c r="K830" s="135"/>
      <c r="L830" s="135"/>
      <c r="M830" s="135"/>
      <c r="N830" s="135"/>
      <c r="O830" s="135"/>
      <c r="P830" s="135"/>
      <c r="Q830" s="135"/>
      <c r="R830" s="135"/>
      <c r="S830" s="135"/>
      <c r="T830" s="135"/>
      <c r="U830" s="135"/>
      <c r="V830" s="135"/>
      <c r="W830" s="135"/>
      <c r="X830" s="135"/>
      <c r="Y830" s="135"/>
      <c r="Z830" s="135"/>
    </row>
    <row r="831" spans="1:26" ht="21.6" customHeight="1">
      <c r="A831" s="135"/>
      <c r="B831" s="135"/>
      <c r="C831" s="135"/>
      <c r="D831" s="135"/>
      <c r="E831" s="135"/>
      <c r="F831" s="135"/>
      <c r="G831" s="135"/>
      <c r="H831" s="135"/>
      <c r="I831" s="135"/>
      <c r="J831" s="135"/>
      <c r="K831" s="135"/>
      <c r="L831" s="135"/>
      <c r="M831" s="135"/>
      <c r="N831" s="135"/>
      <c r="O831" s="135"/>
      <c r="P831" s="135"/>
      <c r="Q831" s="135"/>
      <c r="R831" s="135"/>
      <c r="S831" s="135"/>
      <c r="T831" s="135"/>
      <c r="U831" s="135"/>
      <c r="V831" s="135"/>
      <c r="W831" s="135"/>
      <c r="X831" s="135"/>
      <c r="Y831" s="135"/>
      <c r="Z831" s="135"/>
    </row>
    <row r="832" spans="1:26" ht="21.6" customHeight="1">
      <c r="A832" s="135"/>
      <c r="B832" s="135"/>
      <c r="C832" s="135"/>
      <c r="D832" s="135"/>
      <c r="E832" s="135"/>
      <c r="F832" s="135"/>
      <c r="G832" s="135"/>
      <c r="H832" s="135"/>
      <c r="I832" s="135"/>
      <c r="J832" s="135"/>
      <c r="K832" s="135"/>
      <c r="L832" s="135"/>
      <c r="M832" s="135"/>
      <c r="N832" s="135"/>
      <c r="O832" s="135"/>
      <c r="P832" s="135"/>
      <c r="Q832" s="135"/>
      <c r="R832" s="135"/>
      <c r="S832" s="135"/>
      <c r="T832" s="135"/>
      <c r="U832" s="135"/>
      <c r="V832" s="135"/>
      <c r="W832" s="135"/>
      <c r="X832" s="135"/>
      <c r="Y832" s="135"/>
      <c r="Z832" s="135"/>
    </row>
    <row r="833" spans="1:26" ht="21.6" customHeight="1">
      <c r="A833" s="135"/>
      <c r="B833" s="135"/>
      <c r="C833" s="135"/>
      <c r="D833" s="135"/>
      <c r="E833" s="135"/>
      <c r="F833" s="135"/>
      <c r="G833" s="135"/>
      <c r="H833" s="135"/>
      <c r="I833" s="135"/>
      <c r="J833" s="135"/>
      <c r="K833" s="135"/>
      <c r="L833" s="135"/>
      <c r="M833" s="135"/>
      <c r="N833" s="135"/>
      <c r="O833" s="135"/>
      <c r="P833" s="135"/>
      <c r="Q833" s="135"/>
      <c r="R833" s="135"/>
      <c r="S833" s="135"/>
      <c r="T833" s="135"/>
      <c r="U833" s="135"/>
      <c r="V833" s="135"/>
      <c r="W833" s="135"/>
      <c r="X833" s="135"/>
      <c r="Y833" s="135"/>
      <c r="Z833" s="135"/>
    </row>
    <row r="834" spans="1:26" ht="21.6" customHeight="1">
      <c r="A834" s="135"/>
      <c r="B834" s="135"/>
      <c r="C834" s="135"/>
      <c r="D834" s="135"/>
      <c r="E834" s="135"/>
      <c r="F834" s="135"/>
      <c r="G834" s="135"/>
      <c r="H834" s="135"/>
      <c r="I834" s="135"/>
      <c r="J834" s="135"/>
      <c r="K834" s="135"/>
      <c r="L834" s="135"/>
      <c r="M834" s="135"/>
      <c r="N834" s="135"/>
      <c r="O834" s="135"/>
      <c r="P834" s="135"/>
      <c r="Q834" s="135"/>
      <c r="R834" s="135"/>
      <c r="S834" s="135"/>
      <c r="T834" s="135"/>
      <c r="U834" s="135"/>
      <c r="V834" s="135"/>
      <c r="W834" s="135"/>
      <c r="X834" s="135"/>
      <c r="Y834" s="135"/>
      <c r="Z834" s="135"/>
    </row>
    <row r="835" spans="1:26" ht="21.6" customHeight="1">
      <c r="A835" s="135"/>
      <c r="B835" s="135"/>
      <c r="C835" s="135"/>
      <c r="D835" s="135"/>
      <c r="E835" s="135"/>
      <c r="F835" s="135"/>
      <c r="G835" s="135"/>
      <c r="H835" s="135"/>
      <c r="I835" s="135"/>
      <c r="J835" s="135"/>
      <c r="K835" s="135"/>
      <c r="L835" s="135"/>
      <c r="M835" s="135"/>
      <c r="N835" s="135"/>
      <c r="O835" s="135"/>
      <c r="P835" s="135"/>
      <c r="Q835" s="135"/>
      <c r="R835" s="135"/>
      <c r="S835" s="135"/>
      <c r="T835" s="135"/>
      <c r="U835" s="135"/>
      <c r="V835" s="135"/>
      <c r="W835" s="135"/>
      <c r="X835" s="135"/>
      <c r="Y835" s="135"/>
      <c r="Z835" s="135"/>
    </row>
    <row r="836" spans="1:26" ht="21.6" customHeight="1">
      <c r="A836" s="135"/>
      <c r="B836" s="135"/>
      <c r="C836" s="135"/>
      <c r="D836" s="135"/>
      <c r="E836" s="135"/>
      <c r="F836" s="135"/>
      <c r="G836" s="135"/>
      <c r="H836" s="135"/>
      <c r="I836" s="135"/>
      <c r="J836" s="135"/>
      <c r="K836" s="135"/>
      <c r="L836" s="135"/>
      <c r="M836" s="135"/>
      <c r="N836" s="135"/>
      <c r="O836" s="135"/>
      <c r="P836" s="135"/>
      <c r="Q836" s="135"/>
      <c r="R836" s="135"/>
      <c r="S836" s="135"/>
      <c r="T836" s="135"/>
      <c r="U836" s="135"/>
      <c r="V836" s="135"/>
      <c r="W836" s="135"/>
      <c r="X836" s="135"/>
      <c r="Y836" s="135"/>
      <c r="Z836" s="135"/>
    </row>
    <row r="837" spans="1:26" ht="21.6" customHeight="1">
      <c r="A837" s="135"/>
      <c r="B837" s="135"/>
      <c r="C837" s="135"/>
      <c r="D837" s="135"/>
      <c r="E837" s="135"/>
      <c r="F837" s="135"/>
      <c r="G837" s="135"/>
      <c r="H837" s="135"/>
      <c r="I837" s="135"/>
      <c r="J837" s="135"/>
      <c r="K837" s="135"/>
      <c r="L837" s="135"/>
      <c r="M837" s="135"/>
      <c r="N837" s="135"/>
      <c r="O837" s="135"/>
      <c r="P837" s="135"/>
      <c r="Q837" s="135"/>
      <c r="R837" s="135"/>
      <c r="S837" s="135"/>
      <c r="T837" s="135"/>
      <c r="U837" s="135"/>
      <c r="V837" s="135"/>
      <c r="W837" s="135"/>
      <c r="X837" s="135"/>
      <c r="Y837" s="135"/>
      <c r="Z837" s="135"/>
    </row>
    <row r="838" spans="1:26" ht="21.6" customHeight="1">
      <c r="A838" s="135"/>
      <c r="B838" s="135"/>
      <c r="C838" s="135"/>
      <c r="D838" s="135"/>
      <c r="E838" s="135"/>
      <c r="F838" s="135"/>
      <c r="G838" s="135"/>
      <c r="H838" s="135"/>
      <c r="I838" s="135"/>
      <c r="J838" s="135"/>
      <c r="K838" s="135"/>
      <c r="L838" s="135"/>
      <c r="M838" s="135"/>
      <c r="N838" s="135"/>
      <c r="O838" s="135"/>
      <c r="P838" s="135"/>
      <c r="Q838" s="135"/>
      <c r="R838" s="135"/>
      <c r="S838" s="135"/>
      <c r="T838" s="135"/>
      <c r="U838" s="135"/>
      <c r="V838" s="135"/>
      <c r="W838" s="135"/>
      <c r="X838" s="135"/>
      <c r="Y838" s="135"/>
      <c r="Z838" s="135"/>
    </row>
    <row r="839" spans="1:26" ht="21.6" customHeight="1">
      <c r="A839" s="135"/>
      <c r="B839" s="135"/>
      <c r="C839" s="135"/>
      <c r="D839" s="135"/>
      <c r="E839" s="135"/>
      <c r="F839" s="135"/>
      <c r="G839" s="135"/>
      <c r="H839" s="135"/>
      <c r="I839" s="135"/>
      <c r="J839" s="135"/>
      <c r="K839" s="135"/>
      <c r="L839" s="135"/>
      <c r="M839" s="135"/>
      <c r="N839" s="135"/>
      <c r="O839" s="135"/>
      <c r="P839" s="135"/>
      <c r="Q839" s="135"/>
      <c r="R839" s="135"/>
      <c r="S839" s="135"/>
      <c r="T839" s="135"/>
      <c r="U839" s="135"/>
      <c r="V839" s="135"/>
      <c r="W839" s="135"/>
      <c r="X839" s="135"/>
      <c r="Y839" s="135"/>
      <c r="Z839" s="135"/>
    </row>
    <row r="840" spans="1:26" ht="21.6" customHeight="1">
      <c r="A840" s="135"/>
      <c r="B840" s="135"/>
      <c r="C840" s="135"/>
      <c r="D840" s="135"/>
      <c r="E840" s="135"/>
      <c r="F840" s="135"/>
      <c r="G840" s="135"/>
      <c r="H840" s="135"/>
      <c r="I840" s="135"/>
      <c r="J840" s="135"/>
      <c r="K840" s="135"/>
      <c r="L840" s="135"/>
      <c r="M840" s="135"/>
      <c r="N840" s="135"/>
      <c r="O840" s="135"/>
      <c r="P840" s="135"/>
      <c r="Q840" s="135"/>
      <c r="R840" s="135"/>
      <c r="S840" s="135"/>
      <c r="T840" s="135"/>
      <c r="U840" s="135"/>
      <c r="V840" s="135"/>
      <c r="W840" s="135"/>
      <c r="X840" s="135"/>
      <c r="Y840" s="135"/>
      <c r="Z840" s="135"/>
    </row>
    <row r="841" spans="1:26" ht="21.6" customHeight="1">
      <c r="A841" s="135"/>
      <c r="B841" s="135"/>
      <c r="C841" s="135"/>
      <c r="D841" s="135"/>
      <c r="E841" s="135"/>
      <c r="F841" s="135"/>
      <c r="G841" s="135"/>
      <c r="H841" s="135"/>
      <c r="I841" s="135"/>
      <c r="J841" s="135"/>
      <c r="K841" s="135"/>
      <c r="L841" s="135"/>
      <c r="M841" s="135"/>
      <c r="N841" s="135"/>
      <c r="O841" s="135"/>
      <c r="P841" s="135"/>
      <c r="Q841" s="135"/>
      <c r="R841" s="135"/>
      <c r="S841" s="135"/>
      <c r="T841" s="135"/>
      <c r="U841" s="135"/>
      <c r="V841" s="135"/>
      <c r="W841" s="135"/>
      <c r="X841" s="135"/>
      <c r="Y841" s="135"/>
      <c r="Z841" s="135"/>
    </row>
    <row r="842" spans="1:26" ht="21.6" customHeight="1">
      <c r="A842" s="135"/>
      <c r="B842" s="135"/>
      <c r="C842" s="135"/>
      <c r="D842" s="135"/>
      <c r="E842" s="135"/>
      <c r="F842" s="135"/>
      <c r="G842" s="135"/>
      <c r="H842" s="135"/>
      <c r="I842" s="135"/>
      <c r="J842" s="135"/>
      <c r="K842" s="135"/>
      <c r="L842" s="135"/>
      <c r="M842" s="135"/>
      <c r="N842" s="135"/>
      <c r="O842" s="135"/>
      <c r="P842" s="135"/>
      <c r="Q842" s="135"/>
      <c r="R842" s="135"/>
      <c r="S842" s="135"/>
      <c r="T842" s="135"/>
      <c r="U842" s="135"/>
      <c r="V842" s="135"/>
      <c r="W842" s="135"/>
      <c r="X842" s="135"/>
      <c r="Y842" s="135"/>
      <c r="Z842" s="135"/>
    </row>
    <row r="843" spans="1:26" ht="21.6" customHeight="1">
      <c r="A843" s="135"/>
      <c r="B843" s="135"/>
      <c r="C843" s="135"/>
      <c r="D843" s="135"/>
      <c r="E843" s="135"/>
      <c r="F843" s="135"/>
      <c r="G843" s="135"/>
      <c r="H843" s="135"/>
      <c r="I843" s="135"/>
      <c r="J843" s="135"/>
      <c r="K843" s="135"/>
      <c r="L843" s="135"/>
      <c r="M843" s="135"/>
      <c r="N843" s="135"/>
      <c r="O843" s="135"/>
      <c r="P843" s="135"/>
      <c r="Q843" s="135"/>
      <c r="R843" s="135"/>
      <c r="S843" s="135"/>
      <c r="T843" s="135"/>
      <c r="U843" s="135"/>
      <c r="V843" s="135"/>
      <c r="W843" s="135"/>
      <c r="X843" s="135"/>
      <c r="Y843" s="135"/>
      <c r="Z843" s="135"/>
    </row>
    <row r="844" spans="1:26" ht="21.6" customHeight="1">
      <c r="A844" s="135"/>
      <c r="B844" s="135"/>
      <c r="C844" s="135"/>
      <c r="D844" s="135"/>
      <c r="E844" s="135"/>
      <c r="F844" s="135"/>
      <c r="G844" s="135"/>
      <c r="H844" s="135"/>
      <c r="I844" s="135"/>
      <c r="J844" s="135"/>
      <c r="K844" s="135"/>
      <c r="L844" s="135"/>
      <c r="M844" s="135"/>
      <c r="N844" s="135"/>
      <c r="O844" s="135"/>
      <c r="P844" s="135"/>
      <c r="Q844" s="135"/>
      <c r="R844" s="135"/>
      <c r="S844" s="135"/>
      <c r="T844" s="135"/>
      <c r="U844" s="135"/>
      <c r="V844" s="135"/>
      <c r="W844" s="135"/>
      <c r="X844" s="135"/>
      <c r="Y844" s="135"/>
      <c r="Z844" s="135"/>
    </row>
    <row r="845" spans="1:26" ht="21.6" customHeight="1">
      <c r="A845" s="135"/>
      <c r="B845" s="135"/>
      <c r="C845" s="135"/>
      <c r="D845" s="135"/>
      <c r="E845" s="135"/>
      <c r="F845" s="135"/>
      <c r="G845" s="135"/>
      <c r="H845" s="135"/>
      <c r="I845" s="135"/>
      <c r="J845" s="135"/>
      <c r="K845" s="135"/>
      <c r="L845" s="135"/>
      <c r="M845" s="135"/>
      <c r="N845" s="135"/>
      <c r="O845" s="135"/>
      <c r="P845" s="135"/>
      <c r="Q845" s="135"/>
      <c r="R845" s="135"/>
      <c r="S845" s="135"/>
      <c r="T845" s="135"/>
      <c r="U845" s="135"/>
      <c r="V845" s="135"/>
      <c r="W845" s="135"/>
      <c r="X845" s="135"/>
      <c r="Y845" s="135"/>
      <c r="Z845" s="135"/>
    </row>
    <row r="846" spans="1:26" ht="21.6" customHeight="1">
      <c r="A846" s="135"/>
      <c r="B846" s="135"/>
      <c r="C846" s="135"/>
      <c r="D846" s="135"/>
      <c r="E846" s="135"/>
      <c r="F846" s="135"/>
      <c r="G846" s="135"/>
      <c r="H846" s="135"/>
      <c r="I846" s="135"/>
      <c r="J846" s="135"/>
      <c r="K846" s="135"/>
      <c r="L846" s="135"/>
      <c r="M846" s="135"/>
      <c r="N846" s="135"/>
      <c r="O846" s="135"/>
      <c r="P846" s="135"/>
      <c r="Q846" s="135"/>
      <c r="R846" s="135"/>
      <c r="S846" s="135"/>
      <c r="T846" s="135"/>
      <c r="U846" s="135"/>
      <c r="V846" s="135"/>
      <c r="W846" s="135"/>
      <c r="X846" s="135"/>
      <c r="Y846" s="135"/>
      <c r="Z846" s="135"/>
    </row>
    <row r="847" spans="1:26" ht="21.6" customHeight="1">
      <c r="A847" s="135"/>
      <c r="B847" s="135"/>
      <c r="C847" s="135"/>
      <c r="D847" s="135"/>
      <c r="E847" s="135"/>
      <c r="F847" s="135"/>
      <c r="G847" s="135"/>
      <c r="H847" s="135"/>
      <c r="I847" s="135"/>
      <c r="J847" s="135"/>
      <c r="K847" s="135"/>
      <c r="L847" s="135"/>
      <c r="M847" s="135"/>
      <c r="N847" s="135"/>
      <c r="O847" s="135"/>
      <c r="P847" s="135"/>
      <c r="Q847" s="135"/>
      <c r="R847" s="135"/>
      <c r="S847" s="135"/>
      <c r="T847" s="135"/>
      <c r="U847" s="135"/>
      <c r="V847" s="135"/>
      <c r="W847" s="135"/>
      <c r="X847" s="135"/>
      <c r="Y847" s="135"/>
      <c r="Z847" s="135"/>
    </row>
    <row r="848" spans="1:26" ht="21.6" customHeight="1">
      <c r="A848" s="135"/>
      <c r="B848" s="135"/>
      <c r="C848" s="135"/>
      <c r="D848" s="135"/>
      <c r="E848" s="135"/>
      <c r="F848" s="135"/>
      <c r="G848" s="135"/>
      <c r="H848" s="135"/>
      <c r="I848" s="135"/>
      <c r="J848" s="135"/>
      <c r="K848" s="135"/>
      <c r="L848" s="135"/>
      <c r="M848" s="135"/>
      <c r="N848" s="135"/>
      <c r="O848" s="135"/>
      <c r="P848" s="135"/>
      <c r="Q848" s="135"/>
      <c r="R848" s="135"/>
      <c r="S848" s="135"/>
      <c r="T848" s="135"/>
      <c r="U848" s="135"/>
      <c r="V848" s="135"/>
      <c r="W848" s="135"/>
      <c r="X848" s="135"/>
      <c r="Y848" s="135"/>
      <c r="Z848" s="135"/>
    </row>
    <row r="849" spans="1:26" ht="21.6" customHeight="1">
      <c r="A849" s="135"/>
      <c r="B849" s="135"/>
      <c r="C849" s="135"/>
      <c r="D849" s="135"/>
      <c r="E849" s="135"/>
      <c r="F849" s="135"/>
      <c r="G849" s="135"/>
      <c r="H849" s="135"/>
      <c r="I849" s="135"/>
      <c r="J849" s="135"/>
      <c r="K849" s="135"/>
      <c r="L849" s="135"/>
      <c r="M849" s="135"/>
      <c r="N849" s="135"/>
      <c r="O849" s="135"/>
      <c r="P849" s="135"/>
      <c r="Q849" s="135"/>
      <c r="R849" s="135"/>
      <c r="S849" s="135"/>
      <c r="T849" s="135"/>
      <c r="U849" s="135"/>
      <c r="V849" s="135"/>
      <c r="W849" s="135"/>
      <c r="X849" s="135"/>
      <c r="Y849" s="135"/>
      <c r="Z849" s="135"/>
    </row>
    <row r="850" spans="1:26" ht="21.6" customHeight="1">
      <c r="A850" s="135"/>
      <c r="B850" s="135"/>
      <c r="C850" s="135"/>
      <c r="D850" s="135"/>
      <c r="E850" s="135"/>
      <c r="F850" s="135"/>
      <c r="G850" s="135"/>
      <c r="H850" s="135"/>
      <c r="I850" s="135"/>
      <c r="J850" s="135"/>
      <c r="K850" s="135"/>
      <c r="L850" s="135"/>
      <c r="M850" s="135"/>
      <c r="N850" s="135"/>
      <c r="O850" s="135"/>
      <c r="P850" s="135"/>
      <c r="Q850" s="135"/>
      <c r="R850" s="135"/>
      <c r="S850" s="135"/>
      <c r="T850" s="135"/>
      <c r="U850" s="135"/>
      <c r="V850" s="135"/>
      <c r="W850" s="135"/>
      <c r="X850" s="135"/>
      <c r="Y850" s="135"/>
      <c r="Z850" s="135"/>
    </row>
    <row r="851" spans="1:26" ht="21.6" customHeight="1">
      <c r="A851" s="135"/>
      <c r="B851" s="135"/>
      <c r="C851" s="135"/>
      <c r="D851" s="135"/>
      <c r="E851" s="135"/>
      <c r="F851" s="135"/>
      <c r="G851" s="135"/>
      <c r="H851" s="135"/>
      <c r="I851" s="135"/>
      <c r="J851" s="135"/>
      <c r="K851" s="135"/>
      <c r="L851" s="135"/>
      <c r="M851" s="135"/>
      <c r="N851" s="135"/>
      <c r="O851" s="135"/>
      <c r="P851" s="135"/>
      <c r="Q851" s="135"/>
      <c r="R851" s="135"/>
      <c r="S851" s="135"/>
      <c r="T851" s="135"/>
      <c r="U851" s="135"/>
      <c r="V851" s="135"/>
      <c r="W851" s="135"/>
      <c r="X851" s="135"/>
      <c r="Y851" s="135"/>
      <c r="Z851" s="135"/>
    </row>
    <row r="852" spans="1:26" ht="21.6" customHeight="1">
      <c r="A852" s="135"/>
      <c r="B852" s="135"/>
      <c r="C852" s="135"/>
      <c r="D852" s="135"/>
      <c r="E852" s="135"/>
      <c r="F852" s="135"/>
      <c r="G852" s="135"/>
      <c r="H852" s="135"/>
      <c r="I852" s="135"/>
      <c r="J852" s="135"/>
      <c r="K852" s="135"/>
      <c r="L852" s="135"/>
      <c r="M852" s="135"/>
      <c r="N852" s="135"/>
      <c r="O852" s="135"/>
      <c r="P852" s="135"/>
      <c r="Q852" s="135"/>
      <c r="R852" s="135"/>
      <c r="S852" s="135"/>
      <c r="T852" s="135"/>
      <c r="U852" s="135"/>
      <c r="V852" s="135"/>
      <c r="W852" s="135"/>
      <c r="X852" s="135"/>
      <c r="Y852" s="135"/>
      <c r="Z852" s="135"/>
    </row>
    <row r="853" spans="1:26" ht="21.6" customHeight="1">
      <c r="A853" s="135"/>
      <c r="B853" s="135"/>
      <c r="C853" s="135"/>
      <c r="D853" s="135"/>
      <c r="E853" s="135"/>
      <c r="F853" s="135"/>
      <c r="G853" s="135"/>
      <c r="H853" s="135"/>
      <c r="I853" s="135"/>
      <c r="J853" s="135"/>
      <c r="K853" s="135"/>
      <c r="L853" s="135"/>
      <c r="M853" s="135"/>
      <c r="N853" s="135"/>
      <c r="O853" s="135"/>
      <c r="P853" s="135"/>
      <c r="Q853" s="135"/>
      <c r="R853" s="135"/>
      <c r="S853" s="135"/>
      <c r="T853" s="135"/>
      <c r="U853" s="135"/>
      <c r="V853" s="135"/>
      <c r="W853" s="135"/>
      <c r="X853" s="135"/>
      <c r="Y853" s="135"/>
      <c r="Z853" s="135"/>
    </row>
    <row r="854" spans="1:26" ht="21.6" customHeight="1">
      <c r="A854" s="135"/>
      <c r="B854" s="135"/>
      <c r="C854" s="135"/>
      <c r="D854" s="135"/>
      <c r="E854" s="135"/>
      <c r="F854" s="135"/>
      <c r="G854" s="135"/>
      <c r="H854" s="135"/>
      <c r="I854" s="135"/>
      <c r="J854" s="135"/>
      <c r="K854" s="135"/>
      <c r="L854" s="135"/>
      <c r="M854" s="135"/>
      <c r="N854" s="135"/>
      <c r="O854" s="135"/>
      <c r="P854" s="135"/>
      <c r="Q854" s="135"/>
      <c r="R854" s="135"/>
      <c r="S854" s="135"/>
      <c r="T854" s="135"/>
      <c r="U854" s="135"/>
      <c r="V854" s="135"/>
      <c r="W854" s="135"/>
      <c r="X854" s="135"/>
      <c r="Y854" s="135"/>
      <c r="Z854" s="135"/>
    </row>
    <row r="855" spans="1:26" ht="21.6" customHeight="1">
      <c r="A855" s="135"/>
      <c r="B855" s="135"/>
      <c r="C855" s="135"/>
      <c r="D855" s="135"/>
      <c r="E855" s="135"/>
      <c r="F855" s="135"/>
      <c r="G855" s="135"/>
      <c r="H855" s="135"/>
      <c r="I855" s="135"/>
      <c r="J855" s="135"/>
      <c r="K855" s="135"/>
      <c r="L855" s="135"/>
      <c r="M855" s="135"/>
      <c r="N855" s="135"/>
      <c r="O855" s="135"/>
      <c r="P855" s="135"/>
      <c r="Q855" s="135"/>
      <c r="R855" s="135"/>
      <c r="S855" s="135"/>
      <c r="T855" s="135"/>
      <c r="U855" s="135"/>
      <c r="V855" s="135"/>
      <c r="W855" s="135"/>
      <c r="X855" s="135"/>
      <c r="Y855" s="135"/>
      <c r="Z855" s="135"/>
    </row>
    <row r="856" spans="1:26" ht="21.6" customHeight="1">
      <c r="A856" s="135"/>
      <c r="B856" s="135"/>
      <c r="C856" s="135"/>
      <c r="D856" s="135"/>
      <c r="E856" s="135"/>
      <c r="F856" s="135"/>
      <c r="G856" s="135"/>
      <c r="H856" s="135"/>
      <c r="I856" s="135"/>
      <c r="J856" s="135"/>
      <c r="K856" s="135"/>
      <c r="L856" s="135"/>
      <c r="M856" s="135"/>
      <c r="N856" s="135"/>
      <c r="O856" s="135"/>
      <c r="P856" s="135"/>
      <c r="Q856" s="135"/>
      <c r="R856" s="135"/>
      <c r="S856" s="135"/>
      <c r="T856" s="135"/>
      <c r="U856" s="135"/>
      <c r="V856" s="135"/>
      <c r="W856" s="135"/>
      <c r="X856" s="135"/>
      <c r="Y856" s="135"/>
      <c r="Z856" s="135"/>
    </row>
    <row r="857" spans="1:26" ht="21.6" customHeight="1">
      <c r="A857" s="135"/>
      <c r="B857" s="135"/>
      <c r="C857" s="135"/>
      <c r="D857" s="135"/>
      <c r="E857" s="135"/>
      <c r="F857" s="135"/>
      <c r="G857" s="135"/>
      <c r="H857" s="135"/>
      <c r="I857" s="135"/>
      <c r="J857" s="135"/>
      <c r="K857" s="135"/>
      <c r="L857" s="135"/>
      <c r="M857" s="135"/>
      <c r="N857" s="135"/>
      <c r="O857" s="135"/>
      <c r="P857" s="135"/>
      <c r="Q857" s="135"/>
      <c r="R857" s="135"/>
      <c r="S857" s="135"/>
      <c r="T857" s="135"/>
      <c r="U857" s="135"/>
      <c r="V857" s="135"/>
      <c r="W857" s="135"/>
      <c r="X857" s="135"/>
      <c r="Y857" s="135"/>
      <c r="Z857" s="135"/>
    </row>
    <row r="858" spans="1:26" ht="21.6" customHeight="1">
      <c r="A858" s="135"/>
      <c r="B858" s="135"/>
      <c r="C858" s="135"/>
      <c r="D858" s="135"/>
      <c r="E858" s="135"/>
      <c r="F858" s="135"/>
      <c r="G858" s="135"/>
      <c r="H858" s="135"/>
      <c r="I858" s="135"/>
      <c r="J858" s="135"/>
      <c r="K858" s="135"/>
      <c r="L858" s="135"/>
      <c r="M858" s="135"/>
      <c r="N858" s="135"/>
      <c r="O858" s="135"/>
      <c r="P858" s="135"/>
      <c r="Q858" s="135"/>
      <c r="R858" s="135"/>
      <c r="S858" s="135"/>
      <c r="T858" s="135"/>
      <c r="U858" s="135"/>
      <c r="V858" s="135"/>
      <c r="W858" s="135"/>
      <c r="X858" s="135"/>
      <c r="Y858" s="135"/>
      <c r="Z858" s="135"/>
    </row>
    <row r="859" spans="1:26" ht="21.6" customHeight="1">
      <c r="A859" s="135"/>
      <c r="B859" s="135"/>
      <c r="C859" s="135"/>
      <c r="D859" s="135"/>
      <c r="E859" s="135"/>
      <c r="F859" s="135"/>
      <c r="G859" s="135"/>
      <c r="H859" s="135"/>
      <c r="I859" s="135"/>
      <c r="J859" s="135"/>
      <c r="K859" s="135"/>
      <c r="L859" s="135"/>
      <c r="M859" s="135"/>
      <c r="N859" s="135"/>
      <c r="O859" s="135"/>
      <c r="P859" s="135"/>
      <c r="Q859" s="135"/>
      <c r="R859" s="135"/>
      <c r="S859" s="135"/>
      <c r="T859" s="135"/>
      <c r="U859" s="135"/>
      <c r="V859" s="135"/>
      <c r="W859" s="135"/>
      <c r="X859" s="135"/>
      <c r="Y859" s="135"/>
      <c r="Z859" s="135"/>
    </row>
    <row r="860" spans="1:26" ht="21.6" customHeight="1">
      <c r="A860" s="135"/>
      <c r="B860" s="135"/>
      <c r="C860" s="135"/>
      <c r="D860" s="135"/>
      <c r="E860" s="135"/>
      <c r="F860" s="135"/>
      <c r="G860" s="135"/>
      <c r="H860" s="135"/>
      <c r="I860" s="135"/>
      <c r="J860" s="135"/>
      <c r="K860" s="135"/>
      <c r="L860" s="135"/>
      <c r="M860" s="135"/>
      <c r="N860" s="135"/>
      <c r="O860" s="135"/>
      <c r="P860" s="135"/>
      <c r="Q860" s="135"/>
      <c r="R860" s="135"/>
      <c r="S860" s="135"/>
      <c r="T860" s="135"/>
      <c r="U860" s="135"/>
      <c r="V860" s="135"/>
      <c r="W860" s="135"/>
      <c r="X860" s="135"/>
      <c r="Y860" s="135"/>
      <c r="Z860" s="135"/>
    </row>
    <row r="861" spans="1:26" ht="21.6" customHeight="1">
      <c r="A861" s="135"/>
      <c r="B861" s="135"/>
      <c r="C861" s="135"/>
      <c r="D861" s="135"/>
      <c r="E861" s="135"/>
      <c r="F861" s="135"/>
      <c r="G861" s="135"/>
      <c r="H861" s="135"/>
      <c r="I861" s="135"/>
      <c r="J861" s="135"/>
      <c r="K861" s="135"/>
      <c r="L861" s="135"/>
      <c r="M861" s="135"/>
      <c r="N861" s="135"/>
      <c r="O861" s="135"/>
      <c r="P861" s="135"/>
      <c r="Q861" s="135"/>
      <c r="R861" s="135"/>
      <c r="S861" s="135"/>
      <c r="T861" s="135"/>
      <c r="U861" s="135"/>
      <c r="V861" s="135"/>
      <c r="W861" s="135"/>
      <c r="X861" s="135"/>
      <c r="Y861" s="135"/>
      <c r="Z861" s="135"/>
    </row>
    <row r="862" spans="1:26" ht="21.6" customHeight="1">
      <c r="A862" s="135"/>
      <c r="B862" s="135"/>
      <c r="C862" s="135"/>
      <c r="D862" s="135"/>
      <c r="E862" s="135"/>
      <c r="F862" s="135"/>
      <c r="G862" s="135"/>
      <c r="H862" s="135"/>
      <c r="I862" s="135"/>
      <c r="J862" s="135"/>
      <c r="K862" s="135"/>
      <c r="L862" s="135"/>
      <c r="M862" s="135"/>
      <c r="N862" s="135"/>
      <c r="O862" s="135"/>
      <c r="P862" s="135"/>
      <c r="Q862" s="135"/>
      <c r="R862" s="135"/>
      <c r="S862" s="135"/>
      <c r="T862" s="135"/>
      <c r="U862" s="135"/>
      <c r="V862" s="135"/>
      <c r="W862" s="135"/>
      <c r="X862" s="135"/>
      <c r="Y862" s="135"/>
      <c r="Z862" s="135"/>
    </row>
    <row r="863" spans="1:26" ht="21.6" customHeight="1">
      <c r="A863" s="135"/>
      <c r="B863" s="135"/>
      <c r="C863" s="135"/>
      <c r="D863" s="135"/>
      <c r="E863" s="135"/>
      <c r="F863" s="135"/>
      <c r="G863" s="135"/>
      <c r="H863" s="135"/>
      <c r="I863" s="135"/>
      <c r="J863" s="135"/>
      <c r="K863" s="135"/>
      <c r="L863" s="135"/>
      <c r="M863" s="135"/>
      <c r="N863" s="135"/>
      <c r="O863" s="135"/>
      <c r="P863" s="135"/>
      <c r="Q863" s="135"/>
      <c r="R863" s="135"/>
      <c r="S863" s="135"/>
      <c r="T863" s="135"/>
      <c r="U863" s="135"/>
      <c r="V863" s="135"/>
      <c r="W863" s="135"/>
      <c r="X863" s="135"/>
      <c r="Y863" s="135"/>
      <c r="Z863" s="135"/>
    </row>
    <row r="864" spans="1:26" ht="21.6" customHeight="1">
      <c r="A864" s="135"/>
      <c r="B864" s="135"/>
      <c r="C864" s="135"/>
      <c r="D864" s="135"/>
      <c r="E864" s="135"/>
      <c r="F864" s="135"/>
      <c r="G864" s="135"/>
      <c r="H864" s="135"/>
      <c r="I864" s="135"/>
      <c r="J864" s="135"/>
      <c r="K864" s="135"/>
      <c r="L864" s="135"/>
      <c r="M864" s="135"/>
      <c r="N864" s="135"/>
      <c r="O864" s="135"/>
      <c r="P864" s="135"/>
      <c r="Q864" s="135"/>
      <c r="R864" s="135"/>
      <c r="S864" s="135"/>
      <c r="T864" s="135"/>
      <c r="U864" s="135"/>
      <c r="V864" s="135"/>
      <c r="W864" s="135"/>
      <c r="X864" s="135"/>
      <c r="Y864" s="135"/>
      <c r="Z864" s="135"/>
    </row>
    <row r="865" spans="1:26" ht="21.6" customHeight="1">
      <c r="A865" s="135"/>
      <c r="B865" s="135"/>
      <c r="C865" s="135"/>
      <c r="D865" s="135"/>
      <c r="E865" s="135"/>
      <c r="F865" s="135"/>
      <c r="G865" s="135"/>
      <c r="H865" s="135"/>
      <c r="I865" s="135"/>
      <c r="J865" s="135"/>
      <c r="K865" s="135"/>
      <c r="L865" s="135"/>
      <c r="M865" s="135"/>
      <c r="N865" s="135"/>
      <c r="O865" s="135"/>
      <c r="P865" s="135"/>
      <c r="Q865" s="135"/>
      <c r="R865" s="135"/>
      <c r="S865" s="135"/>
      <c r="T865" s="135"/>
      <c r="U865" s="135"/>
      <c r="V865" s="135"/>
      <c r="W865" s="135"/>
      <c r="X865" s="135"/>
      <c r="Y865" s="135"/>
      <c r="Z865" s="135"/>
    </row>
    <row r="866" spans="1:26" ht="21.6" customHeight="1">
      <c r="A866" s="135"/>
      <c r="B866" s="135"/>
      <c r="C866" s="135"/>
      <c r="D866" s="135"/>
      <c r="E866" s="135"/>
      <c r="F866" s="135"/>
      <c r="G866" s="135"/>
      <c r="H866" s="135"/>
      <c r="I866" s="135"/>
      <c r="J866" s="135"/>
      <c r="K866" s="135"/>
      <c r="L866" s="135"/>
      <c r="M866" s="135"/>
      <c r="N866" s="135"/>
      <c r="O866" s="135"/>
      <c r="P866" s="135"/>
      <c r="Q866" s="135"/>
      <c r="R866" s="135"/>
      <c r="S866" s="135"/>
      <c r="T866" s="135"/>
      <c r="U866" s="135"/>
      <c r="V866" s="135"/>
      <c r="W866" s="135"/>
      <c r="X866" s="135"/>
      <c r="Y866" s="135"/>
      <c r="Z866" s="135"/>
    </row>
    <row r="867" spans="1:26" ht="21.6" customHeight="1">
      <c r="A867" s="135"/>
      <c r="B867" s="135"/>
      <c r="C867" s="135"/>
      <c r="D867" s="135"/>
      <c r="E867" s="135"/>
      <c r="F867" s="135"/>
      <c r="G867" s="135"/>
      <c r="H867" s="135"/>
      <c r="I867" s="135"/>
      <c r="J867" s="135"/>
      <c r="K867" s="135"/>
      <c r="L867" s="135"/>
      <c r="M867" s="135"/>
      <c r="N867" s="135"/>
      <c r="O867" s="135"/>
      <c r="P867" s="135"/>
      <c r="Q867" s="135"/>
      <c r="R867" s="135"/>
      <c r="S867" s="135"/>
      <c r="T867" s="135"/>
      <c r="U867" s="135"/>
      <c r="V867" s="135"/>
      <c r="W867" s="135"/>
      <c r="X867" s="135"/>
      <c r="Y867" s="135"/>
      <c r="Z867" s="135"/>
    </row>
    <row r="868" spans="1:26" ht="21.6" customHeight="1">
      <c r="A868" s="135"/>
      <c r="B868" s="135"/>
      <c r="C868" s="135"/>
      <c r="D868" s="135"/>
      <c r="E868" s="135"/>
      <c r="F868" s="135"/>
      <c r="G868" s="135"/>
      <c r="H868" s="135"/>
      <c r="I868" s="135"/>
      <c r="J868" s="135"/>
      <c r="K868" s="135"/>
      <c r="L868" s="135"/>
      <c r="M868" s="135"/>
      <c r="N868" s="135"/>
      <c r="O868" s="135"/>
      <c r="P868" s="135"/>
      <c r="Q868" s="135"/>
      <c r="R868" s="135"/>
      <c r="S868" s="135"/>
      <c r="T868" s="135"/>
      <c r="U868" s="135"/>
      <c r="V868" s="135"/>
      <c r="W868" s="135"/>
      <c r="X868" s="135"/>
      <c r="Y868" s="135"/>
      <c r="Z868" s="135"/>
    </row>
    <row r="869" spans="1:26" ht="21.6" customHeight="1">
      <c r="A869" s="135"/>
      <c r="B869" s="135"/>
      <c r="C869" s="135"/>
      <c r="D869" s="135"/>
      <c r="E869" s="135"/>
      <c r="F869" s="135"/>
      <c r="G869" s="135"/>
      <c r="H869" s="135"/>
      <c r="I869" s="135"/>
      <c r="J869" s="135"/>
      <c r="K869" s="135"/>
      <c r="L869" s="135"/>
      <c r="M869" s="135"/>
      <c r="N869" s="135"/>
      <c r="O869" s="135"/>
      <c r="P869" s="135"/>
      <c r="Q869" s="135"/>
      <c r="R869" s="135"/>
      <c r="S869" s="135"/>
      <c r="T869" s="135"/>
      <c r="U869" s="135"/>
      <c r="V869" s="135"/>
      <c r="W869" s="135"/>
      <c r="X869" s="135"/>
      <c r="Y869" s="135"/>
      <c r="Z869" s="135"/>
    </row>
    <row r="870" spans="1:26" ht="21.6" customHeight="1">
      <c r="A870" s="135"/>
      <c r="B870" s="135"/>
      <c r="C870" s="135"/>
      <c r="D870" s="135"/>
      <c r="E870" s="135"/>
      <c r="F870" s="135"/>
      <c r="G870" s="135"/>
      <c r="H870" s="135"/>
      <c r="I870" s="135"/>
      <c r="J870" s="135"/>
      <c r="K870" s="135"/>
      <c r="L870" s="135"/>
      <c r="M870" s="135"/>
      <c r="N870" s="135"/>
      <c r="O870" s="135"/>
      <c r="P870" s="135"/>
      <c r="Q870" s="135"/>
      <c r="R870" s="135"/>
      <c r="S870" s="135"/>
      <c r="T870" s="135"/>
      <c r="U870" s="135"/>
      <c r="V870" s="135"/>
      <c r="W870" s="135"/>
      <c r="X870" s="135"/>
      <c r="Y870" s="135"/>
      <c r="Z870" s="135"/>
    </row>
    <row r="871" spans="1:26" ht="21.6" customHeight="1">
      <c r="A871" s="135"/>
      <c r="B871" s="135"/>
      <c r="C871" s="135"/>
      <c r="D871" s="135"/>
      <c r="E871" s="135"/>
      <c r="F871" s="135"/>
      <c r="G871" s="135"/>
      <c r="H871" s="135"/>
      <c r="I871" s="135"/>
      <c r="J871" s="135"/>
      <c r="K871" s="135"/>
      <c r="L871" s="135"/>
      <c r="M871" s="135"/>
      <c r="N871" s="135"/>
      <c r="O871" s="135"/>
      <c r="P871" s="135"/>
      <c r="Q871" s="135"/>
      <c r="R871" s="135"/>
      <c r="S871" s="135"/>
      <c r="T871" s="135"/>
      <c r="U871" s="135"/>
      <c r="V871" s="135"/>
      <c r="W871" s="135"/>
      <c r="X871" s="135"/>
      <c r="Y871" s="135"/>
      <c r="Z871" s="135"/>
    </row>
    <row r="872" spans="1:26" ht="21.6" customHeight="1">
      <c r="A872" s="135"/>
      <c r="B872" s="135"/>
      <c r="C872" s="135"/>
      <c r="D872" s="135"/>
      <c r="E872" s="135"/>
      <c r="F872" s="135"/>
      <c r="G872" s="135"/>
      <c r="H872" s="135"/>
      <c r="I872" s="135"/>
      <c r="J872" s="135"/>
      <c r="K872" s="135"/>
      <c r="L872" s="135"/>
      <c r="M872" s="135"/>
      <c r="N872" s="135"/>
      <c r="O872" s="135"/>
      <c r="P872" s="135"/>
      <c r="Q872" s="135"/>
      <c r="R872" s="135"/>
      <c r="S872" s="135"/>
      <c r="T872" s="135"/>
      <c r="U872" s="135"/>
      <c r="V872" s="135"/>
      <c r="W872" s="135"/>
      <c r="X872" s="135"/>
      <c r="Y872" s="135"/>
      <c r="Z872" s="135"/>
    </row>
    <row r="873" spans="1:26" ht="21.6" customHeight="1">
      <c r="A873" s="135"/>
      <c r="B873" s="135"/>
      <c r="C873" s="135"/>
      <c r="D873" s="135"/>
      <c r="E873" s="135"/>
      <c r="F873" s="135"/>
      <c r="G873" s="135"/>
      <c r="H873" s="135"/>
      <c r="I873" s="135"/>
      <c r="J873" s="135"/>
      <c r="K873" s="135"/>
      <c r="L873" s="135"/>
      <c r="M873" s="135"/>
      <c r="N873" s="135"/>
      <c r="O873" s="135"/>
      <c r="P873" s="135"/>
      <c r="Q873" s="135"/>
      <c r="R873" s="135"/>
      <c r="S873" s="135"/>
      <c r="T873" s="135"/>
      <c r="U873" s="135"/>
      <c r="V873" s="135"/>
      <c r="W873" s="135"/>
      <c r="X873" s="135"/>
      <c r="Y873" s="135"/>
      <c r="Z873" s="135"/>
    </row>
    <row r="874" spans="1:26" ht="21.6" customHeight="1">
      <c r="A874" s="135"/>
      <c r="B874" s="135"/>
      <c r="C874" s="135"/>
      <c r="D874" s="135"/>
      <c r="E874" s="135"/>
      <c r="F874" s="135"/>
      <c r="G874" s="135"/>
      <c r="H874" s="135"/>
      <c r="I874" s="135"/>
      <c r="J874" s="135"/>
      <c r="K874" s="135"/>
      <c r="L874" s="135"/>
      <c r="M874" s="135"/>
      <c r="N874" s="135"/>
      <c r="O874" s="135"/>
      <c r="P874" s="135"/>
      <c r="Q874" s="135"/>
      <c r="R874" s="135"/>
      <c r="S874" s="135"/>
      <c r="T874" s="135"/>
      <c r="U874" s="135"/>
      <c r="V874" s="135"/>
      <c r="W874" s="135"/>
      <c r="X874" s="135"/>
      <c r="Y874" s="135"/>
      <c r="Z874" s="135"/>
    </row>
    <row r="875" spans="1:26" ht="21.6" customHeight="1">
      <c r="A875" s="135"/>
      <c r="B875" s="135"/>
      <c r="C875" s="135"/>
      <c r="D875" s="135"/>
      <c r="E875" s="135"/>
      <c r="F875" s="135"/>
      <c r="G875" s="135"/>
      <c r="H875" s="135"/>
      <c r="I875" s="135"/>
      <c r="J875" s="135"/>
      <c r="K875" s="135"/>
      <c r="L875" s="135"/>
      <c r="M875" s="135"/>
      <c r="N875" s="135"/>
      <c r="O875" s="135"/>
      <c r="P875" s="135"/>
      <c r="Q875" s="135"/>
      <c r="R875" s="135"/>
      <c r="S875" s="135"/>
      <c r="T875" s="135"/>
      <c r="U875" s="135"/>
      <c r="V875" s="135"/>
      <c r="W875" s="135"/>
      <c r="X875" s="135"/>
      <c r="Y875" s="135"/>
      <c r="Z875" s="135"/>
    </row>
    <row r="876" spans="1:26" ht="21.6" customHeight="1">
      <c r="A876" s="135"/>
      <c r="B876" s="135"/>
      <c r="C876" s="135"/>
      <c r="D876" s="135"/>
      <c r="E876" s="135"/>
      <c r="F876" s="135"/>
      <c r="G876" s="135"/>
      <c r="H876" s="135"/>
      <c r="I876" s="135"/>
      <c r="J876" s="135"/>
      <c r="K876" s="135"/>
      <c r="L876" s="135"/>
      <c r="M876" s="135"/>
      <c r="N876" s="135"/>
      <c r="O876" s="135"/>
      <c r="P876" s="135"/>
      <c r="Q876" s="135"/>
      <c r="R876" s="135"/>
      <c r="S876" s="135"/>
      <c r="T876" s="135"/>
      <c r="U876" s="135"/>
      <c r="V876" s="135"/>
      <c r="W876" s="135"/>
      <c r="X876" s="135"/>
      <c r="Y876" s="135"/>
      <c r="Z876" s="135"/>
    </row>
    <row r="877" spans="1:26" ht="21.6" customHeight="1">
      <c r="A877" s="135"/>
      <c r="B877" s="135"/>
      <c r="C877" s="135"/>
      <c r="D877" s="135"/>
      <c r="E877" s="135"/>
      <c r="F877" s="135"/>
      <c r="G877" s="135"/>
      <c r="H877" s="135"/>
      <c r="I877" s="135"/>
      <c r="J877" s="135"/>
      <c r="K877" s="135"/>
      <c r="L877" s="135"/>
      <c r="M877" s="135"/>
      <c r="N877" s="135"/>
      <c r="O877" s="135"/>
      <c r="P877" s="135"/>
      <c r="Q877" s="135"/>
      <c r="R877" s="135"/>
      <c r="S877" s="135"/>
      <c r="T877" s="135"/>
      <c r="U877" s="135"/>
      <c r="V877" s="135"/>
      <c r="W877" s="135"/>
      <c r="X877" s="135"/>
      <c r="Y877" s="135"/>
      <c r="Z877" s="135"/>
    </row>
    <row r="878" spans="1:26" ht="21.6" customHeight="1">
      <c r="A878" s="135"/>
      <c r="B878" s="135"/>
      <c r="C878" s="135"/>
      <c r="D878" s="135"/>
      <c r="E878" s="135"/>
      <c r="F878" s="135"/>
      <c r="G878" s="135"/>
      <c r="H878" s="135"/>
      <c r="I878" s="135"/>
      <c r="J878" s="135"/>
      <c r="K878" s="135"/>
      <c r="L878" s="135"/>
      <c r="M878" s="135"/>
      <c r="N878" s="135"/>
      <c r="O878" s="135"/>
      <c r="P878" s="135"/>
      <c r="Q878" s="135"/>
      <c r="R878" s="135"/>
      <c r="S878" s="135"/>
      <c r="T878" s="135"/>
      <c r="U878" s="135"/>
      <c r="V878" s="135"/>
      <c r="W878" s="135"/>
      <c r="X878" s="135"/>
      <c r="Y878" s="135"/>
      <c r="Z878" s="135"/>
    </row>
    <row r="879" spans="1:26" ht="21.6" customHeight="1">
      <c r="A879" s="135"/>
      <c r="B879" s="135"/>
      <c r="C879" s="135"/>
      <c r="D879" s="135"/>
      <c r="E879" s="135"/>
      <c r="F879" s="135"/>
      <c r="G879" s="135"/>
      <c r="H879" s="135"/>
      <c r="I879" s="135"/>
      <c r="J879" s="135"/>
      <c r="K879" s="135"/>
      <c r="L879" s="135"/>
      <c r="M879" s="135"/>
      <c r="N879" s="135"/>
      <c r="O879" s="135"/>
      <c r="P879" s="135"/>
      <c r="Q879" s="135"/>
      <c r="R879" s="135"/>
      <c r="S879" s="135"/>
      <c r="T879" s="135"/>
      <c r="U879" s="135"/>
      <c r="V879" s="135"/>
      <c r="W879" s="135"/>
      <c r="X879" s="135"/>
      <c r="Y879" s="135"/>
      <c r="Z879" s="135"/>
    </row>
    <row r="880" spans="1:26" ht="21.6" customHeight="1">
      <c r="A880" s="135"/>
      <c r="B880" s="135"/>
      <c r="C880" s="135"/>
      <c r="D880" s="135"/>
      <c r="E880" s="135"/>
      <c r="F880" s="135"/>
      <c r="G880" s="135"/>
      <c r="H880" s="135"/>
      <c r="I880" s="135"/>
      <c r="J880" s="135"/>
      <c r="K880" s="135"/>
      <c r="L880" s="135"/>
      <c r="M880" s="135"/>
      <c r="N880" s="135"/>
      <c r="O880" s="135"/>
      <c r="P880" s="135"/>
      <c r="Q880" s="135"/>
      <c r="R880" s="135"/>
      <c r="S880" s="135"/>
      <c r="T880" s="135"/>
      <c r="U880" s="135"/>
      <c r="V880" s="135"/>
      <c r="W880" s="135"/>
      <c r="X880" s="135"/>
      <c r="Y880" s="135"/>
      <c r="Z880" s="135"/>
    </row>
    <row r="881" spans="1:26" ht="21.6" customHeight="1">
      <c r="A881" s="135"/>
      <c r="B881" s="135"/>
      <c r="C881" s="135"/>
      <c r="D881" s="135"/>
      <c r="E881" s="135"/>
      <c r="F881" s="135"/>
      <c r="G881" s="135"/>
      <c r="H881" s="135"/>
      <c r="I881" s="135"/>
      <c r="J881" s="135"/>
      <c r="K881" s="135"/>
      <c r="L881" s="135"/>
      <c r="M881" s="135"/>
      <c r="N881" s="135"/>
      <c r="O881" s="135"/>
      <c r="P881" s="135"/>
      <c r="Q881" s="135"/>
      <c r="R881" s="135"/>
      <c r="S881" s="135"/>
      <c r="T881" s="135"/>
      <c r="U881" s="135"/>
      <c r="V881" s="135"/>
      <c r="W881" s="135"/>
      <c r="X881" s="135"/>
      <c r="Y881" s="135"/>
      <c r="Z881" s="135"/>
    </row>
    <row r="882" spans="1:26" ht="21.6" customHeight="1">
      <c r="A882" s="135"/>
      <c r="B882" s="135"/>
      <c r="C882" s="135"/>
      <c r="D882" s="135"/>
      <c r="E882" s="135"/>
      <c r="F882" s="135"/>
      <c r="G882" s="135"/>
      <c r="H882" s="135"/>
      <c r="I882" s="135"/>
      <c r="J882" s="135"/>
      <c r="K882" s="135"/>
      <c r="L882" s="135"/>
      <c r="M882" s="135"/>
      <c r="N882" s="135"/>
      <c r="O882" s="135"/>
      <c r="P882" s="135"/>
      <c r="Q882" s="135"/>
      <c r="R882" s="135"/>
      <c r="S882" s="135"/>
      <c r="T882" s="135"/>
      <c r="U882" s="135"/>
      <c r="V882" s="135"/>
      <c r="W882" s="135"/>
      <c r="X882" s="135"/>
      <c r="Y882" s="135"/>
      <c r="Z882" s="135"/>
    </row>
    <row r="883" spans="1:26" ht="21.6" customHeight="1">
      <c r="A883" s="135"/>
      <c r="B883" s="135"/>
      <c r="C883" s="135"/>
      <c r="D883" s="135"/>
      <c r="E883" s="135"/>
      <c r="F883" s="135"/>
      <c r="G883" s="135"/>
      <c r="H883" s="135"/>
      <c r="I883" s="135"/>
      <c r="J883" s="135"/>
      <c r="K883" s="135"/>
      <c r="L883" s="135"/>
      <c r="M883" s="135"/>
      <c r="N883" s="135"/>
      <c r="O883" s="135"/>
      <c r="P883" s="135"/>
      <c r="Q883" s="135"/>
      <c r="R883" s="135"/>
      <c r="S883" s="135"/>
      <c r="T883" s="135"/>
      <c r="U883" s="135"/>
      <c r="V883" s="135"/>
      <c r="W883" s="135"/>
      <c r="X883" s="135"/>
      <c r="Y883" s="135"/>
      <c r="Z883" s="135"/>
    </row>
    <row r="884" spans="1:26" ht="21.6" customHeight="1">
      <c r="A884" s="135"/>
      <c r="B884" s="135"/>
      <c r="C884" s="135"/>
      <c r="D884" s="135"/>
      <c r="E884" s="135"/>
      <c r="F884" s="135"/>
      <c r="G884" s="135"/>
      <c r="H884" s="135"/>
      <c r="I884" s="135"/>
      <c r="J884" s="135"/>
      <c r="K884" s="135"/>
      <c r="L884" s="135"/>
      <c r="M884" s="135"/>
      <c r="N884" s="135"/>
      <c r="O884" s="135"/>
      <c r="P884" s="135"/>
      <c r="Q884" s="135"/>
      <c r="R884" s="135"/>
      <c r="S884" s="135"/>
      <c r="T884" s="135"/>
      <c r="U884" s="135"/>
      <c r="V884" s="135"/>
      <c r="W884" s="135"/>
      <c r="X884" s="135"/>
      <c r="Y884" s="135"/>
      <c r="Z884" s="135"/>
    </row>
    <row r="885" spans="1:26" ht="21.6" customHeight="1">
      <c r="A885" s="135"/>
      <c r="B885" s="135"/>
      <c r="C885" s="135"/>
      <c r="D885" s="135"/>
      <c r="E885" s="135"/>
      <c r="F885" s="135"/>
      <c r="G885" s="135"/>
      <c r="H885" s="135"/>
      <c r="I885" s="135"/>
      <c r="J885" s="135"/>
      <c r="K885" s="135"/>
      <c r="L885" s="135"/>
      <c r="M885" s="135"/>
      <c r="N885" s="135"/>
      <c r="O885" s="135"/>
      <c r="P885" s="135"/>
      <c r="Q885" s="135"/>
      <c r="R885" s="135"/>
      <c r="S885" s="135"/>
      <c r="T885" s="135"/>
      <c r="U885" s="135"/>
      <c r="V885" s="135"/>
      <c r="W885" s="135"/>
      <c r="X885" s="135"/>
      <c r="Y885" s="135"/>
      <c r="Z885" s="135"/>
    </row>
    <row r="886" spans="1:26" ht="21.6" customHeight="1">
      <c r="A886" s="135"/>
      <c r="B886" s="135"/>
      <c r="C886" s="135"/>
      <c r="D886" s="135"/>
      <c r="E886" s="135"/>
      <c r="F886" s="135"/>
      <c r="G886" s="135"/>
      <c r="H886" s="135"/>
      <c r="I886" s="135"/>
      <c r="J886" s="135"/>
      <c r="K886" s="135"/>
      <c r="L886" s="135"/>
      <c r="M886" s="135"/>
      <c r="N886" s="135"/>
      <c r="O886" s="135"/>
      <c r="P886" s="135"/>
      <c r="Q886" s="135"/>
      <c r="R886" s="135"/>
      <c r="S886" s="135"/>
      <c r="T886" s="135"/>
      <c r="U886" s="135"/>
      <c r="V886" s="135"/>
      <c r="W886" s="135"/>
      <c r="X886" s="135"/>
      <c r="Y886" s="135"/>
      <c r="Z886" s="135"/>
    </row>
    <row r="887" spans="1:26" ht="21.6" customHeight="1">
      <c r="A887" s="135"/>
      <c r="B887" s="135"/>
      <c r="C887" s="135"/>
      <c r="D887" s="135"/>
      <c r="E887" s="135"/>
      <c r="F887" s="135"/>
      <c r="G887" s="135"/>
      <c r="H887" s="135"/>
      <c r="I887" s="135"/>
      <c r="J887" s="135"/>
      <c r="K887" s="135"/>
      <c r="L887" s="135"/>
      <c r="M887" s="135"/>
      <c r="N887" s="135"/>
      <c r="O887" s="135"/>
      <c r="P887" s="135"/>
      <c r="Q887" s="135"/>
      <c r="R887" s="135"/>
      <c r="S887" s="135"/>
      <c r="T887" s="135"/>
      <c r="U887" s="135"/>
      <c r="V887" s="135"/>
      <c r="W887" s="135"/>
      <c r="X887" s="135"/>
      <c r="Y887" s="135"/>
      <c r="Z887" s="135"/>
    </row>
    <row r="888" spans="1:26" ht="21.6" customHeight="1">
      <c r="A888" s="135"/>
      <c r="B888" s="135"/>
      <c r="C888" s="135"/>
      <c r="D888" s="135"/>
      <c r="E888" s="135"/>
      <c r="F888" s="135"/>
      <c r="G888" s="135"/>
      <c r="H888" s="135"/>
      <c r="I888" s="135"/>
      <c r="J888" s="135"/>
      <c r="K888" s="135"/>
      <c r="L888" s="135"/>
      <c r="M888" s="135"/>
      <c r="N888" s="135"/>
      <c r="O888" s="135"/>
      <c r="P888" s="135"/>
      <c r="Q888" s="135"/>
      <c r="R888" s="135"/>
      <c r="S888" s="135"/>
      <c r="T888" s="135"/>
      <c r="U888" s="135"/>
      <c r="V888" s="135"/>
      <c r="W888" s="135"/>
      <c r="X888" s="135"/>
      <c r="Y888" s="135"/>
      <c r="Z888" s="135"/>
    </row>
    <row r="889" spans="1:26" ht="21.6" customHeight="1">
      <c r="A889" s="135"/>
      <c r="B889" s="135"/>
      <c r="C889" s="135"/>
      <c r="D889" s="135"/>
      <c r="E889" s="135"/>
      <c r="F889" s="135"/>
      <c r="G889" s="135"/>
      <c r="H889" s="135"/>
      <c r="I889" s="135"/>
      <c r="J889" s="135"/>
      <c r="K889" s="135"/>
      <c r="L889" s="135"/>
      <c r="M889" s="135"/>
      <c r="N889" s="135"/>
      <c r="O889" s="135"/>
      <c r="P889" s="135"/>
      <c r="Q889" s="135"/>
      <c r="R889" s="135"/>
      <c r="S889" s="135"/>
      <c r="T889" s="135"/>
      <c r="U889" s="135"/>
      <c r="V889" s="135"/>
      <c r="W889" s="135"/>
      <c r="X889" s="135"/>
      <c r="Y889" s="135"/>
      <c r="Z889" s="135"/>
    </row>
    <row r="890" spans="1:26" ht="21.6" customHeight="1">
      <c r="A890" s="135"/>
      <c r="B890" s="135"/>
      <c r="C890" s="135"/>
      <c r="D890" s="135"/>
      <c r="E890" s="135"/>
      <c r="F890" s="135"/>
      <c r="G890" s="135"/>
      <c r="H890" s="135"/>
      <c r="I890" s="135"/>
      <c r="J890" s="135"/>
      <c r="K890" s="135"/>
      <c r="L890" s="135"/>
      <c r="M890" s="135"/>
      <c r="N890" s="135"/>
      <c r="O890" s="135"/>
      <c r="P890" s="135"/>
      <c r="Q890" s="135"/>
      <c r="R890" s="135"/>
      <c r="S890" s="135"/>
      <c r="T890" s="135"/>
      <c r="U890" s="135"/>
      <c r="V890" s="135"/>
      <c r="W890" s="135"/>
      <c r="X890" s="135"/>
      <c r="Y890" s="135"/>
      <c r="Z890" s="135"/>
    </row>
    <row r="891" spans="1:26" ht="21.6" customHeight="1">
      <c r="A891" s="135"/>
      <c r="B891" s="135"/>
      <c r="C891" s="135"/>
      <c r="D891" s="135"/>
      <c r="E891" s="135"/>
      <c r="F891" s="135"/>
      <c r="G891" s="135"/>
      <c r="H891" s="135"/>
      <c r="I891" s="135"/>
      <c r="J891" s="135"/>
      <c r="K891" s="135"/>
      <c r="L891" s="135"/>
      <c r="M891" s="135"/>
      <c r="N891" s="135"/>
      <c r="O891" s="135"/>
      <c r="P891" s="135"/>
      <c r="Q891" s="135"/>
      <c r="R891" s="135"/>
      <c r="S891" s="135"/>
      <c r="T891" s="135"/>
      <c r="U891" s="135"/>
      <c r="V891" s="135"/>
      <c r="W891" s="135"/>
      <c r="X891" s="135"/>
      <c r="Y891" s="135"/>
      <c r="Z891" s="135"/>
    </row>
    <row r="892" spans="1:26" ht="21.6" customHeight="1">
      <c r="A892" s="135"/>
      <c r="B892" s="135"/>
      <c r="C892" s="135"/>
      <c r="D892" s="135"/>
      <c r="E892" s="135"/>
      <c r="F892" s="135"/>
      <c r="G892" s="135"/>
      <c r="H892" s="135"/>
      <c r="I892" s="135"/>
      <c r="J892" s="135"/>
      <c r="K892" s="135"/>
      <c r="L892" s="135"/>
      <c r="M892" s="135"/>
      <c r="N892" s="135"/>
      <c r="O892" s="135"/>
      <c r="P892" s="135"/>
      <c r="Q892" s="135"/>
      <c r="R892" s="135"/>
      <c r="S892" s="135"/>
      <c r="T892" s="135"/>
      <c r="U892" s="135"/>
      <c r="V892" s="135"/>
      <c r="W892" s="135"/>
      <c r="X892" s="135"/>
      <c r="Y892" s="135"/>
      <c r="Z892" s="135"/>
    </row>
    <row r="893" spans="1:26" ht="21.6" customHeight="1">
      <c r="A893" s="135"/>
      <c r="B893" s="135"/>
      <c r="C893" s="135"/>
      <c r="D893" s="135"/>
      <c r="E893" s="135"/>
      <c r="F893" s="135"/>
      <c r="G893" s="135"/>
      <c r="H893" s="135"/>
      <c r="I893" s="135"/>
      <c r="J893" s="135"/>
      <c r="K893" s="135"/>
      <c r="L893" s="135"/>
      <c r="M893" s="135"/>
      <c r="N893" s="135"/>
      <c r="O893" s="135"/>
      <c r="P893" s="135"/>
      <c r="Q893" s="135"/>
      <c r="R893" s="135"/>
      <c r="S893" s="135"/>
      <c r="T893" s="135"/>
      <c r="U893" s="135"/>
      <c r="V893" s="135"/>
      <c r="W893" s="135"/>
      <c r="X893" s="135"/>
      <c r="Y893" s="135"/>
      <c r="Z893" s="135"/>
    </row>
    <row r="894" spans="1:26" ht="21.6" customHeight="1">
      <c r="A894" s="135"/>
      <c r="B894" s="135"/>
      <c r="C894" s="135"/>
      <c r="D894" s="135"/>
      <c r="E894" s="135"/>
      <c r="F894" s="135"/>
      <c r="G894" s="135"/>
      <c r="H894" s="135"/>
      <c r="I894" s="135"/>
      <c r="J894" s="135"/>
      <c r="K894" s="135"/>
      <c r="L894" s="135"/>
      <c r="M894" s="135"/>
      <c r="N894" s="135"/>
      <c r="O894" s="135"/>
      <c r="P894" s="135"/>
      <c r="Q894" s="135"/>
      <c r="R894" s="135"/>
      <c r="S894" s="135"/>
      <c r="T894" s="135"/>
      <c r="U894" s="135"/>
      <c r="V894" s="135"/>
      <c r="W894" s="135"/>
      <c r="X894" s="135"/>
      <c r="Y894" s="135"/>
      <c r="Z894" s="135"/>
    </row>
    <row r="895" spans="1:26" ht="21.6" customHeight="1">
      <c r="A895" s="135"/>
      <c r="B895" s="135"/>
      <c r="C895" s="135"/>
      <c r="D895" s="135"/>
      <c r="E895" s="135"/>
      <c r="F895" s="135"/>
      <c r="G895" s="135"/>
      <c r="H895" s="135"/>
      <c r="I895" s="135"/>
      <c r="J895" s="135"/>
      <c r="K895" s="135"/>
      <c r="L895" s="135"/>
      <c r="M895" s="135"/>
      <c r="N895" s="135"/>
      <c r="O895" s="135"/>
      <c r="P895" s="135"/>
      <c r="Q895" s="135"/>
      <c r="R895" s="135"/>
      <c r="S895" s="135"/>
      <c r="T895" s="135"/>
      <c r="U895" s="135"/>
      <c r="V895" s="135"/>
      <c r="W895" s="135"/>
      <c r="X895" s="135"/>
      <c r="Y895" s="135"/>
      <c r="Z895" s="135"/>
    </row>
    <row r="896" spans="1:26" ht="21.6" customHeight="1">
      <c r="A896" s="135"/>
      <c r="B896" s="135"/>
      <c r="C896" s="135"/>
      <c r="D896" s="135"/>
      <c r="E896" s="135"/>
      <c r="F896" s="135"/>
      <c r="G896" s="135"/>
      <c r="H896" s="135"/>
      <c r="I896" s="135"/>
      <c r="J896" s="135"/>
      <c r="K896" s="135"/>
      <c r="L896" s="135"/>
      <c r="M896" s="135"/>
      <c r="N896" s="135"/>
      <c r="O896" s="135"/>
      <c r="P896" s="135"/>
      <c r="Q896" s="135"/>
      <c r="R896" s="135"/>
      <c r="S896" s="135"/>
      <c r="T896" s="135"/>
      <c r="U896" s="135"/>
      <c r="V896" s="135"/>
      <c r="W896" s="135"/>
      <c r="X896" s="135"/>
      <c r="Y896" s="135"/>
      <c r="Z896" s="135"/>
    </row>
    <row r="897" spans="1:26" ht="21.6" customHeight="1">
      <c r="A897" s="135"/>
      <c r="B897" s="135"/>
      <c r="C897" s="135"/>
      <c r="D897" s="135"/>
      <c r="E897" s="135"/>
      <c r="F897" s="135"/>
      <c r="G897" s="135"/>
      <c r="H897" s="135"/>
      <c r="I897" s="135"/>
      <c r="J897" s="135"/>
      <c r="K897" s="135"/>
      <c r="L897" s="135"/>
      <c r="M897" s="135"/>
      <c r="N897" s="135"/>
      <c r="O897" s="135"/>
      <c r="P897" s="135"/>
      <c r="Q897" s="135"/>
      <c r="R897" s="135"/>
      <c r="S897" s="135"/>
      <c r="T897" s="135"/>
      <c r="U897" s="135"/>
      <c r="V897" s="135"/>
      <c r="W897" s="135"/>
      <c r="X897" s="135"/>
      <c r="Y897" s="135"/>
      <c r="Z897" s="135"/>
    </row>
    <row r="898" spans="1:26" ht="21.6" customHeight="1">
      <c r="A898" s="135"/>
      <c r="B898" s="135"/>
      <c r="C898" s="135"/>
      <c r="D898" s="135"/>
      <c r="E898" s="135"/>
      <c r="F898" s="135"/>
      <c r="G898" s="135"/>
      <c r="H898" s="135"/>
      <c r="I898" s="135"/>
      <c r="J898" s="135"/>
      <c r="K898" s="135"/>
      <c r="L898" s="135"/>
      <c r="M898" s="135"/>
      <c r="N898" s="135"/>
      <c r="O898" s="135"/>
      <c r="P898" s="135"/>
      <c r="Q898" s="135"/>
      <c r="R898" s="135"/>
      <c r="S898" s="135"/>
      <c r="T898" s="135"/>
      <c r="U898" s="135"/>
      <c r="V898" s="135"/>
      <c r="W898" s="135"/>
      <c r="X898" s="135"/>
      <c r="Y898" s="135"/>
      <c r="Z898" s="135"/>
    </row>
    <row r="899" spans="1:26" ht="21.6" customHeight="1">
      <c r="A899" s="135"/>
      <c r="B899" s="135"/>
      <c r="C899" s="135"/>
      <c r="D899" s="135"/>
      <c r="E899" s="135"/>
      <c r="F899" s="135"/>
      <c r="G899" s="135"/>
      <c r="H899" s="135"/>
      <c r="I899" s="135"/>
      <c r="J899" s="135"/>
      <c r="K899" s="135"/>
      <c r="L899" s="135"/>
      <c r="M899" s="135"/>
      <c r="N899" s="135"/>
      <c r="O899" s="135"/>
      <c r="P899" s="135"/>
      <c r="Q899" s="135"/>
      <c r="R899" s="135"/>
      <c r="S899" s="135"/>
      <c r="T899" s="135"/>
      <c r="U899" s="135"/>
      <c r="V899" s="135"/>
      <c r="W899" s="135"/>
      <c r="X899" s="135"/>
      <c r="Y899" s="135"/>
      <c r="Z899" s="135"/>
    </row>
    <row r="900" spans="1:26" ht="21.6" customHeight="1">
      <c r="A900" s="135"/>
      <c r="B900" s="135"/>
      <c r="C900" s="135"/>
      <c r="D900" s="135"/>
      <c r="E900" s="135"/>
      <c r="F900" s="135"/>
      <c r="G900" s="135"/>
      <c r="H900" s="135"/>
      <c r="I900" s="135"/>
      <c r="J900" s="135"/>
      <c r="K900" s="135"/>
      <c r="L900" s="135"/>
      <c r="M900" s="135"/>
      <c r="N900" s="135"/>
      <c r="O900" s="135"/>
      <c r="P900" s="135"/>
      <c r="Q900" s="135"/>
      <c r="R900" s="135"/>
      <c r="S900" s="135"/>
      <c r="T900" s="135"/>
      <c r="U900" s="135"/>
      <c r="V900" s="135"/>
      <c r="W900" s="135"/>
      <c r="X900" s="135"/>
      <c r="Y900" s="135"/>
      <c r="Z900" s="135"/>
    </row>
    <row r="901" spans="1:26" ht="21.6" customHeight="1">
      <c r="A901" s="135"/>
      <c r="B901" s="135"/>
      <c r="C901" s="135"/>
      <c r="D901" s="135"/>
      <c r="E901" s="135"/>
      <c r="F901" s="135"/>
      <c r="G901" s="135"/>
      <c r="H901" s="135"/>
      <c r="I901" s="135"/>
      <c r="J901" s="135"/>
      <c r="K901" s="135"/>
      <c r="L901" s="135"/>
      <c r="M901" s="135"/>
      <c r="N901" s="135"/>
      <c r="O901" s="135"/>
      <c r="P901" s="135"/>
      <c r="Q901" s="135"/>
      <c r="R901" s="135"/>
      <c r="S901" s="135"/>
      <c r="T901" s="135"/>
      <c r="U901" s="135"/>
      <c r="V901" s="135"/>
      <c r="W901" s="135"/>
      <c r="X901" s="135"/>
      <c r="Y901" s="135"/>
      <c r="Z901" s="135"/>
    </row>
    <row r="902" spans="1:26" ht="21.6" customHeight="1">
      <c r="A902" s="135"/>
      <c r="B902" s="135"/>
      <c r="C902" s="135"/>
      <c r="D902" s="135"/>
      <c r="E902" s="135"/>
      <c r="F902" s="135"/>
      <c r="G902" s="135"/>
      <c r="H902" s="135"/>
      <c r="I902" s="135"/>
      <c r="J902" s="135"/>
      <c r="K902" s="135"/>
      <c r="L902" s="135"/>
      <c r="M902" s="135"/>
      <c r="N902" s="135"/>
      <c r="O902" s="135"/>
      <c r="P902" s="135"/>
      <c r="Q902" s="135"/>
      <c r="R902" s="135"/>
      <c r="S902" s="135"/>
      <c r="T902" s="135"/>
      <c r="U902" s="135"/>
      <c r="V902" s="135"/>
      <c r="W902" s="135"/>
      <c r="X902" s="135"/>
      <c r="Y902" s="135"/>
      <c r="Z902" s="135"/>
    </row>
    <row r="903" spans="1:26" ht="21.6" customHeight="1">
      <c r="A903" s="135"/>
      <c r="B903" s="135"/>
      <c r="C903" s="135"/>
      <c r="D903" s="135"/>
      <c r="E903" s="135"/>
      <c r="F903" s="135"/>
      <c r="G903" s="135"/>
      <c r="H903" s="135"/>
      <c r="I903" s="135"/>
      <c r="J903" s="135"/>
      <c r="K903" s="135"/>
      <c r="L903" s="135"/>
      <c r="M903" s="135"/>
      <c r="N903" s="135"/>
      <c r="O903" s="135"/>
      <c r="P903" s="135"/>
      <c r="Q903" s="135"/>
      <c r="R903" s="135"/>
      <c r="S903" s="135"/>
      <c r="T903" s="135"/>
      <c r="U903" s="135"/>
      <c r="V903" s="135"/>
      <c r="W903" s="135"/>
      <c r="X903" s="135"/>
      <c r="Y903" s="135"/>
      <c r="Z903" s="135"/>
    </row>
    <row r="904" spans="1:26" ht="21.6" customHeight="1">
      <c r="A904" s="135"/>
      <c r="B904" s="135"/>
      <c r="C904" s="135"/>
      <c r="D904" s="135"/>
      <c r="E904" s="135"/>
      <c r="F904" s="135"/>
      <c r="G904" s="135"/>
      <c r="H904" s="135"/>
      <c r="I904" s="135"/>
      <c r="J904" s="135"/>
      <c r="K904" s="135"/>
      <c r="L904" s="135"/>
      <c r="M904" s="135"/>
      <c r="N904" s="135"/>
      <c r="O904" s="135"/>
      <c r="P904" s="135"/>
      <c r="Q904" s="135"/>
      <c r="R904" s="135"/>
      <c r="S904" s="135"/>
      <c r="T904" s="135"/>
      <c r="U904" s="135"/>
      <c r="V904" s="135"/>
      <c r="W904" s="135"/>
      <c r="X904" s="135"/>
      <c r="Y904" s="135"/>
      <c r="Z904" s="135"/>
    </row>
    <row r="905" spans="1:26" ht="21.6" customHeight="1">
      <c r="A905" s="135"/>
      <c r="B905" s="135"/>
      <c r="C905" s="135"/>
      <c r="D905" s="135"/>
      <c r="E905" s="135"/>
      <c r="F905" s="135"/>
      <c r="G905" s="135"/>
      <c r="H905" s="135"/>
      <c r="I905" s="135"/>
      <c r="J905" s="135"/>
      <c r="K905" s="135"/>
      <c r="L905" s="135"/>
      <c r="M905" s="135"/>
      <c r="N905" s="135"/>
      <c r="O905" s="135"/>
      <c r="P905" s="135"/>
      <c r="Q905" s="135"/>
      <c r="R905" s="135"/>
      <c r="S905" s="135"/>
      <c r="T905" s="135"/>
      <c r="U905" s="135"/>
      <c r="V905" s="135"/>
      <c r="W905" s="135"/>
      <c r="X905" s="135"/>
      <c r="Y905" s="135"/>
      <c r="Z905" s="135"/>
    </row>
    <row r="906" spans="1:26" ht="21.6" customHeight="1">
      <c r="A906" s="135"/>
      <c r="B906" s="135"/>
      <c r="C906" s="135"/>
      <c r="D906" s="135"/>
      <c r="E906" s="135"/>
      <c r="F906" s="135"/>
      <c r="G906" s="135"/>
      <c r="H906" s="135"/>
      <c r="I906" s="135"/>
      <c r="J906" s="135"/>
      <c r="K906" s="135"/>
      <c r="L906" s="135"/>
      <c r="M906" s="135"/>
      <c r="N906" s="135"/>
      <c r="O906" s="135"/>
      <c r="P906" s="135"/>
      <c r="Q906" s="135"/>
      <c r="R906" s="135"/>
      <c r="S906" s="135"/>
      <c r="T906" s="135"/>
      <c r="U906" s="135"/>
      <c r="V906" s="135"/>
      <c r="W906" s="135"/>
      <c r="X906" s="135"/>
      <c r="Y906" s="135"/>
      <c r="Z906" s="135"/>
    </row>
    <row r="907" spans="1:26" ht="21.6" customHeight="1">
      <c r="A907" s="135"/>
      <c r="B907" s="135"/>
      <c r="C907" s="135"/>
      <c r="D907" s="135"/>
      <c r="E907" s="135"/>
      <c r="F907" s="135"/>
      <c r="G907" s="135"/>
      <c r="H907" s="135"/>
      <c r="I907" s="135"/>
      <c r="J907" s="135"/>
      <c r="K907" s="135"/>
      <c r="L907" s="135"/>
      <c r="M907" s="135"/>
      <c r="N907" s="135"/>
      <c r="O907" s="135"/>
      <c r="P907" s="135"/>
      <c r="Q907" s="135"/>
      <c r="R907" s="135"/>
      <c r="S907" s="135"/>
      <c r="T907" s="135"/>
      <c r="U907" s="135"/>
      <c r="V907" s="135"/>
      <c r="W907" s="135"/>
      <c r="X907" s="135"/>
      <c r="Y907" s="135"/>
      <c r="Z907" s="135"/>
    </row>
    <row r="908" spans="1:26" ht="21.6" customHeight="1">
      <c r="A908" s="135"/>
      <c r="B908" s="135"/>
      <c r="C908" s="135"/>
      <c r="D908" s="135"/>
      <c r="E908" s="135"/>
      <c r="F908" s="135"/>
      <c r="G908" s="135"/>
      <c r="H908" s="135"/>
      <c r="I908" s="135"/>
      <c r="J908" s="135"/>
      <c r="K908" s="135"/>
      <c r="L908" s="135"/>
      <c r="M908" s="135"/>
      <c r="N908" s="135"/>
      <c r="O908" s="135"/>
      <c r="P908" s="135"/>
      <c r="Q908" s="135"/>
      <c r="R908" s="135"/>
      <c r="S908" s="135"/>
      <c r="T908" s="135"/>
      <c r="U908" s="135"/>
      <c r="V908" s="135"/>
      <c r="W908" s="135"/>
      <c r="X908" s="135"/>
      <c r="Y908" s="135"/>
      <c r="Z908" s="135"/>
    </row>
    <row r="909" spans="1:26" ht="21.6" customHeight="1">
      <c r="A909" s="135"/>
      <c r="B909" s="135"/>
      <c r="C909" s="135"/>
      <c r="D909" s="135"/>
      <c r="E909" s="135"/>
      <c r="F909" s="135"/>
      <c r="G909" s="135"/>
      <c r="H909" s="135"/>
      <c r="I909" s="135"/>
      <c r="J909" s="135"/>
      <c r="K909" s="135"/>
      <c r="L909" s="135"/>
      <c r="M909" s="135"/>
      <c r="N909" s="135"/>
      <c r="O909" s="135"/>
      <c r="P909" s="135"/>
      <c r="Q909" s="135"/>
      <c r="R909" s="135"/>
      <c r="S909" s="135"/>
      <c r="T909" s="135"/>
      <c r="U909" s="135"/>
      <c r="V909" s="135"/>
      <c r="W909" s="135"/>
      <c r="X909" s="135"/>
      <c r="Y909" s="135"/>
      <c r="Z909" s="135"/>
    </row>
    <row r="910" spans="1:26" ht="21.6" customHeight="1">
      <c r="A910" s="135"/>
      <c r="B910" s="135"/>
      <c r="C910" s="135"/>
      <c r="D910" s="135"/>
      <c r="E910" s="135"/>
      <c r="F910" s="135"/>
      <c r="G910" s="135"/>
      <c r="H910" s="135"/>
      <c r="I910" s="135"/>
      <c r="J910" s="135"/>
      <c r="K910" s="135"/>
      <c r="L910" s="135"/>
      <c r="M910" s="135"/>
      <c r="N910" s="135"/>
      <c r="O910" s="135"/>
      <c r="P910" s="135"/>
      <c r="Q910" s="135"/>
      <c r="R910" s="135"/>
      <c r="S910" s="135"/>
      <c r="T910" s="135"/>
      <c r="U910" s="135"/>
      <c r="V910" s="135"/>
      <c r="W910" s="135"/>
      <c r="X910" s="135"/>
      <c r="Y910" s="135"/>
      <c r="Z910" s="135"/>
    </row>
    <row r="911" spans="1:26" ht="21.6" customHeight="1">
      <c r="A911" s="135"/>
      <c r="B911" s="135"/>
      <c r="C911" s="135"/>
      <c r="D911" s="135"/>
      <c r="E911" s="135"/>
      <c r="F911" s="135"/>
      <c r="G911" s="135"/>
      <c r="H911" s="135"/>
      <c r="I911" s="135"/>
      <c r="J911" s="135"/>
      <c r="K911" s="135"/>
      <c r="L911" s="135"/>
      <c r="M911" s="135"/>
      <c r="N911" s="135"/>
      <c r="O911" s="135"/>
      <c r="P911" s="135"/>
      <c r="Q911" s="135"/>
      <c r="R911" s="135"/>
      <c r="S911" s="135"/>
      <c r="T911" s="135"/>
      <c r="U911" s="135"/>
      <c r="V911" s="135"/>
      <c r="W911" s="135"/>
      <c r="X911" s="135"/>
      <c r="Y911" s="135"/>
      <c r="Z911" s="135"/>
    </row>
    <row r="912" spans="1:26" ht="21.6" customHeight="1">
      <c r="A912" s="135"/>
      <c r="B912" s="135"/>
      <c r="C912" s="135"/>
      <c r="D912" s="135"/>
      <c r="E912" s="135"/>
      <c r="F912" s="135"/>
      <c r="G912" s="135"/>
      <c r="H912" s="135"/>
      <c r="I912" s="135"/>
      <c r="J912" s="135"/>
      <c r="K912" s="135"/>
      <c r="L912" s="135"/>
      <c r="M912" s="135"/>
      <c r="N912" s="135"/>
      <c r="O912" s="135"/>
      <c r="P912" s="135"/>
      <c r="Q912" s="135"/>
      <c r="R912" s="135"/>
      <c r="S912" s="135"/>
      <c r="T912" s="135"/>
      <c r="U912" s="135"/>
      <c r="V912" s="135"/>
      <c r="W912" s="135"/>
      <c r="X912" s="135"/>
      <c r="Y912" s="135"/>
      <c r="Z912" s="135"/>
    </row>
    <row r="913" spans="1:26" ht="21.6" customHeight="1">
      <c r="A913" s="135"/>
      <c r="B913" s="135"/>
      <c r="C913" s="135"/>
      <c r="D913" s="135"/>
      <c r="E913" s="135"/>
      <c r="F913" s="135"/>
      <c r="G913" s="135"/>
      <c r="H913" s="135"/>
      <c r="I913" s="135"/>
      <c r="J913" s="135"/>
      <c r="K913" s="135"/>
      <c r="L913" s="135"/>
      <c r="M913" s="135"/>
      <c r="N913" s="135"/>
      <c r="O913" s="135"/>
      <c r="P913" s="135"/>
      <c r="Q913" s="135"/>
      <c r="R913" s="135"/>
      <c r="S913" s="135"/>
      <c r="T913" s="135"/>
      <c r="U913" s="135"/>
      <c r="V913" s="135"/>
      <c r="W913" s="135"/>
      <c r="X913" s="135"/>
      <c r="Y913" s="135"/>
      <c r="Z913" s="135"/>
    </row>
    <row r="914" spans="1:26" ht="21.6" customHeight="1">
      <c r="A914" s="135"/>
      <c r="B914" s="135"/>
      <c r="C914" s="135"/>
      <c r="D914" s="135"/>
      <c r="E914" s="135"/>
      <c r="F914" s="135"/>
      <c r="G914" s="135"/>
      <c r="H914" s="135"/>
      <c r="I914" s="135"/>
      <c r="J914" s="135"/>
      <c r="K914" s="135"/>
      <c r="L914" s="135"/>
      <c r="M914" s="135"/>
      <c r="N914" s="135"/>
      <c r="O914" s="135"/>
      <c r="P914" s="135"/>
      <c r="Q914" s="135"/>
      <c r="R914" s="135"/>
      <c r="S914" s="135"/>
      <c r="T914" s="135"/>
      <c r="U914" s="135"/>
      <c r="V914" s="135"/>
      <c r="W914" s="135"/>
      <c r="X914" s="135"/>
      <c r="Y914" s="135"/>
      <c r="Z914" s="135"/>
    </row>
    <row r="915" spans="1:26" ht="21.6" customHeight="1">
      <c r="A915" s="135"/>
      <c r="B915" s="135"/>
      <c r="C915" s="135"/>
      <c r="D915" s="135"/>
      <c r="E915" s="135"/>
      <c r="F915" s="135"/>
      <c r="G915" s="135"/>
      <c r="H915" s="135"/>
      <c r="I915" s="135"/>
      <c r="J915" s="135"/>
      <c r="K915" s="135"/>
      <c r="L915" s="135"/>
      <c r="M915" s="135"/>
      <c r="N915" s="135"/>
      <c r="O915" s="135"/>
      <c r="P915" s="135"/>
      <c r="Q915" s="135"/>
      <c r="R915" s="135"/>
      <c r="S915" s="135"/>
      <c r="T915" s="135"/>
      <c r="U915" s="135"/>
      <c r="V915" s="135"/>
      <c r="W915" s="135"/>
      <c r="X915" s="135"/>
      <c r="Y915" s="135"/>
      <c r="Z915" s="135"/>
    </row>
    <row r="916" spans="1:26" ht="21.6" customHeight="1">
      <c r="A916" s="135"/>
      <c r="B916" s="135"/>
      <c r="C916" s="135"/>
      <c r="D916" s="135"/>
      <c r="E916" s="135"/>
      <c r="F916" s="135"/>
      <c r="G916" s="135"/>
      <c r="H916" s="135"/>
      <c r="I916" s="135"/>
      <c r="J916" s="135"/>
      <c r="K916" s="135"/>
      <c r="L916" s="135"/>
      <c r="M916" s="135"/>
      <c r="N916" s="135"/>
      <c r="O916" s="135"/>
      <c r="P916" s="135"/>
      <c r="Q916" s="135"/>
      <c r="R916" s="135"/>
      <c r="S916" s="135"/>
      <c r="T916" s="135"/>
      <c r="U916" s="135"/>
      <c r="V916" s="135"/>
      <c r="W916" s="135"/>
      <c r="X916" s="135"/>
      <c r="Y916" s="135"/>
      <c r="Z916" s="135"/>
    </row>
    <row r="917" spans="1:26" ht="21.6" customHeight="1">
      <c r="A917" s="135"/>
      <c r="B917" s="135"/>
      <c r="C917" s="135"/>
      <c r="D917" s="135"/>
      <c r="E917" s="135"/>
      <c r="F917" s="135"/>
      <c r="G917" s="135"/>
      <c r="H917" s="135"/>
      <c r="I917" s="135"/>
      <c r="J917" s="135"/>
      <c r="K917" s="135"/>
      <c r="L917" s="135"/>
      <c r="M917" s="135"/>
      <c r="N917" s="135"/>
      <c r="O917" s="135"/>
      <c r="P917" s="135"/>
      <c r="Q917" s="135"/>
      <c r="R917" s="135"/>
      <c r="S917" s="135"/>
      <c r="T917" s="135"/>
      <c r="U917" s="135"/>
      <c r="V917" s="135"/>
      <c r="W917" s="135"/>
      <c r="X917" s="135"/>
      <c r="Y917" s="135"/>
      <c r="Z917" s="135"/>
    </row>
    <row r="918" spans="1:26" ht="21.6" customHeight="1">
      <c r="A918" s="135"/>
      <c r="B918" s="135"/>
      <c r="C918" s="135"/>
      <c r="D918" s="135"/>
      <c r="E918" s="135"/>
      <c r="F918" s="135"/>
      <c r="G918" s="135"/>
      <c r="H918" s="135"/>
      <c r="I918" s="135"/>
      <c r="J918" s="135"/>
      <c r="K918" s="135"/>
      <c r="L918" s="135"/>
      <c r="M918" s="135"/>
      <c r="N918" s="135"/>
      <c r="O918" s="135"/>
      <c r="P918" s="135"/>
      <c r="Q918" s="135"/>
      <c r="R918" s="135"/>
      <c r="S918" s="135"/>
      <c r="T918" s="135"/>
      <c r="U918" s="135"/>
      <c r="V918" s="135"/>
      <c r="W918" s="135"/>
      <c r="X918" s="135"/>
      <c r="Y918" s="135"/>
      <c r="Z918" s="135"/>
    </row>
    <row r="919" spans="1:26" ht="21.6" customHeight="1">
      <c r="A919" s="135"/>
      <c r="B919" s="135"/>
      <c r="C919" s="135"/>
      <c r="D919" s="135"/>
      <c r="E919" s="135"/>
      <c r="F919" s="135"/>
      <c r="G919" s="135"/>
      <c r="H919" s="135"/>
      <c r="I919" s="135"/>
      <c r="J919" s="135"/>
      <c r="K919" s="135"/>
      <c r="L919" s="135"/>
      <c r="M919" s="135"/>
      <c r="N919" s="135"/>
      <c r="O919" s="135"/>
      <c r="P919" s="135"/>
      <c r="Q919" s="135"/>
      <c r="R919" s="135"/>
      <c r="S919" s="135"/>
      <c r="T919" s="135"/>
      <c r="U919" s="135"/>
      <c r="V919" s="135"/>
      <c r="W919" s="135"/>
      <c r="X919" s="135"/>
      <c r="Y919" s="135"/>
      <c r="Z919" s="135"/>
    </row>
    <row r="920" spans="1:26" ht="21.6" customHeight="1">
      <c r="A920" s="135"/>
      <c r="B920" s="135"/>
      <c r="C920" s="135"/>
      <c r="D920" s="135"/>
      <c r="E920" s="135"/>
      <c r="F920" s="135"/>
      <c r="G920" s="135"/>
      <c r="H920" s="135"/>
      <c r="I920" s="135"/>
      <c r="J920" s="135"/>
      <c r="K920" s="135"/>
      <c r="L920" s="135"/>
      <c r="M920" s="135"/>
      <c r="N920" s="135"/>
      <c r="O920" s="135"/>
      <c r="P920" s="135"/>
      <c r="Q920" s="135"/>
      <c r="R920" s="135"/>
      <c r="S920" s="135"/>
      <c r="T920" s="135"/>
      <c r="U920" s="135"/>
      <c r="V920" s="135"/>
      <c r="W920" s="135"/>
      <c r="X920" s="135"/>
      <c r="Y920" s="135"/>
      <c r="Z920" s="135"/>
    </row>
    <row r="921" spans="1:26" ht="21.6" customHeight="1">
      <c r="A921" s="135"/>
      <c r="B921" s="135"/>
      <c r="C921" s="135"/>
      <c r="D921" s="135"/>
      <c r="E921" s="135"/>
      <c r="F921" s="135"/>
      <c r="G921" s="135"/>
      <c r="H921" s="135"/>
      <c r="I921" s="135"/>
      <c r="J921" s="135"/>
      <c r="K921" s="135"/>
      <c r="L921" s="135"/>
      <c r="M921" s="135"/>
      <c r="N921" s="135"/>
      <c r="O921" s="135"/>
      <c r="P921" s="135"/>
      <c r="Q921" s="135"/>
      <c r="R921" s="135"/>
      <c r="S921" s="135"/>
      <c r="T921" s="135"/>
      <c r="U921" s="135"/>
      <c r="V921" s="135"/>
      <c r="W921" s="135"/>
      <c r="X921" s="135"/>
      <c r="Y921" s="135"/>
      <c r="Z921" s="135"/>
    </row>
    <row r="922" spans="1:26" ht="21.6" customHeight="1">
      <c r="A922" s="135"/>
      <c r="B922" s="135"/>
      <c r="C922" s="135"/>
      <c r="D922" s="135"/>
      <c r="E922" s="135"/>
      <c r="F922" s="135"/>
      <c r="G922" s="135"/>
      <c r="H922" s="135"/>
      <c r="I922" s="135"/>
      <c r="J922" s="135"/>
      <c r="K922" s="135"/>
      <c r="L922" s="135"/>
      <c r="M922" s="135"/>
      <c r="N922" s="135"/>
      <c r="O922" s="135"/>
      <c r="P922" s="135"/>
      <c r="Q922" s="135"/>
      <c r="R922" s="135"/>
      <c r="S922" s="135"/>
      <c r="T922" s="135"/>
      <c r="U922" s="135"/>
      <c r="V922" s="135"/>
      <c r="W922" s="135"/>
      <c r="X922" s="135"/>
      <c r="Y922" s="135"/>
      <c r="Z922" s="135"/>
    </row>
    <row r="923" spans="1:26" ht="21.6" customHeight="1">
      <c r="A923" s="135"/>
      <c r="B923" s="135"/>
      <c r="C923" s="135"/>
      <c r="D923" s="135"/>
      <c r="E923" s="135"/>
      <c r="F923" s="135"/>
      <c r="G923" s="135"/>
      <c r="H923" s="135"/>
      <c r="I923" s="135"/>
      <c r="J923" s="135"/>
      <c r="K923" s="135"/>
      <c r="L923" s="135"/>
      <c r="M923" s="135"/>
      <c r="N923" s="135"/>
      <c r="O923" s="135"/>
      <c r="P923" s="135"/>
      <c r="Q923" s="135"/>
      <c r="R923" s="135"/>
      <c r="S923" s="135"/>
      <c r="T923" s="135"/>
      <c r="U923" s="135"/>
      <c r="V923" s="135"/>
      <c r="W923" s="135"/>
      <c r="X923" s="135"/>
      <c r="Y923" s="135"/>
      <c r="Z923" s="135"/>
    </row>
    <row r="924" spans="1:26" ht="21.6" customHeight="1">
      <c r="A924" s="135"/>
      <c r="B924" s="135"/>
      <c r="C924" s="135"/>
      <c r="D924" s="135"/>
      <c r="E924" s="135"/>
      <c r="F924" s="135"/>
      <c r="G924" s="135"/>
      <c r="H924" s="135"/>
      <c r="I924" s="135"/>
      <c r="J924" s="135"/>
      <c r="K924" s="135"/>
      <c r="L924" s="135"/>
      <c r="M924" s="135"/>
      <c r="N924" s="135"/>
      <c r="O924" s="135"/>
      <c r="P924" s="135"/>
      <c r="Q924" s="135"/>
      <c r="R924" s="135"/>
      <c r="S924" s="135"/>
      <c r="T924" s="135"/>
      <c r="U924" s="135"/>
      <c r="V924" s="135"/>
      <c r="W924" s="135"/>
      <c r="X924" s="135"/>
      <c r="Y924" s="135"/>
      <c r="Z924" s="135"/>
    </row>
    <row r="925" spans="1:26" ht="21.6" customHeight="1">
      <c r="A925" s="135"/>
      <c r="B925" s="135"/>
      <c r="C925" s="135"/>
      <c r="D925" s="135"/>
      <c r="E925" s="135"/>
      <c r="F925" s="135"/>
      <c r="G925" s="135"/>
      <c r="H925" s="135"/>
      <c r="I925" s="135"/>
      <c r="J925" s="135"/>
      <c r="K925" s="135"/>
      <c r="L925" s="135"/>
      <c r="M925" s="135"/>
      <c r="N925" s="135"/>
      <c r="O925" s="135"/>
      <c r="P925" s="135"/>
      <c r="Q925" s="135"/>
      <c r="R925" s="135"/>
      <c r="S925" s="135"/>
      <c r="T925" s="135"/>
      <c r="U925" s="135"/>
      <c r="V925" s="135"/>
      <c r="W925" s="135"/>
      <c r="X925" s="135"/>
      <c r="Y925" s="135"/>
      <c r="Z925" s="135"/>
    </row>
    <row r="926" spans="1:26" ht="21.6" customHeight="1">
      <c r="A926" s="135"/>
      <c r="B926" s="135"/>
      <c r="C926" s="135"/>
      <c r="D926" s="135"/>
      <c r="E926" s="135"/>
      <c r="F926" s="135"/>
      <c r="G926" s="135"/>
      <c r="H926" s="135"/>
      <c r="I926" s="135"/>
      <c r="J926" s="135"/>
      <c r="K926" s="135"/>
      <c r="L926" s="135"/>
      <c r="M926" s="135"/>
      <c r="N926" s="135"/>
      <c r="O926" s="135"/>
      <c r="P926" s="135"/>
      <c r="Q926" s="135"/>
      <c r="R926" s="135"/>
      <c r="S926" s="135"/>
      <c r="T926" s="135"/>
      <c r="U926" s="135"/>
      <c r="V926" s="135"/>
      <c r="W926" s="135"/>
      <c r="X926" s="135"/>
      <c r="Y926" s="135"/>
      <c r="Z926" s="135"/>
    </row>
    <row r="927" spans="1:26" ht="21.6" customHeight="1">
      <c r="A927" s="135"/>
      <c r="B927" s="135"/>
      <c r="C927" s="135"/>
      <c r="D927" s="135"/>
      <c r="E927" s="135"/>
      <c r="F927" s="135"/>
      <c r="G927" s="135"/>
      <c r="H927" s="135"/>
      <c r="I927" s="135"/>
      <c r="J927" s="135"/>
      <c r="K927" s="135"/>
      <c r="L927" s="135"/>
      <c r="M927" s="135"/>
      <c r="N927" s="135"/>
      <c r="O927" s="135"/>
      <c r="P927" s="135"/>
      <c r="Q927" s="135"/>
      <c r="R927" s="135"/>
      <c r="S927" s="135"/>
      <c r="T927" s="135"/>
      <c r="U927" s="135"/>
      <c r="V927" s="135"/>
      <c r="W927" s="135"/>
      <c r="X927" s="135"/>
      <c r="Y927" s="135"/>
      <c r="Z927" s="135"/>
    </row>
    <row r="928" spans="1:26" ht="21.6" customHeight="1">
      <c r="A928" s="135"/>
      <c r="B928" s="135"/>
      <c r="C928" s="135"/>
      <c r="D928" s="135"/>
      <c r="E928" s="135"/>
      <c r="F928" s="135"/>
      <c r="G928" s="135"/>
      <c r="H928" s="135"/>
      <c r="I928" s="135"/>
      <c r="J928" s="135"/>
      <c r="K928" s="135"/>
      <c r="L928" s="135"/>
      <c r="M928" s="135"/>
      <c r="N928" s="135"/>
      <c r="O928" s="135"/>
      <c r="P928" s="135"/>
      <c r="Q928" s="135"/>
      <c r="R928" s="135"/>
      <c r="S928" s="135"/>
      <c r="T928" s="135"/>
      <c r="U928" s="135"/>
      <c r="V928" s="135"/>
      <c r="W928" s="135"/>
      <c r="X928" s="135"/>
      <c r="Y928" s="135"/>
      <c r="Z928" s="135"/>
    </row>
    <row r="929" spans="1:26" ht="21.6" customHeight="1">
      <c r="A929" s="135"/>
      <c r="B929" s="135"/>
      <c r="C929" s="135"/>
      <c r="D929" s="135"/>
      <c r="E929" s="135"/>
      <c r="F929" s="135"/>
      <c r="G929" s="135"/>
      <c r="H929" s="135"/>
      <c r="I929" s="135"/>
      <c r="J929" s="135"/>
      <c r="K929" s="135"/>
      <c r="L929" s="135"/>
      <c r="M929" s="135"/>
      <c r="N929" s="135"/>
      <c r="O929" s="135"/>
      <c r="P929" s="135"/>
      <c r="Q929" s="135"/>
      <c r="R929" s="135"/>
      <c r="S929" s="135"/>
      <c r="T929" s="135"/>
      <c r="U929" s="135"/>
      <c r="V929" s="135"/>
      <c r="W929" s="135"/>
      <c r="X929" s="135"/>
      <c r="Y929" s="135"/>
      <c r="Z929" s="135"/>
    </row>
    <row r="930" spans="1:26" ht="21.6" customHeight="1">
      <c r="A930" s="135"/>
      <c r="B930" s="135"/>
      <c r="C930" s="135"/>
      <c r="D930" s="135"/>
      <c r="E930" s="135"/>
      <c r="F930" s="135"/>
      <c r="G930" s="135"/>
      <c r="H930" s="135"/>
      <c r="I930" s="135"/>
      <c r="J930" s="135"/>
      <c r="K930" s="135"/>
      <c r="L930" s="135"/>
      <c r="M930" s="135"/>
      <c r="N930" s="135"/>
      <c r="O930" s="135"/>
      <c r="P930" s="135"/>
      <c r="Q930" s="135"/>
      <c r="R930" s="135"/>
      <c r="S930" s="135"/>
      <c r="T930" s="135"/>
      <c r="U930" s="135"/>
      <c r="V930" s="135"/>
      <c r="W930" s="135"/>
      <c r="X930" s="135"/>
      <c r="Y930" s="135"/>
      <c r="Z930" s="135"/>
    </row>
    <row r="931" spans="1:26" ht="21.6" customHeight="1">
      <c r="A931" s="135"/>
      <c r="B931" s="135"/>
      <c r="C931" s="135"/>
      <c r="D931" s="135"/>
      <c r="E931" s="135"/>
      <c r="F931" s="135"/>
      <c r="G931" s="135"/>
      <c r="H931" s="135"/>
      <c r="I931" s="135"/>
      <c r="J931" s="135"/>
      <c r="K931" s="135"/>
      <c r="L931" s="135"/>
      <c r="M931" s="135"/>
      <c r="N931" s="135"/>
      <c r="O931" s="135"/>
      <c r="P931" s="135"/>
      <c r="Q931" s="135"/>
      <c r="R931" s="135"/>
      <c r="S931" s="135"/>
      <c r="T931" s="135"/>
      <c r="U931" s="135"/>
      <c r="V931" s="135"/>
      <c r="W931" s="135"/>
      <c r="X931" s="135"/>
      <c r="Y931" s="135"/>
      <c r="Z931" s="135"/>
    </row>
    <row r="932" spans="1:26" ht="21.6" customHeight="1">
      <c r="A932" s="135"/>
      <c r="B932" s="135"/>
      <c r="C932" s="135"/>
      <c r="D932" s="135"/>
      <c r="E932" s="135"/>
      <c r="F932" s="135"/>
      <c r="G932" s="135"/>
      <c r="H932" s="135"/>
      <c r="I932" s="135"/>
      <c r="J932" s="135"/>
      <c r="K932" s="135"/>
      <c r="L932" s="135"/>
      <c r="M932" s="135"/>
      <c r="N932" s="135"/>
      <c r="O932" s="135"/>
      <c r="P932" s="135"/>
      <c r="Q932" s="135"/>
      <c r="R932" s="135"/>
      <c r="S932" s="135"/>
      <c r="T932" s="135"/>
      <c r="U932" s="135"/>
      <c r="V932" s="135"/>
      <c r="W932" s="135"/>
      <c r="X932" s="135"/>
      <c r="Y932" s="135"/>
      <c r="Z932" s="135"/>
    </row>
    <row r="933" spans="1:26" ht="21.6" customHeight="1">
      <c r="A933" s="135"/>
      <c r="B933" s="135"/>
      <c r="C933" s="135"/>
      <c r="D933" s="135"/>
      <c r="E933" s="135"/>
      <c r="F933" s="135"/>
      <c r="G933" s="135"/>
      <c r="H933" s="135"/>
      <c r="I933" s="135"/>
      <c r="J933" s="135"/>
      <c r="K933" s="135"/>
      <c r="L933" s="135"/>
      <c r="M933" s="135"/>
      <c r="N933" s="135"/>
      <c r="O933" s="135"/>
      <c r="P933" s="135"/>
      <c r="Q933" s="135"/>
      <c r="R933" s="135"/>
      <c r="S933" s="135"/>
      <c r="T933" s="135"/>
      <c r="U933" s="135"/>
      <c r="V933" s="135"/>
      <c r="W933" s="135"/>
      <c r="X933" s="135"/>
      <c r="Y933" s="135"/>
      <c r="Z933" s="135"/>
    </row>
    <row r="934" spans="1:26" ht="21.6" customHeight="1">
      <c r="A934" s="135"/>
      <c r="B934" s="135"/>
      <c r="C934" s="135"/>
      <c r="D934" s="135"/>
      <c r="E934" s="135"/>
      <c r="F934" s="135"/>
      <c r="G934" s="135"/>
      <c r="H934" s="135"/>
      <c r="I934" s="135"/>
      <c r="J934" s="135"/>
      <c r="K934" s="135"/>
      <c r="L934" s="135"/>
      <c r="M934" s="135"/>
      <c r="N934" s="135"/>
      <c r="O934" s="135"/>
      <c r="P934" s="135"/>
      <c r="Q934" s="135"/>
      <c r="R934" s="135"/>
      <c r="S934" s="135"/>
      <c r="T934" s="135"/>
      <c r="U934" s="135"/>
      <c r="V934" s="135"/>
      <c r="W934" s="135"/>
      <c r="X934" s="135"/>
      <c r="Y934" s="135"/>
      <c r="Z934" s="135"/>
    </row>
    <row r="935" spans="1:26" ht="21.6" customHeight="1">
      <c r="A935" s="135"/>
      <c r="B935" s="135"/>
      <c r="C935" s="135"/>
      <c r="D935" s="135"/>
      <c r="E935" s="135"/>
      <c r="F935" s="135"/>
      <c r="G935" s="135"/>
      <c r="H935" s="135"/>
      <c r="I935" s="135"/>
      <c r="J935" s="135"/>
      <c r="K935" s="135"/>
      <c r="L935" s="135"/>
      <c r="M935" s="135"/>
      <c r="N935" s="135"/>
      <c r="O935" s="135"/>
      <c r="P935" s="135"/>
      <c r="Q935" s="135"/>
      <c r="R935" s="135"/>
      <c r="S935" s="135"/>
      <c r="T935" s="135"/>
      <c r="U935" s="135"/>
      <c r="V935" s="135"/>
      <c r="W935" s="135"/>
      <c r="X935" s="135"/>
      <c r="Y935" s="135"/>
      <c r="Z935" s="135"/>
    </row>
    <row r="936" spans="1:26" ht="21.6" customHeight="1">
      <c r="A936" s="135"/>
      <c r="B936" s="135"/>
      <c r="C936" s="135"/>
      <c r="D936" s="135"/>
      <c r="E936" s="135"/>
      <c r="F936" s="135"/>
      <c r="G936" s="135"/>
      <c r="H936" s="135"/>
      <c r="I936" s="135"/>
      <c r="J936" s="135"/>
      <c r="K936" s="135"/>
      <c r="L936" s="135"/>
      <c r="M936" s="135"/>
      <c r="N936" s="135"/>
      <c r="O936" s="135"/>
      <c r="P936" s="135"/>
      <c r="Q936" s="135"/>
      <c r="R936" s="135"/>
      <c r="S936" s="135"/>
      <c r="T936" s="135"/>
      <c r="U936" s="135"/>
      <c r="V936" s="135"/>
      <c r="W936" s="135"/>
      <c r="X936" s="135"/>
      <c r="Y936" s="135"/>
      <c r="Z936" s="135"/>
    </row>
    <row r="937" spans="1:26" ht="21.6" customHeight="1">
      <c r="A937" s="135"/>
      <c r="B937" s="135"/>
      <c r="C937" s="135"/>
      <c r="D937" s="135"/>
      <c r="E937" s="135"/>
      <c r="F937" s="135"/>
      <c r="G937" s="135"/>
      <c r="H937" s="135"/>
      <c r="I937" s="135"/>
      <c r="J937" s="135"/>
      <c r="K937" s="135"/>
      <c r="L937" s="135"/>
      <c r="M937" s="135"/>
      <c r="N937" s="135"/>
      <c r="O937" s="135"/>
      <c r="P937" s="135"/>
      <c r="Q937" s="135"/>
      <c r="R937" s="135"/>
      <c r="S937" s="135"/>
      <c r="T937" s="135"/>
      <c r="U937" s="135"/>
      <c r="V937" s="135"/>
      <c r="W937" s="135"/>
      <c r="X937" s="135"/>
      <c r="Y937" s="135"/>
      <c r="Z937" s="135"/>
    </row>
    <row r="938" spans="1:26" ht="21.6" customHeight="1">
      <c r="A938" s="135"/>
      <c r="B938" s="135"/>
      <c r="C938" s="135"/>
      <c r="D938" s="135"/>
      <c r="E938" s="135"/>
      <c r="F938" s="135"/>
      <c r="G938" s="135"/>
      <c r="H938" s="135"/>
      <c r="I938" s="135"/>
      <c r="J938" s="135"/>
      <c r="K938" s="135"/>
      <c r="L938" s="135"/>
      <c r="M938" s="135"/>
      <c r="N938" s="135"/>
      <c r="O938" s="135"/>
      <c r="P938" s="135"/>
      <c r="Q938" s="135"/>
      <c r="R938" s="135"/>
      <c r="S938" s="135"/>
      <c r="T938" s="135"/>
      <c r="U938" s="135"/>
      <c r="V938" s="135"/>
      <c r="W938" s="135"/>
      <c r="X938" s="135"/>
      <c r="Y938" s="135"/>
      <c r="Z938" s="135"/>
    </row>
    <row r="939" spans="1:26" ht="21.6" customHeight="1">
      <c r="A939" s="135"/>
      <c r="B939" s="135"/>
      <c r="C939" s="135"/>
      <c r="D939" s="135"/>
      <c r="E939" s="135"/>
      <c r="F939" s="135"/>
      <c r="G939" s="135"/>
      <c r="H939" s="135"/>
      <c r="I939" s="135"/>
      <c r="J939" s="135"/>
      <c r="K939" s="135"/>
      <c r="L939" s="135"/>
      <c r="M939" s="135"/>
      <c r="N939" s="135"/>
      <c r="O939" s="135"/>
      <c r="P939" s="135"/>
      <c r="Q939" s="135"/>
      <c r="R939" s="135"/>
      <c r="S939" s="135"/>
      <c r="T939" s="135"/>
      <c r="U939" s="135"/>
      <c r="V939" s="135"/>
      <c r="W939" s="135"/>
      <c r="X939" s="135"/>
      <c r="Y939" s="135"/>
      <c r="Z939" s="135"/>
    </row>
    <row r="940" spans="1:26" ht="21.6" customHeight="1">
      <c r="A940" s="135"/>
      <c r="B940" s="135"/>
      <c r="C940" s="135"/>
      <c r="D940" s="135"/>
      <c r="E940" s="135"/>
      <c r="F940" s="135"/>
      <c r="G940" s="135"/>
      <c r="H940" s="135"/>
      <c r="I940" s="135"/>
      <c r="J940" s="135"/>
      <c r="K940" s="135"/>
      <c r="L940" s="135"/>
      <c r="M940" s="135"/>
      <c r="N940" s="135"/>
      <c r="O940" s="135"/>
      <c r="P940" s="135"/>
      <c r="Q940" s="135"/>
      <c r="R940" s="135"/>
      <c r="S940" s="135"/>
      <c r="T940" s="135"/>
      <c r="U940" s="135"/>
      <c r="V940" s="135"/>
      <c r="W940" s="135"/>
      <c r="X940" s="135"/>
      <c r="Y940" s="135"/>
      <c r="Z940" s="135"/>
    </row>
    <row r="941" spans="1:26" ht="21.6" customHeight="1">
      <c r="A941" s="135"/>
      <c r="B941" s="135"/>
      <c r="C941" s="135"/>
      <c r="D941" s="135"/>
      <c r="E941" s="135"/>
      <c r="F941" s="135"/>
      <c r="G941" s="135"/>
      <c r="H941" s="135"/>
      <c r="I941" s="135"/>
      <c r="J941" s="135"/>
      <c r="K941" s="135"/>
      <c r="L941" s="135"/>
      <c r="M941" s="135"/>
      <c r="N941" s="135"/>
      <c r="O941" s="135"/>
      <c r="P941" s="135"/>
      <c r="Q941" s="135"/>
      <c r="R941" s="135"/>
      <c r="S941" s="135"/>
      <c r="T941" s="135"/>
      <c r="U941" s="135"/>
      <c r="V941" s="135"/>
      <c r="W941" s="135"/>
      <c r="X941" s="135"/>
      <c r="Y941" s="135"/>
      <c r="Z941" s="135"/>
    </row>
    <row r="942" spans="1:26" ht="21.6" customHeight="1">
      <c r="A942" s="135"/>
      <c r="B942" s="135"/>
      <c r="C942" s="135"/>
      <c r="D942" s="135"/>
      <c r="E942" s="135"/>
      <c r="F942" s="135"/>
      <c r="G942" s="135"/>
      <c r="H942" s="135"/>
      <c r="I942" s="135"/>
      <c r="J942" s="135"/>
      <c r="K942" s="135"/>
      <c r="L942" s="135"/>
      <c r="M942" s="135"/>
      <c r="N942" s="135"/>
      <c r="O942" s="135"/>
      <c r="P942" s="135"/>
      <c r="Q942" s="135"/>
      <c r="R942" s="135"/>
      <c r="S942" s="135"/>
      <c r="T942" s="135"/>
      <c r="U942" s="135"/>
      <c r="V942" s="135"/>
      <c r="W942" s="135"/>
      <c r="X942" s="135"/>
      <c r="Y942" s="135"/>
      <c r="Z942" s="135"/>
    </row>
    <row r="943" spans="1:26" ht="21.6" customHeight="1">
      <c r="A943" s="135"/>
      <c r="B943" s="135"/>
      <c r="C943" s="135"/>
      <c r="D943" s="135"/>
      <c r="E943" s="135"/>
      <c r="F943" s="135"/>
      <c r="G943" s="135"/>
      <c r="H943" s="135"/>
      <c r="I943" s="135"/>
      <c r="J943" s="135"/>
      <c r="K943" s="135"/>
      <c r="L943" s="135"/>
      <c r="M943" s="135"/>
      <c r="N943" s="135"/>
      <c r="O943" s="135"/>
      <c r="P943" s="135"/>
      <c r="Q943" s="135"/>
      <c r="R943" s="135"/>
      <c r="S943" s="135"/>
      <c r="T943" s="135"/>
      <c r="U943" s="135"/>
      <c r="V943" s="135"/>
      <c r="W943" s="135"/>
      <c r="X943" s="135"/>
      <c r="Y943" s="135"/>
      <c r="Z943" s="135"/>
    </row>
    <row r="944" spans="1:26" ht="21.6" customHeight="1">
      <c r="A944" s="135"/>
      <c r="B944" s="135"/>
      <c r="C944" s="135"/>
      <c r="D944" s="135"/>
      <c r="E944" s="135"/>
      <c r="F944" s="135"/>
      <c r="G944" s="135"/>
      <c r="H944" s="135"/>
      <c r="I944" s="135"/>
      <c r="J944" s="135"/>
      <c r="K944" s="135"/>
      <c r="L944" s="135"/>
      <c r="M944" s="135"/>
      <c r="N944" s="135"/>
      <c r="O944" s="135"/>
      <c r="P944" s="135"/>
      <c r="Q944" s="135"/>
      <c r="R944" s="135"/>
      <c r="S944" s="135"/>
      <c r="T944" s="135"/>
      <c r="U944" s="135"/>
      <c r="V944" s="135"/>
      <c r="W944" s="135"/>
      <c r="X944" s="135"/>
      <c r="Y944" s="135"/>
      <c r="Z944" s="135"/>
    </row>
    <row r="945" spans="1:26" ht="21.6" customHeight="1">
      <c r="A945" s="135"/>
      <c r="B945" s="135"/>
      <c r="C945" s="135"/>
      <c r="D945" s="135"/>
      <c r="E945" s="135"/>
      <c r="F945" s="135"/>
      <c r="G945" s="135"/>
      <c r="H945" s="135"/>
      <c r="I945" s="135"/>
      <c r="J945" s="135"/>
      <c r="K945" s="135"/>
      <c r="L945" s="135"/>
      <c r="M945" s="135"/>
      <c r="N945" s="135"/>
      <c r="O945" s="135"/>
      <c r="P945" s="135"/>
      <c r="Q945" s="135"/>
      <c r="R945" s="135"/>
      <c r="S945" s="135"/>
      <c r="T945" s="135"/>
      <c r="U945" s="135"/>
      <c r="V945" s="135"/>
      <c r="W945" s="135"/>
      <c r="X945" s="135"/>
      <c r="Y945" s="135"/>
      <c r="Z945" s="135"/>
    </row>
    <row r="946" spans="1:26" ht="21.6" customHeight="1">
      <c r="A946" s="135"/>
      <c r="B946" s="135"/>
      <c r="C946" s="135"/>
      <c r="D946" s="135"/>
      <c r="E946" s="135"/>
      <c r="F946" s="135"/>
      <c r="G946" s="135"/>
      <c r="H946" s="135"/>
      <c r="I946" s="135"/>
      <c r="J946" s="135"/>
      <c r="K946" s="135"/>
      <c r="L946" s="135"/>
      <c r="M946" s="135"/>
      <c r="N946" s="135"/>
      <c r="O946" s="135"/>
      <c r="P946" s="135"/>
      <c r="Q946" s="135"/>
      <c r="R946" s="135"/>
      <c r="S946" s="135"/>
      <c r="T946" s="135"/>
      <c r="U946" s="135"/>
      <c r="V946" s="135"/>
      <c r="W946" s="135"/>
      <c r="X946" s="135"/>
      <c r="Y946" s="135"/>
      <c r="Z946" s="135"/>
    </row>
    <row r="947" spans="1:26" ht="21.6" customHeight="1">
      <c r="A947" s="135"/>
      <c r="B947" s="135"/>
      <c r="C947" s="135"/>
      <c r="D947" s="135"/>
      <c r="E947" s="135"/>
      <c r="F947" s="135"/>
      <c r="G947" s="135"/>
      <c r="H947" s="135"/>
      <c r="I947" s="135"/>
      <c r="J947" s="135"/>
      <c r="K947" s="135"/>
      <c r="L947" s="135"/>
      <c r="M947" s="135"/>
      <c r="N947" s="135"/>
      <c r="O947" s="135"/>
      <c r="P947" s="135"/>
      <c r="Q947" s="135"/>
      <c r="R947" s="135"/>
      <c r="S947" s="135"/>
      <c r="T947" s="135"/>
      <c r="U947" s="135"/>
      <c r="V947" s="135"/>
      <c r="W947" s="135"/>
      <c r="X947" s="135"/>
      <c r="Y947" s="135"/>
      <c r="Z947" s="135"/>
    </row>
    <row r="948" spans="1:26" ht="21.6" customHeight="1">
      <c r="A948" s="135"/>
      <c r="B948" s="135"/>
      <c r="C948" s="135"/>
      <c r="D948" s="135"/>
      <c r="E948" s="135"/>
      <c r="F948" s="135"/>
      <c r="G948" s="135"/>
      <c r="H948" s="135"/>
      <c r="I948" s="135"/>
      <c r="J948" s="135"/>
      <c r="K948" s="135"/>
      <c r="L948" s="135"/>
      <c r="M948" s="135"/>
      <c r="N948" s="135"/>
      <c r="O948" s="135"/>
      <c r="P948" s="135"/>
      <c r="Q948" s="135"/>
      <c r="R948" s="135"/>
      <c r="S948" s="135"/>
      <c r="T948" s="135"/>
      <c r="U948" s="135"/>
      <c r="V948" s="135"/>
      <c r="W948" s="135"/>
      <c r="X948" s="135"/>
      <c r="Y948" s="135"/>
      <c r="Z948" s="135"/>
    </row>
    <row r="949" spans="1:26" ht="21.6" customHeight="1">
      <c r="A949" s="135"/>
      <c r="B949" s="135"/>
      <c r="C949" s="135"/>
      <c r="D949" s="135"/>
      <c r="E949" s="135"/>
      <c r="F949" s="135"/>
      <c r="G949" s="135"/>
      <c r="H949" s="135"/>
      <c r="I949" s="135"/>
      <c r="J949" s="135"/>
      <c r="K949" s="135"/>
      <c r="L949" s="135"/>
      <c r="M949" s="135"/>
      <c r="N949" s="135"/>
      <c r="O949" s="135"/>
      <c r="P949" s="135"/>
      <c r="Q949" s="135"/>
      <c r="R949" s="135"/>
      <c r="S949" s="135"/>
      <c r="T949" s="135"/>
      <c r="U949" s="135"/>
      <c r="V949" s="135"/>
      <c r="W949" s="135"/>
      <c r="X949" s="135"/>
      <c r="Y949" s="135"/>
      <c r="Z949" s="135"/>
    </row>
    <row r="950" spans="1:26" ht="21.6" customHeight="1">
      <c r="A950" s="135"/>
      <c r="B950" s="135"/>
      <c r="C950" s="135"/>
      <c r="D950" s="135"/>
      <c r="E950" s="135"/>
      <c r="F950" s="135"/>
      <c r="G950" s="135"/>
      <c r="H950" s="135"/>
      <c r="I950" s="135"/>
      <c r="J950" s="135"/>
      <c r="K950" s="135"/>
      <c r="L950" s="135"/>
      <c r="M950" s="135"/>
      <c r="N950" s="135"/>
      <c r="O950" s="135"/>
      <c r="P950" s="135"/>
      <c r="Q950" s="135"/>
      <c r="R950" s="135"/>
      <c r="S950" s="135"/>
      <c r="T950" s="135"/>
      <c r="U950" s="135"/>
      <c r="V950" s="135"/>
      <c r="W950" s="135"/>
      <c r="X950" s="135"/>
      <c r="Y950" s="135"/>
      <c r="Z950" s="135"/>
    </row>
    <row r="951" spans="1:26" ht="21.6" customHeight="1">
      <c r="A951" s="135"/>
      <c r="B951" s="135"/>
      <c r="C951" s="135"/>
      <c r="D951" s="135"/>
      <c r="E951" s="135"/>
      <c r="F951" s="135"/>
      <c r="G951" s="135"/>
      <c r="H951" s="135"/>
      <c r="I951" s="135"/>
      <c r="J951" s="135"/>
      <c r="K951" s="135"/>
      <c r="L951" s="135"/>
      <c r="M951" s="135"/>
      <c r="N951" s="135"/>
      <c r="O951" s="135"/>
      <c r="P951" s="135"/>
      <c r="Q951" s="135"/>
      <c r="R951" s="135"/>
      <c r="S951" s="135"/>
      <c r="T951" s="135"/>
      <c r="U951" s="135"/>
      <c r="V951" s="135"/>
      <c r="W951" s="135"/>
      <c r="X951" s="135"/>
      <c r="Y951" s="135"/>
      <c r="Z951" s="135"/>
    </row>
    <row r="952" spans="1:26" ht="21.6" customHeight="1">
      <c r="A952" s="135"/>
      <c r="B952" s="135"/>
      <c r="C952" s="135"/>
      <c r="D952" s="135"/>
      <c r="E952" s="135"/>
      <c r="F952" s="135"/>
      <c r="G952" s="135"/>
      <c r="H952" s="135"/>
      <c r="I952" s="135"/>
      <c r="J952" s="135"/>
      <c r="K952" s="135"/>
      <c r="L952" s="135"/>
      <c r="M952" s="135"/>
      <c r="N952" s="135"/>
      <c r="O952" s="135"/>
      <c r="P952" s="135"/>
      <c r="Q952" s="135"/>
      <c r="R952" s="135"/>
      <c r="S952" s="135"/>
      <c r="T952" s="135"/>
      <c r="U952" s="135"/>
      <c r="V952" s="135"/>
      <c r="W952" s="135"/>
      <c r="X952" s="135"/>
      <c r="Y952" s="135"/>
      <c r="Z952" s="135"/>
    </row>
    <row r="953" spans="1:26" ht="21.6" customHeight="1">
      <c r="A953" s="135"/>
      <c r="B953" s="135"/>
      <c r="C953" s="135"/>
      <c r="D953" s="135"/>
      <c r="E953" s="135"/>
      <c r="F953" s="135"/>
      <c r="G953" s="135"/>
      <c r="H953" s="135"/>
      <c r="I953" s="135"/>
      <c r="J953" s="135"/>
      <c r="K953" s="135"/>
      <c r="L953" s="135"/>
      <c r="M953" s="135"/>
      <c r="N953" s="135"/>
      <c r="O953" s="135"/>
      <c r="P953" s="135"/>
      <c r="Q953" s="135"/>
      <c r="R953" s="135"/>
      <c r="S953" s="135"/>
      <c r="T953" s="135"/>
      <c r="U953" s="135"/>
      <c r="V953" s="135"/>
      <c r="W953" s="135"/>
      <c r="X953" s="135"/>
      <c r="Y953" s="135"/>
      <c r="Z953" s="135"/>
    </row>
    <row r="954" spans="1:26" ht="21.6" customHeight="1">
      <c r="A954" s="135"/>
      <c r="B954" s="135"/>
      <c r="C954" s="135"/>
      <c r="D954" s="135"/>
      <c r="E954" s="135"/>
      <c r="F954" s="135"/>
      <c r="G954" s="135"/>
      <c r="H954" s="135"/>
      <c r="I954" s="135"/>
      <c r="J954" s="135"/>
      <c r="K954" s="135"/>
      <c r="L954" s="135"/>
      <c r="M954" s="135"/>
      <c r="N954" s="135"/>
      <c r="O954" s="135"/>
      <c r="P954" s="135"/>
      <c r="Q954" s="135"/>
      <c r="R954" s="135"/>
      <c r="S954" s="135"/>
      <c r="T954" s="135"/>
      <c r="U954" s="135"/>
      <c r="V954" s="135"/>
      <c r="W954" s="135"/>
      <c r="X954" s="135"/>
      <c r="Y954" s="135"/>
      <c r="Z954" s="135"/>
    </row>
    <row r="955" spans="1:26" ht="21.6" customHeight="1">
      <c r="A955" s="135"/>
      <c r="B955" s="135"/>
      <c r="C955" s="135"/>
      <c r="D955" s="135"/>
      <c r="E955" s="135"/>
      <c r="F955" s="135"/>
      <c r="G955" s="135"/>
      <c r="H955" s="135"/>
      <c r="I955" s="135"/>
      <c r="J955" s="135"/>
      <c r="K955" s="135"/>
      <c r="L955" s="135"/>
      <c r="M955" s="135"/>
      <c r="N955" s="135"/>
      <c r="O955" s="135"/>
      <c r="P955" s="135"/>
      <c r="Q955" s="135"/>
      <c r="R955" s="135"/>
      <c r="S955" s="135"/>
      <c r="T955" s="135"/>
      <c r="U955" s="135"/>
      <c r="V955" s="135"/>
      <c r="W955" s="135"/>
      <c r="X955" s="135"/>
      <c r="Y955" s="135"/>
      <c r="Z955" s="135"/>
    </row>
    <row r="956" spans="1:26" ht="21.6" customHeight="1">
      <c r="A956" s="135"/>
      <c r="B956" s="135"/>
      <c r="C956" s="135"/>
      <c r="D956" s="135"/>
      <c r="E956" s="135"/>
      <c r="F956" s="135"/>
      <c r="G956" s="135"/>
      <c r="H956" s="135"/>
      <c r="I956" s="135"/>
      <c r="J956" s="135"/>
      <c r="K956" s="135"/>
      <c r="L956" s="135"/>
      <c r="M956" s="135"/>
      <c r="N956" s="135"/>
      <c r="O956" s="135"/>
      <c r="P956" s="135"/>
      <c r="Q956" s="135"/>
      <c r="R956" s="135"/>
      <c r="S956" s="135"/>
      <c r="T956" s="135"/>
      <c r="U956" s="135"/>
      <c r="V956" s="135"/>
      <c r="W956" s="135"/>
      <c r="X956" s="135"/>
      <c r="Y956" s="135"/>
      <c r="Z956" s="135"/>
    </row>
    <row r="957" spans="1:26" ht="21.6" customHeight="1">
      <c r="A957" s="135"/>
      <c r="B957" s="135"/>
      <c r="C957" s="135"/>
      <c r="D957" s="135"/>
      <c r="E957" s="135"/>
      <c r="F957" s="135"/>
      <c r="G957" s="135"/>
      <c r="H957" s="135"/>
      <c r="I957" s="135"/>
      <c r="J957" s="135"/>
      <c r="K957" s="135"/>
      <c r="L957" s="135"/>
      <c r="M957" s="135"/>
      <c r="N957" s="135"/>
      <c r="O957" s="135"/>
      <c r="P957" s="135"/>
      <c r="Q957" s="135"/>
      <c r="R957" s="135"/>
      <c r="S957" s="135"/>
      <c r="T957" s="135"/>
      <c r="U957" s="135"/>
      <c r="V957" s="135"/>
      <c r="W957" s="135"/>
      <c r="X957" s="135"/>
      <c r="Y957" s="135"/>
      <c r="Z957" s="135"/>
    </row>
    <row r="958" spans="1:26" ht="21.6" customHeight="1">
      <c r="A958" s="135"/>
      <c r="B958" s="135"/>
      <c r="C958" s="135"/>
      <c r="D958" s="135"/>
      <c r="E958" s="135"/>
      <c r="F958" s="135"/>
      <c r="G958" s="135"/>
      <c r="H958" s="135"/>
      <c r="I958" s="135"/>
      <c r="J958" s="135"/>
      <c r="K958" s="135"/>
      <c r="L958" s="135"/>
      <c r="M958" s="135"/>
      <c r="N958" s="135"/>
      <c r="O958" s="135"/>
      <c r="P958" s="135"/>
      <c r="Q958" s="135"/>
      <c r="R958" s="135"/>
      <c r="S958" s="135"/>
      <c r="T958" s="135"/>
      <c r="U958" s="135"/>
      <c r="V958" s="135"/>
      <c r="W958" s="135"/>
      <c r="X958" s="135"/>
      <c r="Y958" s="135"/>
      <c r="Z958" s="135"/>
    </row>
    <row r="959" spans="1:26" ht="21.6" customHeight="1">
      <c r="A959" s="135"/>
      <c r="B959" s="135"/>
      <c r="C959" s="135"/>
      <c r="D959" s="135"/>
      <c r="E959" s="135"/>
      <c r="F959" s="135"/>
      <c r="G959" s="135"/>
      <c r="H959" s="135"/>
      <c r="I959" s="135"/>
      <c r="J959" s="135"/>
      <c r="K959" s="135"/>
      <c r="L959" s="135"/>
      <c r="M959" s="135"/>
      <c r="N959" s="135"/>
      <c r="O959" s="135"/>
      <c r="P959" s="135"/>
      <c r="Q959" s="135"/>
      <c r="R959" s="135"/>
      <c r="S959" s="135"/>
      <c r="T959" s="135"/>
      <c r="U959" s="135"/>
      <c r="V959" s="135"/>
      <c r="W959" s="135"/>
      <c r="X959" s="135"/>
      <c r="Y959" s="135"/>
      <c r="Z959" s="135"/>
    </row>
    <row r="960" spans="1:26" ht="21.6" customHeight="1">
      <c r="A960" s="135"/>
      <c r="B960" s="135"/>
      <c r="C960" s="135"/>
      <c r="D960" s="135"/>
      <c r="E960" s="135"/>
      <c r="F960" s="135"/>
      <c r="G960" s="135"/>
      <c r="H960" s="135"/>
      <c r="I960" s="135"/>
      <c r="J960" s="135"/>
      <c r="K960" s="135"/>
      <c r="L960" s="135"/>
      <c r="M960" s="135"/>
      <c r="N960" s="135"/>
      <c r="O960" s="135"/>
      <c r="P960" s="135"/>
      <c r="Q960" s="135"/>
      <c r="R960" s="135"/>
      <c r="S960" s="135"/>
      <c r="T960" s="135"/>
      <c r="U960" s="135"/>
      <c r="V960" s="135"/>
      <c r="W960" s="135"/>
      <c r="X960" s="135"/>
      <c r="Y960" s="135"/>
      <c r="Z960" s="135"/>
    </row>
    <row r="961" spans="1:26" ht="21.6" customHeight="1">
      <c r="A961" s="135"/>
      <c r="B961" s="135"/>
      <c r="C961" s="135"/>
      <c r="D961" s="135"/>
      <c r="E961" s="135"/>
      <c r="F961" s="135"/>
      <c r="G961" s="135"/>
      <c r="H961" s="135"/>
      <c r="I961" s="135"/>
      <c r="J961" s="135"/>
      <c r="K961" s="135"/>
      <c r="L961" s="135"/>
      <c r="M961" s="135"/>
      <c r="N961" s="135"/>
      <c r="O961" s="135"/>
      <c r="P961" s="135"/>
      <c r="Q961" s="135"/>
      <c r="R961" s="135"/>
      <c r="S961" s="135"/>
      <c r="T961" s="135"/>
      <c r="U961" s="135"/>
      <c r="V961" s="135"/>
      <c r="W961" s="135"/>
      <c r="X961" s="135"/>
      <c r="Y961" s="135"/>
      <c r="Z961" s="135"/>
    </row>
    <row r="962" spans="1:26" ht="21.6" customHeight="1">
      <c r="A962" s="135"/>
      <c r="B962" s="135"/>
      <c r="C962" s="135"/>
      <c r="D962" s="135"/>
      <c r="E962" s="135"/>
      <c r="F962" s="135"/>
      <c r="G962" s="135"/>
      <c r="H962" s="135"/>
      <c r="I962" s="135"/>
      <c r="J962" s="135"/>
      <c r="K962" s="135"/>
      <c r="L962" s="135"/>
      <c r="M962" s="135"/>
      <c r="N962" s="135"/>
      <c r="O962" s="135"/>
      <c r="P962" s="135"/>
      <c r="Q962" s="135"/>
      <c r="R962" s="135"/>
      <c r="S962" s="135"/>
      <c r="T962" s="135"/>
      <c r="U962" s="135"/>
      <c r="V962" s="135"/>
      <c r="W962" s="135"/>
      <c r="X962" s="135"/>
      <c r="Y962" s="135"/>
      <c r="Z962" s="135"/>
    </row>
    <row r="963" spans="1:26" ht="21.6" customHeight="1">
      <c r="A963" s="135"/>
      <c r="B963" s="135"/>
      <c r="C963" s="135"/>
      <c r="D963" s="135"/>
      <c r="E963" s="135"/>
      <c r="F963" s="135"/>
      <c r="G963" s="135"/>
      <c r="H963" s="135"/>
      <c r="I963" s="135"/>
      <c r="J963" s="135"/>
      <c r="K963" s="135"/>
      <c r="L963" s="135"/>
      <c r="M963" s="135"/>
      <c r="N963" s="135"/>
      <c r="O963" s="135"/>
      <c r="P963" s="135"/>
      <c r="Q963" s="135"/>
      <c r="R963" s="135"/>
      <c r="S963" s="135"/>
      <c r="T963" s="135"/>
      <c r="U963" s="135"/>
      <c r="V963" s="135"/>
      <c r="W963" s="135"/>
      <c r="X963" s="135"/>
      <c r="Y963" s="135"/>
      <c r="Z963" s="135"/>
    </row>
    <row r="964" spans="1:26" ht="21.6" customHeight="1">
      <c r="A964" s="135"/>
      <c r="B964" s="135"/>
      <c r="C964" s="135"/>
      <c r="D964" s="135"/>
      <c r="E964" s="135"/>
      <c r="F964" s="135"/>
      <c r="G964" s="135"/>
      <c r="H964" s="135"/>
      <c r="I964" s="135"/>
      <c r="J964" s="135"/>
      <c r="K964" s="135"/>
      <c r="L964" s="135"/>
      <c r="M964" s="135"/>
      <c r="N964" s="135"/>
      <c r="O964" s="135"/>
      <c r="P964" s="135"/>
      <c r="Q964" s="135"/>
      <c r="R964" s="135"/>
      <c r="S964" s="135"/>
      <c r="T964" s="135"/>
      <c r="U964" s="135"/>
      <c r="V964" s="135"/>
      <c r="W964" s="135"/>
      <c r="X964" s="135"/>
      <c r="Y964" s="135"/>
      <c r="Z964" s="135"/>
    </row>
    <row r="965" spans="1:26" ht="21.6" customHeight="1">
      <c r="A965" s="135"/>
      <c r="B965" s="135"/>
      <c r="C965" s="135"/>
      <c r="D965" s="135"/>
      <c r="E965" s="135"/>
      <c r="F965" s="135"/>
      <c r="G965" s="135"/>
      <c r="H965" s="135"/>
      <c r="I965" s="135"/>
      <c r="J965" s="135"/>
      <c r="K965" s="135"/>
      <c r="L965" s="135"/>
      <c r="M965" s="135"/>
      <c r="N965" s="135"/>
      <c r="O965" s="135"/>
      <c r="P965" s="135"/>
      <c r="Q965" s="135"/>
      <c r="R965" s="135"/>
      <c r="S965" s="135"/>
      <c r="T965" s="135"/>
      <c r="U965" s="135"/>
      <c r="V965" s="135"/>
      <c r="W965" s="135"/>
      <c r="X965" s="135"/>
      <c r="Y965" s="135"/>
      <c r="Z965" s="135"/>
    </row>
    <row r="966" spans="1:26" ht="21.6" customHeight="1">
      <c r="A966" s="135"/>
      <c r="B966" s="135"/>
      <c r="C966" s="135"/>
      <c r="D966" s="135"/>
      <c r="E966" s="135"/>
      <c r="F966" s="135"/>
      <c r="G966" s="135"/>
      <c r="H966" s="135"/>
      <c r="I966" s="135"/>
      <c r="J966" s="135"/>
      <c r="K966" s="135"/>
      <c r="L966" s="135"/>
      <c r="M966" s="135"/>
      <c r="N966" s="135"/>
      <c r="O966" s="135"/>
      <c r="P966" s="135"/>
      <c r="Q966" s="135"/>
      <c r="R966" s="135"/>
      <c r="S966" s="135"/>
      <c r="T966" s="135"/>
      <c r="U966" s="135"/>
      <c r="V966" s="135"/>
      <c r="W966" s="135"/>
      <c r="X966" s="135"/>
      <c r="Y966" s="135"/>
      <c r="Z966" s="135"/>
    </row>
    <row r="967" spans="1:26" ht="21.6" customHeight="1">
      <c r="A967" s="135"/>
      <c r="B967" s="135"/>
      <c r="C967" s="135"/>
      <c r="D967" s="135"/>
      <c r="E967" s="135"/>
      <c r="F967" s="135"/>
      <c r="G967" s="135"/>
      <c r="H967" s="135"/>
      <c r="I967" s="135"/>
      <c r="J967" s="135"/>
      <c r="K967" s="135"/>
      <c r="L967" s="135"/>
      <c r="M967" s="135"/>
      <c r="N967" s="135"/>
      <c r="O967" s="135"/>
      <c r="P967" s="135"/>
      <c r="Q967" s="135"/>
      <c r="R967" s="135"/>
      <c r="S967" s="135"/>
      <c r="T967" s="135"/>
      <c r="U967" s="135"/>
      <c r="V967" s="135"/>
      <c r="W967" s="135"/>
      <c r="X967" s="135"/>
      <c r="Y967" s="135"/>
      <c r="Z967" s="135"/>
    </row>
    <row r="968" spans="1:26" ht="21.6" customHeight="1">
      <c r="A968" s="135"/>
      <c r="B968" s="135"/>
      <c r="C968" s="135"/>
      <c r="D968" s="135"/>
      <c r="E968" s="135"/>
      <c r="F968" s="135"/>
      <c r="G968" s="135"/>
      <c r="H968" s="135"/>
      <c r="I968" s="135"/>
      <c r="J968" s="135"/>
      <c r="K968" s="135"/>
      <c r="L968" s="135"/>
      <c r="M968" s="135"/>
      <c r="N968" s="135"/>
      <c r="O968" s="135"/>
      <c r="P968" s="135"/>
      <c r="Q968" s="135"/>
      <c r="R968" s="135"/>
      <c r="S968" s="135"/>
      <c r="T968" s="135"/>
      <c r="U968" s="135"/>
      <c r="V968" s="135"/>
      <c r="W968" s="135"/>
      <c r="X968" s="135"/>
      <c r="Y968" s="135"/>
      <c r="Z968" s="135"/>
    </row>
    <row r="969" spans="1:26" ht="21.6" customHeight="1">
      <c r="A969" s="135"/>
      <c r="B969" s="135"/>
      <c r="C969" s="135"/>
      <c r="D969" s="135"/>
      <c r="E969" s="135"/>
      <c r="F969" s="135"/>
      <c r="G969" s="135"/>
      <c r="H969" s="135"/>
      <c r="I969" s="135"/>
      <c r="J969" s="135"/>
      <c r="K969" s="135"/>
      <c r="L969" s="135"/>
      <c r="M969" s="135"/>
      <c r="N969" s="135"/>
      <c r="O969" s="135"/>
      <c r="P969" s="135"/>
      <c r="Q969" s="135"/>
      <c r="R969" s="135"/>
      <c r="S969" s="135"/>
      <c r="T969" s="135"/>
      <c r="U969" s="135"/>
      <c r="V969" s="135"/>
      <c r="W969" s="135"/>
      <c r="X969" s="135"/>
      <c r="Y969" s="135"/>
      <c r="Z969" s="135"/>
    </row>
    <row r="970" spans="1:26" ht="21.6" customHeight="1">
      <c r="A970" s="135"/>
      <c r="B970" s="135"/>
      <c r="C970" s="135"/>
      <c r="D970" s="135"/>
      <c r="E970" s="135"/>
      <c r="F970" s="135"/>
      <c r="G970" s="135"/>
      <c r="H970" s="135"/>
      <c r="I970" s="135"/>
      <c r="J970" s="135"/>
      <c r="K970" s="135"/>
      <c r="L970" s="135"/>
      <c r="M970" s="135"/>
      <c r="N970" s="135"/>
      <c r="O970" s="135"/>
      <c r="P970" s="135"/>
      <c r="Q970" s="135"/>
      <c r="R970" s="135"/>
      <c r="S970" s="135"/>
      <c r="T970" s="135"/>
      <c r="U970" s="135"/>
      <c r="V970" s="135"/>
      <c r="W970" s="135"/>
      <c r="X970" s="135"/>
      <c r="Y970" s="135"/>
      <c r="Z970" s="135"/>
    </row>
    <row r="971" spans="1:26" ht="21.6" customHeight="1">
      <c r="A971" s="135"/>
      <c r="B971" s="135"/>
      <c r="C971" s="135"/>
      <c r="D971" s="135"/>
      <c r="E971" s="135"/>
      <c r="F971" s="135"/>
      <c r="G971" s="135"/>
      <c r="H971" s="135"/>
      <c r="I971" s="135"/>
      <c r="J971" s="135"/>
      <c r="K971" s="135"/>
      <c r="L971" s="135"/>
      <c r="M971" s="135"/>
      <c r="N971" s="135"/>
      <c r="O971" s="135"/>
      <c r="P971" s="135"/>
      <c r="Q971" s="135"/>
      <c r="R971" s="135"/>
      <c r="S971" s="135"/>
      <c r="T971" s="135"/>
      <c r="U971" s="135"/>
      <c r="V971" s="135"/>
      <c r="W971" s="135"/>
      <c r="X971" s="135"/>
      <c r="Y971" s="135"/>
      <c r="Z971" s="135"/>
    </row>
    <row r="972" spans="1:26" ht="21.6" customHeight="1">
      <c r="A972" s="135"/>
      <c r="B972" s="135"/>
      <c r="C972" s="135"/>
      <c r="D972" s="135"/>
      <c r="E972" s="135"/>
      <c r="F972" s="135"/>
      <c r="G972" s="135"/>
      <c r="H972" s="135"/>
      <c r="I972" s="135"/>
      <c r="J972" s="135"/>
      <c r="K972" s="135"/>
      <c r="L972" s="135"/>
      <c r="M972" s="135"/>
      <c r="N972" s="135"/>
      <c r="O972" s="135"/>
      <c r="P972" s="135"/>
      <c r="Q972" s="135"/>
      <c r="R972" s="135"/>
      <c r="S972" s="135"/>
      <c r="T972" s="135"/>
      <c r="U972" s="135"/>
      <c r="V972" s="135"/>
      <c r="W972" s="135"/>
      <c r="X972" s="135"/>
      <c r="Y972" s="135"/>
      <c r="Z972" s="135"/>
    </row>
    <row r="973" spans="1:26" ht="21.6" customHeight="1">
      <c r="A973" s="135"/>
      <c r="B973" s="135"/>
      <c r="C973" s="135"/>
      <c r="D973" s="135"/>
      <c r="E973" s="135"/>
      <c r="F973" s="135"/>
      <c r="G973" s="135"/>
      <c r="H973" s="135"/>
      <c r="I973" s="135"/>
      <c r="J973" s="135"/>
      <c r="K973" s="135"/>
      <c r="L973" s="135"/>
      <c r="M973" s="135"/>
      <c r="N973" s="135"/>
      <c r="O973" s="135"/>
      <c r="P973" s="135"/>
      <c r="Q973" s="135"/>
      <c r="R973" s="135"/>
      <c r="S973" s="135"/>
      <c r="T973" s="135"/>
      <c r="U973" s="135"/>
      <c r="V973" s="135"/>
      <c r="W973" s="135"/>
      <c r="X973" s="135"/>
      <c r="Y973" s="135"/>
      <c r="Z973" s="135"/>
    </row>
    <row r="974" spans="1:26" ht="21.6" customHeight="1">
      <c r="A974" s="135"/>
      <c r="B974" s="135"/>
      <c r="C974" s="135"/>
      <c r="D974" s="135"/>
      <c r="E974" s="135"/>
      <c r="F974" s="135"/>
      <c r="G974" s="135"/>
      <c r="H974" s="135"/>
      <c r="I974" s="135"/>
      <c r="J974" s="135"/>
      <c r="K974" s="135"/>
      <c r="L974" s="135"/>
      <c r="M974" s="135"/>
      <c r="N974" s="135"/>
      <c r="O974" s="135"/>
      <c r="P974" s="135"/>
      <c r="Q974" s="135"/>
      <c r="R974" s="135"/>
      <c r="S974" s="135"/>
      <c r="T974" s="135"/>
      <c r="U974" s="135"/>
      <c r="V974" s="135"/>
      <c r="W974" s="135"/>
      <c r="X974" s="135"/>
      <c r="Y974" s="135"/>
      <c r="Z974" s="135"/>
    </row>
    <row r="975" spans="1:26" ht="21.6" customHeight="1">
      <c r="A975" s="135"/>
      <c r="B975" s="135"/>
      <c r="C975" s="135"/>
      <c r="D975" s="135"/>
      <c r="E975" s="135"/>
      <c r="F975" s="135"/>
      <c r="G975" s="135"/>
      <c r="H975" s="135"/>
      <c r="I975" s="135"/>
      <c r="J975" s="135"/>
      <c r="K975" s="135"/>
      <c r="L975" s="135"/>
      <c r="M975" s="135"/>
      <c r="N975" s="135"/>
      <c r="O975" s="135"/>
      <c r="P975" s="135"/>
      <c r="Q975" s="135"/>
      <c r="R975" s="135"/>
      <c r="S975" s="135"/>
      <c r="T975" s="135"/>
      <c r="U975" s="135"/>
      <c r="V975" s="135"/>
      <c r="W975" s="135"/>
      <c r="X975" s="135"/>
      <c r="Y975" s="135"/>
      <c r="Z975" s="135"/>
    </row>
    <row r="976" spans="1:26" ht="21.6" customHeight="1">
      <c r="A976" s="135"/>
      <c r="B976" s="135"/>
      <c r="C976" s="135"/>
      <c r="D976" s="135"/>
      <c r="E976" s="135"/>
      <c r="F976" s="135"/>
      <c r="G976" s="135"/>
      <c r="H976" s="135"/>
      <c r="I976" s="135"/>
      <c r="J976" s="135"/>
      <c r="K976" s="135"/>
      <c r="L976" s="135"/>
      <c r="M976" s="135"/>
      <c r="N976" s="135"/>
      <c r="O976" s="135"/>
      <c r="P976" s="135"/>
      <c r="Q976" s="135"/>
      <c r="R976" s="135"/>
      <c r="S976" s="135"/>
      <c r="T976" s="135"/>
      <c r="U976" s="135"/>
      <c r="V976" s="135"/>
      <c r="W976" s="135"/>
      <c r="X976" s="135"/>
      <c r="Y976" s="135"/>
      <c r="Z976" s="135"/>
    </row>
    <row r="977" spans="1:26" ht="21.6" customHeight="1">
      <c r="A977" s="135"/>
      <c r="B977" s="135"/>
      <c r="C977" s="135"/>
      <c r="D977" s="135"/>
      <c r="E977" s="135"/>
      <c r="F977" s="135"/>
      <c r="G977" s="135"/>
      <c r="H977" s="135"/>
      <c r="I977" s="135"/>
      <c r="J977" s="135"/>
      <c r="K977" s="135"/>
      <c r="L977" s="135"/>
      <c r="M977" s="135"/>
      <c r="N977" s="135"/>
      <c r="O977" s="135"/>
      <c r="P977" s="135"/>
      <c r="Q977" s="135"/>
      <c r="R977" s="135"/>
      <c r="S977" s="135"/>
      <c r="T977" s="135"/>
      <c r="U977" s="135"/>
      <c r="V977" s="135"/>
      <c r="W977" s="135"/>
      <c r="X977" s="135"/>
      <c r="Y977" s="135"/>
      <c r="Z977" s="135"/>
    </row>
    <row r="978" spans="1:26" ht="21.6" customHeight="1">
      <c r="A978" s="135"/>
      <c r="B978" s="135"/>
      <c r="C978" s="135"/>
      <c r="D978" s="135"/>
      <c r="E978" s="135"/>
      <c r="F978" s="135"/>
      <c r="G978" s="135"/>
      <c r="H978" s="135"/>
      <c r="I978" s="135"/>
      <c r="J978" s="135"/>
      <c r="K978" s="135"/>
      <c r="L978" s="135"/>
      <c r="M978" s="135"/>
      <c r="N978" s="135"/>
      <c r="O978" s="135"/>
      <c r="P978" s="135"/>
      <c r="Q978" s="135"/>
      <c r="R978" s="135"/>
      <c r="S978" s="135"/>
      <c r="T978" s="135"/>
      <c r="U978" s="135"/>
      <c r="V978" s="135"/>
      <c r="W978" s="135"/>
      <c r="X978" s="135"/>
      <c r="Y978" s="135"/>
      <c r="Z978" s="135"/>
    </row>
    <row r="979" spans="1:26" ht="21.6" customHeight="1">
      <c r="A979" s="135"/>
      <c r="B979" s="135"/>
      <c r="C979" s="135"/>
      <c r="D979" s="135"/>
      <c r="E979" s="135"/>
      <c r="F979" s="135"/>
      <c r="G979" s="135"/>
      <c r="H979" s="135"/>
      <c r="I979" s="135"/>
      <c r="J979" s="135"/>
      <c r="K979" s="135"/>
      <c r="L979" s="135"/>
      <c r="M979" s="135"/>
      <c r="N979" s="135"/>
      <c r="O979" s="135"/>
      <c r="P979" s="135"/>
      <c r="Q979" s="135"/>
      <c r="R979" s="135"/>
      <c r="S979" s="135"/>
      <c r="T979" s="135"/>
      <c r="U979" s="135"/>
      <c r="V979" s="135"/>
      <c r="W979" s="135"/>
      <c r="X979" s="135"/>
      <c r="Y979" s="135"/>
      <c r="Z979" s="135"/>
    </row>
    <row r="980" spans="1:26" ht="21.6" customHeight="1">
      <c r="A980" s="135"/>
      <c r="B980" s="135"/>
      <c r="C980" s="135"/>
      <c r="D980" s="135"/>
      <c r="E980" s="135"/>
      <c r="F980" s="135"/>
      <c r="G980" s="135"/>
      <c r="H980" s="135"/>
      <c r="I980" s="135"/>
      <c r="J980" s="135"/>
      <c r="K980" s="135"/>
      <c r="L980" s="135"/>
      <c r="M980" s="135"/>
      <c r="N980" s="135"/>
      <c r="O980" s="135"/>
      <c r="P980" s="135"/>
      <c r="Q980" s="135"/>
      <c r="R980" s="135"/>
      <c r="S980" s="135"/>
      <c r="T980" s="135"/>
      <c r="U980" s="135"/>
      <c r="V980" s="135"/>
      <c r="W980" s="135"/>
      <c r="X980" s="135"/>
      <c r="Y980" s="135"/>
      <c r="Z980" s="135"/>
    </row>
    <row r="981" spans="1:26" ht="21.6" customHeight="1">
      <c r="A981" s="135"/>
      <c r="B981" s="135"/>
      <c r="C981" s="135"/>
      <c r="D981" s="135"/>
      <c r="E981" s="135"/>
      <c r="F981" s="135"/>
      <c r="G981" s="135"/>
      <c r="H981" s="135"/>
      <c r="I981" s="135"/>
      <c r="J981" s="135"/>
      <c r="K981" s="135"/>
      <c r="L981" s="135"/>
      <c r="M981" s="135"/>
      <c r="N981" s="135"/>
      <c r="O981" s="135"/>
      <c r="P981" s="135"/>
      <c r="Q981" s="135"/>
      <c r="R981" s="135"/>
      <c r="S981" s="135"/>
      <c r="T981" s="135"/>
      <c r="U981" s="135"/>
      <c r="V981" s="135"/>
      <c r="W981" s="135"/>
      <c r="X981" s="135"/>
      <c r="Y981" s="135"/>
      <c r="Z981" s="135"/>
    </row>
    <row r="982" spans="1:26" ht="21.6" customHeight="1">
      <c r="A982" s="135"/>
      <c r="B982" s="135"/>
      <c r="C982" s="135"/>
      <c r="D982" s="135"/>
      <c r="E982" s="135"/>
      <c r="F982" s="135"/>
      <c r="G982" s="135"/>
      <c r="H982" s="135"/>
      <c r="I982" s="135"/>
      <c r="J982" s="135"/>
      <c r="K982" s="135"/>
      <c r="L982" s="135"/>
      <c r="M982" s="135"/>
      <c r="N982" s="135"/>
      <c r="O982" s="135"/>
      <c r="P982" s="135"/>
      <c r="Q982" s="135"/>
      <c r="R982" s="135"/>
      <c r="S982" s="135"/>
      <c r="T982" s="135"/>
      <c r="U982" s="135"/>
      <c r="V982" s="135"/>
      <c r="W982" s="135"/>
      <c r="X982" s="135"/>
      <c r="Y982" s="135"/>
      <c r="Z982" s="135"/>
    </row>
    <row r="983" spans="1:26" ht="21.6" customHeight="1">
      <c r="A983" s="135"/>
      <c r="B983" s="135"/>
      <c r="C983" s="135"/>
      <c r="D983" s="135"/>
      <c r="E983" s="135"/>
      <c r="F983" s="135"/>
      <c r="G983" s="135"/>
      <c r="H983" s="135"/>
      <c r="I983" s="135"/>
      <c r="J983" s="135"/>
      <c r="K983" s="135"/>
      <c r="L983" s="135"/>
      <c r="M983" s="135"/>
      <c r="N983" s="135"/>
      <c r="O983" s="135"/>
      <c r="P983" s="135"/>
      <c r="Q983" s="135"/>
      <c r="R983" s="135"/>
      <c r="S983" s="135"/>
      <c r="T983" s="135"/>
      <c r="U983" s="135"/>
      <c r="V983" s="135"/>
      <c r="W983" s="135"/>
      <c r="X983" s="135"/>
      <c r="Y983" s="135"/>
      <c r="Z983" s="135"/>
    </row>
    <row r="984" spans="1:26" ht="21.6" customHeight="1">
      <c r="A984" s="135"/>
      <c r="B984" s="135"/>
      <c r="C984" s="135"/>
      <c r="D984" s="135"/>
      <c r="E984" s="135"/>
      <c r="F984" s="135"/>
      <c r="G984" s="135"/>
      <c r="H984" s="135"/>
      <c r="I984" s="135"/>
      <c r="J984" s="135"/>
      <c r="K984" s="135"/>
      <c r="L984" s="135"/>
      <c r="M984" s="135"/>
      <c r="N984" s="135"/>
      <c r="O984" s="135"/>
      <c r="P984" s="135"/>
      <c r="Q984" s="135"/>
      <c r="R984" s="135"/>
      <c r="S984" s="135"/>
      <c r="T984" s="135"/>
      <c r="U984" s="135"/>
      <c r="V984" s="135"/>
      <c r="W984" s="135"/>
      <c r="X984" s="135"/>
      <c r="Y984" s="135"/>
      <c r="Z984" s="135"/>
    </row>
    <row r="985" spans="1:26" ht="21.6" customHeight="1">
      <c r="A985" s="135"/>
      <c r="B985" s="135"/>
      <c r="C985" s="135"/>
      <c r="D985" s="135"/>
      <c r="E985" s="135"/>
      <c r="F985" s="135"/>
      <c r="G985" s="135"/>
      <c r="H985" s="135"/>
      <c r="I985" s="135"/>
      <c r="J985" s="135"/>
      <c r="K985" s="135"/>
      <c r="L985" s="135"/>
      <c r="M985" s="135"/>
      <c r="N985" s="135"/>
      <c r="O985" s="135"/>
      <c r="P985" s="135"/>
      <c r="Q985" s="135"/>
      <c r="R985" s="135"/>
      <c r="S985" s="135"/>
      <c r="T985" s="135"/>
      <c r="U985" s="135"/>
      <c r="V985" s="135"/>
      <c r="W985" s="135"/>
      <c r="X985" s="135"/>
      <c r="Y985" s="135"/>
      <c r="Z985" s="135"/>
    </row>
    <row r="986" spans="1:26" ht="21.6" customHeight="1">
      <c r="A986" s="135"/>
      <c r="B986" s="135"/>
      <c r="C986" s="135"/>
      <c r="D986" s="135"/>
      <c r="E986" s="135"/>
      <c r="F986" s="135"/>
      <c r="G986" s="135"/>
      <c r="H986" s="135"/>
      <c r="I986" s="135"/>
      <c r="J986" s="135"/>
      <c r="K986" s="135"/>
      <c r="L986" s="135"/>
      <c r="M986" s="135"/>
      <c r="N986" s="135"/>
      <c r="O986" s="135"/>
      <c r="P986" s="135"/>
      <c r="Q986" s="135"/>
      <c r="R986" s="135"/>
      <c r="S986" s="135"/>
      <c r="T986" s="135"/>
      <c r="U986" s="135"/>
      <c r="V986" s="135"/>
      <c r="W986" s="135"/>
      <c r="X986" s="135"/>
      <c r="Y986" s="135"/>
      <c r="Z986" s="135"/>
    </row>
    <row r="987" spans="1:26" ht="21.6" customHeight="1">
      <c r="A987" s="135"/>
      <c r="B987" s="135"/>
      <c r="C987" s="135"/>
      <c r="D987" s="135"/>
      <c r="E987" s="135"/>
      <c r="F987" s="135"/>
      <c r="G987" s="135"/>
      <c r="H987" s="135"/>
      <c r="I987" s="135"/>
      <c r="J987" s="135"/>
      <c r="K987" s="135"/>
      <c r="L987" s="135"/>
      <c r="M987" s="135"/>
      <c r="N987" s="135"/>
      <c r="O987" s="135"/>
      <c r="P987" s="135"/>
      <c r="Q987" s="135"/>
      <c r="R987" s="135"/>
      <c r="S987" s="135"/>
      <c r="T987" s="135"/>
      <c r="U987" s="135"/>
      <c r="V987" s="135"/>
      <c r="W987" s="135"/>
      <c r="X987" s="135"/>
      <c r="Y987" s="135"/>
      <c r="Z987" s="135"/>
    </row>
    <row r="988" spans="1:26" ht="21.6" customHeight="1">
      <c r="A988" s="135"/>
      <c r="B988" s="135"/>
      <c r="C988" s="135"/>
      <c r="D988" s="135"/>
      <c r="E988" s="135"/>
      <c r="F988" s="135"/>
      <c r="G988" s="135"/>
      <c r="H988" s="135"/>
      <c r="I988" s="135"/>
      <c r="J988" s="135"/>
      <c r="K988" s="135"/>
      <c r="L988" s="135"/>
      <c r="M988" s="135"/>
      <c r="N988" s="135"/>
      <c r="O988" s="135"/>
      <c r="P988" s="135"/>
      <c r="Q988" s="135"/>
      <c r="R988" s="135"/>
      <c r="S988" s="135"/>
      <c r="T988" s="135"/>
      <c r="U988" s="135"/>
      <c r="V988" s="135"/>
      <c r="W988" s="135"/>
      <c r="X988" s="135"/>
      <c r="Y988" s="135"/>
      <c r="Z988" s="135"/>
    </row>
    <row r="989" spans="1:26" ht="21.6" customHeight="1">
      <c r="A989" s="135"/>
      <c r="B989" s="135"/>
      <c r="C989" s="135"/>
      <c r="D989" s="135"/>
      <c r="E989" s="135"/>
      <c r="F989" s="135"/>
      <c r="G989" s="135"/>
      <c r="H989" s="135"/>
      <c r="I989" s="135"/>
      <c r="J989" s="135"/>
      <c r="K989" s="135"/>
      <c r="L989" s="135"/>
      <c r="M989" s="135"/>
      <c r="N989" s="135"/>
      <c r="O989" s="135"/>
      <c r="P989" s="135"/>
      <c r="Q989" s="135"/>
      <c r="R989" s="135"/>
      <c r="S989" s="135"/>
      <c r="T989" s="135"/>
      <c r="U989" s="135"/>
      <c r="V989" s="135"/>
      <c r="W989" s="135"/>
      <c r="X989" s="135"/>
      <c r="Y989" s="135"/>
      <c r="Z989" s="135"/>
    </row>
    <row r="990" spans="1:26" ht="21.6" customHeight="1">
      <c r="A990" s="135"/>
      <c r="B990" s="135"/>
      <c r="C990" s="135"/>
      <c r="D990" s="135"/>
      <c r="E990" s="135"/>
      <c r="F990" s="135"/>
      <c r="G990" s="135"/>
      <c r="H990" s="135"/>
      <c r="I990" s="135"/>
      <c r="J990" s="135"/>
      <c r="K990" s="135"/>
      <c r="L990" s="135"/>
      <c r="M990" s="135"/>
      <c r="N990" s="135"/>
      <c r="O990" s="135"/>
      <c r="P990" s="135"/>
      <c r="Q990" s="135"/>
      <c r="R990" s="135"/>
      <c r="S990" s="135"/>
      <c r="T990" s="135"/>
      <c r="U990" s="135"/>
      <c r="V990" s="135"/>
      <c r="W990" s="135"/>
      <c r="X990" s="135"/>
      <c r="Y990" s="135"/>
      <c r="Z990" s="135"/>
    </row>
    <row r="991" spans="1:26" ht="21.6" customHeight="1">
      <c r="A991" s="135"/>
      <c r="B991" s="135"/>
      <c r="C991" s="135"/>
      <c r="D991" s="135"/>
      <c r="E991" s="135"/>
      <c r="F991" s="135"/>
      <c r="G991" s="135"/>
      <c r="H991" s="135"/>
      <c r="I991" s="135"/>
      <c r="J991" s="135"/>
      <c r="K991" s="135"/>
      <c r="L991" s="135"/>
      <c r="M991" s="135"/>
      <c r="N991" s="135"/>
      <c r="O991" s="135"/>
      <c r="P991" s="135"/>
      <c r="Q991" s="135"/>
      <c r="R991" s="135"/>
      <c r="S991" s="135"/>
      <c r="T991" s="135"/>
      <c r="U991" s="135"/>
      <c r="V991" s="135"/>
      <c r="W991" s="135"/>
      <c r="X991" s="135"/>
      <c r="Y991" s="135"/>
      <c r="Z991" s="135"/>
    </row>
    <row r="992" spans="1:26" ht="21.6" customHeight="1">
      <c r="A992" s="135"/>
      <c r="B992" s="135"/>
      <c r="C992" s="135"/>
      <c r="D992" s="135"/>
      <c r="E992" s="135"/>
      <c r="F992" s="135"/>
      <c r="G992" s="135"/>
      <c r="H992" s="135"/>
      <c r="I992" s="135"/>
      <c r="J992" s="135"/>
      <c r="K992" s="135"/>
      <c r="L992" s="135"/>
      <c r="M992" s="135"/>
      <c r="N992" s="135"/>
      <c r="O992" s="135"/>
      <c r="P992" s="135"/>
      <c r="Q992" s="135"/>
      <c r="R992" s="135"/>
      <c r="S992" s="135"/>
      <c r="T992" s="135"/>
      <c r="U992" s="135"/>
      <c r="V992" s="135"/>
      <c r="W992" s="135"/>
      <c r="X992" s="135"/>
      <c r="Y992" s="135"/>
      <c r="Z992" s="135"/>
    </row>
    <row r="993" spans="1:26" ht="21.6" customHeight="1">
      <c r="A993" s="135"/>
      <c r="B993" s="135"/>
      <c r="C993" s="135"/>
      <c r="D993" s="135"/>
      <c r="E993" s="135"/>
      <c r="F993" s="135"/>
      <c r="G993" s="135"/>
      <c r="H993" s="135"/>
      <c r="I993" s="135"/>
      <c r="J993" s="135"/>
      <c r="K993" s="135"/>
      <c r="L993" s="135"/>
      <c r="M993" s="135"/>
      <c r="N993" s="135"/>
      <c r="O993" s="135"/>
      <c r="P993" s="135"/>
      <c r="Q993" s="135"/>
      <c r="R993" s="135"/>
      <c r="S993" s="135"/>
      <c r="T993" s="135"/>
      <c r="U993" s="135"/>
      <c r="V993" s="135"/>
      <c r="W993" s="135"/>
      <c r="X993" s="135"/>
      <c r="Y993" s="135"/>
      <c r="Z993" s="135"/>
    </row>
    <row r="994" spans="1:26" ht="21.6" customHeight="1">
      <c r="A994" s="135"/>
      <c r="B994" s="135"/>
      <c r="C994" s="135"/>
      <c r="D994" s="135"/>
      <c r="E994" s="135"/>
      <c r="F994" s="135"/>
      <c r="G994" s="135"/>
      <c r="H994" s="135"/>
      <c r="I994" s="135"/>
      <c r="J994" s="135"/>
      <c r="K994" s="135"/>
      <c r="L994" s="135"/>
      <c r="M994" s="135"/>
      <c r="N994" s="135"/>
      <c r="O994" s="135"/>
      <c r="P994" s="135"/>
      <c r="Q994" s="135"/>
      <c r="R994" s="135"/>
      <c r="S994" s="135"/>
      <c r="T994" s="135"/>
      <c r="U994" s="135"/>
      <c r="V994" s="135"/>
      <c r="W994" s="135"/>
      <c r="X994" s="135"/>
      <c r="Y994" s="135"/>
      <c r="Z994" s="135"/>
    </row>
    <row r="995" spans="1:26" ht="21.6" customHeight="1">
      <c r="A995" s="135"/>
      <c r="B995" s="135"/>
      <c r="C995" s="135"/>
      <c r="D995" s="135"/>
      <c r="E995" s="135"/>
      <c r="F995" s="135"/>
      <c r="G995" s="135"/>
      <c r="H995" s="135"/>
      <c r="I995" s="135"/>
      <c r="J995" s="135"/>
      <c r="K995" s="135"/>
      <c r="L995" s="135"/>
      <c r="M995" s="135"/>
      <c r="N995" s="135"/>
      <c r="O995" s="135"/>
      <c r="P995" s="135"/>
      <c r="Q995" s="135"/>
      <c r="R995" s="135"/>
      <c r="S995" s="135"/>
      <c r="T995" s="135"/>
      <c r="U995" s="135"/>
      <c r="V995" s="135"/>
      <c r="W995" s="135"/>
      <c r="X995" s="135"/>
      <c r="Y995" s="135"/>
      <c r="Z995" s="135"/>
    </row>
    <row r="996" spans="1:26" ht="21.6" customHeight="1">
      <c r="A996" s="135"/>
      <c r="B996" s="135"/>
      <c r="C996" s="135"/>
      <c r="D996" s="135"/>
      <c r="E996" s="135"/>
      <c r="F996" s="135"/>
      <c r="G996" s="135"/>
      <c r="H996" s="135"/>
      <c r="I996" s="135"/>
      <c r="J996" s="135"/>
      <c r="K996" s="135"/>
      <c r="L996" s="135"/>
      <c r="M996" s="135"/>
      <c r="N996" s="135"/>
      <c r="O996" s="135"/>
      <c r="P996" s="135"/>
      <c r="Q996" s="135"/>
      <c r="R996" s="135"/>
      <c r="S996" s="135"/>
      <c r="T996" s="135"/>
      <c r="U996" s="135"/>
      <c r="V996" s="135"/>
      <c r="W996" s="135"/>
      <c r="X996" s="135"/>
      <c r="Y996" s="135"/>
      <c r="Z996" s="135"/>
    </row>
    <row r="997" spans="1:26" ht="21.6" customHeight="1">
      <c r="A997" s="135"/>
      <c r="B997" s="135"/>
      <c r="C997" s="135"/>
      <c r="D997" s="135"/>
      <c r="E997" s="135"/>
      <c r="F997" s="135"/>
      <c r="G997" s="135"/>
      <c r="H997" s="135"/>
      <c r="I997" s="135"/>
      <c r="J997" s="135"/>
      <c r="K997" s="135"/>
      <c r="L997" s="135"/>
      <c r="M997" s="135"/>
      <c r="N997" s="135"/>
      <c r="O997" s="135"/>
      <c r="P997" s="135"/>
      <c r="Q997" s="135"/>
      <c r="R997" s="135"/>
      <c r="S997" s="135"/>
      <c r="T997" s="135"/>
      <c r="U997" s="135"/>
      <c r="V997" s="135"/>
      <c r="W997" s="135"/>
      <c r="X997" s="135"/>
      <c r="Y997" s="135"/>
      <c r="Z997" s="135"/>
    </row>
    <row r="998" spans="1:26" ht="21.6" customHeight="1">
      <c r="A998" s="135"/>
      <c r="B998" s="135"/>
      <c r="C998" s="135"/>
      <c r="D998" s="135"/>
      <c r="E998" s="135"/>
      <c r="F998" s="135"/>
      <c r="G998" s="135"/>
      <c r="H998" s="135"/>
      <c r="I998" s="135"/>
      <c r="J998" s="135"/>
      <c r="K998" s="135"/>
      <c r="L998" s="135"/>
      <c r="M998" s="135"/>
      <c r="N998" s="135"/>
      <c r="O998" s="135"/>
      <c r="P998" s="135"/>
      <c r="Q998" s="135"/>
      <c r="R998" s="135"/>
      <c r="S998" s="135"/>
      <c r="T998" s="135"/>
      <c r="U998" s="135"/>
      <c r="V998" s="135"/>
      <c r="W998" s="135"/>
      <c r="X998" s="135"/>
      <c r="Y998" s="135"/>
      <c r="Z998" s="135"/>
    </row>
    <row r="999" spans="1:26" ht="21.6" customHeight="1">
      <c r="A999" s="135"/>
      <c r="B999" s="135"/>
      <c r="C999" s="135"/>
      <c r="D999" s="135"/>
      <c r="E999" s="135"/>
      <c r="F999" s="135"/>
      <c r="G999" s="135"/>
      <c r="H999" s="135"/>
      <c r="I999" s="135"/>
      <c r="J999" s="135"/>
      <c r="K999" s="135"/>
      <c r="L999" s="135"/>
      <c r="M999" s="135"/>
      <c r="N999" s="135"/>
      <c r="O999" s="135"/>
      <c r="P999" s="135"/>
      <c r="Q999" s="135"/>
      <c r="R999" s="135"/>
      <c r="S999" s="135"/>
      <c r="T999" s="135"/>
      <c r="U999" s="135"/>
      <c r="V999" s="135"/>
      <c r="W999" s="135"/>
      <c r="X999" s="135"/>
      <c r="Y999" s="135"/>
      <c r="Z999" s="135"/>
    </row>
    <row r="1000" spans="1:26" ht="21.6" customHeight="1">
      <c r="A1000" s="135"/>
      <c r="B1000" s="135"/>
      <c r="C1000" s="135"/>
      <c r="D1000" s="135"/>
      <c r="E1000" s="135"/>
      <c r="F1000" s="135"/>
      <c r="G1000" s="135"/>
      <c r="H1000" s="135"/>
      <c r="I1000" s="135"/>
      <c r="J1000" s="135"/>
      <c r="K1000" s="135"/>
      <c r="L1000" s="135"/>
      <c r="M1000" s="135"/>
      <c r="N1000" s="135"/>
      <c r="O1000" s="135"/>
      <c r="P1000" s="135"/>
      <c r="Q1000" s="135"/>
      <c r="R1000" s="135"/>
      <c r="S1000" s="135"/>
      <c r="T1000" s="135"/>
      <c r="U1000" s="135"/>
      <c r="V1000" s="135"/>
      <c r="W1000" s="135"/>
      <c r="X1000" s="135"/>
      <c r="Y1000" s="135"/>
      <c r="Z1000" s="135"/>
    </row>
  </sheetData>
  <mergeCells count="5">
    <mergeCell ref="G2:J3"/>
    <mergeCell ref="C12:D12"/>
    <mergeCell ref="C13:D13"/>
    <mergeCell ref="C14:D14"/>
    <mergeCell ref="C15:D15"/>
  </mergeCells>
  <hyperlinks>
    <hyperlink ref="I5" location="Sheet1!A1" display="Sheet1!A1" xr:uid="{DEDF797A-459D-4120-A87D-DAA17A9D71B6}"/>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B2FDC-3C77-43C5-8B17-8CC77DE6A913}">
  <sheetPr codeName="Sheet41">
    <tabColor rgb="FF7030A0"/>
  </sheetPr>
  <dimension ref="A1:Z1000"/>
  <sheetViews>
    <sheetView workbookViewId="0">
      <selection activeCell="I5" sqref="I5"/>
    </sheetView>
  </sheetViews>
  <sheetFormatPr defaultColWidth="22.77734375" defaultRowHeight="14.4"/>
  <cols>
    <col min="3" max="3" width="13.77734375" customWidth="1"/>
    <col min="4" max="4" width="17.109375" customWidth="1"/>
    <col min="6" max="6" width="17.44140625" customWidth="1"/>
    <col min="7" max="7" width="12.6640625" customWidth="1"/>
    <col min="8" max="8" width="12.77734375" customWidth="1"/>
    <col min="10" max="10" width="10.21875" customWidth="1"/>
  </cols>
  <sheetData>
    <row r="1" spans="1:26" ht="21.6" customHeight="1" thickBot="1">
      <c r="A1" s="148" t="s">
        <v>186</v>
      </c>
      <c r="B1" s="149" t="s">
        <v>51</v>
      </c>
      <c r="C1" s="149" t="s">
        <v>123</v>
      </c>
      <c r="D1" s="149" t="s">
        <v>187</v>
      </c>
      <c r="E1" s="150" t="s">
        <v>121</v>
      </c>
      <c r="F1" s="135"/>
      <c r="G1" s="135"/>
      <c r="H1" s="135"/>
      <c r="I1" s="135"/>
      <c r="J1" s="135"/>
      <c r="K1" s="135"/>
      <c r="L1" s="135"/>
      <c r="M1" s="135"/>
      <c r="N1" s="135"/>
      <c r="O1" s="135"/>
      <c r="P1" s="135"/>
      <c r="Q1" s="135"/>
      <c r="R1" s="135"/>
      <c r="S1" s="135"/>
      <c r="T1" s="135"/>
      <c r="U1" s="135"/>
      <c r="V1" s="135"/>
      <c r="W1" s="135"/>
      <c r="X1" s="135"/>
      <c r="Y1" s="135"/>
      <c r="Z1" s="135"/>
    </row>
    <row r="2" spans="1:26" ht="21.6" customHeight="1">
      <c r="A2" s="147" t="s">
        <v>188</v>
      </c>
      <c r="B2" s="147" t="s">
        <v>149</v>
      </c>
      <c r="C2" s="147">
        <v>57417</v>
      </c>
      <c r="D2" s="147" t="s">
        <v>42</v>
      </c>
      <c r="E2" s="147" t="s">
        <v>189</v>
      </c>
      <c r="F2" s="135"/>
      <c r="G2" s="510" t="s">
        <v>264</v>
      </c>
      <c r="H2" s="511"/>
      <c r="I2" s="511"/>
      <c r="J2" s="512"/>
      <c r="K2" s="135"/>
      <c r="L2" s="135"/>
      <c r="M2" s="135"/>
      <c r="N2" s="135"/>
      <c r="O2" s="135"/>
      <c r="P2" s="135"/>
      <c r="Q2" s="135"/>
      <c r="R2" s="135"/>
      <c r="S2" s="135"/>
      <c r="T2" s="135"/>
      <c r="U2" s="135"/>
      <c r="V2" s="135"/>
      <c r="W2" s="135"/>
      <c r="X2" s="135"/>
      <c r="Y2" s="135"/>
      <c r="Z2" s="135"/>
    </row>
    <row r="3" spans="1:26" ht="21.6" customHeight="1" thickBot="1">
      <c r="A3" s="145" t="s">
        <v>190</v>
      </c>
      <c r="B3" s="145" t="s">
        <v>150</v>
      </c>
      <c r="C3" s="145">
        <v>69796</v>
      </c>
      <c r="D3" s="145" t="s">
        <v>191</v>
      </c>
      <c r="E3" s="145" t="s">
        <v>258</v>
      </c>
      <c r="F3" s="135"/>
      <c r="G3" s="513"/>
      <c r="H3" s="514"/>
      <c r="I3" s="514"/>
      <c r="J3" s="515"/>
      <c r="K3" s="135"/>
      <c r="L3" s="135"/>
      <c r="M3" s="135"/>
      <c r="N3" s="135"/>
      <c r="O3" s="135"/>
      <c r="P3" s="135"/>
      <c r="Q3" s="135"/>
      <c r="R3" s="135"/>
      <c r="S3" s="135"/>
      <c r="T3" s="135"/>
      <c r="U3" s="135"/>
      <c r="V3" s="135"/>
      <c r="W3" s="135"/>
      <c r="X3" s="135"/>
      <c r="Y3" s="135"/>
      <c r="Z3" s="135"/>
    </row>
    <row r="4" spans="1:26" ht="21.6" customHeight="1" thickBot="1">
      <c r="A4" s="145" t="s">
        <v>192</v>
      </c>
      <c r="B4" s="145" t="s">
        <v>151</v>
      </c>
      <c r="C4" s="145">
        <v>56742</v>
      </c>
      <c r="D4" s="145" t="s">
        <v>193</v>
      </c>
      <c r="E4" s="145" t="s">
        <v>130</v>
      </c>
      <c r="F4" s="135"/>
      <c r="G4" s="135"/>
      <c r="H4" s="135"/>
      <c r="I4" s="135"/>
      <c r="J4" s="135"/>
      <c r="K4" s="135"/>
      <c r="L4" s="135"/>
      <c r="M4" s="135"/>
      <c r="N4" s="135"/>
      <c r="O4" s="135"/>
      <c r="P4" s="135"/>
      <c r="Q4" s="135"/>
      <c r="R4" s="135"/>
      <c r="S4" s="135"/>
      <c r="T4" s="135"/>
      <c r="U4" s="135"/>
      <c r="V4" s="135"/>
      <c r="W4" s="135"/>
      <c r="X4" s="135"/>
      <c r="Y4" s="135"/>
      <c r="Z4" s="135"/>
    </row>
    <row r="5" spans="1:26" ht="21.6" customHeight="1" thickBot="1">
      <c r="A5" s="145" t="s">
        <v>194</v>
      </c>
      <c r="B5" s="145" t="s">
        <v>55</v>
      </c>
      <c r="C5" s="145">
        <v>61801</v>
      </c>
      <c r="D5" s="145" t="s">
        <v>195</v>
      </c>
      <c r="E5" s="145" t="s">
        <v>132</v>
      </c>
      <c r="F5" s="135"/>
      <c r="G5" s="135"/>
      <c r="H5" s="135"/>
      <c r="I5" s="45" t="s">
        <v>111</v>
      </c>
      <c r="J5" s="135"/>
      <c r="K5" s="135"/>
      <c r="L5" s="135"/>
      <c r="M5" s="135"/>
      <c r="N5" s="135"/>
      <c r="O5" s="135"/>
      <c r="P5" s="135"/>
      <c r="Q5" s="135"/>
      <c r="R5" s="135"/>
      <c r="S5" s="135"/>
      <c r="T5" s="135"/>
      <c r="U5" s="135"/>
      <c r="V5" s="135"/>
      <c r="W5" s="135"/>
      <c r="X5" s="135"/>
      <c r="Y5" s="135"/>
      <c r="Z5" s="135"/>
    </row>
    <row r="6" spans="1:26" ht="21.6" customHeight="1">
      <c r="A6" s="145" t="s">
        <v>196</v>
      </c>
      <c r="B6" s="145" t="s">
        <v>56</v>
      </c>
      <c r="C6" s="145">
        <v>53063</v>
      </c>
      <c r="D6" s="145" t="s">
        <v>104</v>
      </c>
      <c r="E6" s="145" t="s">
        <v>133</v>
      </c>
      <c r="F6" s="135"/>
      <c r="G6" s="135"/>
      <c r="H6" s="135"/>
      <c r="I6" s="135"/>
      <c r="J6" s="135"/>
      <c r="K6" s="135"/>
      <c r="L6" s="135"/>
      <c r="M6" s="135"/>
      <c r="N6" s="135"/>
      <c r="O6" s="135"/>
      <c r="P6" s="135"/>
      <c r="Q6" s="135"/>
      <c r="R6" s="135"/>
      <c r="S6" s="135"/>
      <c r="T6" s="135"/>
      <c r="U6" s="135"/>
      <c r="V6" s="135"/>
      <c r="W6" s="135"/>
      <c r="X6" s="135"/>
      <c r="Y6" s="135"/>
      <c r="Z6" s="135"/>
    </row>
    <row r="7" spans="1:26" ht="21.6" customHeight="1">
      <c r="A7" s="145" t="s">
        <v>197</v>
      </c>
      <c r="B7" s="145" t="s">
        <v>125</v>
      </c>
      <c r="C7" s="145">
        <v>59543</v>
      </c>
      <c r="D7" s="145" t="s">
        <v>198</v>
      </c>
      <c r="E7" s="145" t="s">
        <v>134</v>
      </c>
      <c r="F7" s="135"/>
      <c r="G7" s="135"/>
      <c r="H7" s="135"/>
      <c r="I7" s="135"/>
      <c r="J7" s="135"/>
      <c r="K7" s="135"/>
      <c r="L7" s="135"/>
      <c r="M7" s="135"/>
      <c r="N7" s="135"/>
      <c r="O7" s="135"/>
      <c r="P7" s="135"/>
      <c r="Q7" s="135"/>
      <c r="R7" s="135"/>
      <c r="S7" s="135"/>
      <c r="T7" s="135"/>
      <c r="U7" s="135"/>
      <c r="V7" s="135"/>
      <c r="W7" s="135"/>
      <c r="X7" s="135"/>
      <c r="Y7" s="135"/>
      <c r="Z7" s="135"/>
    </row>
    <row r="8" spans="1:26" ht="21.6" customHeight="1">
      <c r="A8" s="145" t="s">
        <v>199</v>
      </c>
      <c r="B8" s="145" t="s">
        <v>135</v>
      </c>
      <c r="C8" s="145">
        <v>70819</v>
      </c>
      <c r="D8" s="145" t="s">
        <v>42</v>
      </c>
      <c r="E8" s="145" t="s">
        <v>128</v>
      </c>
      <c r="F8" s="135"/>
      <c r="G8" s="135"/>
      <c r="H8" s="135"/>
      <c r="I8" s="135"/>
      <c r="J8" s="135"/>
      <c r="K8" s="135"/>
      <c r="L8" s="135"/>
      <c r="M8" s="135"/>
      <c r="N8" s="135"/>
      <c r="O8" s="135"/>
      <c r="P8" s="135"/>
      <c r="Q8" s="135"/>
      <c r="R8" s="135"/>
      <c r="S8" s="135"/>
      <c r="T8" s="135"/>
      <c r="U8" s="135"/>
      <c r="V8" s="135"/>
      <c r="W8" s="135"/>
      <c r="X8" s="135"/>
      <c r="Y8" s="135"/>
      <c r="Z8" s="135"/>
    </row>
    <row r="9" spans="1:26" ht="21.6" customHeight="1">
      <c r="A9" s="145" t="s">
        <v>201</v>
      </c>
      <c r="B9" s="145" t="s">
        <v>136</v>
      </c>
      <c r="C9" s="145">
        <v>74185</v>
      </c>
      <c r="D9" s="145" t="s">
        <v>191</v>
      </c>
      <c r="E9" s="145" t="s">
        <v>189</v>
      </c>
      <c r="F9" s="135"/>
      <c r="G9" s="135"/>
      <c r="H9" s="135"/>
      <c r="I9" s="135"/>
      <c r="J9" s="135"/>
      <c r="K9" s="135"/>
      <c r="L9" s="135"/>
      <c r="M9" s="135"/>
      <c r="N9" s="135"/>
      <c r="O9" s="135"/>
      <c r="P9" s="135"/>
      <c r="Q9" s="135"/>
      <c r="R9" s="135"/>
      <c r="S9" s="135"/>
      <c r="T9" s="135"/>
      <c r="U9" s="135"/>
      <c r="V9" s="135"/>
      <c r="W9" s="135"/>
      <c r="X9" s="135"/>
      <c r="Y9" s="135"/>
      <c r="Z9" s="135"/>
    </row>
    <row r="10" spans="1:26" ht="21.6" customHeight="1">
      <c r="A10" s="135"/>
      <c r="B10" s="135"/>
      <c r="C10" s="135"/>
      <c r="D10" s="135"/>
      <c r="E10" s="135"/>
      <c r="J10" s="135"/>
      <c r="K10" s="135"/>
      <c r="L10" s="135"/>
      <c r="M10" s="135"/>
      <c r="N10" s="135"/>
      <c r="O10" s="135"/>
      <c r="P10" s="135"/>
      <c r="Q10" s="135"/>
      <c r="R10" s="135"/>
      <c r="S10" s="135"/>
      <c r="T10" s="135"/>
      <c r="U10" s="135"/>
      <c r="V10" s="135"/>
      <c r="W10" s="135"/>
      <c r="X10" s="135"/>
      <c r="Y10" s="135"/>
      <c r="Z10" s="135"/>
    </row>
    <row r="11" spans="1:26" ht="21.6" customHeight="1" thickBot="1">
      <c r="A11" s="135"/>
      <c r="B11" s="135"/>
      <c r="C11" s="135"/>
      <c r="D11" s="135"/>
      <c r="E11" s="135"/>
      <c r="F11" s="135"/>
      <c r="G11" s="135"/>
      <c r="H11" s="135"/>
      <c r="I11" s="135"/>
      <c r="J11" s="135"/>
      <c r="K11" s="135"/>
      <c r="L11" s="135"/>
      <c r="M11" s="135"/>
      <c r="N11" s="135"/>
      <c r="O11" s="135"/>
      <c r="P11" s="135"/>
      <c r="Q11" s="135"/>
      <c r="R11" s="135"/>
      <c r="S11" s="135"/>
      <c r="T11" s="135"/>
      <c r="U11" s="135"/>
      <c r="V11" s="135"/>
      <c r="W11" s="135"/>
      <c r="X11" s="135"/>
      <c r="Y11" s="135"/>
      <c r="Z11" s="135"/>
    </row>
    <row r="12" spans="1:26" ht="21.6" customHeight="1" thickBot="1">
      <c r="A12" s="135"/>
      <c r="B12" s="135"/>
      <c r="C12" s="494" t="s">
        <v>219</v>
      </c>
      <c r="D12" s="495"/>
      <c r="E12" s="135"/>
      <c r="F12" s="135"/>
      <c r="G12" s="135"/>
      <c r="H12" s="135"/>
      <c r="I12" s="135"/>
      <c r="J12" s="135"/>
      <c r="K12" s="135"/>
      <c r="L12" s="135"/>
      <c r="M12" s="135"/>
      <c r="N12" s="135"/>
      <c r="O12" s="135"/>
      <c r="P12" s="135"/>
      <c r="Q12" s="135"/>
      <c r="R12" s="135"/>
      <c r="S12" s="135"/>
      <c r="T12" s="135"/>
      <c r="U12" s="135"/>
      <c r="V12" s="135"/>
      <c r="W12" s="135"/>
      <c r="X12" s="135"/>
      <c r="Y12" s="135"/>
      <c r="Z12" s="135"/>
    </row>
    <row r="13" spans="1:26" ht="21.6" customHeight="1" thickBot="1">
      <c r="A13" s="135"/>
      <c r="B13" s="135"/>
      <c r="C13" s="516" t="s">
        <v>56</v>
      </c>
      <c r="D13" s="517"/>
      <c r="F13" s="135"/>
      <c r="G13" s="135"/>
      <c r="H13" s="135"/>
      <c r="I13" s="135"/>
      <c r="J13" s="135"/>
      <c r="K13" s="135"/>
      <c r="L13" s="135"/>
      <c r="M13" s="135"/>
      <c r="N13" s="135"/>
      <c r="O13" s="135"/>
      <c r="P13" s="135"/>
      <c r="Q13" s="135"/>
      <c r="R13" s="135"/>
      <c r="S13" s="135"/>
      <c r="T13" s="135"/>
      <c r="U13" s="135"/>
      <c r="V13" s="135"/>
      <c r="W13" s="135"/>
      <c r="X13" s="135"/>
      <c r="Y13" s="135"/>
      <c r="Z13" s="135"/>
    </row>
    <row r="14" spans="1:26" ht="21.6" customHeight="1" thickBot="1">
      <c r="A14" s="135"/>
      <c r="B14" s="135"/>
      <c r="C14" s="508" t="s">
        <v>151</v>
      </c>
      <c r="D14" s="509"/>
      <c r="F14" s="135"/>
      <c r="G14" s="135"/>
      <c r="H14" s="135"/>
      <c r="I14" s="135"/>
      <c r="J14" s="135"/>
      <c r="K14" s="135"/>
      <c r="L14" s="135"/>
      <c r="M14" s="135"/>
      <c r="N14" s="135"/>
      <c r="O14" s="135"/>
      <c r="P14" s="135"/>
      <c r="Q14" s="135"/>
      <c r="R14" s="135"/>
      <c r="S14" s="135"/>
      <c r="T14" s="135"/>
      <c r="U14" s="135"/>
      <c r="V14" s="135"/>
      <c r="W14" s="135"/>
      <c r="X14" s="135"/>
      <c r="Y14" s="135"/>
      <c r="Z14" s="135"/>
    </row>
    <row r="15" spans="1:26" ht="21.6" customHeight="1" thickBot="1">
      <c r="A15" s="135"/>
      <c r="B15" s="135"/>
      <c r="C15" s="518" t="s">
        <v>149</v>
      </c>
      <c r="D15" s="519"/>
      <c r="F15" s="135"/>
      <c r="G15" s="135"/>
      <c r="H15" s="135"/>
      <c r="I15" s="135"/>
      <c r="J15" s="135"/>
      <c r="K15" s="135"/>
      <c r="L15" s="135"/>
      <c r="M15" s="135"/>
      <c r="N15" s="135"/>
      <c r="O15" s="135"/>
      <c r="P15" s="135"/>
      <c r="Q15" s="135"/>
      <c r="R15" s="135"/>
      <c r="S15" s="135"/>
      <c r="T15" s="135"/>
      <c r="U15" s="135"/>
      <c r="V15" s="135"/>
      <c r="W15" s="135"/>
      <c r="X15" s="135"/>
      <c r="Y15" s="135"/>
      <c r="Z15" s="135"/>
    </row>
    <row r="16" spans="1:26" ht="21.6" customHeight="1">
      <c r="A16" s="135"/>
      <c r="B16" s="135"/>
      <c r="C16" s="135"/>
      <c r="E16" s="135"/>
      <c r="F16" s="135"/>
      <c r="G16" s="135"/>
      <c r="H16" s="135"/>
      <c r="I16" s="135"/>
      <c r="J16" s="135"/>
      <c r="K16" s="135"/>
      <c r="L16" s="135"/>
      <c r="M16" s="135"/>
      <c r="N16" s="135"/>
      <c r="O16" s="135"/>
      <c r="P16" s="135"/>
      <c r="Q16" s="135"/>
      <c r="R16" s="135"/>
      <c r="S16" s="135"/>
      <c r="T16" s="135"/>
      <c r="U16" s="135"/>
      <c r="V16" s="135"/>
      <c r="W16" s="135"/>
      <c r="X16" s="135"/>
      <c r="Y16" s="135"/>
      <c r="Z16" s="135"/>
    </row>
    <row r="17" spans="1:26" ht="21.6" customHeight="1">
      <c r="A17" s="135"/>
      <c r="B17" s="135"/>
      <c r="C17" s="135"/>
      <c r="E17" s="135"/>
      <c r="F17" s="135"/>
      <c r="G17" s="135"/>
      <c r="H17" s="135"/>
      <c r="I17" s="135"/>
      <c r="J17" s="135"/>
      <c r="K17" s="135"/>
      <c r="L17" s="135"/>
      <c r="M17" s="135"/>
      <c r="N17" s="135"/>
      <c r="O17" s="135"/>
      <c r="P17" s="135"/>
      <c r="Q17" s="135"/>
      <c r="R17" s="135"/>
      <c r="S17" s="135"/>
      <c r="T17" s="135"/>
      <c r="U17" s="135"/>
      <c r="V17" s="135"/>
      <c r="W17" s="135"/>
      <c r="X17" s="135"/>
      <c r="Y17" s="135"/>
      <c r="Z17" s="135"/>
    </row>
    <row r="18" spans="1:26" ht="21.6" customHeight="1">
      <c r="A18" s="135"/>
      <c r="B18" s="135"/>
      <c r="C18" s="135"/>
      <c r="E18" s="135"/>
      <c r="F18" s="135"/>
      <c r="G18" s="135"/>
      <c r="H18" s="135"/>
      <c r="I18" s="135"/>
      <c r="J18" s="135"/>
      <c r="K18" s="135"/>
      <c r="L18" s="135"/>
      <c r="M18" s="135"/>
      <c r="N18" s="135"/>
      <c r="O18" s="135"/>
      <c r="P18" s="135"/>
      <c r="Q18" s="135"/>
      <c r="R18" s="135"/>
      <c r="S18" s="135"/>
      <c r="T18" s="135"/>
      <c r="U18" s="135"/>
      <c r="V18" s="135"/>
      <c r="W18" s="135"/>
      <c r="X18" s="135"/>
      <c r="Y18" s="135"/>
      <c r="Z18" s="135"/>
    </row>
    <row r="19" spans="1:26" ht="21.6" customHeight="1">
      <c r="A19" s="135"/>
      <c r="B19" s="135"/>
      <c r="C19" s="135"/>
      <c r="D19" s="135"/>
      <c r="E19" s="135"/>
      <c r="F19" s="135"/>
      <c r="G19" s="135"/>
      <c r="H19" s="135"/>
      <c r="I19" s="135"/>
      <c r="J19" s="135"/>
      <c r="K19" s="135"/>
      <c r="L19" s="135"/>
      <c r="M19" s="135"/>
      <c r="N19" s="135"/>
      <c r="O19" s="135"/>
      <c r="P19" s="135"/>
      <c r="Q19" s="135"/>
      <c r="R19" s="135"/>
      <c r="S19" s="135"/>
      <c r="T19" s="135"/>
      <c r="U19" s="135"/>
      <c r="V19" s="135"/>
      <c r="W19" s="135"/>
      <c r="X19" s="135"/>
      <c r="Y19" s="135"/>
      <c r="Z19" s="135"/>
    </row>
    <row r="20" spans="1:26" ht="21.6" customHeight="1">
      <c r="A20" s="135"/>
      <c r="B20" s="135"/>
      <c r="C20" s="135"/>
      <c r="D20" s="135"/>
      <c r="E20" s="135"/>
      <c r="F20" s="135"/>
      <c r="G20" s="135"/>
      <c r="H20" s="135"/>
      <c r="I20" s="135"/>
      <c r="J20" s="135"/>
      <c r="K20" s="135"/>
      <c r="L20" s="135"/>
      <c r="M20" s="135"/>
      <c r="N20" s="135"/>
      <c r="O20" s="135"/>
      <c r="P20" s="135"/>
      <c r="Q20" s="135"/>
      <c r="R20" s="135"/>
      <c r="S20" s="135"/>
      <c r="T20" s="135"/>
      <c r="U20" s="135"/>
      <c r="V20" s="135"/>
      <c r="W20" s="135"/>
      <c r="X20" s="135"/>
      <c r="Y20" s="135"/>
      <c r="Z20" s="135"/>
    </row>
    <row r="21" spans="1:26" ht="21.6" customHeight="1">
      <c r="A21" s="135"/>
      <c r="B21" s="135"/>
      <c r="C21" s="135"/>
      <c r="D21" s="135"/>
      <c r="E21" s="135"/>
      <c r="F21" s="135"/>
      <c r="G21" s="135"/>
      <c r="H21" s="135"/>
      <c r="I21" s="135"/>
      <c r="J21" s="135"/>
      <c r="K21" s="135"/>
      <c r="L21" s="135"/>
      <c r="M21" s="135"/>
      <c r="N21" s="135"/>
      <c r="O21" s="135"/>
      <c r="P21" s="135"/>
      <c r="Q21" s="135"/>
      <c r="R21" s="135"/>
      <c r="S21" s="135"/>
      <c r="T21" s="135"/>
      <c r="U21" s="135"/>
      <c r="V21" s="135"/>
      <c r="W21" s="135"/>
      <c r="X21" s="135"/>
      <c r="Y21" s="135"/>
      <c r="Z21" s="135"/>
    </row>
    <row r="22" spans="1:26" ht="21.6" customHeight="1">
      <c r="A22" s="135"/>
      <c r="B22" s="135"/>
      <c r="C22" s="135"/>
      <c r="D22" s="135"/>
      <c r="E22" s="135"/>
      <c r="F22" s="135"/>
      <c r="G22" s="135"/>
      <c r="H22" s="135"/>
      <c r="I22" s="135"/>
      <c r="J22" s="135"/>
      <c r="K22" s="135"/>
      <c r="L22" s="135"/>
      <c r="M22" s="135"/>
      <c r="N22" s="135"/>
      <c r="O22" s="135"/>
      <c r="P22" s="135"/>
      <c r="Q22" s="135"/>
      <c r="R22" s="135"/>
      <c r="S22" s="135"/>
      <c r="T22" s="135"/>
      <c r="U22" s="135"/>
      <c r="V22" s="135"/>
      <c r="W22" s="135"/>
      <c r="X22" s="135"/>
      <c r="Y22" s="135"/>
      <c r="Z22" s="135"/>
    </row>
    <row r="23" spans="1:26" ht="21.6" customHeight="1">
      <c r="A23" s="135"/>
      <c r="B23" s="135"/>
      <c r="C23" s="135"/>
      <c r="D23" s="135"/>
      <c r="E23" s="135"/>
      <c r="F23" s="135"/>
      <c r="G23" s="135"/>
      <c r="H23" s="135"/>
      <c r="I23" s="135"/>
      <c r="J23" s="135"/>
      <c r="K23" s="135"/>
      <c r="L23" s="135"/>
      <c r="M23" s="135"/>
      <c r="N23" s="135"/>
      <c r="O23" s="135"/>
      <c r="P23" s="135"/>
      <c r="Q23" s="135"/>
      <c r="R23" s="135"/>
      <c r="S23" s="135"/>
      <c r="T23" s="135"/>
      <c r="U23" s="135"/>
      <c r="V23" s="135"/>
      <c r="W23" s="135"/>
      <c r="X23" s="135"/>
      <c r="Y23" s="135"/>
      <c r="Z23" s="135"/>
    </row>
    <row r="24" spans="1:26" ht="21.6" customHeight="1">
      <c r="A24" s="135"/>
      <c r="B24" s="135"/>
      <c r="C24" s="135"/>
      <c r="D24" s="135"/>
      <c r="E24" s="135"/>
      <c r="F24" s="135"/>
      <c r="G24" s="135"/>
      <c r="H24" s="135"/>
      <c r="I24" s="135"/>
      <c r="J24" s="135"/>
      <c r="K24" s="135"/>
      <c r="L24" s="135"/>
      <c r="M24" s="135"/>
      <c r="N24" s="135"/>
      <c r="O24" s="135"/>
      <c r="P24" s="135"/>
      <c r="Q24" s="135"/>
      <c r="R24" s="135"/>
      <c r="S24" s="135"/>
      <c r="T24" s="135"/>
      <c r="U24" s="135"/>
      <c r="V24" s="135"/>
      <c r="W24" s="135"/>
      <c r="X24" s="135"/>
      <c r="Y24" s="135"/>
      <c r="Z24" s="135"/>
    </row>
    <row r="25" spans="1:26" ht="21.6" customHeight="1">
      <c r="A25" s="135"/>
      <c r="B25" s="135"/>
      <c r="C25" s="135"/>
      <c r="D25" s="135"/>
      <c r="E25" s="135"/>
      <c r="F25" s="135"/>
      <c r="G25" s="135"/>
      <c r="H25" s="135"/>
      <c r="I25" s="135"/>
      <c r="J25" s="135"/>
      <c r="K25" s="135"/>
      <c r="L25" s="135"/>
      <c r="M25" s="135"/>
      <c r="N25" s="135"/>
      <c r="O25" s="135"/>
      <c r="P25" s="135"/>
      <c r="Q25" s="135"/>
      <c r="R25" s="135"/>
      <c r="S25" s="135"/>
      <c r="T25" s="135"/>
      <c r="U25" s="135"/>
      <c r="V25" s="135"/>
      <c r="W25" s="135"/>
      <c r="X25" s="135"/>
      <c r="Y25" s="135"/>
      <c r="Z25" s="135"/>
    </row>
    <row r="26" spans="1:26" ht="21.6" customHeight="1">
      <c r="A26" s="135"/>
      <c r="B26" s="135"/>
      <c r="C26" s="135"/>
      <c r="D26" s="135"/>
      <c r="E26" s="135"/>
      <c r="F26" s="135"/>
      <c r="G26" s="135"/>
      <c r="H26" s="135"/>
      <c r="I26" s="135"/>
      <c r="J26" s="135"/>
      <c r="K26" s="135"/>
      <c r="L26" s="135"/>
      <c r="M26" s="135"/>
      <c r="N26" s="135"/>
      <c r="O26" s="135"/>
      <c r="P26" s="135"/>
      <c r="Q26" s="135"/>
      <c r="R26" s="135"/>
      <c r="S26" s="135"/>
      <c r="T26" s="135"/>
      <c r="U26" s="135"/>
      <c r="V26" s="135"/>
      <c r="W26" s="135"/>
      <c r="X26" s="135"/>
      <c r="Y26" s="135"/>
      <c r="Z26" s="135"/>
    </row>
    <row r="27" spans="1:26" ht="21.6" customHeight="1">
      <c r="A27" s="135"/>
      <c r="B27" s="135"/>
      <c r="C27" s="135"/>
      <c r="D27" s="135"/>
      <c r="E27" s="135"/>
      <c r="F27" s="135"/>
      <c r="G27" s="135"/>
      <c r="H27" s="135"/>
      <c r="I27" s="135"/>
      <c r="J27" s="135"/>
      <c r="K27" s="135"/>
      <c r="L27" s="135"/>
      <c r="M27" s="135"/>
      <c r="N27" s="135"/>
      <c r="O27" s="135"/>
      <c r="P27" s="135"/>
      <c r="Q27" s="135"/>
      <c r="R27" s="135"/>
      <c r="S27" s="135"/>
      <c r="T27" s="135"/>
      <c r="U27" s="135"/>
      <c r="V27" s="135"/>
      <c r="W27" s="135"/>
      <c r="X27" s="135"/>
      <c r="Y27" s="135"/>
      <c r="Z27" s="135"/>
    </row>
    <row r="28" spans="1:26" ht="21.6" customHeight="1">
      <c r="A28" s="135"/>
      <c r="B28" s="135"/>
      <c r="C28" s="135"/>
      <c r="D28" s="135"/>
      <c r="E28" s="135"/>
      <c r="F28" s="135"/>
      <c r="G28" s="135"/>
      <c r="H28" s="135"/>
      <c r="I28" s="135"/>
      <c r="J28" s="135"/>
      <c r="K28" s="135"/>
      <c r="L28" s="135"/>
      <c r="M28" s="135"/>
      <c r="N28" s="135"/>
      <c r="O28" s="135"/>
      <c r="P28" s="135"/>
      <c r="Q28" s="135"/>
      <c r="R28" s="135"/>
      <c r="S28" s="135"/>
      <c r="T28" s="135"/>
      <c r="U28" s="135"/>
      <c r="V28" s="135"/>
      <c r="W28" s="135"/>
      <c r="X28" s="135"/>
      <c r="Y28" s="135"/>
      <c r="Z28" s="135"/>
    </row>
    <row r="29" spans="1:26" ht="21.6" customHeight="1">
      <c r="A29" s="135"/>
      <c r="B29" s="135"/>
      <c r="C29" s="135"/>
      <c r="D29" s="135"/>
      <c r="E29" s="135"/>
      <c r="F29" s="135"/>
      <c r="G29" s="135"/>
      <c r="H29" s="135"/>
      <c r="I29" s="135"/>
      <c r="J29" s="135"/>
      <c r="K29" s="135"/>
      <c r="L29" s="135"/>
      <c r="M29" s="135"/>
      <c r="N29" s="135"/>
      <c r="O29" s="135"/>
      <c r="P29" s="135"/>
      <c r="Q29" s="135"/>
      <c r="R29" s="135"/>
      <c r="S29" s="135"/>
      <c r="T29" s="135"/>
      <c r="U29" s="135"/>
      <c r="V29" s="135"/>
      <c r="W29" s="135"/>
      <c r="X29" s="135"/>
      <c r="Y29" s="135"/>
      <c r="Z29" s="135"/>
    </row>
    <row r="30" spans="1:26" ht="21.6" customHeight="1">
      <c r="A30" s="135"/>
      <c r="B30" s="135"/>
      <c r="C30" s="135"/>
      <c r="D30" s="135"/>
      <c r="E30" s="135"/>
      <c r="F30" s="135"/>
      <c r="G30" s="135"/>
      <c r="H30" s="135"/>
      <c r="I30" s="135"/>
      <c r="J30" s="135"/>
      <c r="K30" s="135"/>
      <c r="L30" s="135"/>
      <c r="M30" s="135"/>
      <c r="N30" s="135"/>
      <c r="O30" s="135"/>
      <c r="P30" s="135"/>
      <c r="Q30" s="135"/>
      <c r="R30" s="135"/>
      <c r="S30" s="135"/>
      <c r="T30" s="135"/>
      <c r="U30" s="135"/>
      <c r="V30" s="135"/>
      <c r="W30" s="135"/>
      <c r="X30" s="135"/>
      <c r="Y30" s="135"/>
      <c r="Z30" s="135"/>
    </row>
    <row r="31" spans="1:26" ht="21.6" customHeight="1">
      <c r="A31" s="135"/>
      <c r="B31" s="135"/>
      <c r="C31" s="135"/>
      <c r="D31" s="135"/>
      <c r="E31" s="135"/>
      <c r="F31" s="135"/>
      <c r="G31" s="135"/>
      <c r="H31" s="135"/>
      <c r="I31" s="135"/>
      <c r="J31" s="135"/>
      <c r="K31" s="135"/>
      <c r="L31" s="135"/>
      <c r="M31" s="135"/>
      <c r="N31" s="135"/>
      <c r="O31" s="135"/>
      <c r="P31" s="135"/>
      <c r="Q31" s="135"/>
      <c r="R31" s="135"/>
      <c r="S31" s="135"/>
      <c r="T31" s="135"/>
      <c r="U31" s="135"/>
      <c r="V31" s="135"/>
      <c r="W31" s="135"/>
      <c r="X31" s="135"/>
      <c r="Y31" s="135"/>
      <c r="Z31" s="135"/>
    </row>
    <row r="32" spans="1:26" ht="21.6" customHeight="1">
      <c r="A32" s="135"/>
      <c r="B32" s="135"/>
      <c r="C32" s="135"/>
      <c r="D32" s="135"/>
      <c r="E32" s="135"/>
      <c r="F32" s="135"/>
      <c r="G32" s="135"/>
      <c r="H32" s="135"/>
      <c r="I32" s="135"/>
      <c r="J32" s="135"/>
      <c r="K32" s="135"/>
      <c r="L32" s="135"/>
      <c r="M32" s="135"/>
      <c r="N32" s="135"/>
      <c r="O32" s="135"/>
      <c r="P32" s="135"/>
      <c r="Q32" s="135"/>
      <c r="R32" s="135"/>
      <c r="S32" s="135"/>
      <c r="T32" s="135"/>
      <c r="U32" s="135"/>
      <c r="V32" s="135"/>
      <c r="W32" s="135"/>
      <c r="X32" s="135"/>
      <c r="Y32" s="135"/>
      <c r="Z32" s="135"/>
    </row>
    <row r="33" spans="1:26" ht="21.6" customHeight="1">
      <c r="A33" s="135"/>
      <c r="B33" s="135"/>
      <c r="C33" s="135"/>
      <c r="D33" s="135"/>
      <c r="E33" s="135"/>
      <c r="F33" s="135"/>
      <c r="G33" s="135"/>
      <c r="H33" s="135"/>
      <c r="I33" s="135"/>
      <c r="J33" s="135"/>
      <c r="K33" s="135"/>
      <c r="L33" s="135"/>
      <c r="M33" s="135"/>
      <c r="N33" s="135"/>
      <c r="O33" s="135"/>
      <c r="P33" s="135"/>
      <c r="Q33" s="135"/>
      <c r="R33" s="135"/>
      <c r="S33" s="135"/>
      <c r="T33" s="135"/>
      <c r="U33" s="135"/>
      <c r="V33" s="135"/>
      <c r="W33" s="135"/>
      <c r="X33" s="135"/>
      <c r="Y33" s="135"/>
      <c r="Z33" s="135"/>
    </row>
    <row r="34" spans="1:26" ht="21.6" customHeight="1">
      <c r="A34" s="135"/>
      <c r="B34" s="135"/>
      <c r="C34" s="135"/>
      <c r="D34" s="135"/>
      <c r="E34" s="135"/>
      <c r="F34" s="135"/>
      <c r="G34" s="135"/>
      <c r="H34" s="135"/>
      <c r="I34" s="135"/>
      <c r="J34" s="135"/>
      <c r="K34" s="135"/>
      <c r="L34" s="135"/>
      <c r="M34" s="135"/>
      <c r="N34" s="135"/>
      <c r="O34" s="135"/>
      <c r="P34" s="135"/>
      <c r="Q34" s="135"/>
      <c r="R34" s="135"/>
      <c r="S34" s="135"/>
      <c r="T34" s="135"/>
      <c r="U34" s="135"/>
      <c r="V34" s="135"/>
      <c r="W34" s="135"/>
      <c r="X34" s="135"/>
      <c r="Y34" s="135"/>
      <c r="Z34" s="135"/>
    </row>
    <row r="35" spans="1:26" ht="21.6" customHeight="1">
      <c r="A35" s="135"/>
      <c r="B35" s="135"/>
      <c r="C35" s="135"/>
      <c r="D35" s="135"/>
      <c r="E35" s="135"/>
      <c r="F35" s="135"/>
      <c r="G35" s="135"/>
      <c r="H35" s="135"/>
      <c r="I35" s="135"/>
      <c r="J35" s="135"/>
      <c r="K35" s="135"/>
      <c r="L35" s="135"/>
      <c r="M35" s="135"/>
      <c r="N35" s="135"/>
      <c r="O35" s="135"/>
      <c r="P35" s="135"/>
      <c r="Q35" s="135"/>
      <c r="R35" s="135"/>
      <c r="S35" s="135"/>
      <c r="T35" s="135"/>
      <c r="U35" s="135"/>
      <c r="V35" s="135"/>
      <c r="W35" s="135"/>
      <c r="X35" s="135"/>
      <c r="Y35" s="135"/>
      <c r="Z35" s="135"/>
    </row>
    <row r="36" spans="1:26" ht="21.6" customHeight="1">
      <c r="A36" s="135"/>
      <c r="B36" s="135"/>
      <c r="C36" s="135"/>
      <c r="D36" s="135"/>
      <c r="E36" s="135"/>
      <c r="F36" s="135"/>
      <c r="G36" s="135"/>
      <c r="H36" s="135"/>
      <c r="I36" s="135"/>
      <c r="J36" s="135"/>
      <c r="K36" s="135"/>
      <c r="L36" s="135"/>
      <c r="M36" s="135"/>
      <c r="N36" s="135"/>
      <c r="O36" s="135"/>
      <c r="P36" s="135"/>
      <c r="Q36" s="135"/>
      <c r="R36" s="135"/>
      <c r="S36" s="135"/>
      <c r="T36" s="135"/>
      <c r="U36" s="135"/>
      <c r="V36" s="135"/>
      <c r="W36" s="135"/>
      <c r="X36" s="135"/>
      <c r="Y36" s="135"/>
      <c r="Z36" s="135"/>
    </row>
    <row r="37" spans="1:26" ht="21.6" customHeight="1">
      <c r="A37" s="135"/>
      <c r="B37" s="135"/>
      <c r="C37" s="135"/>
      <c r="D37" s="135"/>
      <c r="E37" s="135"/>
      <c r="F37" s="135"/>
      <c r="G37" s="135"/>
      <c r="H37" s="135"/>
      <c r="I37" s="135"/>
      <c r="J37" s="135"/>
      <c r="K37" s="135"/>
      <c r="L37" s="135"/>
      <c r="M37" s="135"/>
      <c r="N37" s="135"/>
      <c r="O37" s="135"/>
      <c r="P37" s="135"/>
      <c r="Q37" s="135"/>
      <c r="R37" s="135"/>
      <c r="S37" s="135"/>
      <c r="T37" s="135"/>
      <c r="U37" s="135"/>
      <c r="V37" s="135"/>
      <c r="W37" s="135"/>
      <c r="X37" s="135"/>
      <c r="Y37" s="135"/>
      <c r="Z37" s="135"/>
    </row>
    <row r="38" spans="1:26" ht="21.6" customHeight="1">
      <c r="A38" s="135"/>
      <c r="B38" s="135"/>
      <c r="C38" s="135"/>
      <c r="D38" s="135"/>
      <c r="E38" s="135"/>
      <c r="F38" s="135"/>
      <c r="G38" s="135"/>
      <c r="H38" s="135"/>
      <c r="I38" s="135"/>
      <c r="J38" s="135"/>
      <c r="K38" s="135"/>
      <c r="L38" s="135"/>
      <c r="M38" s="135"/>
      <c r="N38" s="135"/>
      <c r="O38" s="135"/>
      <c r="P38" s="135"/>
      <c r="Q38" s="135"/>
      <c r="R38" s="135"/>
      <c r="S38" s="135"/>
      <c r="T38" s="135"/>
      <c r="U38" s="135"/>
      <c r="V38" s="135"/>
      <c r="W38" s="135"/>
      <c r="X38" s="135"/>
      <c r="Y38" s="135"/>
      <c r="Z38" s="135"/>
    </row>
    <row r="39" spans="1:26" ht="21.6" customHeight="1">
      <c r="A39" s="135"/>
      <c r="B39" s="135"/>
      <c r="C39" s="135"/>
      <c r="D39" s="135"/>
      <c r="E39" s="135"/>
      <c r="F39" s="135"/>
      <c r="G39" s="135"/>
      <c r="H39" s="135"/>
      <c r="I39" s="135"/>
      <c r="J39" s="135"/>
      <c r="K39" s="135"/>
      <c r="L39" s="135"/>
      <c r="M39" s="135"/>
      <c r="N39" s="135"/>
      <c r="O39" s="135"/>
      <c r="P39" s="135"/>
      <c r="Q39" s="135"/>
      <c r="R39" s="135"/>
      <c r="S39" s="135"/>
      <c r="T39" s="135"/>
      <c r="U39" s="135"/>
      <c r="V39" s="135"/>
      <c r="W39" s="135"/>
      <c r="X39" s="135"/>
      <c r="Y39" s="135"/>
      <c r="Z39" s="135"/>
    </row>
    <row r="40" spans="1:26" ht="21.6" customHeight="1">
      <c r="A40" s="135"/>
      <c r="B40" s="135"/>
      <c r="C40" s="135"/>
      <c r="D40" s="135"/>
      <c r="E40" s="135"/>
      <c r="F40" s="135"/>
      <c r="G40" s="135"/>
      <c r="H40" s="135"/>
      <c r="I40" s="135"/>
      <c r="J40" s="135"/>
      <c r="K40" s="135"/>
      <c r="L40" s="135"/>
      <c r="M40" s="135"/>
      <c r="N40" s="135"/>
      <c r="O40" s="135"/>
      <c r="P40" s="135"/>
      <c r="Q40" s="135"/>
      <c r="R40" s="135"/>
      <c r="S40" s="135"/>
      <c r="T40" s="135"/>
      <c r="U40" s="135"/>
      <c r="V40" s="135"/>
      <c r="W40" s="135"/>
      <c r="X40" s="135"/>
      <c r="Y40" s="135"/>
      <c r="Z40" s="135"/>
    </row>
    <row r="41" spans="1:26" ht="21.6" customHeight="1">
      <c r="A41" s="135"/>
      <c r="B41" s="135"/>
      <c r="C41" s="135"/>
      <c r="D41" s="135"/>
      <c r="E41" s="135"/>
      <c r="F41" s="135"/>
      <c r="G41" s="135"/>
      <c r="H41" s="135"/>
      <c r="I41" s="135"/>
      <c r="J41" s="135"/>
      <c r="K41" s="135"/>
      <c r="L41" s="135"/>
      <c r="M41" s="135"/>
      <c r="N41" s="135"/>
      <c r="O41" s="135"/>
      <c r="P41" s="135"/>
      <c r="Q41" s="135"/>
      <c r="R41" s="135"/>
      <c r="S41" s="135"/>
      <c r="T41" s="135"/>
      <c r="U41" s="135"/>
      <c r="V41" s="135"/>
      <c r="W41" s="135"/>
      <c r="X41" s="135"/>
      <c r="Y41" s="135"/>
      <c r="Z41" s="135"/>
    </row>
    <row r="42" spans="1:26" ht="21.6" customHeight="1">
      <c r="A42" s="135"/>
      <c r="B42" s="135"/>
      <c r="C42" s="135"/>
      <c r="D42" s="135"/>
      <c r="E42" s="135"/>
      <c r="F42" s="135"/>
      <c r="G42" s="135"/>
      <c r="H42" s="135"/>
      <c r="I42" s="135"/>
      <c r="J42" s="135"/>
      <c r="K42" s="135"/>
      <c r="L42" s="135"/>
      <c r="M42" s="135"/>
      <c r="N42" s="135"/>
      <c r="O42" s="135"/>
      <c r="P42" s="135"/>
      <c r="Q42" s="135"/>
      <c r="R42" s="135"/>
      <c r="S42" s="135"/>
      <c r="T42" s="135"/>
      <c r="U42" s="135"/>
      <c r="V42" s="135"/>
      <c r="W42" s="135"/>
      <c r="X42" s="135"/>
      <c r="Y42" s="135"/>
      <c r="Z42" s="135"/>
    </row>
    <row r="43" spans="1:26" ht="21.6" customHeight="1">
      <c r="A43" s="135"/>
      <c r="B43" s="135"/>
      <c r="C43" s="135"/>
      <c r="D43" s="135"/>
      <c r="E43" s="135"/>
      <c r="F43" s="135"/>
      <c r="G43" s="135"/>
      <c r="H43" s="135"/>
      <c r="I43" s="135"/>
      <c r="J43" s="135"/>
      <c r="K43" s="135"/>
      <c r="L43" s="135"/>
      <c r="M43" s="135"/>
      <c r="N43" s="135"/>
      <c r="O43" s="135"/>
      <c r="P43" s="135"/>
      <c r="Q43" s="135"/>
      <c r="R43" s="135"/>
      <c r="S43" s="135"/>
      <c r="T43" s="135"/>
      <c r="U43" s="135"/>
      <c r="V43" s="135"/>
      <c r="W43" s="135"/>
      <c r="X43" s="135"/>
      <c r="Y43" s="135"/>
      <c r="Z43" s="135"/>
    </row>
    <row r="44" spans="1:26" ht="21.6" customHeight="1">
      <c r="A44" s="135"/>
      <c r="B44" s="135"/>
      <c r="C44" s="135"/>
      <c r="D44" s="135"/>
      <c r="E44" s="135"/>
      <c r="F44" s="135"/>
      <c r="G44" s="135"/>
      <c r="H44" s="135"/>
      <c r="I44" s="135"/>
      <c r="J44" s="135"/>
      <c r="K44" s="135"/>
      <c r="L44" s="135"/>
      <c r="M44" s="135"/>
      <c r="N44" s="135"/>
      <c r="O44" s="135"/>
      <c r="P44" s="135"/>
      <c r="Q44" s="135"/>
      <c r="R44" s="135"/>
      <c r="S44" s="135"/>
      <c r="T44" s="135"/>
      <c r="U44" s="135"/>
      <c r="V44" s="135"/>
      <c r="W44" s="135"/>
      <c r="X44" s="135"/>
      <c r="Y44" s="135"/>
      <c r="Z44" s="135"/>
    </row>
    <row r="45" spans="1:26" ht="21.6" customHeight="1">
      <c r="A45" s="135"/>
      <c r="B45" s="135"/>
      <c r="C45" s="135"/>
      <c r="D45" s="135"/>
      <c r="E45" s="135"/>
      <c r="F45" s="135"/>
      <c r="G45" s="135"/>
      <c r="H45" s="135"/>
      <c r="I45" s="135"/>
      <c r="J45" s="135"/>
      <c r="K45" s="135"/>
      <c r="L45" s="135"/>
      <c r="M45" s="135"/>
      <c r="N45" s="135"/>
      <c r="O45" s="135"/>
      <c r="P45" s="135"/>
      <c r="Q45" s="135"/>
      <c r="R45" s="135"/>
      <c r="S45" s="135"/>
      <c r="T45" s="135"/>
      <c r="U45" s="135"/>
      <c r="V45" s="135"/>
      <c r="W45" s="135"/>
      <c r="X45" s="135"/>
      <c r="Y45" s="135"/>
      <c r="Z45" s="135"/>
    </row>
    <row r="46" spans="1:26" ht="21.6" customHeight="1">
      <c r="A46" s="135"/>
      <c r="B46" s="135"/>
      <c r="C46" s="135"/>
      <c r="D46" s="135"/>
      <c r="E46" s="135"/>
      <c r="F46" s="135"/>
      <c r="G46" s="135"/>
      <c r="H46" s="135"/>
      <c r="I46" s="135"/>
      <c r="J46" s="135"/>
      <c r="K46" s="135"/>
      <c r="L46" s="135"/>
      <c r="M46" s="135"/>
      <c r="N46" s="135"/>
      <c r="O46" s="135"/>
      <c r="P46" s="135"/>
      <c r="Q46" s="135"/>
      <c r="R46" s="135"/>
      <c r="S46" s="135"/>
      <c r="T46" s="135"/>
      <c r="U46" s="135"/>
      <c r="V46" s="135"/>
      <c r="W46" s="135"/>
      <c r="X46" s="135"/>
      <c r="Y46" s="135"/>
      <c r="Z46" s="135"/>
    </row>
    <row r="47" spans="1:26" ht="21.6" customHeight="1">
      <c r="A47" s="135"/>
      <c r="B47" s="135"/>
      <c r="C47" s="135"/>
      <c r="D47" s="135"/>
      <c r="E47" s="135"/>
      <c r="F47" s="135"/>
      <c r="G47" s="135"/>
      <c r="H47" s="135"/>
      <c r="I47" s="135"/>
      <c r="J47" s="135"/>
      <c r="K47" s="135"/>
      <c r="L47" s="135"/>
      <c r="M47" s="135"/>
      <c r="N47" s="135"/>
      <c r="O47" s="135"/>
      <c r="P47" s="135"/>
      <c r="Q47" s="135"/>
      <c r="R47" s="135"/>
      <c r="S47" s="135"/>
      <c r="T47" s="135"/>
      <c r="U47" s="135"/>
      <c r="V47" s="135"/>
      <c r="W47" s="135"/>
      <c r="X47" s="135"/>
      <c r="Y47" s="135"/>
      <c r="Z47" s="135"/>
    </row>
    <row r="48" spans="1:26" ht="21.6" customHeight="1">
      <c r="A48" s="135"/>
      <c r="B48" s="135"/>
      <c r="C48" s="135"/>
      <c r="D48" s="135"/>
      <c r="E48" s="135"/>
      <c r="F48" s="135"/>
      <c r="G48" s="135"/>
      <c r="H48" s="135"/>
      <c r="I48" s="135"/>
      <c r="J48" s="135"/>
      <c r="K48" s="135"/>
      <c r="L48" s="135"/>
      <c r="M48" s="135"/>
      <c r="N48" s="135"/>
      <c r="O48" s="135"/>
      <c r="P48" s="135"/>
      <c r="Q48" s="135"/>
      <c r="R48" s="135"/>
      <c r="S48" s="135"/>
      <c r="T48" s="135"/>
      <c r="U48" s="135"/>
      <c r="V48" s="135"/>
      <c r="W48" s="135"/>
      <c r="X48" s="135"/>
      <c r="Y48" s="135"/>
      <c r="Z48" s="135"/>
    </row>
    <row r="49" spans="1:26" ht="21.6" customHeight="1">
      <c r="A49" s="135"/>
      <c r="B49" s="135"/>
      <c r="C49" s="135"/>
      <c r="D49" s="135"/>
      <c r="E49" s="135"/>
      <c r="F49" s="135"/>
      <c r="G49" s="135"/>
      <c r="H49" s="135"/>
      <c r="I49" s="135"/>
      <c r="J49" s="135"/>
      <c r="K49" s="135"/>
      <c r="L49" s="135"/>
      <c r="M49" s="135"/>
      <c r="N49" s="135"/>
      <c r="O49" s="135"/>
      <c r="P49" s="135"/>
      <c r="Q49" s="135"/>
      <c r="R49" s="135"/>
      <c r="S49" s="135"/>
      <c r="T49" s="135"/>
      <c r="U49" s="135"/>
      <c r="V49" s="135"/>
      <c r="W49" s="135"/>
      <c r="X49" s="135"/>
      <c r="Y49" s="135"/>
      <c r="Z49" s="135"/>
    </row>
    <row r="50" spans="1:26" ht="21.6" customHeight="1">
      <c r="A50" s="135"/>
      <c r="B50" s="135"/>
      <c r="C50" s="135"/>
      <c r="D50" s="135"/>
      <c r="E50" s="135"/>
      <c r="F50" s="135"/>
      <c r="G50" s="135"/>
      <c r="H50" s="135"/>
      <c r="I50" s="135"/>
      <c r="J50" s="135"/>
      <c r="K50" s="135"/>
      <c r="L50" s="135"/>
      <c r="M50" s="135"/>
      <c r="N50" s="135"/>
      <c r="O50" s="135"/>
      <c r="P50" s="135"/>
      <c r="Q50" s="135"/>
      <c r="R50" s="135"/>
      <c r="S50" s="135"/>
      <c r="T50" s="135"/>
      <c r="U50" s="135"/>
      <c r="V50" s="135"/>
      <c r="W50" s="135"/>
      <c r="X50" s="135"/>
      <c r="Y50" s="135"/>
      <c r="Z50" s="135"/>
    </row>
    <row r="51" spans="1:26" ht="21.6" customHeight="1">
      <c r="A51" s="135"/>
      <c r="B51" s="135"/>
      <c r="C51" s="135"/>
      <c r="D51" s="135"/>
      <c r="E51" s="135"/>
      <c r="F51" s="135"/>
      <c r="G51" s="135"/>
      <c r="H51" s="135"/>
      <c r="I51" s="135"/>
      <c r="J51" s="135"/>
      <c r="K51" s="135"/>
      <c r="L51" s="135"/>
      <c r="M51" s="135"/>
      <c r="N51" s="135"/>
      <c r="O51" s="135"/>
      <c r="P51" s="135"/>
      <c r="Q51" s="135"/>
      <c r="R51" s="135"/>
      <c r="S51" s="135"/>
      <c r="T51" s="135"/>
      <c r="U51" s="135"/>
      <c r="V51" s="135"/>
      <c r="W51" s="135"/>
      <c r="X51" s="135"/>
      <c r="Y51" s="135"/>
      <c r="Z51" s="135"/>
    </row>
    <row r="52" spans="1:26" ht="21.6" customHeight="1">
      <c r="A52" s="135"/>
      <c r="B52" s="135"/>
      <c r="C52" s="135"/>
      <c r="D52" s="135"/>
      <c r="E52" s="135"/>
      <c r="F52" s="135"/>
      <c r="G52" s="135"/>
      <c r="H52" s="135"/>
      <c r="I52" s="135"/>
      <c r="J52" s="135"/>
      <c r="K52" s="135"/>
      <c r="L52" s="135"/>
      <c r="M52" s="135"/>
      <c r="N52" s="135"/>
      <c r="O52" s="135"/>
      <c r="P52" s="135"/>
      <c r="Q52" s="135"/>
      <c r="R52" s="135"/>
      <c r="S52" s="135"/>
      <c r="T52" s="135"/>
      <c r="U52" s="135"/>
      <c r="V52" s="135"/>
      <c r="W52" s="135"/>
      <c r="X52" s="135"/>
      <c r="Y52" s="135"/>
      <c r="Z52" s="135"/>
    </row>
    <row r="53" spans="1:26" ht="21.6" customHeight="1">
      <c r="A53" s="135"/>
      <c r="B53" s="135"/>
      <c r="C53" s="135"/>
      <c r="D53" s="135"/>
      <c r="E53" s="135"/>
      <c r="F53" s="135"/>
      <c r="G53" s="135"/>
      <c r="H53" s="135"/>
      <c r="I53" s="135"/>
      <c r="J53" s="135"/>
      <c r="K53" s="135"/>
      <c r="L53" s="135"/>
      <c r="M53" s="135"/>
      <c r="N53" s="135"/>
      <c r="O53" s="135"/>
      <c r="P53" s="135"/>
      <c r="Q53" s="135"/>
      <c r="R53" s="135"/>
      <c r="S53" s="135"/>
      <c r="T53" s="135"/>
      <c r="U53" s="135"/>
      <c r="V53" s="135"/>
      <c r="W53" s="135"/>
      <c r="X53" s="135"/>
      <c r="Y53" s="135"/>
      <c r="Z53" s="135"/>
    </row>
    <row r="54" spans="1:26" ht="21.6" customHeight="1">
      <c r="A54" s="135"/>
      <c r="B54" s="135"/>
      <c r="C54" s="135"/>
      <c r="D54" s="135"/>
      <c r="E54" s="135"/>
      <c r="F54" s="135"/>
      <c r="G54" s="135"/>
      <c r="H54" s="135"/>
      <c r="I54" s="135"/>
      <c r="J54" s="135"/>
      <c r="K54" s="135"/>
      <c r="L54" s="135"/>
      <c r="M54" s="135"/>
      <c r="N54" s="135"/>
      <c r="O54" s="135"/>
      <c r="P54" s="135"/>
      <c r="Q54" s="135"/>
      <c r="R54" s="135"/>
      <c r="S54" s="135"/>
      <c r="T54" s="135"/>
      <c r="U54" s="135"/>
      <c r="V54" s="135"/>
      <c r="W54" s="135"/>
      <c r="X54" s="135"/>
      <c r="Y54" s="135"/>
      <c r="Z54" s="135"/>
    </row>
    <row r="55" spans="1:26" ht="21.6" customHeight="1">
      <c r="A55" s="135"/>
      <c r="B55" s="135"/>
      <c r="C55" s="135"/>
      <c r="D55" s="135"/>
      <c r="E55" s="135"/>
      <c r="F55" s="135"/>
      <c r="G55" s="135"/>
      <c r="H55" s="135"/>
      <c r="I55" s="135"/>
      <c r="J55" s="135"/>
      <c r="K55" s="135"/>
      <c r="L55" s="135"/>
      <c r="M55" s="135"/>
      <c r="N55" s="135"/>
      <c r="O55" s="135"/>
      <c r="P55" s="135"/>
      <c r="Q55" s="135"/>
      <c r="R55" s="135"/>
      <c r="S55" s="135"/>
      <c r="T55" s="135"/>
      <c r="U55" s="135"/>
      <c r="V55" s="135"/>
      <c r="W55" s="135"/>
      <c r="X55" s="135"/>
      <c r="Y55" s="135"/>
      <c r="Z55" s="135"/>
    </row>
    <row r="56" spans="1:26" ht="21.6" customHeight="1">
      <c r="A56" s="135"/>
      <c r="B56" s="135"/>
      <c r="C56" s="135"/>
      <c r="D56" s="135"/>
      <c r="E56" s="135"/>
      <c r="F56" s="135"/>
      <c r="G56" s="135"/>
      <c r="H56" s="135"/>
      <c r="I56" s="135"/>
      <c r="J56" s="135"/>
      <c r="K56" s="135"/>
      <c r="L56" s="135"/>
      <c r="M56" s="135"/>
      <c r="N56" s="135"/>
      <c r="O56" s="135"/>
      <c r="P56" s="135"/>
      <c r="Q56" s="135"/>
      <c r="R56" s="135"/>
      <c r="S56" s="135"/>
      <c r="T56" s="135"/>
      <c r="U56" s="135"/>
      <c r="V56" s="135"/>
      <c r="W56" s="135"/>
      <c r="X56" s="135"/>
      <c r="Y56" s="135"/>
      <c r="Z56" s="135"/>
    </row>
    <row r="57" spans="1:26" ht="21.6" customHeight="1">
      <c r="A57" s="135"/>
      <c r="B57" s="135"/>
      <c r="C57" s="135"/>
      <c r="D57" s="135"/>
      <c r="E57" s="135"/>
      <c r="F57" s="135"/>
      <c r="G57" s="135"/>
      <c r="H57" s="135"/>
      <c r="I57" s="135"/>
      <c r="J57" s="135"/>
      <c r="K57" s="135"/>
      <c r="L57" s="135"/>
      <c r="M57" s="135"/>
      <c r="N57" s="135"/>
      <c r="O57" s="135"/>
      <c r="P57" s="135"/>
      <c r="Q57" s="135"/>
      <c r="R57" s="135"/>
      <c r="S57" s="135"/>
      <c r="T57" s="135"/>
      <c r="U57" s="135"/>
      <c r="V57" s="135"/>
      <c r="W57" s="135"/>
      <c r="X57" s="135"/>
      <c r="Y57" s="135"/>
      <c r="Z57" s="135"/>
    </row>
    <row r="58" spans="1:26" ht="21.6" customHeight="1">
      <c r="A58" s="135"/>
      <c r="B58" s="135"/>
      <c r="C58" s="135"/>
      <c r="D58" s="135"/>
      <c r="E58" s="135"/>
      <c r="F58" s="135"/>
      <c r="G58" s="135"/>
      <c r="H58" s="135"/>
      <c r="I58" s="135"/>
      <c r="J58" s="135"/>
      <c r="K58" s="135"/>
      <c r="L58" s="135"/>
      <c r="M58" s="135"/>
      <c r="N58" s="135"/>
      <c r="O58" s="135"/>
      <c r="P58" s="135"/>
      <c r="Q58" s="135"/>
      <c r="R58" s="135"/>
      <c r="S58" s="135"/>
      <c r="T58" s="135"/>
      <c r="U58" s="135"/>
      <c r="V58" s="135"/>
      <c r="W58" s="135"/>
      <c r="X58" s="135"/>
      <c r="Y58" s="135"/>
      <c r="Z58" s="135"/>
    </row>
    <row r="59" spans="1:26" ht="21.6" customHeight="1">
      <c r="A59" s="135"/>
      <c r="B59" s="135"/>
      <c r="C59" s="135"/>
      <c r="D59" s="135"/>
      <c r="E59" s="135"/>
      <c r="F59" s="135"/>
      <c r="G59" s="135"/>
      <c r="H59" s="135"/>
      <c r="I59" s="135"/>
      <c r="J59" s="135"/>
      <c r="K59" s="135"/>
      <c r="L59" s="135"/>
      <c r="M59" s="135"/>
      <c r="N59" s="135"/>
      <c r="O59" s="135"/>
      <c r="P59" s="135"/>
      <c r="Q59" s="135"/>
      <c r="R59" s="135"/>
      <c r="S59" s="135"/>
      <c r="T59" s="135"/>
      <c r="U59" s="135"/>
      <c r="V59" s="135"/>
      <c r="W59" s="135"/>
      <c r="X59" s="135"/>
      <c r="Y59" s="135"/>
      <c r="Z59" s="135"/>
    </row>
    <row r="60" spans="1:26" ht="21.6" customHeight="1">
      <c r="A60" s="135"/>
      <c r="B60" s="135"/>
      <c r="C60" s="135"/>
      <c r="D60" s="135"/>
      <c r="E60" s="135"/>
      <c r="F60" s="135"/>
      <c r="G60" s="135"/>
      <c r="H60" s="135"/>
      <c r="I60" s="135"/>
      <c r="J60" s="135"/>
      <c r="K60" s="135"/>
      <c r="L60" s="135"/>
      <c r="M60" s="135"/>
      <c r="N60" s="135"/>
      <c r="O60" s="135"/>
      <c r="P60" s="135"/>
      <c r="Q60" s="135"/>
      <c r="R60" s="135"/>
      <c r="S60" s="135"/>
      <c r="T60" s="135"/>
      <c r="U60" s="135"/>
      <c r="V60" s="135"/>
      <c r="W60" s="135"/>
      <c r="X60" s="135"/>
      <c r="Y60" s="135"/>
      <c r="Z60" s="135"/>
    </row>
    <row r="61" spans="1:26" ht="21.6" customHeight="1">
      <c r="A61" s="135"/>
      <c r="B61" s="135"/>
      <c r="C61" s="135"/>
      <c r="D61" s="135"/>
      <c r="E61" s="135"/>
      <c r="F61" s="135"/>
      <c r="G61" s="135"/>
      <c r="H61" s="135"/>
      <c r="I61" s="135"/>
      <c r="J61" s="135"/>
      <c r="K61" s="135"/>
      <c r="L61" s="135"/>
      <c r="M61" s="135"/>
      <c r="N61" s="135"/>
      <c r="O61" s="135"/>
      <c r="P61" s="135"/>
      <c r="Q61" s="135"/>
      <c r="R61" s="135"/>
      <c r="S61" s="135"/>
      <c r="T61" s="135"/>
      <c r="U61" s="135"/>
      <c r="V61" s="135"/>
      <c r="W61" s="135"/>
      <c r="X61" s="135"/>
      <c r="Y61" s="135"/>
      <c r="Z61" s="135"/>
    </row>
    <row r="62" spans="1:26" ht="21.6" customHeight="1">
      <c r="A62" s="135"/>
      <c r="B62" s="135"/>
      <c r="C62" s="135"/>
      <c r="D62" s="135"/>
      <c r="E62" s="135"/>
      <c r="F62" s="135"/>
      <c r="G62" s="135"/>
      <c r="H62" s="135"/>
      <c r="I62" s="135"/>
      <c r="J62" s="135"/>
      <c r="K62" s="135"/>
      <c r="L62" s="135"/>
      <c r="M62" s="135"/>
      <c r="N62" s="135"/>
      <c r="O62" s="135"/>
      <c r="P62" s="135"/>
      <c r="Q62" s="135"/>
      <c r="R62" s="135"/>
      <c r="S62" s="135"/>
      <c r="T62" s="135"/>
      <c r="U62" s="135"/>
      <c r="V62" s="135"/>
      <c r="W62" s="135"/>
      <c r="X62" s="135"/>
      <c r="Y62" s="135"/>
      <c r="Z62" s="135"/>
    </row>
    <row r="63" spans="1:26" ht="21.6" customHeight="1">
      <c r="A63" s="135"/>
      <c r="B63" s="135"/>
      <c r="C63" s="135"/>
      <c r="D63" s="135"/>
      <c r="E63" s="135"/>
      <c r="F63" s="135"/>
      <c r="G63" s="135"/>
      <c r="H63" s="135"/>
      <c r="I63" s="135"/>
      <c r="J63" s="135"/>
      <c r="K63" s="135"/>
      <c r="L63" s="135"/>
      <c r="M63" s="135"/>
      <c r="N63" s="135"/>
      <c r="O63" s="135"/>
      <c r="P63" s="135"/>
      <c r="Q63" s="135"/>
      <c r="R63" s="135"/>
      <c r="S63" s="135"/>
      <c r="T63" s="135"/>
      <c r="U63" s="135"/>
      <c r="V63" s="135"/>
      <c r="W63" s="135"/>
      <c r="X63" s="135"/>
      <c r="Y63" s="135"/>
      <c r="Z63" s="135"/>
    </row>
    <row r="64" spans="1:26" ht="21.6" customHeight="1">
      <c r="A64" s="135"/>
      <c r="B64" s="135"/>
      <c r="C64" s="135"/>
      <c r="D64" s="135"/>
      <c r="E64" s="135"/>
      <c r="F64" s="135"/>
      <c r="G64" s="135"/>
      <c r="H64" s="135"/>
      <c r="I64" s="135"/>
      <c r="J64" s="135"/>
      <c r="K64" s="135"/>
      <c r="L64" s="135"/>
      <c r="M64" s="135"/>
      <c r="N64" s="135"/>
      <c r="O64" s="135"/>
      <c r="P64" s="135"/>
      <c r="Q64" s="135"/>
      <c r="R64" s="135"/>
      <c r="S64" s="135"/>
      <c r="T64" s="135"/>
      <c r="U64" s="135"/>
      <c r="V64" s="135"/>
      <c r="W64" s="135"/>
      <c r="X64" s="135"/>
      <c r="Y64" s="135"/>
      <c r="Z64" s="135"/>
    </row>
    <row r="65" spans="1:26" ht="21.6" customHeight="1">
      <c r="A65" s="135"/>
      <c r="B65" s="135"/>
      <c r="C65" s="135"/>
      <c r="D65" s="135"/>
      <c r="E65" s="135"/>
      <c r="F65" s="135"/>
      <c r="G65" s="135"/>
      <c r="H65" s="135"/>
      <c r="I65" s="135"/>
      <c r="J65" s="135"/>
      <c r="K65" s="135"/>
      <c r="L65" s="135"/>
      <c r="M65" s="135"/>
      <c r="N65" s="135"/>
      <c r="O65" s="135"/>
      <c r="P65" s="135"/>
      <c r="Q65" s="135"/>
      <c r="R65" s="135"/>
      <c r="S65" s="135"/>
      <c r="T65" s="135"/>
      <c r="U65" s="135"/>
      <c r="V65" s="135"/>
      <c r="W65" s="135"/>
      <c r="X65" s="135"/>
      <c r="Y65" s="135"/>
      <c r="Z65" s="135"/>
    </row>
    <row r="66" spans="1:26" ht="21.6" customHeight="1">
      <c r="A66" s="135"/>
      <c r="B66" s="135"/>
      <c r="C66" s="135"/>
      <c r="D66" s="135"/>
      <c r="E66" s="135"/>
      <c r="F66" s="135"/>
      <c r="G66" s="135"/>
      <c r="H66" s="135"/>
      <c r="I66" s="135"/>
      <c r="J66" s="135"/>
      <c r="K66" s="135"/>
      <c r="L66" s="135"/>
      <c r="M66" s="135"/>
      <c r="N66" s="135"/>
      <c r="O66" s="135"/>
      <c r="P66" s="135"/>
      <c r="Q66" s="135"/>
      <c r="R66" s="135"/>
      <c r="S66" s="135"/>
      <c r="T66" s="135"/>
      <c r="U66" s="135"/>
      <c r="V66" s="135"/>
      <c r="W66" s="135"/>
      <c r="X66" s="135"/>
      <c r="Y66" s="135"/>
      <c r="Z66" s="135"/>
    </row>
    <row r="67" spans="1:26" ht="21.6" customHeight="1">
      <c r="A67" s="135"/>
      <c r="B67" s="135"/>
      <c r="C67" s="135"/>
      <c r="D67" s="135"/>
      <c r="E67" s="135"/>
      <c r="F67" s="135"/>
      <c r="G67" s="135"/>
      <c r="H67" s="135"/>
      <c r="I67" s="135"/>
      <c r="J67" s="135"/>
      <c r="K67" s="135"/>
      <c r="L67" s="135"/>
      <c r="M67" s="135"/>
      <c r="N67" s="135"/>
      <c r="O67" s="135"/>
      <c r="P67" s="135"/>
      <c r="Q67" s="135"/>
      <c r="R67" s="135"/>
      <c r="S67" s="135"/>
      <c r="T67" s="135"/>
      <c r="U67" s="135"/>
      <c r="V67" s="135"/>
      <c r="W67" s="135"/>
      <c r="X67" s="135"/>
      <c r="Y67" s="135"/>
      <c r="Z67" s="135"/>
    </row>
    <row r="68" spans="1:26" ht="21.6" customHeight="1">
      <c r="A68" s="135"/>
      <c r="B68" s="135"/>
      <c r="C68" s="135"/>
      <c r="D68" s="135"/>
      <c r="E68" s="135"/>
      <c r="F68" s="135"/>
      <c r="G68" s="135"/>
      <c r="H68" s="135"/>
      <c r="I68" s="135"/>
      <c r="J68" s="135"/>
      <c r="K68" s="135"/>
      <c r="L68" s="135"/>
      <c r="M68" s="135"/>
      <c r="N68" s="135"/>
      <c r="O68" s="135"/>
      <c r="P68" s="135"/>
      <c r="Q68" s="135"/>
      <c r="R68" s="135"/>
      <c r="S68" s="135"/>
      <c r="T68" s="135"/>
      <c r="U68" s="135"/>
      <c r="V68" s="135"/>
      <c r="W68" s="135"/>
      <c r="X68" s="135"/>
      <c r="Y68" s="135"/>
      <c r="Z68" s="135"/>
    </row>
    <row r="69" spans="1:26" ht="21.6" customHeight="1">
      <c r="A69" s="135"/>
      <c r="B69" s="135"/>
      <c r="C69" s="135"/>
      <c r="D69" s="135"/>
      <c r="E69" s="135"/>
      <c r="F69" s="135"/>
      <c r="G69" s="135"/>
      <c r="H69" s="135"/>
      <c r="I69" s="135"/>
      <c r="J69" s="135"/>
      <c r="K69" s="135"/>
      <c r="L69" s="135"/>
      <c r="M69" s="135"/>
      <c r="N69" s="135"/>
      <c r="O69" s="135"/>
      <c r="P69" s="135"/>
      <c r="Q69" s="135"/>
      <c r="R69" s="135"/>
      <c r="S69" s="135"/>
      <c r="T69" s="135"/>
      <c r="U69" s="135"/>
      <c r="V69" s="135"/>
      <c r="W69" s="135"/>
      <c r="X69" s="135"/>
      <c r="Y69" s="135"/>
      <c r="Z69" s="135"/>
    </row>
    <row r="70" spans="1:26" ht="21.6" customHeight="1">
      <c r="A70" s="135"/>
      <c r="B70" s="135"/>
      <c r="C70" s="135"/>
      <c r="D70" s="135"/>
      <c r="E70" s="135"/>
      <c r="F70" s="135"/>
      <c r="G70" s="135"/>
      <c r="H70" s="135"/>
      <c r="I70" s="135"/>
      <c r="J70" s="135"/>
      <c r="K70" s="135"/>
      <c r="L70" s="135"/>
      <c r="M70" s="135"/>
      <c r="N70" s="135"/>
      <c r="O70" s="135"/>
      <c r="P70" s="135"/>
      <c r="Q70" s="135"/>
      <c r="R70" s="135"/>
      <c r="S70" s="135"/>
      <c r="T70" s="135"/>
      <c r="U70" s="135"/>
      <c r="V70" s="135"/>
      <c r="W70" s="135"/>
      <c r="X70" s="135"/>
      <c r="Y70" s="135"/>
      <c r="Z70" s="135"/>
    </row>
    <row r="71" spans="1:26" ht="21.6" customHeight="1">
      <c r="A71" s="135"/>
      <c r="B71" s="135"/>
      <c r="C71" s="135"/>
      <c r="D71" s="135"/>
      <c r="E71" s="135"/>
      <c r="F71" s="135"/>
      <c r="G71" s="135"/>
      <c r="H71" s="135"/>
      <c r="I71" s="135"/>
      <c r="J71" s="135"/>
      <c r="K71" s="135"/>
      <c r="L71" s="135"/>
      <c r="M71" s="135"/>
      <c r="N71" s="135"/>
      <c r="O71" s="135"/>
      <c r="P71" s="135"/>
      <c r="Q71" s="135"/>
      <c r="R71" s="135"/>
      <c r="S71" s="135"/>
      <c r="T71" s="135"/>
      <c r="U71" s="135"/>
      <c r="V71" s="135"/>
      <c r="W71" s="135"/>
      <c r="X71" s="135"/>
      <c r="Y71" s="135"/>
      <c r="Z71" s="135"/>
    </row>
    <row r="72" spans="1:26" ht="21.6" customHeight="1">
      <c r="A72" s="135"/>
      <c r="B72" s="135"/>
      <c r="C72" s="135"/>
      <c r="D72" s="135"/>
      <c r="E72" s="135"/>
      <c r="F72" s="135"/>
      <c r="G72" s="135"/>
      <c r="H72" s="135"/>
      <c r="I72" s="135"/>
      <c r="J72" s="135"/>
      <c r="K72" s="135"/>
      <c r="L72" s="135"/>
      <c r="M72" s="135"/>
      <c r="N72" s="135"/>
      <c r="O72" s="135"/>
      <c r="P72" s="135"/>
      <c r="Q72" s="135"/>
      <c r="R72" s="135"/>
      <c r="S72" s="135"/>
      <c r="T72" s="135"/>
      <c r="U72" s="135"/>
      <c r="V72" s="135"/>
      <c r="W72" s="135"/>
      <c r="X72" s="135"/>
      <c r="Y72" s="135"/>
      <c r="Z72" s="135"/>
    </row>
    <row r="73" spans="1:26" ht="21.6" customHeight="1">
      <c r="A73" s="135"/>
      <c r="B73" s="135"/>
      <c r="C73" s="135"/>
      <c r="D73" s="135"/>
      <c r="E73" s="135"/>
      <c r="F73" s="135"/>
      <c r="G73" s="135"/>
      <c r="H73" s="135"/>
      <c r="I73" s="135"/>
      <c r="J73" s="135"/>
      <c r="K73" s="135"/>
      <c r="L73" s="135"/>
      <c r="M73" s="135"/>
      <c r="N73" s="135"/>
      <c r="O73" s="135"/>
      <c r="P73" s="135"/>
      <c r="Q73" s="135"/>
      <c r="R73" s="135"/>
      <c r="S73" s="135"/>
      <c r="T73" s="135"/>
      <c r="U73" s="135"/>
      <c r="V73" s="135"/>
      <c r="W73" s="135"/>
      <c r="X73" s="135"/>
      <c r="Y73" s="135"/>
      <c r="Z73" s="135"/>
    </row>
    <row r="74" spans="1:26" ht="21.6" customHeight="1">
      <c r="A74" s="135"/>
      <c r="B74" s="135"/>
      <c r="C74" s="135"/>
      <c r="D74" s="135"/>
      <c r="E74" s="135"/>
      <c r="F74" s="135"/>
      <c r="G74" s="135"/>
      <c r="H74" s="135"/>
      <c r="I74" s="135"/>
      <c r="J74" s="135"/>
      <c r="K74" s="135"/>
      <c r="L74" s="135"/>
      <c r="M74" s="135"/>
      <c r="N74" s="135"/>
      <c r="O74" s="135"/>
      <c r="P74" s="135"/>
      <c r="Q74" s="135"/>
      <c r="R74" s="135"/>
      <c r="S74" s="135"/>
      <c r="T74" s="135"/>
      <c r="U74" s="135"/>
      <c r="V74" s="135"/>
      <c r="W74" s="135"/>
      <c r="X74" s="135"/>
      <c r="Y74" s="135"/>
      <c r="Z74" s="135"/>
    </row>
    <row r="75" spans="1:26" ht="21.6" customHeight="1">
      <c r="A75" s="135"/>
      <c r="B75" s="135"/>
      <c r="C75" s="135"/>
      <c r="D75" s="135"/>
      <c r="E75" s="135"/>
      <c r="F75" s="135"/>
      <c r="G75" s="135"/>
      <c r="H75" s="135"/>
      <c r="I75" s="135"/>
      <c r="J75" s="135"/>
      <c r="K75" s="135"/>
      <c r="L75" s="135"/>
      <c r="M75" s="135"/>
      <c r="N75" s="135"/>
      <c r="O75" s="135"/>
      <c r="P75" s="135"/>
      <c r="Q75" s="135"/>
      <c r="R75" s="135"/>
      <c r="S75" s="135"/>
      <c r="T75" s="135"/>
      <c r="U75" s="135"/>
      <c r="V75" s="135"/>
      <c r="W75" s="135"/>
      <c r="X75" s="135"/>
      <c r="Y75" s="135"/>
      <c r="Z75" s="135"/>
    </row>
    <row r="76" spans="1:26" ht="21.6" customHeight="1">
      <c r="A76" s="135"/>
      <c r="B76" s="135"/>
      <c r="C76" s="135"/>
      <c r="D76" s="135"/>
      <c r="E76" s="135"/>
      <c r="F76" s="135"/>
      <c r="G76" s="135"/>
      <c r="H76" s="135"/>
      <c r="I76" s="135"/>
      <c r="J76" s="135"/>
      <c r="K76" s="135"/>
      <c r="L76" s="135"/>
      <c r="M76" s="135"/>
      <c r="N76" s="135"/>
      <c r="O76" s="135"/>
      <c r="P76" s="135"/>
      <c r="Q76" s="135"/>
      <c r="R76" s="135"/>
      <c r="S76" s="135"/>
      <c r="T76" s="135"/>
      <c r="U76" s="135"/>
      <c r="V76" s="135"/>
      <c r="W76" s="135"/>
      <c r="X76" s="135"/>
      <c r="Y76" s="135"/>
      <c r="Z76" s="135"/>
    </row>
    <row r="77" spans="1:26" ht="21.6" customHeight="1">
      <c r="A77" s="135"/>
      <c r="B77" s="135"/>
      <c r="C77" s="135"/>
      <c r="D77" s="135"/>
      <c r="E77" s="135"/>
      <c r="F77" s="135"/>
      <c r="G77" s="135"/>
      <c r="H77" s="135"/>
      <c r="I77" s="135"/>
      <c r="J77" s="135"/>
      <c r="K77" s="135"/>
      <c r="L77" s="135"/>
      <c r="M77" s="135"/>
      <c r="N77" s="135"/>
      <c r="O77" s="135"/>
      <c r="P77" s="135"/>
      <c r="Q77" s="135"/>
      <c r="R77" s="135"/>
      <c r="S77" s="135"/>
      <c r="T77" s="135"/>
      <c r="U77" s="135"/>
      <c r="V77" s="135"/>
      <c r="W77" s="135"/>
      <c r="X77" s="135"/>
      <c r="Y77" s="135"/>
      <c r="Z77" s="135"/>
    </row>
    <row r="78" spans="1:26" ht="21.6" customHeight="1">
      <c r="A78" s="135"/>
      <c r="B78" s="135"/>
      <c r="C78" s="135"/>
      <c r="D78" s="135"/>
      <c r="E78" s="135"/>
      <c r="F78" s="135"/>
      <c r="G78" s="135"/>
      <c r="H78" s="135"/>
      <c r="I78" s="135"/>
      <c r="J78" s="135"/>
      <c r="K78" s="135"/>
      <c r="L78" s="135"/>
      <c r="M78" s="135"/>
      <c r="N78" s="135"/>
      <c r="O78" s="135"/>
      <c r="P78" s="135"/>
      <c r="Q78" s="135"/>
      <c r="R78" s="135"/>
      <c r="S78" s="135"/>
      <c r="T78" s="135"/>
      <c r="U78" s="135"/>
      <c r="V78" s="135"/>
      <c r="W78" s="135"/>
      <c r="X78" s="135"/>
      <c r="Y78" s="135"/>
      <c r="Z78" s="135"/>
    </row>
    <row r="79" spans="1:26" ht="21.6" customHeight="1">
      <c r="A79" s="135"/>
      <c r="B79" s="135"/>
      <c r="C79" s="135"/>
      <c r="D79" s="135"/>
      <c r="E79" s="135"/>
      <c r="F79" s="135"/>
      <c r="G79" s="135"/>
      <c r="H79" s="135"/>
      <c r="I79" s="135"/>
      <c r="J79" s="135"/>
      <c r="K79" s="135"/>
      <c r="L79" s="135"/>
      <c r="M79" s="135"/>
      <c r="N79" s="135"/>
      <c r="O79" s="135"/>
      <c r="P79" s="135"/>
      <c r="Q79" s="135"/>
      <c r="R79" s="135"/>
      <c r="S79" s="135"/>
      <c r="T79" s="135"/>
      <c r="U79" s="135"/>
      <c r="V79" s="135"/>
      <c r="W79" s="135"/>
      <c r="X79" s="135"/>
      <c r="Y79" s="135"/>
      <c r="Z79" s="135"/>
    </row>
    <row r="80" spans="1:26" ht="21.6" customHeight="1">
      <c r="A80" s="135"/>
      <c r="B80" s="135"/>
      <c r="C80" s="135"/>
      <c r="D80" s="135"/>
      <c r="E80" s="135"/>
      <c r="F80" s="135"/>
      <c r="G80" s="135"/>
      <c r="H80" s="135"/>
      <c r="I80" s="135"/>
      <c r="J80" s="135"/>
      <c r="K80" s="135"/>
      <c r="L80" s="135"/>
      <c r="M80" s="135"/>
      <c r="N80" s="135"/>
      <c r="O80" s="135"/>
      <c r="P80" s="135"/>
      <c r="Q80" s="135"/>
      <c r="R80" s="135"/>
      <c r="S80" s="135"/>
      <c r="T80" s="135"/>
      <c r="U80" s="135"/>
      <c r="V80" s="135"/>
      <c r="W80" s="135"/>
      <c r="X80" s="135"/>
      <c r="Y80" s="135"/>
      <c r="Z80" s="135"/>
    </row>
    <row r="81" spans="1:26" ht="21.6" customHeight="1">
      <c r="A81" s="135"/>
      <c r="B81" s="135"/>
      <c r="C81" s="135"/>
      <c r="D81" s="135"/>
      <c r="E81" s="135"/>
      <c r="F81" s="135"/>
      <c r="G81" s="135"/>
      <c r="H81" s="135"/>
      <c r="I81" s="135"/>
      <c r="J81" s="135"/>
      <c r="K81" s="135"/>
      <c r="L81" s="135"/>
      <c r="M81" s="135"/>
      <c r="N81" s="135"/>
      <c r="O81" s="135"/>
      <c r="P81" s="135"/>
      <c r="Q81" s="135"/>
      <c r="R81" s="135"/>
      <c r="S81" s="135"/>
      <c r="T81" s="135"/>
      <c r="U81" s="135"/>
      <c r="V81" s="135"/>
      <c r="W81" s="135"/>
      <c r="X81" s="135"/>
      <c r="Y81" s="135"/>
      <c r="Z81" s="135"/>
    </row>
    <row r="82" spans="1:26" ht="21.6" customHeight="1">
      <c r="A82" s="135"/>
      <c r="B82" s="135"/>
      <c r="C82" s="135"/>
      <c r="D82" s="135"/>
      <c r="E82" s="135"/>
      <c r="F82" s="135"/>
      <c r="G82" s="135"/>
      <c r="H82" s="135"/>
      <c r="I82" s="135"/>
      <c r="J82" s="135"/>
      <c r="K82" s="135"/>
      <c r="L82" s="135"/>
      <c r="M82" s="135"/>
      <c r="N82" s="135"/>
      <c r="O82" s="135"/>
      <c r="P82" s="135"/>
      <c r="Q82" s="135"/>
      <c r="R82" s="135"/>
      <c r="S82" s="135"/>
      <c r="T82" s="135"/>
      <c r="U82" s="135"/>
      <c r="V82" s="135"/>
      <c r="W82" s="135"/>
      <c r="X82" s="135"/>
      <c r="Y82" s="135"/>
      <c r="Z82" s="135"/>
    </row>
    <row r="83" spans="1:26" ht="21.6" customHeight="1">
      <c r="A83" s="135"/>
      <c r="B83" s="135"/>
      <c r="C83" s="135"/>
      <c r="D83" s="135"/>
      <c r="E83" s="135"/>
      <c r="F83" s="135"/>
      <c r="G83" s="135"/>
      <c r="H83" s="135"/>
      <c r="I83" s="135"/>
      <c r="J83" s="135"/>
      <c r="K83" s="135"/>
      <c r="L83" s="135"/>
      <c r="M83" s="135"/>
      <c r="N83" s="135"/>
      <c r="O83" s="135"/>
      <c r="P83" s="135"/>
      <c r="Q83" s="135"/>
      <c r="R83" s="135"/>
      <c r="S83" s="135"/>
      <c r="T83" s="135"/>
      <c r="U83" s="135"/>
      <c r="V83" s="135"/>
      <c r="W83" s="135"/>
      <c r="X83" s="135"/>
      <c r="Y83" s="135"/>
      <c r="Z83" s="135"/>
    </row>
    <row r="84" spans="1:26" ht="21.6" customHeight="1">
      <c r="A84" s="135"/>
      <c r="B84" s="135"/>
      <c r="C84" s="135"/>
      <c r="D84" s="135"/>
      <c r="E84" s="135"/>
      <c r="F84" s="135"/>
      <c r="G84" s="135"/>
      <c r="H84" s="135"/>
      <c r="I84" s="135"/>
      <c r="J84" s="135"/>
      <c r="K84" s="135"/>
      <c r="L84" s="135"/>
      <c r="M84" s="135"/>
      <c r="N84" s="135"/>
      <c r="O84" s="135"/>
      <c r="P84" s="135"/>
      <c r="Q84" s="135"/>
      <c r="R84" s="135"/>
      <c r="S84" s="135"/>
      <c r="T84" s="135"/>
      <c r="U84" s="135"/>
      <c r="V84" s="135"/>
      <c r="W84" s="135"/>
      <c r="X84" s="135"/>
      <c r="Y84" s="135"/>
      <c r="Z84" s="135"/>
    </row>
    <row r="85" spans="1:26" ht="21.6" customHeight="1">
      <c r="A85" s="135"/>
      <c r="B85" s="135"/>
      <c r="C85" s="135"/>
      <c r="D85" s="135"/>
      <c r="E85" s="135"/>
      <c r="F85" s="135"/>
      <c r="G85" s="135"/>
      <c r="H85" s="135"/>
      <c r="I85" s="135"/>
      <c r="J85" s="135"/>
      <c r="K85" s="135"/>
      <c r="L85" s="135"/>
      <c r="M85" s="135"/>
      <c r="N85" s="135"/>
      <c r="O85" s="135"/>
      <c r="P85" s="135"/>
      <c r="Q85" s="135"/>
      <c r="R85" s="135"/>
      <c r="S85" s="135"/>
      <c r="T85" s="135"/>
      <c r="U85" s="135"/>
      <c r="V85" s="135"/>
      <c r="W85" s="135"/>
      <c r="X85" s="135"/>
      <c r="Y85" s="135"/>
      <c r="Z85" s="135"/>
    </row>
    <row r="86" spans="1:26" ht="21.6" customHeight="1">
      <c r="A86" s="135"/>
      <c r="B86" s="135"/>
      <c r="C86" s="135"/>
      <c r="D86" s="135"/>
      <c r="E86" s="135"/>
      <c r="F86" s="135"/>
      <c r="G86" s="135"/>
      <c r="H86" s="135"/>
      <c r="I86" s="135"/>
      <c r="J86" s="135"/>
      <c r="K86" s="135"/>
      <c r="L86" s="135"/>
      <c r="M86" s="135"/>
      <c r="N86" s="135"/>
      <c r="O86" s="135"/>
      <c r="P86" s="135"/>
      <c r="Q86" s="135"/>
      <c r="R86" s="135"/>
      <c r="S86" s="135"/>
      <c r="T86" s="135"/>
      <c r="U86" s="135"/>
      <c r="V86" s="135"/>
      <c r="W86" s="135"/>
      <c r="X86" s="135"/>
      <c r="Y86" s="135"/>
      <c r="Z86" s="135"/>
    </row>
    <row r="87" spans="1:26" ht="21.6" customHeight="1">
      <c r="A87" s="135"/>
      <c r="B87" s="135"/>
      <c r="C87" s="135"/>
      <c r="D87" s="135"/>
      <c r="E87" s="135"/>
      <c r="F87" s="135"/>
      <c r="G87" s="135"/>
      <c r="H87" s="135"/>
      <c r="I87" s="135"/>
      <c r="J87" s="135"/>
      <c r="K87" s="135"/>
      <c r="L87" s="135"/>
      <c r="M87" s="135"/>
      <c r="N87" s="135"/>
      <c r="O87" s="135"/>
      <c r="P87" s="135"/>
      <c r="Q87" s="135"/>
      <c r="R87" s="135"/>
      <c r="S87" s="135"/>
      <c r="T87" s="135"/>
      <c r="U87" s="135"/>
      <c r="V87" s="135"/>
      <c r="W87" s="135"/>
      <c r="X87" s="135"/>
      <c r="Y87" s="135"/>
      <c r="Z87" s="135"/>
    </row>
    <row r="88" spans="1:26" ht="21.6" customHeight="1">
      <c r="A88" s="135"/>
      <c r="B88" s="135"/>
      <c r="C88" s="135"/>
      <c r="D88" s="135"/>
      <c r="E88" s="135"/>
      <c r="F88" s="135"/>
      <c r="G88" s="135"/>
      <c r="H88" s="135"/>
      <c r="I88" s="135"/>
      <c r="J88" s="135"/>
      <c r="K88" s="135"/>
      <c r="L88" s="135"/>
      <c r="M88" s="135"/>
      <c r="N88" s="135"/>
      <c r="O88" s="135"/>
      <c r="P88" s="135"/>
      <c r="Q88" s="135"/>
      <c r="R88" s="135"/>
      <c r="S88" s="135"/>
      <c r="T88" s="135"/>
      <c r="U88" s="135"/>
      <c r="V88" s="135"/>
      <c r="W88" s="135"/>
      <c r="X88" s="135"/>
      <c r="Y88" s="135"/>
      <c r="Z88" s="135"/>
    </row>
    <row r="89" spans="1:26" ht="21.6" customHeight="1">
      <c r="A89" s="135"/>
      <c r="B89" s="135"/>
      <c r="C89" s="135"/>
      <c r="D89" s="135"/>
      <c r="E89" s="135"/>
      <c r="F89" s="135"/>
      <c r="G89" s="135"/>
      <c r="H89" s="135"/>
      <c r="I89" s="135"/>
      <c r="J89" s="135"/>
      <c r="K89" s="135"/>
      <c r="L89" s="135"/>
      <c r="M89" s="135"/>
      <c r="N89" s="135"/>
      <c r="O89" s="135"/>
      <c r="P89" s="135"/>
      <c r="Q89" s="135"/>
      <c r="R89" s="135"/>
      <c r="S89" s="135"/>
      <c r="T89" s="135"/>
      <c r="U89" s="135"/>
      <c r="V89" s="135"/>
      <c r="W89" s="135"/>
      <c r="X89" s="135"/>
      <c r="Y89" s="135"/>
      <c r="Z89" s="135"/>
    </row>
    <row r="90" spans="1:26" ht="21.6" customHeight="1">
      <c r="A90" s="135"/>
      <c r="B90" s="135"/>
      <c r="C90" s="135"/>
      <c r="D90" s="135"/>
      <c r="E90" s="135"/>
      <c r="F90" s="135"/>
      <c r="G90" s="135"/>
      <c r="H90" s="135"/>
      <c r="I90" s="135"/>
      <c r="J90" s="135"/>
      <c r="K90" s="135"/>
      <c r="L90" s="135"/>
      <c r="M90" s="135"/>
      <c r="N90" s="135"/>
      <c r="O90" s="135"/>
      <c r="P90" s="135"/>
      <c r="Q90" s="135"/>
      <c r="R90" s="135"/>
      <c r="S90" s="135"/>
      <c r="T90" s="135"/>
      <c r="U90" s="135"/>
      <c r="V90" s="135"/>
      <c r="W90" s="135"/>
      <c r="X90" s="135"/>
      <c r="Y90" s="135"/>
      <c r="Z90" s="135"/>
    </row>
    <row r="91" spans="1:26" ht="21.6" customHeight="1">
      <c r="A91" s="135"/>
      <c r="B91" s="135"/>
      <c r="C91" s="135"/>
      <c r="D91" s="135"/>
      <c r="E91" s="135"/>
      <c r="F91" s="135"/>
      <c r="G91" s="135"/>
      <c r="H91" s="135"/>
      <c r="I91" s="135"/>
      <c r="J91" s="135"/>
      <c r="K91" s="135"/>
      <c r="L91" s="135"/>
      <c r="M91" s="135"/>
      <c r="N91" s="135"/>
      <c r="O91" s="135"/>
      <c r="P91" s="135"/>
      <c r="Q91" s="135"/>
      <c r="R91" s="135"/>
      <c r="S91" s="135"/>
      <c r="T91" s="135"/>
      <c r="U91" s="135"/>
      <c r="V91" s="135"/>
      <c r="W91" s="135"/>
      <c r="X91" s="135"/>
      <c r="Y91" s="135"/>
      <c r="Z91" s="135"/>
    </row>
    <row r="92" spans="1:26" ht="21.6" customHeight="1">
      <c r="A92" s="135"/>
      <c r="B92" s="135"/>
      <c r="C92" s="135"/>
      <c r="D92" s="135"/>
      <c r="E92" s="135"/>
      <c r="F92" s="135"/>
      <c r="G92" s="135"/>
      <c r="H92" s="135"/>
      <c r="I92" s="135"/>
      <c r="J92" s="135"/>
      <c r="K92" s="135"/>
      <c r="L92" s="135"/>
      <c r="M92" s="135"/>
      <c r="N92" s="135"/>
      <c r="O92" s="135"/>
      <c r="P92" s="135"/>
      <c r="Q92" s="135"/>
      <c r="R92" s="135"/>
      <c r="S92" s="135"/>
      <c r="T92" s="135"/>
      <c r="U92" s="135"/>
      <c r="V92" s="135"/>
      <c r="W92" s="135"/>
      <c r="X92" s="135"/>
      <c r="Y92" s="135"/>
      <c r="Z92" s="135"/>
    </row>
    <row r="93" spans="1:26" ht="21.6" customHeight="1">
      <c r="A93" s="135"/>
      <c r="B93" s="135"/>
      <c r="C93" s="135"/>
      <c r="D93" s="135"/>
      <c r="E93" s="135"/>
      <c r="F93" s="135"/>
      <c r="G93" s="135"/>
      <c r="H93" s="135"/>
      <c r="I93" s="135"/>
      <c r="J93" s="135"/>
      <c r="K93" s="135"/>
      <c r="L93" s="135"/>
      <c r="M93" s="135"/>
      <c r="N93" s="135"/>
      <c r="O93" s="135"/>
      <c r="P93" s="135"/>
      <c r="Q93" s="135"/>
      <c r="R93" s="135"/>
      <c r="S93" s="135"/>
      <c r="T93" s="135"/>
      <c r="U93" s="135"/>
      <c r="V93" s="135"/>
      <c r="W93" s="135"/>
      <c r="X93" s="135"/>
      <c r="Y93" s="135"/>
      <c r="Z93" s="135"/>
    </row>
    <row r="94" spans="1:26" ht="21.6" customHeight="1">
      <c r="A94" s="135"/>
      <c r="B94" s="135"/>
      <c r="C94" s="135"/>
      <c r="D94" s="135"/>
      <c r="E94" s="135"/>
      <c r="F94" s="135"/>
      <c r="G94" s="135"/>
      <c r="H94" s="135"/>
      <c r="I94" s="135"/>
      <c r="J94" s="135"/>
      <c r="K94" s="135"/>
      <c r="L94" s="135"/>
      <c r="M94" s="135"/>
      <c r="N94" s="135"/>
      <c r="O94" s="135"/>
      <c r="P94" s="135"/>
      <c r="Q94" s="135"/>
      <c r="R94" s="135"/>
      <c r="S94" s="135"/>
      <c r="T94" s="135"/>
      <c r="U94" s="135"/>
      <c r="V94" s="135"/>
      <c r="W94" s="135"/>
      <c r="X94" s="135"/>
      <c r="Y94" s="135"/>
      <c r="Z94" s="135"/>
    </row>
    <row r="95" spans="1:26" ht="21.6" customHeight="1">
      <c r="A95" s="135"/>
      <c r="B95" s="135"/>
      <c r="C95" s="135"/>
      <c r="D95" s="135"/>
      <c r="E95" s="135"/>
      <c r="F95" s="135"/>
      <c r="G95" s="135"/>
      <c r="H95" s="135"/>
      <c r="I95" s="135"/>
      <c r="J95" s="135"/>
      <c r="K95" s="135"/>
      <c r="L95" s="135"/>
      <c r="M95" s="135"/>
      <c r="N95" s="135"/>
      <c r="O95" s="135"/>
      <c r="P95" s="135"/>
      <c r="Q95" s="135"/>
      <c r="R95" s="135"/>
      <c r="S95" s="135"/>
      <c r="T95" s="135"/>
      <c r="U95" s="135"/>
      <c r="V95" s="135"/>
      <c r="W95" s="135"/>
      <c r="X95" s="135"/>
      <c r="Y95" s="135"/>
      <c r="Z95" s="135"/>
    </row>
    <row r="96" spans="1:26" ht="21.6" customHeight="1">
      <c r="A96" s="135"/>
      <c r="B96" s="135"/>
      <c r="C96" s="135"/>
      <c r="D96" s="135"/>
      <c r="E96" s="135"/>
      <c r="F96" s="135"/>
      <c r="G96" s="135"/>
      <c r="H96" s="135"/>
      <c r="I96" s="135"/>
      <c r="J96" s="135"/>
      <c r="K96" s="135"/>
      <c r="L96" s="135"/>
      <c r="M96" s="135"/>
      <c r="N96" s="135"/>
      <c r="O96" s="135"/>
      <c r="P96" s="135"/>
      <c r="Q96" s="135"/>
      <c r="R96" s="135"/>
      <c r="S96" s="135"/>
      <c r="T96" s="135"/>
      <c r="U96" s="135"/>
      <c r="V96" s="135"/>
      <c r="W96" s="135"/>
      <c r="X96" s="135"/>
      <c r="Y96" s="135"/>
      <c r="Z96" s="135"/>
    </row>
    <row r="97" spans="1:26" ht="21.6" customHeight="1">
      <c r="A97" s="135"/>
      <c r="B97" s="135"/>
      <c r="C97" s="135"/>
      <c r="D97" s="135"/>
      <c r="E97" s="135"/>
      <c r="F97" s="135"/>
      <c r="G97" s="135"/>
      <c r="H97" s="135"/>
      <c r="I97" s="135"/>
      <c r="J97" s="135"/>
      <c r="K97" s="135"/>
      <c r="L97" s="135"/>
      <c r="M97" s="135"/>
      <c r="N97" s="135"/>
      <c r="O97" s="135"/>
      <c r="P97" s="135"/>
      <c r="Q97" s="135"/>
      <c r="R97" s="135"/>
      <c r="S97" s="135"/>
      <c r="T97" s="135"/>
      <c r="U97" s="135"/>
      <c r="V97" s="135"/>
      <c r="W97" s="135"/>
      <c r="X97" s="135"/>
      <c r="Y97" s="135"/>
      <c r="Z97" s="135"/>
    </row>
    <row r="98" spans="1:26" ht="21.6" customHeight="1">
      <c r="A98" s="135"/>
      <c r="B98" s="135"/>
      <c r="C98" s="135"/>
      <c r="D98" s="135"/>
      <c r="E98" s="135"/>
      <c r="F98" s="135"/>
      <c r="G98" s="135"/>
      <c r="H98" s="135"/>
      <c r="I98" s="135"/>
      <c r="J98" s="135"/>
      <c r="K98" s="135"/>
      <c r="L98" s="135"/>
      <c r="M98" s="135"/>
      <c r="N98" s="135"/>
      <c r="O98" s="135"/>
      <c r="P98" s="135"/>
      <c r="Q98" s="135"/>
      <c r="R98" s="135"/>
      <c r="S98" s="135"/>
      <c r="T98" s="135"/>
      <c r="U98" s="135"/>
      <c r="V98" s="135"/>
      <c r="W98" s="135"/>
      <c r="X98" s="135"/>
      <c r="Y98" s="135"/>
      <c r="Z98" s="135"/>
    </row>
    <row r="99" spans="1:26" ht="21.6" customHeight="1">
      <c r="A99" s="135"/>
      <c r="B99" s="135"/>
      <c r="C99" s="135"/>
      <c r="D99" s="135"/>
      <c r="E99" s="135"/>
      <c r="F99" s="135"/>
      <c r="G99" s="135"/>
      <c r="H99" s="135"/>
      <c r="I99" s="135"/>
      <c r="J99" s="135"/>
      <c r="K99" s="135"/>
      <c r="L99" s="135"/>
      <c r="M99" s="135"/>
      <c r="N99" s="135"/>
      <c r="O99" s="135"/>
      <c r="P99" s="135"/>
      <c r="Q99" s="135"/>
      <c r="R99" s="135"/>
      <c r="S99" s="135"/>
      <c r="T99" s="135"/>
      <c r="U99" s="135"/>
      <c r="V99" s="135"/>
      <c r="W99" s="135"/>
      <c r="X99" s="135"/>
      <c r="Y99" s="135"/>
      <c r="Z99" s="135"/>
    </row>
    <row r="100" spans="1:26" ht="21.6" customHeight="1">
      <c r="A100" s="135"/>
      <c r="B100" s="135"/>
      <c r="C100" s="135"/>
      <c r="D100" s="135"/>
      <c r="E100" s="135"/>
      <c r="F100" s="135"/>
      <c r="G100" s="135"/>
      <c r="H100" s="135"/>
      <c r="I100" s="135"/>
      <c r="J100" s="135"/>
      <c r="K100" s="135"/>
      <c r="L100" s="135"/>
      <c r="M100" s="135"/>
      <c r="N100" s="135"/>
      <c r="O100" s="135"/>
      <c r="P100" s="135"/>
      <c r="Q100" s="135"/>
      <c r="R100" s="135"/>
      <c r="S100" s="135"/>
      <c r="T100" s="135"/>
      <c r="U100" s="135"/>
      <c r="V100" s="135"/>
      <c r="W100" s="135"/>
      <c r="X100" s="135"/>
      <c r="Y100" s="135"/>
      <c r="Z100" s="135"/>
    </row>
    <row r="101" spans="1:26" ht="21.6" customHeight="1">
      <c r="A101" s="135"/>
      <c r="B101" s="135"/>
      <c r="C101" s="135"/>
      <c r="D101" s="135"/>
      <c r="E101" s="135"/>
      <c r="F101" s="135"/>
      <c r="G101" s="135"/>
      <c r="H101" s="135"/>
      <c r="I101" s="135"/>
      <c r="J101" s="135"/>
      <c r="K101" s="135"/>
      <c r="L101" s="135"/>
      <c r="M101" s="135"/>
      <c r="N101" s="135"/>
      <c r="O101" s="135"/>
      <c r="P101" s="135"/>
      <c r="Q101" s="135"/>
      <c r="R101" s="135"/>
      <c r="S101" s="135"/>
      <c r="T101" s="135"/>
      <c r="U101" s="135"/>
      <c r="V101" s="135"/>
      <c r="W101" s="135"/>
      <c r="X101" s="135"/>
      <c r="Y101" s="135"/>
      <c r="Z101" s="135"/>
    </row>
    <row r="102" spans="1:26" ht="21.6" customHeight="1">
      <c r="A102" s="135"/>
      <c r="B102" s="135"/>
      <c r="C102" s="135"/>
      <c r="D102" s="135"/>
      <c r="E102" s="135"/>
      <c r="F102" s="135"/>
      <c r="G102" s="135"/>
      <c r="H102" s="135"/>
      <c r="I102" s="135"/>
      <c r="J102" s="135"/>
      <c r="K102" s="135"/>
      <c r="L102" s="135"/>
      <c r="M102" s="135"/>
      <c r="N102" s="135"/>
      <c r="O102" s="135"/>
      <c r="P102" s="135"/>
      <c r="Q102" s="135"/>
      <c r="R102" s="135"/>
      <c r="S102" s="135"/>
      <c r="T102" s="135"/>
      <c r="U102" s="135"/>
      <c r="V102" s="135"/>
      <c r="W102" s="135"/>
      <c r="X102" s="135"/>
      <c r="Y102" s="135"/>
      <c r="Z102" s="135"/>
    </row>
    <row r="103" spans="1:26" ht="21.6" customHeight="1">
      <c r="A103" s="135"/>
      <c r="B103" s="135"/>
      <c r="C103" s="135"/>
      <c r="D103" s="135"/>
      <c r="E103" s="135"/>
      <c r="F103" s="135"/>
      <c r="G103" s="135"/>
      <c r="H103" s="135"/>
      <c r="I103" s="135"/>
      <c r="J103" s="135"/>
      <c r="K103" s="135"/>
      <c r="L103" s="135"/>
      <c r="M103" s="135"/>
      <c r="N103" s="135"/>
      <c r="O103" s="135"/>
      <c r="P103" s="135"/>
      <c r="Q103" s="135"/>
      <c r="R103" s="135"/>
      <c r="S103" s="135"/>
      <c r="T103" s="135"/>
      <c r="U103" s="135"/>
      <c r="V103" s="135"/>
      <c r="W103" s="135"/>
      <c r="X103" s="135"/>
      <c r="Y103" s="135"/>
      <c r="Z103" s="135"/>
    </row>
    <row r="104" spans="1:26" ht="21.6" customHeight="1">
      <c r="A104" s="135"/>
      <c r="B104" s="135"/>
      <c r="C104" s="135"/>
      <c r="D104" s="135"/>
      <c r="E104" s="135"/>
      <c r="F104" s="135"/>
      <c r="G104" s="135"/>
      <c r="H104" s="135"/>
      <c r="I104" s="135"/>
      <c r="J104" s="135"/>
      <c r="K104" s="135"/>
      <c r="L104" s="135"/>
      <c r="M104" s="135"/>
      <c r="N104" s="135"/>
      <c r="O104" s="135"/>
      <c r="P104" s="135"/>
      <c r="Q104" s="135"/>
      <c r="R104" s="135"/>
      <c r="S104" s="135"/>
      <c r="T104" s="135"/>
      <c r="U104" s="135"/>
      <c r="V104" s="135"/>
      <c r="W104" s="135"/>
      <c r="X104" s="135"/>
      <c r="Y104" s="135"/>
      <c r="Z104" s="135"/>
    </row>
    <row r="105" spans="1:26" ht="21.6" customHeight="1">
      <c r="A105" s="135"/>
      <c r="B105" s="135"/>
      <c r="C105" s="135"/>
      <c r="D105" s="135"/>
      <c r="E105" s="135"/>
      <c r="F105" s="135"/>
      <c r="G105" s="135"/>
      <c r="H105" s="135"/>
      <c r="I105" s="135"/>
      <c r="J105" s="135"/>
      <c r="K105" s="135"/>
      <c r="L105" s="135"/>
      <c r="M105" s="135"/>
      <c r="N105" s="135"/>
      <c r="O105" s="135"/>
      <c r="P105" s="135"/>
      <c r="Q105" s="135"/>
      <c r="R105" s="135"/>
      <c r="S105" s="135"/>
      <c r="T105" s="135"/>
      <c r="U105" s="135"/>
      <c r="V105" s="135"/>
      <c r="W105" s="135"/>
      <c r="X105" s="135"/>
      <c r="Y105" s="135"/>
      <c r="Z105" s="135"/>
    </row>
    <row r="106" spans="1:26" ht="21.6" customHeight="1">
      <c r="A106" s="135"/>
      <c r="B106" s="135"/>
      <c r="C106" s="135"/>
      <c r="D106" s="135"/>
      <c r="E106" s="135"/>
      <c r="F106" s="135"/>
      <c r="G106" s="135"/>
      <c r="H106" s="135"/>
      <c r="I106" s="135"/>
      <c r="J106" s="135"/>
      <c r="K106" s="135"/>
      <c r="L106" s="135"/>
      <c r="M106" s="135"/>
      <c r="N106" s="135"/>
      <c r="O106" s="135"/>
      <c r="P106" s="135"/>
      <c r="Q106" s="135"/>
      <c r="R106" s="135"/>
      <c r="S106" s="135"/>
      <c r="T106" s="135"/>
      <c r="U106" s="135"/>
      <c r="V106" s="135"/>
      <c r="W106" s="135"/>
      <c r="X106" s="135"/>
      <c r="Y106" s="135"/>
      <c r="Z106" s="135"/>
    </row>
    <row r="107" spans="1:26" ht="21.6" customHeight="1">
      <c r="A107" s="135"/>
      <c r="B107" s="135"/>
      <c r="C107" s="135"/>
      <c r="D107" s="135"/>
      <c r="E107" s="135"/>
      <c r="F107" s="135"/>
      <c r="G107" s="135"/>
      <c r="H107" s="135"/>
      <c r="I107" s="135"/>
      <c r="J107" s="135"/>
      <c r="K107" s="135"/>
      <c r="L107" s="135"/>
      <c r="M107" s="135"/>
      <c r="N107" s="135"/>
      <c r="O107" s="135"/>
      <c r="P107" s="135"/>
      <c r="Q107" s="135"/>
      <c r="R107" s="135"/>
      <c r="S107" s="135"/>
      <c r="T107" s="135"/>
      <c r="U107" s="135"/>
      <c r="V107" s="135"/>
      <c r="W107" s="135"/>
      <c r="X107" s="135"/>
      <c r="Y107" s="135"/>
      <c r="Z107" s="135"/>
    </row>
    <row r="108" spans="1:26" ht="21.6" customHeight="1">
      <c r="A108" s="135"/>
      <c r="B108" s="135"/>
      <c r="C108" s="135"/>
      <c r="D108" s="135"/>
      <c r="E108" s="135"/>
      <c r="F108" s="135"/>
      <c r="G108" s="135"/>
      <c r="H108" s="135"/>
      <c r="I108" s="135"/>
      <c r="J108" s="135"/>
      <c r="K108" s="135"/>
      <c r="L108" s="135"/>
      <c r="M108" s="135"/>
      <c r="N108" s="135"/>
      <c r="O108" s="135"/>
      <c r="P108" s="135"/>
      <c r="Q108" s="135"/>
      <c r="R108" s="135"/>
      <c r="S108" s="135"/>
      <c r="T108" s="135"/>
      <c r="U108" s="135"/>
      <c r="V108" s="135"/>
      <c r="W108" s="135"/>
      <c r="X108" s="135"/>
      <c r="Y108" s="135"/>
      <c r="Z108" s="135"/>
    </row>
    <row r="109" spans="1:26" ht="21.6" customHeight="1">
      <c r="A109" s="135"/>
      <c r="B109" s="135"/>
      <c r="C109" s="135"/>
      <c r="D109" s="135"/>
      <c r="E109" s="135"/>
      <c r="F109" s="135"/>
      <c r="G109" s="135"/>
      <c r="H109" s="135"/>
      <c r="I109" s="135"/>
      <c r="J109" s="135"/>
      <c r="K109" s="135"/>
      <c r="L109" s="135"/>
      <c r="M109" s="135"/>
      <c r="N109" s="135"/>
      <c r="O109" s="135"/>
      <c r="P109" s="135"/>
      <c r="Q109" s="135"/>
      <c r="R109" s="135"/>
      <c r="S109" s="135"/>
      <c r="T109" s="135"/>
      <c r="U109" s="135"/>
      <c r="V109" s="135"/>
      <c r="W109" s="135"/>
      <c r="X109" s="135"/>
      <c r="Y109" s="135"/>
      <c r="Z109" s="135"/>
    </row>
    <row r="110" spans="1:26" ht="21.6" customHeight="1">
      <c r="A110" s="135"/>
      <c r="B110" s="135"/>
      <c r="C110" s="135"/>
      <c r="D110" s="135"/>
      <c r="E110" s="135"/>
      <c r="F110" s="135"/>
      <c r="G110" s="135"/>
      <c r="H110" s="135"/>
      <c r="I110" s="135"/>
      <c r="J110" s="135"/>
      <c r="K110" s="135"/>
      <c r="L110" s="135"/>
      <c r="M110" s="135"/>
      <c r="N110" s="135"/>
      <c r="O110" s="135"/>
      <c r="P110" s="135"/>
      <c r="Q110" s="135"/>
      <c r="R110" s="135"/>
      <c r="S110" s="135"/>
      <c r="T110" s="135"/>
      <c r="U110" s="135"/>
      <c r="V110" s="135"/>
      <c r="W110" s="135"/>
      <c r="X110" s="135"/>
      <c r="Y110" s="135"/>
      <c r="Z110" s="135"/>
    </row>
    <row r="111" spans="1:26" ht="21.6" customHeight="1">
      <c r="A111" s="135"/>
      <c r="B111" s="135"/>
      <c r="C111" s="135"/>
      <c r="D111" s="135"/>
      <c r="E111" s="135"/>
      <c r="F111" s="135"/>
      <c r="G111" s="135"/>
      <c r="H111" s="135"/>
      <c r="I111" s="135"/>
      <c r="J111" s="135"/>
      <c r="K111" s="135"/>
      <c r="L111" s="135"/>
      <c r="M111" s="135"/>
      <c r="N111" s="135"/>
      <c r="O111" s="135"/>
      <c r="P111" s="135"/>
      <c r="Q111" s="135"/>
      <c r="R111" s="135"/>
      <c r="S111" s="135"/>
      <c r="T111" s="135"/>
      <c r="U111" s="135"/>
      <c r="V111" s="135"/>
      <c r="W111" s="135"/>
      <c r="X111" s="135"/>
      <c r="Y111" s="135"/>
      <c r="Z111" s="135"/>
    </row>
    <row r="112" spans="1:26" ht="21.6" customHeight="1">
      <c r="A112" s="135"/>
      <c r="B112" s="135"/>
      <c r="C112" s="135"/>
      <c r="D112" s="135"/>
      <c r="E112" s="135"/>
      <c r="F112" s="135"/>
      <c r="G112" s="135"/>
      <c r="H112" s="135"/>
      <c r="I112" s="135"/>
      <c r="J112" s="135"/>
      <c r="K112" s="135"/>
      <c r="L112" s="135"/>
      <c r="M112" s="135"/>
      <c r="N112" s="135"/>
      <c r="O112" s="135"/>
      <c r="P112" s="135"/>
      <c r="Q112" s="135"/>
      <c r="R112" s="135"/>
      <c r="S112" s="135"/>
      <c r="T112" s="135"/>
      <c r="U112" s="135"/>
      <c r="V112" s="135"/>
      <c r="W112" s="135"/>
      <c r="X112" s="135"/>
      <c r="Y112" s="135"/>
      <c r="Z112" s="135"/>
    </row>
    <row r="113" spans="1:26" ht="21.6" customHeight="1">
      <c r="A113" s="135"/>
      <c r="B113" s="135"/>
      <c r="C113" s="135"/>
      <c r="D113" s="135"/>
      <c r="E113" s="135"/>
      <c r="F113" s="135"/>
      <c r="G113" s="135"/>
      <c r="H113" s="135"/>
      <c r="I113" s="135"/>
      <c r="J113" s="135"/>
      <c r="K113" s="135"/>
      <c r="L113" s="135"/>
      <c r="M113" s="135"/>
      <c r="N113" s="135"/>
      <c r="O113" s="135"/>
      <c r="P113" s="135"/>
      <c r="Q113" s="135"/>
      <c r="R113" s="135"/>
      <c r="S113" s="135"/>
      <c r="T113" s="135"/>
      <c r="U113" s="135"/>
      <c r="V113" s="135"/>
      <c r="W113" s="135"/>
      <c r="X113" s="135"/>
      <c r="Y113" s="135"/>
      <c r="Z113" s="135"/>
    </row>
    <row r="114" spans="1:26" ht="21.6" customHeight="1">
      <c r="A114" s="135"/>
      <c r="B114" s="135"/>
      <c r="C114" s="135"/>
      <c r="D114" s="135"/>
      <c r="E114" s="135"/>
      <c r="F114" s="135"/>
      <c r="G114" s="135"/>
      <c r="H114" s="135"/>
      <c r="I114" s="135"/>
      <c r="J114" s="135"/>
      <c r="K114" s="135"/>
      <c r="L114" s="135"/>
      <c r="M114" s="135"/>
      <c r="N114" s="135"/>
      <c r="O114" s="135"/>
      <c r="P114" s="135"/>
      <c r="Q114" s="135"/>
      <c r="R114" s="135"/>
      <c r="S114" s="135"/>
      <c r="T114" s="135"/>
      <c r="U114" s="135"/>
      <c r="V114" s="135"/>
      <c r="W114" s="135"/>
      <c r="X114" s="135"/>
      <c r="Y114" s="135"/>
      <c r="Z114" s="135"/>
    </row>
    <row r="115" spans="1:26" ht="21.6" customHeight="1">
      <c r="A115" s="135"/>
      <c r="B115" s="135"/>
      <c r="C115" s="135"/>
      <c r="D115" s="135"/>
      <c r="E115" s="135"/>
      <c r="F115" s="135"/>
      <c r="G115" s="135"/>
      <c r="H115" s="135"/>
      <c r="I115" s="135"/>
      <c r="J115" s="135"/>
      <c r="K115" s="135"/>
      <c r="L115" s="135"/>
      <c r="M115" s="135"/>
      <c r="N115" s="135"/>
      <c r="O115" s="135"/>
      <c r="P115" s="135"/>
      <c r="Q115" s="135"/>
      <c r="R115" s="135"/>
      <c r="S115" s="135"/>
      <c r="T115" s="135"/>
      <c r="U115" s="135"/>
      <c r="V115" s="135"/>
      <c r="W115" s="135"/>
      <c r="X115" s="135"/>
      <c r="Y115" s="135"/>
      <c r="Z115" s="135"/>
    </row>
    <row r="116" spans="1:26" ht="21.6" customHeight="1">
      <c r="A116" s="135"/>
      <c r="B116" s="135"/>
      <c r="C116" s="135"/>
      <c r="D116" s="135"/>
      <c r="E116" s="135"/>
      <c r="F116" s="135"/>
      <c r="G116" s="135"/>
      <c r="H116" s="135"/>
      <c r="I116" s="135"/>
      <c r="J116" s="135"/>
      <c r="K116" s="135"/>
      <c r="L116" s="135"/>
      <c r="M116" s="135"/>
      <c r="N116" s="135"/>
      <c r="O116" s="135"/>
      <c r="P116" s="135"/>
      <c r="Q116" s="135"/>
      <c r="R116" s="135"/>
      <c r="S116" s="135"/>
      <c r="T116" s="135"/>
      <c r="U116" s="135"/>
      <c r="V116" s="135"/>
      <c r="W116" s="135"/>
      <c r="X116" s="135"/>
      <c r="Y116" s="135"/>
      <c r="Z116" s="135"/>
    </row>
    <row r="117" spans="1:26" ht="21.6" customHeight="1">
      <c r="A117" s="135"/>
      <c r="B117" s="135"/>
      <c r="C117" s="135"/>
      <c r="D117" s="135"/>
      <c r="E117" s="135"/>
      <c r="F117" s="135"/>
      <c r="G117" s="135"/>
      <c r="H117" s="135"/>
      <c r="I117" s="135"/>
      <c r="J117" s="135"/>
      <c r="K117" s="135"/>
      <c r="L117" s="135"/>
      <c r="M117" s="135"/>
      <c r="N117" s="135"/>
      <c r="O117" s="135"/>
      <c r="P117" s="135"/>
      <c r="Q117" s="135"/>
      <c r="R117" s="135"/>
      <c r="S117" s="135"/>
      <c r="T117" s="135"/>
      <c r="U117" s="135"/>
      <c r="V117" s="135"/>
      <c r="W117" s="135"/>
      <c r="X117" s="135"/>
      <c r="Y117" s="135"/>
      <c r="Z117" s="135"/>
    </row>
    <row r="118" spans="1:26" ht="21.6" customHeight="1">
      <c r="A118" s="135"/>
      <c r="B118" s="135"/>
      <c r="C118" s="135"/>
      <c r="D118" s="135"/>
      <c r="E118" s="135"/>
      <c r="F118" s="135"/>
      <c r="G118" s="135"/>
      <c r="H118" s="135"/>
      <c r="I118" s="135"/>
      <c r="J118" s="135"/>
      <c r="K118" s="135"/>
      <c r="L118" s="135"/>
      <c r="M118" s="135"/>
      <c r="N118" s="135"/>
      <c r="O118" s="135"/>
      <c r="P118" s="135"/>
      <c r="Q118" s="135"/>
      <c r="R118" s="135"/>
      <c r="S118" s="135"/>
      <c r="T118" s="135"/>
      <c r="U118" s="135"/>
      <c r="V118" s="135"/>
      <c r="W118" s="135"/>
      <c r="X118" s="135"/>
      <c r="Y118" s="135"/>
      <c r="Z118" s="135"/>
    </row>
    <row r="119" spans="1:26" ht="21.6" customHeight="1">
      <c r="A119" s="135"/>
      <c r="B119" s="135"/>
      <c r="C119" s="135"/>
      <c r="D119" s="135"/>
      <c r="E119" s="135"/>
      <c r="F119" s="135"/>
      <c r="G119" s="135"/>
      <c r="H119" s="135"/>
      <c r="I119" s="135"/>
      <c r="J119" s="135"/>
      <c r="K119" s="135"/>
      <c r="L119" s="135"/>
      <c r="M119" s="135"/>
      <c r="N119" s="135"/>
      <c r="O119" s="135"/>
      <c r="P119" s="135"/>
      <c r="Q119" s="135"/>
      <c r="R119" s="135"/>
      <c r="S119" s="135"/>
      <c r="T119" s="135"/>
      <c r="U119" s="135"/>
      <c r="V119" s="135"/>
      <c r="W119" s="135"/>
      <c r="X119" s="135"/>
      <c r="Y119" s="135"/>
      <c r="Z119" s="135"/>
    </row>
    <row r="120" spans="1:26" ht="21.6" customHeight="1">
      <c r="A120" s="135"/>
      <c r="B120" s="135"/>
      <c r="C120" s="135"/>
      <c r="D120" s="135"/>
      <c r="E120" s="135"/>
      <c r="F120" s="135"/>
      <c r="G120" s="135"/>
      <c r="H120" s="135"/>
      <c r="I120" s="135"/>
      <c r="J120" s="135"/>
      <c r="K120" s="135"/>
      <c r="L120" s="135"/>
      <c r="M120" s="135"/>
      <c r="N120" s="135"/>
      <c r="O120" s="135"/>
      <c r="P120" s="135"/>
      <c r="Q120" s="135"/>
      <c r="R120" s="135"/>
      <c r="S120" s="135"/>
      <c r="T120" s="135"/>
      <c r="U120" s="135"/>
      <c r="V120" s="135"/>
      <c r="W120" s="135"/>
      <c r="X120" s="135"/>
      <c r="Y120" s="135"/>
      <c r="Z120" s="135"/>
    </row>
    <row r="121" spans="1:26" ht="21.6" customHeight="1">
      <c r="A121" s="135"/>
      <c r="B121" s="135"/>
      <c r="C121" s="135"/>
      <c r="D121" s="135"/>
      <c r="E121" s="135"/>
      <c r="F121" s="135"/>
      <c r="G121" s="135"/>
      <c r="H121" s="135"/>
      <c r="I121" s="135"/>
      <c r="J121" s="135"/>
      <c r="K121" s="135"/>
      <c r="L121" s="135"/>
      <c r="M121" s="135"/>
      <c r="N121" s="135"/>
      <c r="O121" s="135"/>
      <c r="P121" s="135"/>
      <c r="Q121" s="135"/>
      <c r="R121" s="135"/>
      <c r="S121" s="135"/>
      <c r="T121" s="135"/>
      <c r="U121" s="135"/>
      <c r="V121" s="135"/>
      <c r="W121" s="135"/>
      <c r="X121" s="135"/>
      <c r="Y121" s="135"/>
      <c r="Z121" s="135"/>
    </row>
    <row r="122" spans="1:26" ht="21.6" customHeight="1">
      <c r="A122" s="135"/>
      <c r="B122" s="135"/>
      <c r="C122" s="135"/>
      <c r="D122" s="135"/>
      <c r="E122" s="135"/>
      <c r="F122" s="135"/>
      <c r="G122" s="135"/>
      <c r="H122" s="135"/>
      <c r="I122" s="135"/>
      <c r="J122" s="135"/>
      <c r="K122" s="135"/>
      <c r="L122" s="135"/>
      <c r="M122" s="135"/>
      <c r="N122" s="135"/>
      <c r="O122" s="135"/>
      <c r="P122" s="135"/>
      <c r="Q122" s="135"/>
      <c r="R122" s="135"/>
      <c r="S122" s="135"/>
      <c r="T122" s="135"/>
      <c r="U122" s="135"/>
      <c r="V122" s="135"/>
      <c r="W122" s="135"/>
      <c r="X122" s="135"/>
      <c r="Y122" s="135"/>
      <c r="Z122" s="135"/>
    </row>
    <row r="123" spans="1:26" ht="21.6" customHeight="1">
      <c r="A123" s="135"/>
      <c r="B123" s="135"/>
      <c r="C123" s="135"/>
      <c r="D123" s="135"/>
      <c r="E123" s="135"/>
      <c r="F123" s="135"/>
      <c r="G123" s="135"/>
      <c r="H123" s="135"/>
      <c r="I123" s="135"/>
      <c r="J123" s="135"/>
      <c r="K123" s="135"/>
      <c r="L123" s="135"/>
      <c r="M123" s="135"/>
      <c r="N123" s="135"/>
      <c r="O123" s="135"/>
      <c r="P123" s="135"/>
      <c r="Q123" s="135"/>
      <c r="R123" s="135"/>
      <c r="S123" s="135"/>
      <c r="T123" s="135"/>
      <c r="U123" s="135"/>
      <c r="V123" s="135"/>
      <c r="W123" s="135"/>
      <c r="X123" s="135"/>
      <c r="Y123" s="135"/>
      <c r="Z123" s="135"/>
    </row>
    <row r="124" spans="1:26" ht="21.6" customHeight="1">
      <c r="A124" s="135"/>
      <c r="B124" s="135"/>
      <c r="C124" s="135"/>
      <c r="D124" s="135"/>
      <c r="E124" s="135"/>
      <c r="F124" s="135"/>
      <c r="G124" s="135"/>
      <c r="H124" s="135"/>
      <c r="I124" s="135"/>
      <c r="J124" s="135"/>
      <c r="K124" s="135"/>
      <c r="L124" s="135"/>
      <c r="M124" s="135"/>
      <c r="N124" s="135"/>
      <c r="O124" s="135"/>
      <c r="P124" s="135"/>
      <c r="Q124" s="135"/>
      <c r="R124" s="135"/>
      <c r="S124" s="135"/>
      <c r="T124" s="135"/>
      <c r="U124" s="135"/>
      <c r="V124" s="135"/>
      <c r="W124" s="135"/>
      <c r="X124" s="135"/>
      <c r="Y124" s="135"/>
      <c r="Z124" s="135"/>
    </row>
    <row r="125" spans="1:26" ht="21.6" customHeight="1">
      <c r="A125" s="135"/>
      <c r="B125" s="135"/>
      <c r="C125" s="135"/>
      <c r="D125" s="135"/>
      <c r="E125" s="135"/>
      <c r="F125" s="135"/>
      <c r="G125" s="135"/>
      <c r="H125" s="135"/>
      <c r="I125" s="135"/>
      <c r="J125" s="135"/>
      <c r="K125" s="135"/>
      <c r="L125" s="135"/>
      <c r="M125" s="135"/>
      <c r="N125" s="135"/>
      <c r="O125" s="135"/>
      <c r="P125" s="135"/>
      <c r="Q125" s="135"/>
      <c r="R125" s="135"/>
      <c r="S125" s="135"/>
      <c r="T125" s="135"/>
      <c r="U125" s="135"/>
      <c r="V125" s="135"/>
      <c r="W125" s="135"/>
      <c r="X125" s="135"/>
      <c r="Y125" s="135"/>
      <c r="Z125" s="135"/>
    </row>
    <row r="126" spans="1:26" ht="21.6" customHeight="1">
      <c r="A126" s="135"/>
      <c r="B126" s="135"/>
      <c r="C126" s="135"/>
      <c r="D126" s="135"/>
      <c r="E126" s="135"/>
      <c r="F126" s="135"/>
      <c r="G126" s="135"/>
      <c r="H126" s="135"/>
      <c r="I126" s="135"/>
      <c r="J126" s="135"/>
      <c r="K126" s="135"/>
      <c r="L126" s="135"/>
      <c r="M126" s="135"/>
      <c r="N126" s="135"/>
      <c r="O126" s="135"/>
      <c r="P126" s="135"/>
      <c r="Q126" s="135"/>
      <c r="R126" s="135"/>
      <c r="S126" s="135"/>
      <c r="T126" s="135"/>
      <c r="U126" s="135"/>
      <c r="V126" s="135"/>
      <c r="W126" s="135"/>
      <c r="X126" s="135"/>
      <c r="Y126" s="135"/>
      <c r="Z126" s="135"/>
    </row>
    <row r="127" spans="1:26" ht="21.6" customHeight="1">
      <c r="A127" s="135"/>
      <c r="B127" s="135"/>
      <c r="C127" s="135"/>
      <c r="D127" s="135"/>
      <c r="E127" s="135"/>
      <c r="F127" s="135"/>
      <c r="G127" s="135"/>
      <c r="H127" s="135"/>
      <c r="I127" s="135"/>
      <c r="J127" s="135"/>
      <c r="K127" s="135"/>
      <c r="L127" s="135"/>
      <c r="M127" s="135"/>
      <c r="N127" s="135"/>
      <c r="O127" s="135"/>
      <c r="P127" s="135"/>
      <c r="Q127" s="135"/>
      <c r="R127" s="135"/>
      <c r="S127" s="135"/>
      <c r="T127" s="135"/>
      <c r="U127" s="135"/>
      <c r="V127" s="135"/>
      <c r="W127" s="135"/>
      <c r="X127" s="135"/>
      <c r="Y127" s="135"/>
      <c r="Z127" s="135"/>
    </row>
    <row r="128" spans="1:26" ht="21.6" customHeight="1">
      <c r="A128" s="135"/>
      <c r="B128" s="135"/>
      <c r="C128" s="135"/>
      <c r="D128" s="135"/>
      <c r="E128" s="135"/>
      <c r="F128" s="135"/>
      <c r="G128" s="135"/>
      <c r="H128" s="135"/>
      <c r="I128" s="135"/>
      <c r="J128" s="135"/>
      <c r="K128" s="135"/>
      <c r="L128" s="135"/>
      <c r="M128" s="135"/>
      <c r="N128" s="135"/>
      <c r="O128" s="135"/>
      <c r="P128" s="135"/>
      <c r="Q128" s="135"/>
      <c r="R128" s="135"/>
      <c r="S128" s="135"/>
      <c r="T128" s="135"/>
      <c r="U128" s="135"/>
      <c r="V128" s="135"/>
      <c r="W128" s="135"/>
      <c r="X128" s="135"/>
      <c r="Y128" s="135"/>
      <c r="Z128" s="135"/>
    </row>
    <row r="129" spans="1:26" ht="21.6" customHeight="1">
      <c r="A129" s="135"/>
      <c r="B129" s="135"/>
      <c r="C129" s="135"/>
      <c r="D129" s="135"/>
      <c r="E129" s="135"/>
      <c r="F129" s="135"/>
      <c r="G129" s="135"/>
      <c r="H129" s="135"/>
      <c r="I129" s="135"/>
      <c r="J129" s="135"/>
      <c r="K129" s="135"/>
      <c r="L129" s="135"/>
      <c r="M129" s="135"/>
      <c r="N129" s="135"/>
      <c r="O129" s="135"/>
      <c r="P129" s="135"/>
      <c r="Q129" s="135"/>
      <c r="R129" s="135"/>
      <c r="S129" s="135"/>
      <c r="T129" s="135"/>
      <c r="U129" s="135"/>
      <c r="V129" s="135"/>
      <c r="W129" s="135"/>
      <c r="X129" s="135"/>
      <c r="Y129" s="135"/>
      <c r="Z129" s="135"/>
    </row>
    <row r="130" spans="1:26" ht="21.6" customHeight="1">
      <c r="A130" s="135"/>
      <c r="B130" s="135"/>
      <c r="C130" s="135"/>
      <c r="D130" s="135"/>
      <c r="E130" s="135"/>
      <c r="F130" s="135"/>
      <c r="G130" s="135"/>
      <c r="H130" s="135"/>
      <c r="I130" s="135"/>
      <c r="J130" s="135"/>
      <c r="K130" s="135"/>
      <c r="L130" s="135"/>
      <c r="M130" s="135"/>
      <c r="N130" s="135"/>
      <c r="O130" s="135"/>
      <c r="P130" s="135"/>
      <c r="Q130" s="135"/>
      <c r="R130" s="135"/>
      <c r="S130" s="135"/>
      <c r="T130" s="135"/>
      <c r="U130" s="135"/>
      <c r="V130" s="135"/>
      <c r="W130" s="135"/>
      <c r="X130" s="135"/>
      <c r="Y130" s="135"/>
      <c r="Z130" s="135"/>
    </row>
    <row r="131" spans="1:26" ht="21.6" customHeight="1">
      <c r="A131" s="135"/>
      <c r="B131" s="135"/>
      <c r="C131" s="135"/>
      <c r="D131" s="135"/>
      <c r="E131" s="135"/>
      <c r="F131" s="135"/>
      <c r="G131" s="135"/>
      <c r="H131" s="135"/>
      <c r="I131" s="135"/>
      <c r="J131" s="135"/>
      <c r="K131" s="135"/>
      <c r="L131" s="135"/>
      <c r="M131" s="135"/>
      <c r="N131" s="135"/>
      <c r="O131" s="135"/>
      <c r="P131" s="135"/>
      <c r="Q131" s="135"/>
      <c r="R131" s="135"/>
      <c r="S131" s="135"/>
      <c r="T131" s="135"/>
      <c r="U131" s="135"/>
      <c r="V131" s="135"/>
      <c r="W131" s="135"/>
      <c r="X131" s="135"/>
      <c r="Y131" s="135"/>
      <c r="Z131" s="135"/>
    </row>
    <row r="132" spans="1:26" ht="21.6" customHeight="1">
      <c r="A132" s="135"/>
      <c r="B132" s="135"/>
      <c r="C132" s="135"/>
      <c r="D132" s="135"/>
      <c r="E132" s="135"/>
      <c r="F132" s="135"/>
      <c r="G132" s="135"/>
      <c r="H132" s="135"/>
      <c r="I132" s="135"/>
      <c r="J132" s="135"/>
      <c r="K132" s="135"/>
      <c r="L132" s="135"/>
      <c r="M132" s="135"/>
      <c r="N132" s="135"/>
      <c r="O132" s="135"/>
      <c r="P132" s="135"/>
      <c r="Q132" s="135"/>
      <c r="R132" s="135"/>
      <c r="S132" s="135"/>
      <c r="T132" s="135"/>
      <c r="U132" s="135"/>
      <c r="V132" s="135"/>
      <c r="W132" s="135"/>
      <c r="X132" s="135"/>
      <c r="Y132" s="135"/>
      <c r="Z132" s="135"/>
    </row>
    <row r="133" spans="1:26" ht="21.6" customHeight="1">
      <c r="A133" s="135"/>
      <c r="B133" s="135"/>
      <c r="C133" s="135"/>
      <c r="D133" s="135"/>
      <c r="E133" s="135"/>
      <c r="F133" s="135"/>
      <c r="G133" s="135"/>
      <c r="H133" s="135"/>
      <c r="I133" s="135"/>
      <c r="J133" s="135"/>
      <c r="K133" s="135"/>
      <c r="L133" s="135"/>
      <c r="M133" s="135"/>
      <c r="N133" s="135"/>
      <c r="O133" s="135"/>
      <c r="P133" s="135"/>
      <c r="Q133" s="135"/>
      <c r="R133" s="135"/>
      <c r="S133" s="135"/>
      <c r="T133" s="135"/>
      <c r="U133" s="135"/>
      <c r="V133" s="135"/>
      <c r="W133" s="135"/>
      <c r="X133" s="135"/>
      <c r="Y133" s="135"/>
      <c r="Z133" s="135"/>
    </row>
    <row r="134" spans="1:26" ht="21.6" customHeight="1">
      <c r="A134" s="135"/>
      <c r="B134" s="135"/>
      <c r="C134" s="135"/>
      <c r="D134" s="135"/>
      <c r="E134" s="135"/>
      <c r="F134" s="135"/>
      <c r="G134" s="135"/>
      <c r="H134" s="135"/>
      <c r="I134" s="135"/>
      <c r="J134" s="135"/>
      <c r="K134" s="135"/>
      <c r="L134" s="135"/>
      <c r="M134" s="135"/>
      <c r="N134" s="135"/>
      <c r="O134" s="135"/>
      <c r="P134" s="135"/>
      <c r="Q134" s="135"/>
      <c r="R134" s="135"/>
      <c r="S134" s="135"/>
      <c r="T134" s="135"/>
      <c r="U134" s="135"/>
      <c r="V134" s="135"/>
      <c r="W134" s="135"/>
      <c r="X134" s="135"/>
      <c r="Y134" s="135"/>
      <c r="Z134" s="135"/>
    </row>
    <row r="135" spans="1:26" ht="21.6" customHeight="1">
      <c r="A135" s="135"/>
      <c r="B135" s="135"/>
      <c r="C135" s="135"/>
      <c r="D135" s="135"/>
      <c r="E135" s="135"/>
      <c r="F135" s="135"/>
      <c r="G135" s="135"/>
      <c r="H135" s="135"/>
      <c r="I135" s="135"/>
      <c r="J135" s="135"/>
      <c r="K135" s="135"/>
      <c r="L135" s="135"/>
      <c r="M135" s="135"/>
      <c r="N135" s="135"/>
      <c r="O135" s="135"/>
      <c r="P135" s="135"/>
      <c r="Q135" s="135"/>
      <c r="R135" s="135"/>
      <c r="S135" s="135"/>
      <c r="T135" s="135"/>
      <c r="U135" s="135"/>
      <c r="V135" s="135"/>
      <c r="W135" s="135"/>
      <c r="X135" s="135"/>
      <c r="Y135" s="135"/>
      <c r="Z135" s="135"/>
    </row>
    <row r="136" spans="1:26" ht="21.6" customHeight="1">
      <c r="A136" s="135"/>
      <c r="B136" s="135"/>
      <c r="C136" s="135"/>
      <c r="D136" s="135"/>
      <c r="E136" s="135"/>
      <c r="F136" s="135"/>
      <c r="G136" s="135"/>
      <c r="H136" s="135"/>
      <c r="I136" s="135"/>
      <c r="J136" s="135"/>
      <c r="K136" s="135"/>
      <c r="L136" s="135"/>
      <c r="M136" s="135"/>
      <c r="N136" s="135"/>
      <c r="O136" s="135"/>
      <c r="P136" s="135"/>
      <c r="Q136" s="135"/>
      <c r="R136" s="135"/>
      <c r="S136" s="135"/>
      <c r="T136" s="135"/>
      <c r="U136" s="135"/>
      <c r="V136" s="135"/>
      <c r="W136" s="135"/>
      <c r="X136" s="135"/>
      <c r="Y136" s="135"/>
      <c r="Z136" s="135"/>
    </row>
    <row r="137" spans="1:26" ht="21.6" customHeight="1">
      <c r="A137" s="135"/>
      <c r="B137" s="135"/>
      <c r="C137" s="135"/>
      <c r="D137" s="135"/>
      <c r="E137" s="135"/>
      <c r="F137" s="135"/>
      <c r="G137" s="135"/>
      <c r="H137" s="135"/>
      <c r="I137" s="135"/>
      <c r="J137" s="135"/>
      <c r="K137" s="135"/>
      <c r="L137" s="135"/>
      <c r="M137" s="135"/>
      <c r="N137" s="135"/>
      <c r="O137" s="135"/>
      <c r="P137" s="135"/>
      <c r="Q137" s="135"/>
      <c r="R137" s="135"/>
      <c r="S137" s="135"/>
      <c r="T137" s="135"/>
      <c r="U137" s="135"/>
      <c r="V137" s="135"/>
      <c r="W137" s="135"/>
      <c r="X137" s="135"/>
      <c r="Y137" s="135"/>
      <c r="Z137" s="135"/>
    </row>
    <row r="138" spans="1:26" ht="21.6" customHeight="1">
      <c r="A138" s="135"/>
      <c r="B138" s="135"/>
      <c r="C138" s="135"/>
      <c r="D138" s="135"/>
      <c r="E138" s="135"/>
      <c r="F138" s="135"/>
      <c r="G138" s="135"/>
      <c r="H138" s="135"/>
      <c r="I138" s="135"/>
      <c r="J138" s="135"/>
      <c r="K138" s="135"/>
      <c r="L138" s="135"/>
      <c r="M138" s="135"/>
      <c r="N138" s="135"/>
      <c r="O138" s="135"/>
      <c r="P138" s="135"/>
      <c r="Q138" s="135"/>
      <c r="R138" s="135"/>
      <c r="S138" s="135"/>
      <c r="T138" s="135"/>
      <c r="U138" s="135"/>
      <c r="V138" s="135"/>
      <c r="W138" s="135"/>
      <c r="X138" s="135"/>
      <c r="Y138" s="135"/>
      <c r="Z138" s="135"/>
    </row>
    <row r="139" spans="1:26" ht="21.6" customHeight="1">
      <c r="A139" s="135"/>
      <c r="B139" s="135"/>
      <c r="C139" s="135"/>
      <c r="D139" s="135"/>
      <c r="E139" s="135"/>
      <c r="F139" s="135"/>
      <c r="G139" s="135"/>
      <c r="H139" s="135"/>
      <c r="I139" s="135"/>
      <c r="J139" s="135"/>
      <c r="K139" s="135"/>
      <c r="L139" s="135"/>
      <c r="M139" s="135"/>
      <c r="N139" s="135"/>
      <c r="O139" s="135"/>
      <c r="P139" s="135"/>
      <c r="Q139" s="135"/>
      <c r="R139" s="135"/>
      <c r="S139" s="135"/>
      <c r="T139" s="135"/>
      <c r="U139" s="135"/>
      <c r="V139" s="135"/>
      <c r="W139" s="135"/>
      <c r="X139" s="135"/>
      <c r="Y139" s="135"/>
      <c r="Z139" s="135"/>
    </row>
    <row r="140" spans="1:26" ht="21.6" customHeight="1">
      <c r="A140" s="135"/>
      <c r="B140" s="135"/>
      <c r="C140" s="135"/>
      <c r="D140" s="135"/>
      <c r="E140" s="135"/>
      <c r="F140" s="135"/>
      <c r="G140" s="135"/>
      <c r="H140" s="135"/>
      <c r="I140" s="135"/>
      <c r="J140" s="135"/>
      <c r="K140" s="135"/>
      <c r="L140" s="135"/>
      <c r="M140" s="135"/>
      <c r="N140" s="135"/>
      <c r="O140" s="135"/>
      <c r="P140" s="135"/>
      <c r="Q140" s="135"/>
      <c r="R140" s="135"/>
      <c r="S140" s="135"/>
      <c r="T140" s="135"/>
      <c r="U140" s="135"/>
      <c r="V140" s="135"/>
      <c r="W140" s="135"/>
      <c r="X140" s="135"/>
      <c r="Y140" s="135"/>
      <c r="Z140" s="135"/>
    </row>
    <row r="141" spans="1:26" ht="21.6" customHeight="1">
      <c r="A141" s="135"/>
      <c r="B141" s="135"/>
      <c r="C141" s="135"/>
      <c r="D141" s="135"/>
      <c r="E141" s="135"/>
      <c r="F141" s="135"/>
      <c r="G141" s="135"/>
      <c r="H141" s="135"/>
      <c r="I141" s="135"/>
      <c r="J141" s="135"/>
      <c r="K141" s="135"/>
      <c r="L141" s="135"/>
      <c r="M141" s="135"/>
      <c r="N141" s="135"/>
      <c r="O141" s="135"/>
      <c r="P141" s="135"/>
      <c r="Q141" s="135"/>
      <c r="R141" s="135"/>
      <c r="S141" s="135"/>
      <c r="T141" s="135"/>
      <c r="U141" s="135"/>
      <c r="V141" s="135"/>
      <c r="W141" s="135"/>
      <c r="X141" s="135"/>
      <c r="Y141" s="135"/>
      <c r="Z141" s="135"/>
    </row>
    <row r="142" spans="1:26" ht="21.6" customHeight="1">
      <c r="A142" s="135"/>
      <c r="B142" s="135"/>
      <c r="C142" s="135"/>
      <c r="D142" s="135"/>
      <c r="E142" s="135"/>
      <c r="F142" s="135"/>
      <c r="G142" s="135"/>
      <c r="H142" s="135"/>
      <c r="I142" s="135"/>
      <c r="J142" s="135"/>
      <c r="K142" s="135"/>
      <c r="L142" s="135"/>
      <c r="M142" s="135"/>
      <c r="N142" s="135"/>
      <c r="O142" s="135"/>
      <c r="P142" s="135"/>
      <c r="Q142" s="135"/>
      <c r="R142" s="135"/>
      <c r="S142" s="135"/>
      <c r="T142" s="135"/>
      <c r="U142" s="135"/>
      <c r="V142" s="135"/>
      <c r="W142" s="135"/>
      <c r="X142" s="135"/>
      <c r="Y142" s="135"/>
      <c r="Z142" s="135"/>
    </row>
    <row r="143" spans="1:26" ht="21.6" customHeight="1">
      <c r="A143" s="135"/>
      <c r="B143" s="135"/>
      <c r="C143" s="135"/>
      <c r="D143" s="135"/>
      <c r="E143" s="135"/>
      <c r="F143" s="135"/>
      <c r="G143" s="135"/>
      <c r="H143" s="135"/>
      <c r="I143" s="135"/>
      <c r="J143" s="135"/>
      <c r="K143" s="135"/>
      <c r="L143" s="135"/>
      <c r="M143" s="135"/>
      <c r="N143" s="135"/>
      <c r="O143" s="135"/>
      <c r="P143" s="135"/>
      <c r="Q143" s="135"/>
      <c r="R143" s="135"/>
      <c r="S143" s="135"/>
      <c r="T143" s="135"/>
      <c r="U143" s="135"/>
      <c r="V143" s="135"/>
      <c r="W143" s="135"/>
      <c r="X143" s="135"/>
      <c r="Y143" s="135"/>
      <c r="Z143" s="135"/>
    </row>
    <row r="144" spans="1:26" ht="21.6" customHeight="1">
      <c r="A144" s="135"/>
      <c r="B144" s="135"/>
      <c r="C144" s="135"/>
      <c r="D144" s="135"/>
      <c r="E144" s="135"/>
      <c r="F144" s="135"/>
      <c r="G144" s="135"/>
      <c r="H144" s="135"/>
      <c r="I144" s="135"/>
      <c r="J144" s="135"/>
      <c r="K144" s="135"/>
      <c r="L144" s="135"/>
      <c r="M144" s="135"/>
      <c r="N144" s="135"/>
      <c r="O144" s="135"/>
      <c r="P144" s="135"/>
      <c r="Q144" s="135"/>
      <c r="R144" s="135"/>
      <c r="S144" s="135"/>
      <c r="T144" s="135"/>
      <c r="U144" s="135"/>
      <c r="V144" s="135"/>
      <c r="W144" s="135"/>
      <c r="X144" s="135"/>
      <c r="Y144" s="135"/>
      <c r="Z144" s="135"/>
    </row>
    <row r="145" spans="1:26" ht="21.6" customHeight="1">
      <c r="A145" s="135"/>
      <c r="B145" s="135"/>
      <c r="C145" s="135"/>
      <c r="D145" s="135"/>
      <c r="E145" s="135"/>
      <c r="F145" s="135"/>
      <c r="G145" s="135"/>
      <c r="H145" s="135"/>
      <c r="I145" s="135"/>
      <c r="J145" s="135"/>
      <c r="K145" s="135"/>
      <c r="L145" s="135"/>
      <c r="M145" s="135"/>
      <c r="N145" s="135"/>
      <c r="O145" s="135"/>
      <c r="P145" s="135"/>
      <c r="Q145" s="135"/>
      <c r="R145" s="135"/>
      <c r="S145" s="135"/>
      <c r="T145" s="135"/>
      <c r="U145" s="135"/>
      <c r="V145" s="135"/>
      <c r="W145" s="135"/>
      <c r="X145" s="135"/>
      <c r="Y145" s="135"/>
      <c r="Z145" s="135"/>
    </row>
    <row r="146" spans="1:26" ht="21.6" customHeight="1">
      <c r="A146" s="135"/>
      <c r="B146" s="135"/>
      <c r="C146" s="135"/>
      <c r="D146" s="135"/>
      <c r="E146" s="135"/>
      <c r="F146" s="135"/>
      <c r="G146" s="135"/>
      <c r="H146" s="135"/>
      <c r="I146" s="135"/>
      <c r="J146" s="135"/>
      <c r="K146" s="135"/>
      <c r="L146" s="135"/>
      <c r="M146" s="135"/>
      <c r="N146" s="135"/>
      <c r="O146" s="135"/>
      <c r="P146" s="135"/>
      <c r="Q146" s="135"/>
      <c r="R146" s="135"/>
      <c r="S146" s="135"/>
      <c r="T146" s="135"/>
      <c r="U146" s="135"/>
      <c r="V146" s="135"/>
      <c r="W146" s="135"/>
      <c r="X146" s="135"/>
      <c r="Y146" s="135"/>
      <c r="Z146" s="135"/>
    </row>
    <row r="147" spans="1:26" ht="21.6" customHeight="1">
      <c r="A147" s="135"/>
      <c r="B147" s="135"/>
      <c r="C147" s="135"/>
      <c r="D147" s="135"/>
      <c r="E147" s="135"/>
      <c r="F147" s="135"/>
      <c r="G147" s="135"/>
      <c r="H147" s="135"/>
      <c r="I147" s="135"/>
      <c r="J147" s="135"/>
      <c r="K147" s="135"/>
      <c r="L147" s="135"/>
      <c r="M147" s="135"/>
      <c r="N147" s="135"/>
      <c r="O147" s="135"/>
      <c r="P147" s="135"/>
      <c r="Q147" s="135"/>
      <c r="R147" s="135"/>
      <c r="S147" s="135"/>
      <c r="T147" s="135"/>
      <c r="U147" s="135"/>
      <c r="V147" s="135"/>
      <c r="W147" s="135"/>
      <c r="X147" s="135"/>
      <c r="Y147" s="135"/>
      <c r="Z147" s="135"/>
    </row>
    <row r="148" spans="1:26" ht="21.6" customHeight="1">
      <c r="A148" s="135"/>
      <c r="B148" s="135"/>
      <c r="C148" s="135"/>
      <c r="D148" s="135"/>
      <c r="E148" s="135"/>
      <c r="F148" s="135"/>
      <c r="G148" s="135"/>
      <c r="H148" s="135"/>
      <c r="I148" s="135"/>
      <c r="J148" s="135"/>
      <c r="K148" s="135"/>
      <c r="L148" s="135"/>
      <c r="M148" s="135"/>
      <c r="N148" s="135"/>
      <c r="O148" s="135"/>
      <c r="P148" s="135"/>
      <c r="Q148" s="135"/>
      <c r="R148" s="135"/>
      <c r="S148" s="135"/>
      <c r="T148" s="135"/>
      <c r="U148" s="135"/>
      <c r="V148" s="135"/>
      <c r="W148" s="135"/>
      <c r="X148" s="135"/>
      <c r="Y148" s="135"/>
      <c r="Z148" s="135"/>
    </row>
    <row r="149" spans="1:26" ht="21.6" customHeight="1">
      <c r="A149" s="135"/>
      <c r="B149" s="135"/>
      <c r="C149" s="135"/>
      <c r="D149" s="135"/>
      <c r="E149" s="135"/>
      <c r="F149" s="135"/>
      <c r="G149" s="135"/>
      <c r="H149" s="135"/>
      <c r="I149" s="135"/>
      <c r="J149" s="135"/>
      <c r="K149" s="135"/>
      <c r="L149" s="135"/>
      <c r="M149" s="135"/>
      <c r="N149" s="135"/>
      <c r="O149" s="135"/>
      <c r="P149" s="135"/>
      <c r="Q149" s="135"/>
      <c r="R149" s="135"/>
      <c r="S149" s="135"/>
      <c r="T149" s="135"/>
      <c r="U149" s="135"/>
      <c r="V149" s="135"/>
      <c r="W149" s="135"/>
      <c r="X149" s="135"/>
      <c r="Y149" s="135"/>
      <c r="Z149" s="135"/>
    </row>
    <row r="150" spans="1:26" ht="21.6" customHeight="1">
      <c r="A150" s="135"/>
      <c r="B150" s="135"/>
      <c r="C150" s="135"/>
      <c r="D150" s="135"/>
      <c r="E150" s="135"/>
      <c r="F150" s="135"/>
      <c r="G150" s="135"/>
      <c r="H150" s="135"/>
      <c r="I150" s="135"/>
      <c r="J150" s="135"/>
      <c r="K150" s="135"/>
      <c r="L150" s="135"/>
      <c r="M150" s="135"/>
      <c r="N150" s="135"/>
      <c r="O150" s="135"/>
      <c r="P150" s="135"/>
      <c r="Q150" s="135"/>
      <c r="R150" s="135"/>
      <c r="S150" s="135"/>
      <c r="T150" s="135"/>
      <c r="U150" s="135"/>
      <c r="V150" s="135"/>
      <c r="W150" s="135"/>
      <c r="X150" s="135"/>
      <c r="Y150" s="135"/>
      <c r="Z150" s="135"/>
    </row>
    <row r="151" spans="1:26" ht="21.6" customHeight="1">
      <c r="A151" s="135"/>
      <c r="B151" s="135"/>
      <c r="C151" s="135"/>
      <c r="D151" s="135"/>
      <c r="E151" s="135"/>
      <c r="F151" s="135"/>
      <c r="G151" s="135"/>
      <c r="H151" s="135"/>
      <c r="I151" s="135"/>
      <c r="J151" s="135"/>
      <c r="K151" s="135"/>
      <c r="L151" s="135"/>
      <c r="M151" s="135"/>
      <c r="N151" s="135"/>
      <c r="O151" s="135"/>
      <c r="P151" s="135"/>
      <c r="Q151" s="135"/>
      <c r="R151" s="135"/>
      <c r="S151" s="135"/>
      <c r="T151" s="135"/>
      <c r="U151" s="135"/>
      <c r="V151" s="135"/>
      <c r="W151" s="135"/>
      <c r="X151" s="135"/>
      <c r="Y151" s="135"/>
      <c r="Z151" s="135"/>
    </row>
    <row r="152" spans="1:26" ht="21.6" customHeight="1">
      <c r="A152" s="135"/>
      <c r="B152" s="135"/>
      <c r="C152" s="135"/>
      <c r="D152" s="135"/>
      <c r="E152" s="135"/>
      <c r="F152" s="135"/>
      <c r="G152" s="135"/>
      <c r="H152" s="135"/>
      <c r="I152" s="135"/>
      <c r="J152" s="135"/>
      <c r="K152" s="135"/>
      <c r="L152" s="135"/>
      <c r="M152" s="135"/>
      <c r="N152" s="135"/>
      <c r="O152" s="135"/>
      <c r="P152" s="135"/>
      <c r="Q152" s="135"/>
      <c r="R152" s="135"/>
      <c r="S152" s="135"/>
      <c r="T152" s="135"/>
      <c r="U152" s="135"/>
      <c r="V152" s="135"/>
      <c r="W152" s="135"/>
      <c r="X152" s="135"/>
      <c r="Y152" s="135"/>
      <c r="Z152" s="135"/>
    </row>
    <row r="153" spans="1:26" ht="21.6" customHeight="1">
      <c r="A153" s="135"/>
      <c r="B153" s="135"/>
      <c r="C153" s="135"/>
      <c r="D153" s="135"/>
      <c r="E153" s="135"/>
      <c r="F153" s="135"/>
      <c r="G153" s="135"/>
      <c r="H153" s="135"/>
      <c r="I153" s="135"/>
      <c r="J153" s="135"/>
      <c r="K153" s="135"/>
      <c r="L153" s="135"/>
      <c r="M153" s="135"/>
      <c r="N153" s="135"/>
      <c r="O153" s="135"/>
      <c r="P153" s="135"/>
      <c r="Q153" s="135"/>
      <c r="R153" s="135"/>
      <c r="S153" s="135"/>
      <c r="T153" s="135"/>
      <c r="U153" s="135"/>
      <c r="V153" s="135"/>
      <c r="W153" s="135"/>
      <c r="X153" s="135"/>
      <c r="Y153" s="135"/>
      <c r="Z153" s="135"/>
    </row>
    <row r="154" spans="1:26" ht="21.6" customHeight="1">
      <c r="A154" s="135"/>
      <c r="B154" s="135"/>
      <c r="C154" s="135"/>
      <c r="D154" s="135"/>
      <c r="E154" s="135"/>
      <c r="F154" s="135"/>
      <c r="G154" s="135"/>
      <c r="H154" s="135"/>
      <c r="I154" s="135"/>
      <c r="J154" s="135"/>
      <c r="K154" s="135"/>
      <c r="L154" s="135"/>
      <c r="M154" s="135"/>
      <c r="N154" s="135"/>
      <c r="O154" s="135"/>
      <c r="P154" s="135"/>
      <c r="Q154" s="135"/>
      <c r="R154" s="135"/>
      <c r="S154" s="135"/>
      <c r="T154" s="135"/>
      <c r="U154" s="135"/>
      <c r="V154" s="135"/>
      <c r="W154" s="135"/>
      <c r="X154" s="135"/>
      <c r="Y154" s="135"/>
      <c r="Z154" s="135"/>
    </row>
    <row r="155" spans="1:26" ht="21.6" customHeight="1">
      <c r="A155" s="135"/>
      <c r="B155" s="135"/>
      <c r="C155" s="135"/>
      <c r="D155" s="135"/>
      <c r="E155" s="135"/>
      <c r="F155" s="135"/>
      <c r="G155" s="135"/>
      <c r="H155" s="135"/>
      <c r="I155" s="135"/>
      <c r="J155" s="135"/>
      <c r="K155" s="135"/>
      <c r="L155" s="135"/>
      <c r="M155" s="135"/>
      <c r="N155" s="135"/>
      <c r="O155" s="135"/>
      <c r="P155" s="135"/>
      <c r="Q155" s="135"/>
      <c r="R155" s="135"/>
      <c r="S155" s="135"/>
      <c r="T155" s="135"/>
      <c r="U155" s="135"/>
      <c r="V155" s="135"/>
      <c r="W155" s="135"/>
      <c r="X155" s="135"/>
      <c r="Y155" s="135"/>
      <c r="Z155" s="135"/>
    </row>
    <row r="156" spans="1:26" ht="21.6" customHeight="1">
      <c r="A156" s="135"/>
      <c r="B156" s="135"/>
      <c r="C156" s="135"/>
      <c r="D156" s="135"/>
      <c r="E156" s="135"/>
      <c r="F156" s="135"/>
      <c r="G156" s="135"/>
      <c r="H156" s="135"/>
      <c r="I156" s="135"/>
      <c r="J156" s="135"/>
      <c r="K156" s="135"/>
      <c r="L156" s="135"/>
      <c r="M156" s="135"/>
      <c r="N156" s="135"/>
      <c r="O156" s="135"/>
      <c r="P156" s="135"/>
      <c r="Q156" s="135"/>
      <c r="R156" s="135"/>
      <c r="S156" s="135"/>
      <c r="T156" s="135"/>
      <c r="U156" s="135"/>
      <c r="V156" s="135"/>
      <c r="W156" s="135"/>
      <c r="X156" s="135"/>
      <c r="Y156" s="135"/>
      <c r="Z156" s="135"/>
    </row>
    <row r="157" spans="1:26" ht="21.6" customHeight="1">
      <c r="A157" s="135"/>
      <c r="B157" s="135"/>
      <c r="C157" s="135"/>
      <c r="D157" s="135"/>
      <c r="E157" s="135"/>
      <c r="F157" s="135"/>
      <c r="G157" s="135"/>
      <c r="H157" s="135"/>
      <c r="I157" s="135"/>
      <c r="J157" s="135"/>
      <c r="K157" s="135"/>
      <c r="L157" s="135"/>
      <c r="M157" s="135"/>
      <c r="N157" s="135"/>
      <c r="O157" s="135"/>
      <c r="P157" s="135"/>
      <c r="Q157" s="135"/>
      <c r="R157" s="135"/>
      <c r="S157" s="135"/>
      <c r="T157" s="135"/>
      <c r="U157" s="135"/>
      <c r="V157" s="135"/>
      <c r="W157" s="135"/>
      <c r="X157" s="135"/>
      <c r="Y157" s="135"/>
      <c r="Z157" s="135"/>
    </row>
    <row r="158" spans="1:26" ht="21.6" customHeight="1">
      <c r="A158" s="135"/>
      <c r="B158" s="135"/>
      <c r="C158" s="135"/>
      <c r="D158" s="135"/>
      <c r="E158" s="135"/>
      <c r="F158" s="135"/>
      <c r="G158" s="135"/>
      <c r="H158" s="135"/>
      <c r="I158" s="135"/>
      <c r="J158" s="135"/>
      <c r="K158" s="135"/>
      <c r="L158" s="135"/>
      <c r="M158" s="135"/>
      <c r="N158" s="135"/>
      <c r="O158" s="135"/>
      <c r="P158" s="135"/>
      <c r="Q158" s="135"/>
      <c r="R158" s="135"/>
      <c r="S158" s="135"/>
      <c r="T158" s="135"/>
      <c r="U158" s="135"/>
      <c r="V158" s="135"/>
      <c r="W158" s="135"/>
      <c r="X158" s="135"/>
      <c r="Y158" s="135"/>
      <c r="Z158" s="135"/>
    </row>
    <row r="159" spans="1:26" ht="21.6" customHeight="1">
      <c r="A159" s="135"/>
      <c r="B159" s="135"/>
      <c r="C159" s="135"/>
      <c r="D159" s="135"/>
      <c r="E159" s="135"/>
      <c r="F159" s="135"/>
      <c r="G159" s="135"/>
      <c r="H159" s="135"/>
      <c r="I159" s="135"/>
      <c r="J159" s="135"/>
      <c r="K159" s="135"/>
      <c r="L159" s="135"/>
      <c r="M159" s="135"/>
      <c r="N159" s="135"/>
      <c r="O159" s="135"/>
      <c r="P159" s="135"/>
      <c r="Q159" s="135"/>
      <c r="R159" s="135"/>
      <c r="S159" s="135"/>
      <c r="T159" s="135"/>
      <c r="U159" s="135"/>
      <c r="V159" s="135"/>
      <c r="W159" s="135"/>
      <c r="X159" s="135"/>
      <c r="Y159" s="135"/>
      <c r="Z159" s="135"/>
    </row>
    <row r="160" spans="1:26" ht="21.6" customHeight="1">
      <c r="A160" s="135"/>
      <c r="B160" s="135"/>
      <c r="C160" s="135"/>
      <c r="D160" s="135"/>
      <c r="E160" s="135"/>
      <c r="F160" s="135"/>
      <c r="G160" s="135"/>
      <c r="H160" s="135"/>
      <c r="I160" s="135"/>
      <c r="J160" s="135"/>
      <c r="K160" s="135"/>
      <c r="L160" s="135"/>
      <c r="M160" s="135"/>
      <c r="N160" s="135"/>
      <c r="O160" s="135"/>
      <c r="P160" s="135"/>
      <c r="Q160" s="135"/>
      <c r="R160" s="135"/>
      <c r="S160" s="135"/>
      <c r="T160" s="135"/>
      <c r="U160" s="135"/>
      <c r="V160" s="135"/>
      <c r="W160" s="135"/>
      <c r="X160" s="135"/>
      <c r="Y160" s="135"/>
      <c r="Z160" s="135"/>
    </row>
    <row r="161" spans="1:26" ht="21.6" customHeight="1">
      <c r="A161" s="135"/>
      <c r="B161" s="135"/>
      <c r="C161" s="135"/>
      <c r="D161" s="135"/>
      <c r="E161" s="135"/>
      <c r="F161" s="135"/>
      <c r="G161" s="135"/>
      <c r="H161" s="135"/>
      <c r="I161" s="135"/>
      <c r="J161" s="135"/>
      <c r="K161" s="135"/>
      <c r="L161" s="135"/>
      <c r="M161" s="135"/>
      <c r="N161" s="135"/>
      <c r="O161" s="135"/>
      <c r="P161" s="135"/>
      <c r="Q161" s="135"/>
      <c r="R161" s="135"/>
      <c r="S161" s="135"/>
      <c r="T161" s="135"/>
      <c r="U161" s="135"/>
      <c r="V161" s="135"/>
      <c r="W161" s="135"/>
      <c r="X161" s="135"/>
      <c r="Y161" s="135"/>
      <c r="Z161" s="135"/>
    </row>
    <row r="162" spans="1:26" ht="21.6" customHeight="1">
      <c r="A162" s="135"/>
      <c r="B162" s="135"/>
      <c r="C162" s="135"/>
      <c r="D162" s="135"/>
      <c r="E162" s="135"/>
      <c r="F162" s="135"/>
      <c r="G162" s="135"/>
      <c r="H162" s="135"/>
      <c r="I162" s="135"/>
      <c r="J162" s="135"/>
      <c r="K162" s="135"/>
      <c r="L162" s="135"/>
      <c r="M162" s="135"/>
      <c r="N162" s="135"/>
      <c r="O162" s="135"/>
      <c r="P162" s="135"/>
      <c r="Q162" s="135"/>
      <c r="R162" s="135"/>
      <c r="S162" s="135"/>
      <c r="T162" s="135"/>
      <c r="U162" s="135"/>
      <c r="V162" s="135"/>
      <c r="W162" s="135"/>
      <c r="X162" s="135"/>
      <c r="Y162" s="135"/>
      <c r="Z162" s="135"/>
    </row>
    <row r="163" spans="1:26" ht="21.6" customHeight="1">
      <c r="A163" s="135"/>
      <c r="B163" s="135"/>
      <c r="C163" s="135"/>
      <c r="D163" s="135"/>
      <c r="E163" s="135"/>
      <c r="F163" s="135"/>
      <c r="G163" s="135"/>
      <c r="H163" s="135"/>
      <c r="I163" s="135"/>
      <c r="J163" s="135"/>
      <c r="K163" s="135"/>
      <c r="L163" s="135"/>
      <c r="M163" s="135"/>
      <c r="N163" s="135"/>
      <c r="O163" s="135"/>
      <c r="P163" s="135"/>
      <c r="Q163" s="135"/>
      <c r="R163" s="135"/>
      <c r="S163" s="135"/>
      <c r="T163" s="135"/>
      <c r="U163" s="135"/>
      <c r="V163" s="135"/>
      <c r="W163" s="135"/>
      <c r="X163" s="135"/>
      <c r="Y163" s="135"/>
      <c r="Z163" s="135"/>
    </row>
    <row r="164" spans="1:26" ht="21.6" customHeight="1">
      <c r="A164" s="135"/>
      <c r="B164" s="135"/>
      <c r="C164" s="135"/>
      <c r="D164" s="135"/>
      <c r="E164" s="135"/>
      <c r="F164" s="135"/>
      <c r="G164" s="135"/>
      <c r="H164" s="135"/>
      <c r="I164" s="135"/>
      <c r="J164" s="135"/>
      <c r="K164" s="135"/>
      <c r="L164" s="135"/>
      <c r="M164" s="135"/>
      <c r="N164" s="135"/>
      <c r="O164" s="135"/>
      <c r="P164" s="135"/>
      <c r="Q164" s="135"/>
      <c r="R164" s="135"/>
      <c r="S164" s="135"/>
      <c r="T164" s="135"/>
      <c r="U164" s="135"/>
      <c r="V164" s="135"/>
      <c r="W164" s="135"/>
      <c r="X164" s="135"/>
      <c r="Y164" s="135"/>
      <c r="Z164" s="135"/>
    </row>
    <row r="165" spans="1:26" ht="21.6" customHeight="1">
      <c r="A165" s="135"/>
      <c r="B165" s="135"/>
      <c r="C165" s="135"/>
      <c r="D165" s="135"/>
      <c r="E165" s="135"/>
      <c r="F165" s="135"/>
      <c r="G165" s="135"/>
      <c r="H165" s="135"/>
      <c r="I165" s="135"/>
      <c r="J165" s="135"/>
      <c r="K165" s="135"/>
      <c r="L165" s="135"/>
      <c r="M165" s="135"/>
      <c r="N165" s="135"/>
      <c r="O165" s="135"/>
      <c r="P165" s="135"/>
      <c r="Q165" s="135"/>
      <c r="R165" s="135"/>
      <c r="S165" s="135"/>
      <c r="T165" s="135"/>
      <c r="U165" s="135"/>
      <c r="V165" s="135"/>
      <c r="W165" s="135"/>
      <c r="X165" s="135"/>
      <c r="Y165" s="135"/>
      <c r="Z165" s="135"/>
    </row>
    <row r="166" spans="1:26" ht="21.6" customHeight="1">
      <c r="A166" s="135"/>
      <c r="B166" s="135"/>
      <c r="C166" s="135"/>
      <c r="D166" s="135"/>
      <c r="E166" s="135"/>
      <c r="F166" s="135"/>
      <c r="G166" s="135"/>
      <c r="H166" s="135"/>
      <c r="I166" s="135"/>
      <c r="J166" s="135"/>
      <c r="K166" s="135"/>
      <c r="L166" s="135"/>
      <c r="M166" s="135"/>
      <c r="N166" s="135"/>
      <c r="O166" s="135"/>
      <c r="P166" s="135"/>
      <c r="Q166" s="135"/>
      <c r="R166" s="135"/>
      <c r="S166" s="135"/>
      <c r="T166" s="135"/>
      <c r="U166" s="135"/>
      <c r="V166" s="135"/>
      <c r="W166" s="135"/>
      <c r="X166" s="135"/>
      <c r="Y166" s="135"/>
      <c r="Z166" s="135"/>
    </row>
    <row r="167" spans="1:26" ht="21.6" customHeight="1">
      <c r="A167" s="135"/>
      <c r="B167" s="135"/>
      <c r="C167" s="135"/>
      <c r="D167" s="135"/>
      <c r="E167" s="135"/>
      <c r="F167" s="135"/>
      <c r="G167" s="135"/>
      <c r="H167" s="135"/>
      <c r="I167" s="135"/>
      <c r="J167" s="135"/>
      <c r="K167" s="135"/>
      <c r="L167" s="135"/>
      <c r="M167" s="135"/>
      <c r="N167" s="135"/>
      <c r="O167" s="135"/>
      <c r="P167" s="135"/>
      <c r="Q167" s="135"/>
      <c r="R167" s="135"/>
      <c r="S167" s="135"/>
      <c r="T167" s="135"/>
      <c r="U167" s="135"/>
      <c r="V167" s="135"/>
      <c r="W167" s="135"/>
      <c r="X167" s="135"/>
      <c r="Y167" s="135"/>
      <c r="Z167" s="135"/>
    </row>
    <row r="168" spans="1:26" ht="21.6" customHeight="1">
      <c r="A168" s="135"/>
      <c r="B168" s="135"/>
      <c r="C168" s="135"/>
      <c r="D168" s="135"/>
      <c r="E168" s="135"/>
      <c r="F168" s="135"/>
      <c r="G168" s="135"/>
      <c r="H168" s="135"/>
      <c r="I168" s="135"/>
      <c r="J168" s="135"/>
      <c r="K168" s="135"/>
      <c r="L168" s="135"/>
      <c r="M168" s="135"/>
      <c r="N168" s="135"/>
      <c r="O168" s="135"/>
      <c r="P168" s="135"/>
      <c r="Q168" s="135"/>
      <c r="R168" s="135"/>
      <c r="S168" s="135"/>
      <c r="T168" s="135"/>
      <c r="U168" s="135"/>
      <c r="V168" s="135"/>
      <c r="W168" s="135"/>
      <c r="X168" s="135"/>
      <c r="Y168" s="135"/>
      <c r="Z168" s="135"/>
    </row>
    <row r="169" spans="1:26" ht="21.6" customHeight="1">
      <c r="A169" s="135"/>
      <c r="B169" s="135"/>
      <c r="C169" s="135"/>
      <c r="D169" s="135"/>
      <c r="E169" s="135"/>
      <c r="F169" s="135"/>
      <c r="G169" s="135"/>
      <c r="H169" s="135"/>
      <c r="I169" s="135"/>
      <c r="J169" s="135"/>
      <c r="K169" s="135"/>
      <c r="L169" s="135"/>
      <c r="M169" s="135"/>
      <c r="N169" s="135"/>
      <c r="O169" s="135"/>
      <c r="P169" s="135"/>
      <c r="Q169" s="135"/>
      <c r="R169" s="135"/>
      <c r="S169" s="135"/>
      <c r="T169" s="135"/>
      <c r="U169" s="135"/>
      <c r="V169" s="135"/>
      <c r="W169" s="135"/>
      <c r="X169" s="135"/>
      <c r="Y169" s="135"/>
      <c r="Z169" s="135"/>
    </row>
    <row r="170" spans="1:26" ht="21.6" customHeight="1">
      <c r="A170" s="135"/>
      <c r="B170" s="135"/>
      <c r="C170" s="135"/>
      <c r="D170" s="135"/>
      <c r="E170" s="135"/>
      <c r="F170" s="135"/>
      <c r="G170" s="135"/>
      <c r="H170" s="135"/>
      <c r="I170" s="135"/>
      <c r="J170" s="135"/>
      <c r="K170" s="135"/>
      <c r="L170" s="135"/>
      <c r="M170" s="135"/>
      <c r="N170" s="135"/>
      <c r="O170" s="135"/>
      <c r="P170" s="135"/>
      <c r="Q170" s="135"/>
      <c r="R170" s="135"/>
      <c r="S170" s="135"/>
      <c r="T170" s="135"/>
      <c r="U170" s="135"/>
      <c r="V170" s="135"/>
      <c r="W170" s="135"/>
      <c r="X170" s="135"/>
      <c r="Y170" s="135"/>
      <c r="Z170" s="135"/>
    </row>
    <row r="171" spans="1:26" ht="21.6" customHeight="1">
      <c r="A171" s="135"/>
      <c r="B171" s="135"/>
      <c r="C171" s="135"/>
      <c r="D171" s="135"/>
      <c r="E171" s="135"/>
      <c r="F171" s="135"/>
      <c r="G171" s="135"/>
      <c r="H171" s="135"/>
      <c r="I171" s="135"/>
      <c r="J171" s="135"/>
      <c r="K171" s="135"/>
      <c r="L171" s="135"/>
      <c r="M171" s="135"/>
      <c r="N171" s="135"/>
      <c r="O171" s="135"/>
      <c r="P171" s="135"/>
      <c r="Q171" s="135"/>
      <c r="R171" s="135"/>
      <c r="S171" s="135"/>
      <c r="T171" s="135"/>
      <c r="U171" s="135"/>
      <c r="V171" s="135"/>
      <c r="W171" s="135"/>
      <c r="X171" s="135"/>
      <c r="Y171" s="135"/>
      <c r="Z171" s="135"/>
    </row>
    <row r="172" spans="1:26" ht="21.6" customHeight="1">
      <c r="A172" s="135"/>
      <c r="B172" s="135"/>
      <c r="C172" s="135"/>
      <c r="D172" s="135"/>
      <c r="E172" s="135"/>
      <c r="F172" s="135"/>
      <c r="G172" s="135"/>
      <c r="H172" s="135"/>
      <c r="I172" s="135"/>
      <c r="J172" s="135"/>
      <c r="K172" s="135"/>
      <c r="L172" s="135"/>
      <c r="M172" s="135"/>
      <c r="N172" s="135"/>
      <c r="O172" s="135"/>
      <c r="P172" s="135"/>
      <c r="Q172" s="135"/>
      <c r="R172" s="135"/>
      <c r="S172" s="135"/>
      <c r="T172" s="135"/>
      <c r="U172" s="135"/>
      <c r="V172" s="135"/>
      <c r="W172" s="135"/>
      <c r="X172" s="135"/>
      <c r="Y172" s="135"/>
      <c r="Z172" s="135"/>
    </row>
    <row r="173" spans="1:26" ht="21.6" customHeight="1">
      <c r="A173" s="135"/>
      <c r="B173" s="135"/>
      <c r="C173" s="135"/>
      <c r="D173" s="135"/>
      <c r="E173" s="135"/>
      <c r="F173" s="135"/>
      <c r="G173" s="135"/>
      <c r="H173" s="135"/>
      <c r="I173" s="135"/>
      <c r="J173" s="135"/>
      <c r="K173" s="135"/>
      <c r="L173" s="135"/>
      <c r="M173" s="135"/>
      <c r="N173" s="135"/>
      <c r="O173" s="135"/>
      <c r="P173" s="135"/>
      <c r="Q173" s="135"/>
      <c r="R173" s="135"/>
      <c r="S173" s="135"/>
      <c r="T173" s="135"/>
      <c r="U173" s="135"/>
      <c r="V173" s="135"/>
      <c r="W173" s="135"/>
      <c r="X173" s="135"/>
      <c r="Y173" s="135"/>
      <c r="Z173" s="135"/>
    </row>
    <row r="174" spans="1:26" ht="21.6" customHeight="1">
      <c r="A174" s="135"/>
      <c r="B174" s="135"/>
      <c r="C174" s="135"/>
      <c r="D174" s="135"/>
      <c r="E174" s="135"/>
      <c r="F174" s="135"/>
      <c r="G174" s="135"/>
      <c r="H174" s="135"/>
      <c r="I174" s="135"/>
      <c r="J174" s="135"/>
      <c r="K174" s="135"/>
      <c r="L174" s="135"/>
      <c r="M174" s="135"/>
      <c r="N174" s="135"/>
      <c r="O174" s="135"/>
      <c r="P174" s="135"/>
      <c r="Q174" s="135"/>
      <c r="R174" s="135"/>
      <c r="S174" s="135"/>
      <c r="T174" s="135"/>
      <c r="U174" s="135"/>
      <c r="V174" s="135"/>
      <c r="W174" s="135"/>
      <c r="X174" s="135"/>
      <c r="Y174" s="135"/>
      <c r="Z174" s="135"/>
    </row>
    <row r="175" spans="1:26" ht="21.6" customHeight="1">
      <c r="A175" s="135"/>
      <c r="B175" s="135"/>
      <c r="C175" s="135"/>
      <c r="D175" s="135"/>
      <c r="E175" s="135"/>
      <c r="F175" s="135"/>
      <c r="G175" s="135"/>
      <c r="H175" s="135"/>
      <c r="I175" s="135"/>
      <c r="J175" s="135"/>
      <c r="K175" s="135"/>
      <c r="L175" s="135"/>
      <c r="M175" s="135"/>
      <c r="N175" s="135"/>
      <c r="O175" s="135"/>
      <c r="P175" s="135"/>
      <c r="Q175" s="135"/>
      <c r="R175" s="135"/>
      <c r="S175" s="135"/>
      <c r="T175" s="135"/>
      <c r="U175" s="135"/>
      <c r="V175" s="135"/>
      <c r="W175" s="135"/>
      <c r="X175" s="135"/>
      <c r="Y175" s="135"/>
      <c r="Z175" s="135"/>
    </row>
    <row r="176" spans="1:26" ht="21.6" customHeight="1">
      <c r="A176" s="135"/>
      <c r="B176" s="135"/>
      <c r="C176" s="135"/>
      <c r="D176" s="135"/>
      <c r="E176" s="135"/>
      <c r="F176" s="135"/>
      <c r="G176" s="135"/>
      <c r="H176" s="135"/>
      <c r="I176" s="135"/>
      <c r="J176" s="135"/>
      <c r="K176" s="135"/>
      <c r="L176" s="135"/>
      <c r="M176" s="135"/>
      <c r="N176" s="135"/>
      <c r="O176" s="135"/>
      <c r="P176" s="135"/>
      <c r="Q176" s="135"/>
      <c r="R176" s="135"/>
      <c r="S176" s="135"/>
      <c r="T176" s="135"/>
      <c r="U176" s="135"/>
      <c r="V176" s="135"/>
      <c r="W176" s="135"/>
      <c r="X176" s="135"/>
      <c r="Y176" s="135"/>
      <c r="Z176" s="135"/>
    </row>
    <row r="177" spans="1:26" ht="21.6" customHeight="1">
      <c r="A177" s="135"/>
      <c r="B177" s="135"/>
      <c r="C177" s="135"/>
      <c r="D177" s="135"/>
      <c r="E177" s="135"/>
      <c r="F177" s="135"/>
      <c r="G177" s="135"/>
      <c r="H177" s="135"/>
      <c r="I177" s="135"/>
      <c r="J177" s="135"/>
      <c r="K177" s="135"/>
      <c r="L177" s="135"/>
      <c r="M177" s="135"/>
      <c r="N177" s="135"/>
      <c r="O177" s="135"/>
      <c r="P177" s="135"/>
      <c r="Q177" s="135"/>
      <c r="R177" s="135"/>
      <c r="S177" s="135"/>
      <c r="T177" s="135"/>
      <c r="U177" s="135"/>
      <c r="V177" s="135"/>
      <c r="W177" s="135"/>
      <c r="X177" s="135"/>
      <c r="Y177" s="135"/>
      <c r="Z177" s="135"/>
    </row>
    <row r="178" spans="1:26" ht="21.6" customHeight="1">
      <c r="A178" s="135"/>
      <c r="B178" s="135"/>
      <c r="C178" s="135"/>
      <c r="D178" s="135"/>
      <c r="E178" s="135"/>
      <c r="F178" s="135"/>
      <c r="G178" s="135"/>
      <c r="H178" s="135"/>
      <c r="I178" s="135"/>
      <c r="J178" s="135"/>
      <c r="K178" s="135"/>
      <c r="L178" s="135"/>
      <c r="M178" s="135"/>
      <c r="N178" s="135"/>
      <c r="O178" s="135"/>
      <c r="P178" s="135"/>
      <c r="Q178" s="135"/>
      <c r="R178" s="135"/>
      <c r="S178" s="135"/>
      <c r="T178" s="135"/>
      <c r="U178" s="135"/>
      <c r="V178" s="135"/>
      <c r="W178" s="135"/>
      <c r="X178" s="135"/>
      <c r="Y178" s="135"/>
      <c r="Z178" s="135"/>
    </row>
    <row r="179" spans="1:26" ht="21.6" customHeight="1">
      <c r="A179" s="135"/>
      <c r="B179" s="135"/>
      <c r="C179" s="135"/>
      <c r="D179" s="135"/>
      <c r="E179" s="135"/>
      <c r="F179" s="135"/>
      <c r="G179" s="135"/>
      <c r="H179" s="135"/>
      <c r="I179" s="135"/>
      <c r="J179" s="135"/>
      <c r="K179" s="135"/>
      <c r="L179" s="135"/>
      <c r="M179" s="135"/>
      <c r="N179" s="135"/>
      <c r="O179" s="135"/>
      <c r="P179" s="135"/>
      <c r="Q179" s="135"/>
      <c r="R179" s="135"/>
      <c r="S179" s="135"/>
      <c r="T179" s="135"/>
      <c r="U179" s="135"/>
      <c r="V179" s="135"/>
      <c r="W179" s="135"/>
      <c r="X179" s="135"/>
      <c r="Y179" s="135"/>
      <c r="Z179" s="135"/>
    </row>
    <row r="180" spans="1:26" ht="21.6" customHeight="1">
      <c r="A180" s="135"/>
      <c r="B180" s="135"/>
      <c r="C180" s="135"/>
      <c r="D180" s="135"/>
      <c r="E180" s="135"/>
      <c r="F180" s="135"/>
      <c r="G180" s="135"/>
      <c r="H180" s="135"/>
      <c r="I180" s="135"/>
      <c r="J180" s="135"/>
      <c r="K180" s="135"/>
      <c r="L180" s="135"/>
      <c r="M180" s="135"/>
      <c r="N180" s="135"/>
      <c r="O180" s="135"/>
      <c r="P180" s="135"/>
      <c r="Q180" s="135"/>
      <c r="R180" s="135"/>
      <c r="S180" s="135"/>
      <c r="T180" s="135"/>
      <c r="U180" s="135"/>
      <c r="V180" s="135"/>
      <c r="W180" s="135"/>
      <c r="X180" s="135"/>
      <c r="Y180" s="135"/>
      <c r="Z180" s="135"/>
    </row>
    <row r="181" spans="1:26" ht="21.6" customHeight="1">
      <c r="A181" s="135"/>
      <c r="B181" s="135"/>
      <c r="C181" s="135"/>
      <c r="D181" s="135"/>
      <c r="E181" s="135"/>
      <c r="F181" s="135"/>
      <c r="G181" s="135"/>
      <c r="H181" s="135"/>
      <c r="I181" s="135"/>
      <c r="J181" s="135"/>
      <c r="K181" s="135"/>
      <c r="L181" s="135"/>
      <c r="M181" s="135"/>
      <c r="N181" s="135"/>
      <c r="O181" s="135"/>
      <c r="P181" s="135"/>
      <c r="Q181" s="135"/>
      <c r="R181" s="135"/>
      <c r="S181" s="135"/>
      <c r="T181" s="135"/>
      <c r="U181" s="135"/>
      <c r="V181" s="135"/>
      <c r="W181" s="135"/>
      <c r="X181" s="135"/>
      <c r="Y181" s="135"/>
      <c r="Z181" s="135"/>
    </row>
    <row r="182" spans="1:26" ht="21.6" customHeight="1">
      <c r="A182" s="135"/>
      <c r="B182" s="135"/>
      <c r="C182" s="135"/>
      <c r="D182" s="135"/>
      <c r="E182" s="135"/>
      <c r="F182" s="135"/>
      <c r="G182" s="135"/>
      <c r="H182" s="135"/>
      <c r="I182" s="135"/>
      <c r="J182" s="135"/>
      <c r="K182" s="135"/>
      <c r="L182" s="135"/>
      <c r="M182" s="135"/>
      <c r="N182" s="135"/>
      <c r="O182" s="135"/>
      <c r="P182" s="135"/>
      <c r="Q182" s="135"/>
      <c r="R182" s="135"/>
      <c r="S182" s="135"/>
      <c r="T182" s="135"/>
      <c r="U182" s="135"/>
      <c r="V182" s="135"/>
      <c r="W182" s="135"/>
      <c r="X182" s="135"/>
      <c r="Y182" s="135"/>
      <c r="Z182" s="135"/>
    </row>
    <row r="183" spans="1:26" ht="21.6" customHeight="1">
      <c r="A183" s="135"/>
      <c r="B183" s="135"/>
      <c r="C183" s="135"/>
      <c r="D183" s="135"/>
      <c r="E183" s="135"/>
      <c r="F183" s="135"/>
      <c r="G183" s="135"/>
      <c r="H183" s="135"/>
      <c r="I183" s="135"/>
      <c r="J183" s="135"/>
      <c r="K183" s="135"/>
      <c r="L183" s="135"/>
      <c r="M183" s="135"/>
      <c r="N183" s="135"/>
      <c r="O183" s="135"/>
      <c r="P183" s="135"/>
      <c r="Q183" s="135"/>
      <c r="R183" s="135"/>
      <c r="S183" s="135"/>
      <c r="T183" s="135"/>
      <c r="U183" s="135"/>
      <c r="V183" s="135"/>
      <c r="W183" s="135"/>
      <c r="X183" s="135"/>
      <c r="Y183" s="135"/>
      <c r="Z183" s="135"/>
    </row>
    <row r="184" spans="1:26" ht="21.6" customHeight="1">
      <c r="A184" s="135"/>
      <c r="B184" s="135"/>
      <c r="C184" s="135"/>
      <c r="D184" s="135"/>
      <c r="E184" s="135"/>
      <c r="F184" s="135"/>
      <c r="G184" s="135"/>
      <c r="H184" s="135"/>
      <c r="I184" s="135"/>
      <c r="J184" s="135"/>
      <c r="K184" s="135"/>
      <c r="L184" s="135"/>
      <c r="M184" s="135"/>
      <c r="N184" s="135"/>
      <c r="O184" s="135"/>
      <c r="P184" s="135"/>
      <c r="Q184" s="135"/>
      <c r="R184" s="135"/>
      <c r="S184" s="135"/>
      <c r="T184" s="135"/>
      <c r="U184" s="135"/>
      <c r="V184" s="135"/>
      <c r="W184" s="135"/>
      <c r="X184" s="135"/>
      <c r="Y184" s="135"/>
      <c r="Z184" s="135"/>
    </row>
    <row r="185" spans="1:26" ht="21.6" customHeight="1">
      <c r="A185" s="135"/>
      <c r="B185" s="135"/>
      <c r="C185" s="135"/>
      <c r="D185" s="135"/>
      <c r="E185" s="135"/>
      <c r="F185" s="135"/>
      <c r="G185" s="135"/>
      <c r="H185" s="135"/>
      <c r="I185" s="135"/>
      <c r="J185" s="135"/>
      <c r="K185" s="135"/>
      <c r="L185" s="135"/>
      <c r="M185" s="135"/>
      <c r="N185" s="135"/>
      <c r="O185" s="135"/>
      <c r="P185" s="135"/>
      <c r="Q185" s="135"/>
      <c r="R185" s="135"/>
      <c r="S185" s="135"/>
      <c r="T185" s="135"/>
      <c r="U185" s="135"/>
      <c r="V185" s="135"/>
      <c r="W185" s="135"/>
      <c r="X185" s="135"/>
      <c r="Y185" s="135"/>
      <c r="Z185" s="135"/>
    </row>
    <row r="186" spans="1:26" ht="21.6" customHeight="1">
      <c r="A186" s="135"/>
      <c r="B186" s="135"/>
      <c r="C186" s="135"/>
      <c r="D186" s="135"/>
      <c r="E186" s="135"/>
      <c r="F186" s="135"/>
      <c r="G186" s="135"/>
      <c r="H186" s="135"/>
      <c r="I186" s="135"/>
      <c r="J186" s="135"/>
      <c r="K186" s="135"/>
      <c r="L186" s="135"/>
      <c r="M186" s="135"/>
      <c r="N186" s="135"/>
      <c r="O186" s="135"/>
      <c r="P186" s="135"/>
      <c r="Q186" s="135"/>
      <c r="R186" s="135"/>
      <c r="S186" s="135"/>
      <c r="T186" s="135"/>
      <c r="U186" s="135"/>
      <c r="V186" s="135"/>
      <c r="W186" s="135"/>
      <c r="X186" s="135"/>
      <c r="Y186" s="135"/>
      <c r="Z186" s="135"/>
    </row>
    <row r="187" spans="1:26" ht="21.6" customHeight="1">
      <c r="A187" s="135"/>
      <c r="B187" s="135"/>
      <c r="C187" s="135"/>
      <c r="D187" s="135"/>
      <c r="E187" s="135"/>
      <c r="F187" s="135"/>
      <c r="G187" s="135"/>
      <c r="H187" s="135"/>
      <c r="I187" s="135"/>
      <c r="J187" s="135"/>
      <c r="K187" s="135"/>
      <c r="L187" s="135"/>
      <c r="M187" s="135"/>
      <c r="N187" s="135"/>
      <c r="O187" s="135"/>
      <c r="P187" s="135"/>
      <c r="Q187" s="135"/>
      <c r="R187" s="135"/>
      <c r="S187" s="135"/>
      <c r="T187" s="135"/>
      <c r="U187" s="135"/>
      <c r="V187" s="135"/>
      <c r="W187" s="135"/>
      <c r="X187" s="135"/>
      <c r="Y187" s="135"/>
      <c r="Z187" s="135"/>
    </row>
    <row r="188" spans="1:26" ht="21.6" customHeight="1">
      <c r="A188" s="135"/>
      <c r="B188" s="135"/>
      <c r="C188" s="135"/>
      <c r="D188" s="135"/>
      <c r="E188" s="135"/>
      <c r="F188" s="135"/>
      <c r="G188" s="135"/>
      <c r="H188" s="135"/>
      <c r="I188" s="135"/>
      <c r="J188" s="135"/>
      <c r="K188" s="135"/>
      <c r="L188" s="135"/>
      <c r="M188" s="135"/>
      <c r="N188" s="135"/>
      <c r="O188" s="135"/>
      <c r="P188" s="135"/>
      <c r="Q188" s="135"/>
      <c r="R188" s="135"/>
      <c r="S188" s="135"/>
      <c r="T188" s="135"/>
      <c r="U188" s="135"/>
      <c r="V188" s="135"/>
      <c r="W188" s="135"/>
      <c r="X188" s="135"/>
      <c r="Y188" s="135"/>
      <c r="Z188" s="135"/>
    </row>
    <row r="189" spans="1:26" ht="21.6" customHeight="1">
      <c r="A189" s="135"/>
      <c r="B189" s="135"/>
      <c r="C189" s="135"/>
      <c r="D189" s="135"/>
      <c r="E189" s="135"/>
      <c r="F189" s="135"/>
      <c r="G189" s="135"/>
      <c r="H189" s="135"/>
      <c r="I189" s="135"/>
      <c r="J189" s="135"/>
      <c r="K189" s="135"/>
      <c r="L189" s="135"/>
      <c r="M189" s="135"/>
      <c r="N189" s="135"/>
      <c r="O189" s="135"/>
      <c r="P189" s="135"/>
      <c r="Q189" s="135"/>
      <c r="R189" s="135"/>
      <c r="S189" s="135"/>
      <c r="T189" s="135"/>
      <c r="U189" s="135"/>
      <c r="V189" s="135"/>
      <c r="W189" s="135"/>
      <c r="X189" s="135"/>
      <c r="Y189" s="135"/>
      <c r="Z189" s="135"/>
    </row>
    <row r="190" spans="1:26" ht="21.6" customHeight="1">
      <c r="A190" s="135"/>
      <c r="B190" s="135"/>
      <c r="C190" s="135"/>
      <c r="D190" s="135"/>
      <c r="E190" s="135"/>
      <c r="F190" s="135"/>
      <c r="G190" s="135"/>
      <c r="H190" s="135"/>
      <c r="I190" s="135"/>
      <c r="J190" s="135"/>
      <c r="K190" s="135"/>
      <c r="L190" s="135"/>
      <c r="M190" s="135"/>
      <c r="N190" s="135"/>
      <c r="O190" s="135"/>
      <c r="P190" s="135"/>
      <c r="Q190" s="135"/>
      <c r="R190" s="135"/>
      <c r="S190" s="135"/>
      <c r="T190" s="135"/>
      <c r="U190" s="135"/>
      <c r="V190" s="135"/>
      <c r="W190" s="135"/>
      <c r="X190" s="135"/>
      <c r="Y190" s="135"/>
      <c r="Z190" s="135"/>
    </row>
    <row r="191" spans="1:26" ht="21.6" customHeight="1">
      <c r="A191" s="135"/>
      <c r="B191" s="135"/>
      <c r="C191" s="135"/>
      <c r="D191" s="135"/>
      <c r="E191" s="135"/>
      <c r="F191" s="135"/>
      <c r="G191" s="135"/>
      <c r="H191" s="135"/>
      <c r="I191" s="135"/>
      <c r="J191" s="135"/>
      <c r="K191" s="135"/>
      <c r="L191" s="135"/>
      <c r="M191" s="135"/>
      <c r="N191" s="135"/>
      <c r="O191" s="135"/>
      <c r="P191" s="135"/>
      <c r="Q191" s="135"/>
      <c r="R191" s="135"/>
      <c r="S191" s="135"/>
      <c r="T191" s="135"/>
      <c r="U191" s="135"/>
      <c r="V191" s="135"/>
      <c r="W191" s="135"/>
      <c r="X191" s="135"/>
      <c r="Y191" s="135"/>
      <c r="Z191" s="135"/>
    </row>
    <row r="192" spans="1:26" ht="21.6" customHeight="1">
      <c r="A192" s="135"/>
      <c r="B192" s="135"/>
      <c r="C192" s="135"/>
      <c r="D192" s="135"/>
      <c r="E192" s="135"/>
      <c r="F192" s="135"/>
      <c r="G192" s="135"/>
      <c r="H192" s="135"/>
      <c r="I192" s="135"/>
      <c r="J192" s="135"/>
      <c r="K192" s="135"/>
      <c r="L192" s="135"/>
      <c r="M192" s="135"/>
      <c r="N192" s="135"/>
      <c r="O192" s="135"/>
      <c r="P192" s="135"/>
      <c r="Q192" s="135"/>
      <c r="R192" s="135"/>
      <c r="S192" s="135"/>
      <c r="T192" s="135"/>
      <c r="U192" s="135"/>
      <c r="V192" s="135"/>
      <c r="W192" s="135"/>
      <c r="X192" s="135"/>
      <c r="Y192" s="135"/>
      <c r="Z192" s="135"/>
    </row>
    <row r="193" spans="1:26" ht="21.6" customHeight="1">
      <c r="A193" s="135"/>
      <c r="B193" s="135"/>
      <c r="C193" s="135"/>
      <c r="D193" s="135"/>
      <c r="E193" s="135"/>
      <c r="F193" s="135"/>
      <c r="G193" s="135"/>
      <c r="H193" s="135"/>
      <c r="I193" s="135"/>
      <c r="J193" s="135"/>
      <c r="K193" s="135"/>
      <c r="L193" s="135"/>
      <c r="M193" s="135"/>
      <c r="N193" s="135"/>
      <c r="O193" s="135"/>
      <c r="P193" s="135"/>
      <c r="Q193" s="135"/>
      <c r="R193" s="135"/>
      <c r="S193" s="135"/>
      <c r="T193" s="135"/>
      <c r="U193" s="135"/>
      <c r="V193" s="135"/>
      <c r="W193" s="135"/>
      <c r="X193" s="135"/>
      <c r="Y193" s="135"/>
      <c r="Z193" s="135"/>
    </row>
    <row r="194" spans="1:26" ht="21.6" customHeight="1">
      <c r="A194" s="135"/>
      <c r="B194" s="135"/>
      <c r="C194" s="135"/>
      <c r="D194" s="135"/>
      <c r="E194" s="135"/>
      <c r="F194" s="135"/>
      <c r="G194" s="135"/>
      <c r="H194" s="135"/>
      <c r="I194" s="135"/>
      <c r="J194" s="135"/>
      <c r="K194" s="135"/>
      <c r="L194" s="135"/>
      <c r="M194" s="135"/>
      <c r="N194" s="135"/>
      <c r="O194" s="135"/>
      <c r="P194" s="135"/>
      <c r="Q194" s="135"/>
      <c r="R194" s="135"/>
      <c r="S194" s="135"/>
      <c r="T194" s="135"/>
      <c r="U194" s="135"/>
      <c r="V194" s="135"/>
      <c r="W194" s="135"/>
      <c r="X194" s="135"/>
      <c r="Y194" s="135"/>
      <c r="Z194" s="135"/>
    </row>
    <row r="195" spans="1:26" ht="21.6" customHeight="1">
      <c r="A195" s="135"/>
      <c r="B195" s="135"/>
      <c r="C195" s="135"/>
      <c r="D195" s="135"/>
      <c r="E195" s="135"/>
      <c r="F195" s="135"/>
      <c r="G195" s="135"/>
      <c r="H195" s="135"/>
      <c r="I195" s="135"/>
      <c r="J195" s="135"/>
      <c r="K195" s="135"/>
      <c r="L195" s="135"/>
      <c r="M195" s="135"/>
      <c r="N195" s="135"/>
      <c r="O195" s="135"/>
      <c r="P195" s="135"/>
      <c r="Q195" s="135"/>
      <c r="R195" s="135"/>
      <c r="S195" s="135"/>
      <c r="T195" s="135"/>
      <c r="U195" s="135"/>
      <c r="V195" s="135"/>
      <c r="W195" s="135"/>
      <c r="X195" s="135"/>
      <c r="Y195" s="135"/>
      <c r="Z195" s="135"/>
    </row>
    <row r="196" spans="1:26" ht="21.6" customHeight="1">
      <c r="A196" s="135"/>
      <c r="B196" s="135"/>
      <c r="C196" s="135"/>
      <c r="D196" s="135"/>
      <c r="E196" s="135"/>
      <c r="F196" s="135"/>
      <c r="G196" s="135"/>
      <c r="H196" s="135"/>
      <c r="I196" s="135"/>
      <c r="J196" s="135"/>
      <c r="K196" s="135"/>
      <c r="L196" s="135"/>
      <c r="M196" s="135"/>
      <c r="N196" s="135"/>
      <c r="O196" s="135"/>
      <c r="P196" s="135"/>
      <c r="Q196" s="135"/>
      <c r="R196" s="135"/>
      <c r="S196" s="135"/>
      <c r="T196" s="135"/>
      <c r="U196" s="135"/>
      <c r="V196" s="135"/>
      <c r="W196" s="135"/>
      <c r="X196" s="135"/>
      <c r="Y196" s="135"/>
      <c r="Z196" s="135"/>
    </row>
    <row r="197" spans="1:26" ht="21.6" customHeight="1">
      <c r="A197" s="135"/>
      <c r="B197" s="135"/>
      <c r="C197" s="135"/>
      <c r="D197" s="135"/>
      <c r="E197" s="135"/>
      <c r="F197" s="135"/>
      <c r="G197" s="135"/>
      <c r="H197" s="135"/>
      <c r="I197" s="135"/>
      <c r="J197" s="135"/>
      <c r="K197" s="135"/>
      <c r="L197" s="135"/>
      <c r="M197" s="135"/>
      <c r="N197" s="135"/>
      <c r="O197" s="135"/>
      <c r="P197" s="135"/>
      <c r="Q197" s="135"/>
      <c r="R197" s="135"/>
      <c r="S197" s="135"/>
      <c r="T197" s="135"/>
      <c r="U197" s="135"/>
      <c r="V197" s="135"/>
      <c r="W197" s="135"/>
      <c r="X197" s="135"/>
      <c r="Y197" s="135"/>
      <c r="Z197" s="135"/>
    </row>
    <row r="198" spans="1:26" ht="21.6" customHeight="1">
      <c r="A198" s="135"/>
      <c r="B198" s="135"/>
      <c r="C198" s="135"/>
      <c r="D198" s="135"/>
      <c r="E198" s="135"/>
      <c r="F198" s="135"/>
      <c r="G198" s="135"/>
      <c r="H198" s="135"/>
      <c r="I198" s="135"/>
      <c r="J198" s="135"/>
      <c r="K198" s="135"/>
      <c r="L198" s="135"/>
      <c r="M198" s="135"/>
      <c r="N198" s="135"/>
      <c r="O198" s="135"/>
      <c r="P198" s="135"/>
      <c r="Q198" s="135"/>
      <c r="R198" s="135"/>
      <c r="S198" s="135"/>
      <c r="T198" s="135"/>
      <c r="U198" s="135"/>
      <c r="V198" s="135"/>
      <c r="W198" s="135"/>
      <c r="X198" s="135"/>
      <c r="Y198" s="135"/>
      <c r="Z198" s="135"/>
    </row>
    <row r="199" spans="1:26" ht="21.6" customHeight="1">
      <c r="A199" s="135"/>
      <c r="B199" s="135"/>
      <c r="C199" s="135"/>
      <c r="D199" s="135"/>
      <c r="E199" s="135"/>
      <c r="F199" s="135"/>
      <c r="G199" s="135"/>
      <c r="H199" s="135"/>
      <c r="I199" s="135"/>
      <c r="J199" s="135"/>
      <c r="K199" s="135"/>
      <c r="L199" s="135"/>
      <c r="M199" s="135"/>
      <c r="N199" s="135"/>
      <c r="O199" s="135"/>
      <c r="P199" s="135"/>
      <c r="Q199" s="135"/>
      <c r="R199" s="135"/>
      <c r="S199" s="135"/>
      <c r="T199" s="135"/>
      <c r="U199" s="135"/>
      <c r="V199" s="135"/>
      <c r="W199" s="135"/>
      <c r="X199" s="135"/>
      <c r="Y199" s="135"/>
      <c r="Z199" s="135"/>
    </row>
    <row r="200" spans="1:26" ht="21.6" customHeight="1">
      <c r="A200" s="135"/>
      <c r="B200" s="135"/>
      <c r="C200" s="135"/>
      <c r="D200" s="135"/>
      <c r="E200" s="135"/>
      <c r="F200" s="135"/>
      <c r="G200" s="135"/>
      <c r="H200" s="135"/>
      <c r="I200" s="135"/>
      <c r="J200" s="135"/>
      <c r="K200" s="135"/>
      <c r="L200" s="135"/>
      <c r="M200" s="135"/>
      <c r="N200" s="135"/>
      <c r="O200" s="135"/>
      <c r="P200" s="135"/>
      <c r="Q200" s="135"/>
      <c r="R200" s="135"/>
      <c r="S200" s="135"/>
      <c r="T200" s="135"/>
      <c r="U200" s="135"/>
      <c r="V200" s="135"/>
      <c r="W200" s="135"/>
      <c r="X200" s="135"/>
      <c r="Y200" s="135"/>
      <c r="Z200" s="135"/>
    </row>
    <row r="201" spans="1:26" ht="21.6" customHeight="1">
      <c r="A201" s="135"/>
      <c r="B201" s="135"/>
      <c r="C201" s="135"/>
      <c r="D201" s="135"/>
      <c r="E201" s="135"/>
      <c r="F201" s="135"/>
      <c r="G201" s="135"/>
      <c r="H201" s="135"/>
      <c r="I201" s="135"/>
      <c r="J201" s="135"/>
      <c r="K201" s="135"/>
      <c r="L201" s="135"/>
      <c r="M201" s="135"/>
      <c r="N201" s="135"/>
      <c r="O201" s="135"/>
      <c r="P201" s="135"/>
      <c r="Q201" s="135"/>
      <c r="R201" s="135"/>
      <c r="S201" s="135"/>
      <c r="T201" s="135"/>
      <c r="U201" s="135"/>
      <c r="V201" s="135"/>
      <c r="W201" s="135"/>
      <c r="X201" s="135"/>
      <c r="Y201" s="135"/>
      <c r="Z201" s="135"/>
    </row>
    <row r="202" spans="1:26" ht="21.6" customHeight="1">
      <c r="A202" s="135"/>
      <c r="B202" s="135"/>
      <c r="C202" s="135"/>
      <c r="D202" s="135"/>
      <c r="E202" s="135"/>
      <c r="F202" s="135"/>
      <c r="G202" s="135"/>
      <c r="H202" s="135"/>
      <c r="I202" s="135"/>
      <c r="J202" s="135"/>
      <c r="K202" s="135"/>
      <c r="L202" s="135"/>
      <c r="M202" s="135"/>
      <c r="N202" s="135"/>
      <c r="O202" s="135"/>
      <c r="P202" s="135"/>
      <c r="Q202" s="135"/>
      <c r="R202" s="135"/>
      <c r="S202" s="135"/>
      <c r="T202" s="135"/>
      <c r="U202" s="135"/>
      <c r="V202" s="135"/>
      <c r="W202" s="135"/>
      <c r="X202" s="135"/>
      <c r="Y202" s="135"/>
      <c r="Z202" s="135"/>
    </row>
    <row r="203" spans="1:26" ht="21.6" customHeight="1">
      <c r="A203" s="135"/>
      <c r="B203" s="135"/>
      <c r="C203" s="135"/>
      <c r="D203" s="135"/>
      <c r="E203" s="135"/>
      <c r="F203" s="135"/>
      <c r="G203" s="135"/>
      <c r="H203" s="135"/>
      <c r="I203" s="135"/>
      <c r="J203" s="135"/>
      <c r="K203" s="135"/>
      <c r="L203" s="135"/>
      <c r="M203" s="135"/>
      <c r="N203" s="135"/>
      <c r="O203" s="135"/>
      <c r="P203" s="135"/>
      <c r="Q203" s="135"/>
      <c r="R203" s="135"/>
      <c r="S203" s="135"/>
      <c r="T203" s="135"/>
      <c r="U203" s="135"/>
      <c r="V203" s="135"/>
      <c r="W203" s="135"/>
      <c r="X203" s="135"/>
      <c r="Y203" s="135"/>
      <c r="Z203" s="135"/>
    </row>
    <row r="204" spans="1:26" ht="21.6" customHeight="1">
      <c r="A204" s="135"/>
      <c r="B204" s="135"/>
      <c r="C204" s="135"/>
      <c r="D204" s="135"/>
      <c r="E204" s="135"/>
      <c r="F204" s="135"/>
      <c r="G204" s="135"/>
      <c r="H204" s="135"/>
      <c r="I204" s="135"/>
      <c r="J204" s="135"/>
      <c r="K204" s="135"/>
      <c r="L204" s="135"/>
      <c r="M204" s="135"/>
      <c r="N204" s="135"/>
      <c r="O204" s="135"/>
      <c r="P204" s="135"/>
      <c r="Q204" s="135"/>
      <c r="R204" s="135"/>
      <c r="S204" s="135"/>
      <c r="T204" s="135"/>
      <c r="U204" s="135"/>
      <c r="V204" s="135"/>
      <c r="W204" s="135"/>
      <c r="X204" s="135"/>
      <c r="Y204" s="135"/>
      <c r="Z204" s="135"/>
    </row>
    <row r="205" spans="1:26" ht="21.6" customHeight="1">
      <c r="A205" s="135"/>
      <c r="B205" s="135"/>
      <c r="C205" s="135"/>
      <c r="D205" s="135"/>
      <c r="E205" s="135"/>
      <c r="F205" s="135"/>
      <c r="G205" s="135"/>
      <c r="H205" s="135"/>
      <c r="I205" s="135"/>
      <c r="J205" s="135"/>
      <c r="K205" s="135"/>
      <c r="L205" s="135"/>
      <c r="M205" s="135"/>
      <c r="N205" s="135"/>
      <c r="O205" s="135"/>
      <c r="P205" s="135"/>
      <c r="Q205" s="135"/>
      <c r="R205" s="135"/>
      <c r="S205" s="135"/>
      <c r="T205" s="135"/>
      <c r="U205" s="135"/>
      <c r="V205" s="135"/>
      <c r="W205" s="135"/>
      <c r="X205" s="135"/>
      <c r="Y205" s="135"/>
      <c r="Z205" s="135"/>
    </row>
    <row r="206" spans="1:26" ht="21.6" customHeight="1">
      <c r="A206" s="135"/>
      <c r="B206" s="135"/>
      <c r="C206" s="135"/>
      <c r="D206" s="135"/>
      <c r="E206" s="135"/>
      <c r="F206" s="135"/>
      <c r="G206" s="135"/>
      <c r="H206" s="135"/>
      <c r="I206" s="135"/>
      <c r="J206" s="135"/>
      <c r="K206" s="135"/>
      <c r="L206" s="135"/>
      <c r="M206" s="135"/>
      <c r="N206" s="135"/>
      <c r="O206" s="135"/>
      <c r="P206" s="135"/>
      <c r="Q206" s="135"/>
      <c r="R206" s="135"/>
      <c r="S206" s="135"/>
      <c r="T206" s="135"/>
      <c r="U206" s="135"/>
      <c r="V206" s="135"/>
      <c r="W206" s="135"/>
      <c r="X206" s="135"/>
      <c r="Y206" s="135"/>
      <c r="Z206" s="135"/>
    </row>
    <row r="207" spans="1:26" ht="21.6" customHeight="1">
      <c r="A207" s="135"/>
      <c r="B207" s="135"/>
      <c r="C207" s="135"/>
      <c r="D207" s="135"/>
      <c r="E207" s="135"/>
      <c r="F207" s="135"/>
      <c r="G207" s="135"/>
      <c r="H207" s="135"/>
      <c r="I207" s="135"/>
      <c r="J207" s="135"/>
      <c r="K207" s="135"/>
      <c r="L207" s="135"/>
      <c r="M207" s="135"/>
      <c r="N207" s="135"/>
      <c r="O207" s="135"/>
      <c r="P207" s="135"/>
      <c r="Q207" s="135"/>
      <c r="R207" s="135"/>
      <c r="S207" s="135"/>
      <c r="T207" s="135"/>
      <c r="U207" s="135"/>
      <c r="V207" s="135"/>
      <c r="W207" s="135"/>
      <c r="X207" s="135"/>
      <c r="Y207" s="135"/>
      <c r="Z207" s="135"/>
    </row>
    <row r="208" spans="1:26" ht="21.6" customHeight="1">
      <c r="A208" s="135"/>
      <c r="B208" s="135"/>
      <c r="C208" s="135"/>
      <c r="D208" s="135"/>
      <c r="E208" s="135"/>
      <c r="F208" s="135"/>
      <c r="G208" s="135"/>
      <c r="H208" s="135"/>
      <c r="I208" s="135"/>
      <c r="J208" s="135"/>
      <c r="K208" s="135"/>
      <c r="L208" s="135"/>
      <c r="M208" s="135"/>
      <c r="N208" s="135"/>
      <c r="O208" s="135"/>
      <c r="P208" s="135"/>
      <c r="Q208" s="135"/>
      <c r="R208" s="135"/>
      <c r="S208" s="135"/>
      <c r="T208" s="135"/>
      <c r="U208" s="135"/>
      <c r="V208" s="135"/>
      <c r="W208" s="135"/>
      <c r="X208" s="135"/>
      <c r="Y208" s="135"/>
      <c r="Z208" s="135"/>
    </row>
    <row r="209" spans="1:26" ht="21.6" customHeight="1">
      <c r="A209" s="135"/>
      <c r="B209" s="135"/>
      <c r="C209" s="135"/>
      <c r="D209" s="135"/>
      <c r="E209" s="135"/>
      <c r="F209" s="135"/>
      <c r="G209" s="135"/>
      <c r="H209" s="135"/>
      <c r="I209" s="135"/>
      <c r="J209" s="135"/>
      <c r="K209" s="135"/>
      <c r="L209" s="135"/>
      <c r="M209" s="135"/>
      <c r="N209" s="135"/>
      <c r="O209" s="135"/>
      <c r="P209" s="135"/>
      <c r="Q209" s="135"/>
      <c r="R209" s="135"/>
      <c r="S209" s="135"/>
      <c r="T209" s="135"/>
      <c r="U209" s="135"/>
      <c r="V209" s="135"/>
      <c r="W209" s="135"/>
      <c r="X209" s="135"/>
      <c r="Y209" s="135"/>
      <c r="Z209" s="135"/>
    </row>
    <row r="210" spans="1:26" ht="21.6" customHeight="1">
      <c r="A210" s="135"/>
      <c r="B210" s="135"/>
      <c r="C210" s="135"/>
      <c r="D210" s="135"/>
      <c r="E210" s="135"/>
      <c r="F210" s="135"/>
      <c r="G210" s="135"/>
      <c r="H210" s="135"/>
      <c r="I210" s="135"/>
      <c r="J210" s="135"/>
      <c r="K210" s="135"/>
      <c r="L210" s="135"/>
      <c r="M210" s="135"/>
      <c r="N210" s="135"/>
      <c r="O210" s="135"/>
      <c r="P210" s="135"/>
      <c r="Q210" s="135"/>
      <c r="R210" s="135"/>
      <c r="S210" s="135"/>
      <c r="T210" s="135"/>
      <c r="U210" s="135"/>
      <c r="V210" s="135"/>
      <c r="W210" s="135"/>
      <c r="X210" s="135"/>
      <c r="Y210" s="135"/>
      <c r="Z210" s="135"/>
    </row>
    <row r="211" spans="1:26" ht="21.6" customHeight="1">
      <c r="A211" s="135"/>
      <c r="B211" s="135"/>
      <c r="C211" s="135"/>
      <c r="D211" s="135"/>
      <c r="E211" s="135"/>
      <c r="F211" s="135"/>
      <c r="G211" s="135"/>
      <c r="H211" s="135"/>
      <c r="I211" s="135"/>
      <c r="J211" s="135"/>
      <c r="K211" s="135"/>
      <c r="L211" s="135"/>
      <c r="M211" s="135"/>
      <c r="N211" s="135"/>
      <c r="O211" s="135"/>
      <c r="P211" s="135"/>
      <c r="Q211" s="135"/>
      <c r="R211" s="135"/>
      <c r="S211" s="135"/>
      <c r="T211" s="135"/>
      <c r="U211" s="135"/>
      <c r="V211" s="135"/>
      <c r="W211" s="135"/>
      <c r="X211" s="135"/>
      <c r="Y211" s="135"/>
      <c r="Z211" s="135"/>
    </row>
    <row r="212" spans="1:26" ht="21.6" customHeight="1">
      <c r="A212" s="135"/>
      <c r="B212" s="135"/>
      <c r="C212" s="135"/>
      <c r="D212" s="135"/>
      <c r="E212" s="135"/>
      <c r="F212" s="135"/>
      <c r="G212" s="135"/>
      <c r="H212" s="135"/>
      <c r="I212" s="135"/>
      <c r="J212" s="135"/>
      <c r="K212" s="135"/>
      <c r="L212" s="135"/>
      <c r="M212" s="135"/>
      <c r="N212" s="135"/>
      <c r="O212" s="135"/>
      <c r="P212" s="135"/>
      <c r="Q212" s="135"/>
      <c r="R212" s="135"/>
      <c r="S212" s="135"/>
      <c r="T212" s="135"/>
      <c r="U212" s="135"/>
      <c r="V212" s="135"/>
      <c r="W212" s="135"/>
      <c r="X212" s="135"/>
      <c r="Y212" s="135"/>
      <c r="Z212" s="135"/>
    </row>
    <row r="213" spans="1:26" ht="21.6" customHeight="1">
      <c r="A213" s="135"/>
      <c r="B213" s="135"/>
      <c r="C213" s="135"/>
      <c r="D213" s="135"/>
      <c r="E213" s="135"/>
      <c r="F213" s="135"/>
      <c r="G213" s="135"/>
      <c r="H213" s="135"/>
      <c r="I213" s="135"/>
      <c r="J213" s="135"/>
      <c r="K213" s="135"/>
      <c r="L213" s="135"/>
      <c r="M213" s="135"/>
      <c r="N213" s="135"/>
      <c r="O213" s="135"/>
      <c r="P213" s="135"/>
      <c r="Q213" s="135"/>
      <c r="R213" s="135"/>
      <c r="S213" s="135"/>
      <c r="T213" s="135"/>
      <c r="U213" s="135"/>
      <c r="V213" s="135"/>
      <c r="W213" s="135"/>
      <c r="X213" s="135"/>
      <c r="Y213" s="135"/>
      <c r="Z213" s="135"/>
    </row>
    <row r="214" spans="1:26" ht="21.6" customHeight="1">
      <c r="A214" s="135"/>
      <c r="B214" s="135"/>
      <c r="C214" s="135"/>
      <c r="D214" s="135"/>
      <c r="E214" s="135"/>
      <c r="F214" s="135"/>
      <c r="G214" s="135"/>
      <c r="H214" s="135"/>
      <c r="I214" s="135"/>
      <c r="J214" s="135"/>
      <c r="K214" s="135"/>
      <c r="L214" s="135"/>
      <c r="M214" s="135"/>
      <c r="N214" s="135"/>
      <c r="O214" s="135"/>
      <c r="P214" s="135"/>
      <c r="Q214" s="135"/>
      <c r="R214" s="135"/>
      <c r="S214" s="135"/>
      <c r="T214" s="135"/>
      <c r="U214" s="135"/>
      <c r="V214" s="135"/>
      <c r="W214" s="135"/>
      <c r="X214" s="135"/>
      <c r="Y214" s="135"/>
      <c r="Z214" s="135"/>
    </row>
    <row r="215" spans="1:26" ht="21.6" customHeight="1">
      <c r="A215" s="135"/>
      <c r="B215" s="135"/>
      <c r="C215" s="135"/>
      <c r="D215" s="135"/>
      <c r="E215" s="135"/>
      <c r="F215" s="135"/>
      <c r="G215" s="135"/>
      <c r="H215" s="135"/>
      <c r="I215" s="135"/>
      <c r="J215" s="135"/>
      <c r="K215" s="135"/>
      <c r="L215" s="135"/>
      <c r="M215" s="135"/>
      <c r="N215" s="135"/>
      <c r="O215" s="135"/>
      <c r="P215" s="135"/>
      <c r="Q215" s="135"/>
      <c r="R215" s="135"/>
      <c r="S215" s="135"/>
      <c r="T215" s="135"/>
      <c r="U215" s="135"/>
      <c r="V215" s="135"/>
      <c r="W215" s="135"/>
      <c r="X215" s="135"/>
      <c r="Y215" s="135"/>
      <c r="Z215" s="135"/>
    </row>
    <row r="216" spans="1:26" ht="21.6" customHeight="1">
      <c r="A216" s="135"/>
      <c r="B216" s="135"/>
      <c r="C216" s="135"/>
      <c r="D216" s="135"/>
      <c r="E216" s="135"/>
      <c r="F216" s="135"/>
      <c r="G216" s="135"/>
      <c r="H216" s="135"/>
      <c r="I216" s="135"/>
      <c r="J216" s="135"/>
      <c r="K216" s="135"/>
      <c r="L216" s="135"/>
      <c r="M216" s="135"/>
      <c r="N216" s="135"/>
      <c r="O216" s="135"/>
      <c r="P216" s="135"/>
      <c r="Q216" s="135"/>
      <c r="R216" s="135"/>
      <c r="S216" s="135"/>
      <c r="T216" s="135"/>
      <c r="U216" s="135"/>
      <c r="V216" s="135"/>
      <c r="W216" s="135"/>
      <c r="X216" s="135"/>
      <c r="Y216" s="135"/>
      <c r="Z216" s="135"/>
    </row>
    <row r="217" spans="1:26" ht="21.6" customHeight="1">
      <c r="A217" s="135"/>
      <c r="B217" s="135"/>
      <c r="C217" s="135"/>
      <c r="D217" s="135"/>
      <c r="E217" s="135"/>
      <c r="F217" s="135"/>
      <c r="G217" s="135"/>
      <c r="H217" s="135"/>
      <c r="I217" s="135"/>
      <c r="J217" s="135"/>
      <c r="K217" s="135"/>
      <c r="L217" s="135"/>
      <c r="M217" s="135"/>
      <c r="N217" s="135"/>
      <c r="O217" s="135"/>
      <c r="P217" s="135"/>
      <c r="Q217" s="135"/>
      <c r="R217" s="135"/>
      <c r="S217" s="135"/>
      <c r="T217" s="135"/>
      <c r="U217" s="135"/>
      <c r="V217" s="135"/>
      <c r="W217" s="135"/>
      <c r="X217" s="135"/>
      <c r="Y217" s="135"/>
      <c r="Z217" s="135"/>
    </row>
    <row r="218" spans="1:26" ht="21.6" customHeight="1">
      <c r="A218" s="135"/>
      <c r="B218" s="135"/>
      <c r="C218" s="135"/>
      <c r="D218" s="135"/>
      <c r="E218" s="135"/>
      <c r="F218" s="135"/>
      <c r="G218" s="135"/>
      <c r="H218" s="135"/>
      <c r="I218" s="135"/>
      <c r="J218" s="135"/>
      <c r="K218" s="135"/>
      <c r="L218" s="135"/>
      <c r="M218" s="135"/>
      <c r="N218" s="135"/>
      <c r="O218" s="135"/>
      <c r="P218" s="135"/>
      <c r="Q218" s="135"/>
      <c r="R218" s="135"/>
      <c r="S218" s="135"/>
      <c r="T218" s="135"/>
      <c r="U218" s="135"/>
      <c r="V218" s="135"/>
      <c r="W218" s="135"/>
      <c r="X218" s="135"/>
      <c r="Y218" s="135"/>
      <c r="Z218" s="135"/>
    </row>
    <row r="219" spans="1:26" ht="21.6" customHeight="1">
      <c r="A219" s="135"/>
      <c r="B219" s="135"/>
      <c r="C219" s="135"/>
      <c r="D219" s="135"/>
      <c r="E219" s="135"/>
      <c r="F219" s="135"/>
      <c r="G219" s="135"/>
      <c r="H219" s="135"/>
      <c r="I219" s="135"/>
      <c r="J219" s="135"/>
      <c r="K219" s="135"/>
      <c r="L219" s="135"/>
      <c r="M219" s="135"/>
      <c r="N219" s="135"/>
      <c r="O219" s="135"/>
      <c r="P219" s="135"/>
      <c r="Q219" s="135"/>
      <c r="R219" s="135"/>
      <c r="S219" s="135"/>
      <c r="T219" s="135"/>
      <c r="U219" s="135"/>
      <c r="V219" s="135"/>
      <c r="W219" s="135"/>
      <c r="X219" s="135"/>
      <c r="Y219" s="135"/>
      <c r="Z219" s="135"/>
    </row>
    <row r="220" spans="1:26" ht="21.6" customHeight="1">
      <c r="A220" s="135"/>
      <c r="B220" s="135"/>
      <c r="C220" s="135"/>
      <c r="D220" s="135"/>
      <c r="E220" s="135"/>
      <c r="F220" s="135"/>
      <c r="G220" s="135"/>
      <c r="H220" s="135"/>
      <c r="I220" s="135"/>
      <c r="J220" s="135"/>
      <c r="K220" s="135"/>
      <c r="L220" s="135"/>
      <c r="M220" s="135"/>
      <c r="N220" s="135"/>
      <c r="O220" s="135"/>
      <c r="P220" s="135"/>
      <c r="Q220" s="135"/>
      <c r="R220" s="135"/>
      <c r="S220" s="135"/>
      <c r="T220" s="135"/>
      <c r="U220" s="135"/>
      <c r="V220" s="135"/>
      <c r="W220" s="135"/>
      <c r="X220" s="135"/>
      <c r="Y220" s="135"/>
      <c r="Z220" s="135"/>
    </row>
    <row r="221" spans="1:26" ht="21.6" customHeight="1">
      <c r="A221" s="135"/>
      <c r="B221" s="135"/>
      <c r="C221" s="135"/>
      <c r="D221" s="135"/>
      <c r="E221" s="135"/>
      <c r="F221" s="135"/>
      <c r="G221" s="135"/>
      <c r="H221" s="135"/>
      <c r="I221" s="135"/>
      <c r="J221" s="135"/>
      <c r="K221" s="135"/>
      <c r="L221" s="135"/>
      <c r="M221" s="135"/>
      <c r="N221" s="135"/>
      <c r="O221" s="135"/>
      <c r="P221" s="135"/>
      <c r="Q221" s="135"/>
      <c r="R221" s="135"/>
      <c r="S221" s="135"/>
      <c r="T221" s="135"/>
      <c r="U221" s="135"/>
      <c r="V221" s="135"/>
      <c r="W221" s="135"/>
      <c r="X221" s="135"/>
      <c r="Y221" s="135"/>
      <c r="Z221" s="135"/>
    </row>
    <row r="222" spans="1:26" ht="21.6" customHeight="1">
      <c r="A222" s="135"/>
      <c r="B222" s="135"/>
      <c r="C222" s="135"/>
      <c r="D222" s="135"/>
      <c r="E222" s="135"/>
      <c r="F222" s="135"/>
      <c r="G222" s="135"/>
      <c r="H222" s="135"/>
      <c r="I222" s="135"/>
      <c r="J222" s="135"/>
      <c r="K222" s="135"/>
      <c r="L222" s="135"/>
      <c r="M222" s="135"/>
      <c r="N222" s="135"/>
      <c r="O222" s="135"/>
      <c r="P222" s="135"/>
      <c r="Q222" s="135"/>
      <c r="R222" s="135"/>
      <c r="S222" s="135"/>
      <c r="T222" s="135"/>
      <c r="U222" s="135"/>
      <c r="V222" s="135"/>
      <c r="W222" s="135"/>
      <c r="X222" s="135"/>
      <c r="Y222" s="135"/>
      <c r="Z222" s="135"/>
    </row>
    <row r="223" spans="1:26" ht="21.6" customHeight="1">
      <c r="A223" s="135"/>
      <c r="B223" s="135"/>
      <c r="C223" s="135"/>
      <c r="D223" s="135"/>
      <c r="E223" s="135"/>
      <c r="F223" s="135"/>
      <c r="G223" s="135"/>
      <c r="H223" s="135"/>
      <c r="I223" s="135"/>
      <c r="J223" s="135"/>
      <c r="K223" s="135"/>
      <c r="L223" s="135"/>
      <c r="M223" s="135"/>
      <c r="N223" s="135"/>
      <c r="O223" s="135"/>
      <c r="P223" s="135"/>
      <c r="Q223" s="135"/>
      <c r="R223" s="135"/>
      <c r="S223" s="135"/>
      <c r="T223" s="135"/>
      <c r="U223" s="135"/>
      <c r="V223" s="135"/>
      <c r="W223" s="135"/>
      <c r="X223" s="135"/>
      <c r="Y223" s="135"/>
      <c r="Z223" s="135"/>
    </row>
    <row r="224" spans="1:26" ht="21.6" customHeight="1">
      <c r="A224" s="135"/>
      <c r="B224" s="135"/>
      <c r="C224" s="135"/>
      <c r="D224" s="135"/>
      <c r="E224" s="135"/>
      <c r="F224" s="135"/>
      <c r="G224" s="135"/>
      <c r="H224" s="135"/>
      <c r="I224" s="135"/>
      <c r="J224" s="135"/>
      <c r="K224" s="135"/>
      <c r="L224" s="135"/>
      <c r="M224" s="135"/>
      <c r="N224" s="135"/>
      <c r="O224" s="135"/>
      <c r="P224" s="135"/>
      <c r="Q224" s="135"/>
      <c r="R224" s="135"/>
      <c r="S224" s="135"/>
      <c r="T224" s="135"/>
      <c r="U224" s="135"/>
      <c r="V224" s="135"/>
      <c r="W224" s="135"/>
      <c r="X224" s="135"/>
      <c r="Y224" s="135"/>
      <c r="Z224" s="135"/>
    </row>
    <row r="225" spans="1:26" ht="21.6" customHeight="1">
      <c r="A225" s="135"/>
      <c r="B225" s="135"/>
      <c r="C225" s="135"/>
      <c r="D225" s="135"/>
      <c r="E225" s="135"/>
      <c r="F225" s="135"/>
      <c r="G225" s="135"/>
      <c r="H225" s="135"/>
      <c r="I225" s="135"/>
      <c r="J225" s="135"/>
      <c r="K225" s="135"/>
      <c r="L225" s="135"/>
      <c r="M225" s="135"/>
      <c r="N225" s="135"/>
      <c r="O225" s="135"/>
      <c r="P225" s="135"/>
      <c r="Q225" s="135"/>
      <c r="R225" s="135"/>
      <c r="S225" s="135"/>
      <c r="T225" s="135"/>
      <c r="U225" s="135"/>
      <c r="V225" s="135"/>
      <c r="W225" s="135"/>
      <c r="X225" s="135"/>
      <c r="Y225" s="135"/>
      <c r="Z225" s="135"/>
    </row>
    <row r="226" spans="1:26" ht="21.6" customHeight="1">
      <c r="A226" s="135"/>
      <c r="B226" s="135"/>
      <c r="C226" s="135"/>
      <c r="D226" s="135"/>
      <c r="E226" s="135"/>
      <c r="F226" s="135"/>
      <c r="G226" s="135"/>
      <c r="H226" s="135"/>
      <c r="I226" s="135"/>
      <c r="J226" s="135"/>
      <c r="K226" s="135"/>
      <c r="L226" s="135"/>
      <c r="M226" s="135"/>
      <c r="N226" s="135"/>
      <c r="O226" s="135"/>
      <c r="P226" s="135"/>
      <c r="Q226" s="135"/>
      <c r="R226" s="135"/>
      <c r="S226" s="135"/>
      <c r="T226" s="135"/>
      <c r="U226" s="135"/>
      <c r="V226" s="135"/>
      <c r="W226" s="135"/>
      <c r="X226" s="135"/>
      <c r="Y226" s="135"/>
      <c r="Z226" s="135"/>
    </row>
    <row r="227" spans="1:26" ht="21.6" customHeight="1">
      <c r="A227" s="135"/>
      <c r="B227" s="135"/>
      <c r="C227" s="135"/>
      <c r="D227" s="135"/>
      <c r="E227" s="135"/>
      <c r="F227" s="135"/>
      <c r="G227" s="135"/>
      <c r="H227" s="135"/>
      <c r="I227" s="135"/>
      <c r="J227" s="135"/>
      <c r="K227" s="135"/>
      <c r="L227" s="135"/>
      <c r="M227" s="135"/>
      <c r="N227" s="135"/>
      <c r="O227" s="135"/>
      <c r="P227" s="135"/>
      <c r="Q227" s="135"/>
      <c r="R227" s="135"/>
      <c r="S227" s="135"/>
      <c r="T227" s="135"/>
      <c r="U227" s="135"/>
      <c r="V227" s="135"/>
      <c r="W227" s="135"/>
      <c r="X227" s="135"/>
      <c r="Y227" s="135"/>
      <c r="Z227" s="135"/>
    </row>
    <row r="228" spans="1:26" ht="21.6" customHeight="1">
      <c r="A228" s="135"/>
      <c r="B228" s="135"/>
      <c r="C228" s="135"/>
      <c r="D228" s="135"/>
      <c r="E228" s="135"/>
      <c r="F228" s="135"/>
      <c r="G228" s="135"/>
      <c r="H228" s="135"/>
      <c r="I228" s="135"/>
      <c r="J228" s="135"/>
      <c r="K228" s="135"/>
      <c r="L228" s="135"/>
      <c r="M228" s="135"/>
      <c r="N228" s="135"/>
      <c r="O228" s="135"/>
      <c r="P228" s="135"/>
      <c r="Q228" s="135"/>
      <c r="R228" s="135"/>
      <c r="S228" s="135"/>
      <c r="T228" s="135"/>
      <c r="U228" s="135"/>
      <c r="V228" s="135"/>
      <c r="W228" s="135"/>
      <c r="X228" s="135"/>
      <c r="Y228" s="135"/>
      <c r="Z228" s="135"/>
    </row>
    <row r="229" spans="1:26" ht="21.6" customHeight="1">
      <c r="A229" s="135"/>
      <c r="B229" s="135"/>
      <c r="C229" s="135"/>
      <c r="D229" s="135"/>
      <c r="E229" s="135"/>
      <c r="F229" s="135"/>
      <c r="G229" s="135"/>
      <c r="H229" s="135"/>
      <c r="I229" s="135"/>
      <c r="J229" s="135"/>
      <c r="K229" s="135"/>
      <c r="L229" s="135"/>
      <c r="M229" s="135"/>
      <c r="N229" s="135"/>
      <c r="O229" s="135"/>
      <c r="P229" s="135"/>
      <c r="Q229" s="135"/>
      <c r="R229" s="135"/>
      <c r="S229" s="135"/>
      <c r="T229" s="135"/>
      <c r="U229" s="135"/>
      <c r="V229" s="135"/>
      <c r="W229" s="135"/>
      <c r="X229" s="135"/>
      <c r="Y229" s="135"/>
      <c r="Z229" s="135"/>
    </row>
    <row r="230" spans="1:26" ht="21.6" customHeight="1">
      <c r="A230" s="135"/>
      <c r="B230" s="135"/>
      <c r="C230" s="135"/>
      <c r="D230" s="135"/>
      <c r="E230" s="135"/>
      <c r="F230" s="135"/>
      <c r="G230" s="135"/>
      <c r="H230" s="135"/>
      <c r="I230" s="135"/>
      <c r="J230" s="135"/>
      <c r="K230" s="135"/>
      <c r="L230" s="135"/>
      <c r="M230" s="135"/>
      <c r="N230" s="135"/>
      <c r="O230" s="135"/>
      <c r="P230" s="135"/>
      <c r="Q230" s="135"/>
      <c r="R230" s="135"/>
      <c r="S230" s="135"/>
      <c r="T230" s="135"/>
      <c r="U230" s="135"/>
      <c r="V230" s="135"/>
      <c r="W230" s="135"/>
      <c r="X230" s="135"/>
      <c r="Y230" s="135"/>
      <c r="Z230" s="135"/>
    </row>
    <row r="231" spans="1:26" ht="21.6" customHeight="1">
      <c r="A231" s="135"/>
      <c r="B231" s="135"/>
      <c r="C231" s="135"/>
      <c r="D231" s="135"/>
      <c r="E231" s="135"/>
      <c r="F231" s="135"/>
      <c r="G231" s="135"/>
      <c r="H231" s="135"/>
      <c r="I231" s="135"/>
      <c r="J231" s="135"/>
      <c r="K231" s="135"/>
      <c r="L231" s="135"/>
      <c r="M231" s="135"/>
      <c r="N231" s="135"/>
      <c r="O231" s="135"/>
      <c r="P231" s="135"/>
      <c r="Q231" s="135"/>
      <c r="R231" s="135"/>
      <c r="S231" s="135"/>
      <c r="T231" s="135"/>
      <c r="U231" s="135"/>
      <c r="V231" s="135"/>
      <c r="W231" s="135"/>
      <c r="X231" s="135"/>
      <c r="Y231" s="135"/>
      <c r="Z231" s="135"/>
    </row>
    <row r="232" spans="1:26" ht="21.6" customHeight="1">
      <c r="A232" s="135"/>
      <c r="B232" s="135"/>
      <c r="C232" s="135"/>
      <c r="D232" s="135"/>
      <c r="E232" s="135"/>
      <c r="F232" s="135"/>
      <c r="G232" s="135"/>
      <c r="H232" s="135"/>
      <c r="I232" s="135"/>
      <c r="J232" s="135"/>
      <c r="K232" s="135"/>
      <c r="L232" s="135"/>
      <c r="M232" s="135"/>
      <c r="N232" s="135"/>
      <c r="O232" s="135"/>
      <c r="P232" s="135"/>
      <c r="Q232" s="135"/>
      <c r="R232" s="135"/>
      <c r="S232" s="135"/>
      <c r="T232" s="135"/>
      <c r="U232" s="135"/>
      <c r="V232" s="135"/>
      <c r="W232" s="135"/>
      <c r="X232" s="135"/>
      <c r="Y232" s="135"/>
      <c r="Z232" s="135"/>
    </row>
    <row r="233" spans="1:26" ht="21.6" customHeight="1">
      <c r="A233" s="135"/>
      <c r="B233" s="135"/>
      <c r="C233" s="135"/>
      <c r="D233" s="135"/>
      <c r="E233" s="135"/>
      <c r="F233" s="135"/>
      <c r="G233" s="135"/>
      <c r="H233" s="135"/>
      <c r="I233" s="135"/>
      <c r="J233" s="135"/>
      <c r="K233" s="135"/>
      <c r="L233" s="135"/>
      <c r="M233" s="135"/>
      <c r="N233" s="135"/>
      <c r="O233" s="135"/>
      <c r="P233" s="135"/>
      <c r="Q233" s="135"/>
      <c r="R233" s="135"/>
      <c r="S233" s="135"/>
      <c r="T233" s="135"/>
      <c r="U233" s="135"/>
      <c r="V233" s="135"/>
      <c r="W233" s="135"/>
      <c r="X233" s="135"/>
      <c r="Y233" s="135"/>
      <c r="Z233" s="135"/>
    </row>
    <row r="234" spans="1:26" ht="21.6" customHeight="1">
      <c r="A234" s="135"/>
      <c r="B234" s="135"/>
      <c r="C234" s="135"/>
      <c r="D234" s="135"/>
      <c r="E234" s="135"/>
      <c r="F234" s="135"/>
      <c r="G234" s="135"/>
      <c r="H234" s="135"/>
      <c r="I234" s="135"/>
      <c r="J234" s="135"/>
      <c r="K234" s="135"/>
      <c r="L234" s="135"/>
      <c r="M234" s="135"/>
      <c r="N234" s="135"/>
      <c r="O234" s="135"/>
      <c r="P234" s="135"/>
      <c r="Q234" s="135"/>
      <c r="R234" s="135"/>
      <c r="S234" s="135"/>
      <c r="T234" s="135"/>
      <c r="U234" s="135"/>
      <c r="V234" s="135"/>
      <c r="W234" s="135"/>
      <c r="X234" s="135"/>
      <c r="Y234" s="135"/>
      <c r="Z234" s="135"/>
    </row>
    <row r="235" spans="1:26" ht="21.6" customHeight="1">
      <c r="A235" s="135"/>
      <c r="B235" s="135"/>
      <c r="C235" s="135"/>
      <c r="D235" s="135"/>
      <c r="E235" s="135"/>
      <c r="F235" s="135"/>
      <c r="G235" s="135"/>
      <c r="H235" s="135"/>
      <c r="I235" s="135"/>
      <c r="J235" s="135"/>
      <c r="K235" s="135"/>
      <c r="L235" s="135"/>
      <c r="M235" s="135"/>
      <c r="N235" s="135"/>
      <c r="O235" s="135"/>
      <c r="P235" s="135"/>
      <c r="Q235" s="135"/>
      <c r="R235" s="135"/>
      <c r="S235" s="135"/>
      <c r="T235" s="135"/>
      <c r="U235" s="135"/>
      <c r="V235" s="135"/>
      <c r="W235" s="135"/>
      <c r="X235" s="135"/>
      <c r="Y235" s="135"/>
      <c r="Z235" s="135"/>
    </row>
    <row r="236" spans="1:26" ht="21.6" customHeight="1">
      <c r="A236" s="135"/>
      <c r="B236" s="135"/>
      <c r="C236" s="135"/>
      <c r="D236" s="135"/>
      <c r="E236" s="135"/>
      <c r="F236" s="135"/>
      <c r="G236" s="135"/>
      <c r="H236" s="135"/>
      <c r="I236" s="135"/>
      <c r="J236" s="135"/>
      <c r="K236" s="135"/>
      <c r="L236" s="135"/>
      <c r="M236" s="135"/>
      <c r="N236" s="135"/>
      <c r="O236" s="135"/>
      <c r="P236" s="135"/>
      <c r="Q236" s="135"/>
      <c r="R236" s="135"/>
      <c r="S236" s="135"/>
      <c r="T236" s="135"/>
      <c r="U236" s="135"/>
      <c r="V236" s="135"/>
      <c r="W236" s="135"/>
      <c r="X236" s="135"/>
      <c r="Y236" s="135"/>
      <c r="Z236" s="135"/>
    </row>
    <row r="237" spans="1:26" ht="21.6" customHeight="1">
      <c r="A237" s="135"/>
      <c r="B237" s="135"/>
      <c r="C237" s="135"/>
      <c r="D237" s="135"/>
      <c r="E237" s="135"/>
      <c r="F237" s="135"/>
      <c r="G237" s="135"/>
      <c r="H237" s="135"/>
      <c r="I237" s="135"/>
      <c r="J237" s="135"/>
      <c r="K237" s="135"/>
      <c r="L237" s="135"/>
      <c r="M237" s="135"/>
      <c r="N237" s="135"/>
      <c r="O237" s="135"/>
      <c r="P237" s="135"/>
      <c r="Q237" s="135"/>
      <c r="R237" s="135"/>
      <c r="S237" s="135"/>
      <c r="T237" s="135"/>
      <c r="U237" s="135"/>
      <c r="V237" s="135"/>
      <c r="W237" s="135"/>
      <c r="X237" s="135"/>
      <c r="Y237" s="135"/>
      <c r="Z237" s="135"/>
    </row>
    <row r="238" spans="1:26" ht="21.6" customHeight="1">
      <c r="A238" s="135"/>
      <c r="B238" s="135"/>
      <c r="C238" s="135"/>
      <c r="D238" s="135"/>
      <c r="E238" s="135"/>
      <c r="F238" s="135"/>
      <c r="G238" s="135"/>
      <c r="H238" s="135"/>
      <c r="I238" s="135"/>
      <c r="J238" s="135"/>
      <c r="K238" s="135"/>
      <c r="L238" s="135"/>
      <c r="M238" s="135"/>
      <c r="N238" s="135"/>
      <c r="O238" s="135"/>
      <c r="P238" s="135"/>
      <c r="Q238" s="135"/>
      <c r="R238" s="135"/>
      <c r="S238" s="135"/>
      <c r="T238" s="135"/>
      <c r="U238" s="135"/>
      <c r="V238" s="135"/>
      <c r="W238" s="135"/>
      <c r="X238" s="135"/>
      <c r="Y238" s="135"/>
      <c r="Z238" s="135"/>
    </row>
    <row r="239" spans="1:26" ht="21.6" customHeight="1">
      <c r="A239" s="135"/>
      <c r="B239" s="135"/>
      <c r="C239" s="135"/>
      <c r="D239" s="135"/>
      <c r="E239" s="135"/>
      <c r="F239" s="135"/>
      <c r="G239" s="135"/>
      <c r="H239" s="135"/>
      <c r="I239" s="135"/>
      <c r="J239" s="135"/>
      <c r="K239" s="135"/>
      <c r="L239" s="135"/>
      <c r="M239" s="135"/>
      <c r="N239" s="135"/>
      <c r="O239" s="135"/>
      <c r="P239" s="135"/>
      <c r="Q239" s="135"/>
      <c r="R239" s="135"/>
      <c r="S239" s="135"/>
      <c r="T239" s="135"/>
      <c r="U239" s="135"/>
      <c r="V239" s="135"/>
      <c r="W239" s="135"/>
      <c r="X239" s="135"/>
      <c r="Y239" s="135"/>
      <c r="Z239" s="135"/>
    </row>
    <row r="240" spans="1:26" ht="21.6" customHeight="1">
      <c r="A240" s="135"/>
      <c r="B240" s="135"/>
      <c r="C240" s="135"/>
      <c r="D240" s="135"/>
      <c r="E240" s="135"/>
      <c r="F240" s="135"/>
      <c r="G240" s="135"/>
      <c r="H240" s="135"/>
      <c r="I240" s="135"/>
      <c r="J240" s="135"/>
      <c r="K240" s="135"/>
      <c r="L240" s="135"/>
      <c r="M240" s="135"/>
      <c r="N240" s="135"/>
      <c r="O240" s="135"/>
      <c r="P240" s="135"/>
      <c r="Q240" s="135"/>
      <c r="R240" s="135"/>
      <c r="S240" s="135"/>
      <c r="T240" s="135"/>
      <c r="U240" s="135"/>
      <c r="V240" s="135"/>
      <c r="W240" s="135"/>
      <c r="X240" s="135"/>
      <c r="Y240" s="135"/>
      <c r="Z240" s="135"/>
    </row>
    <row r="241" spans="1:26" ht="21.6" customHeight="1">
      <c r="A241" s="135"/>
      <c r="B241" s="135"/>
      <c r="C241" s="135"/>
      <c r="D241" s="135"/>
      <c r="E241" s="135"/>
      <c r="F241" s="135"/>
      <c r="G241" s="135"/>
      <c r="H241" s="135"/>
      <c r="I241" s="135"/>
      <c r="J241" s="135"/>
      <c r="K241" s="135"/>
      <c r="L241" s="135"/>
      <c r="M241" s="135"/>
      <c r="N241" s="135"/>
      <c r="O241" s="135"/>
      <c r="P241" s="135"/>
      <c r="Q241" s="135"/>
      <c r="R241" s="135"/>
      <c r="S241" s="135"/>
      <c r="T241" s="135"/>
      <c r="U241" s="135"/>
      <c r="V241" s="135"/>
      <c r="W241" s="135"/>
      <c r="X241" s="135"/>
      <c r="Y241" s="135"/>
      <c r="Z241" s="135"/>
    </row>
    <row r="242" spans="1:26" ht="21.6" customHeight="1">
      <c r="A242" s="135"/>
      <c r="B242" s="135"/>
      <c r="C242" s="135"/>
      <c r="D242" s="135"/>
      <c r="E242" s="135"/>
      <c r="F242" s="135"/>
      <c r="G242" s="135"/>
      <c r="H242" s="135"/>
      <c r="I242" s="135"/>
      <c r="J242" s="135"/>
      <c r="K242" s="135"/>
      <c r="L242" s="135"/>
      <c r="M242" s="135"/>
      <c r="N242" s="135"/>
      <c r="O242" s="135"/>
      <c r="P242" s="135"/>
      <c r="Q242" s="135"/>
      <c r="R242" s="135"/>
      <c r="S242" s="135"/>
      <c r="T242" s="135"/>
      <c r="U242" s="135"/>
      <c r="V242" s="135"/>
      <c r="W242" s="135"/>
      <c r="X242" s="135"/>
      <c r="Y242" s="135"/>
      <c r="Z242" s="135"/>
    </row>
    <row r="243" spans="1:26" ht="21.6" customHeight="1">
      <c r="A243" s="135"/>
      <c r="B243" s="135"/>
      <c r="C243" s="135"/>
      <c r="D243" s="135"/>
      <c r="E243" s="135"/>
      <c r="F243" s="135"/>
      <c r="G243" s="135"/>
      <c r="H243" s="135"/>
      <c r="I243" s="135"/>
      <c r="J243" s="135"/>
      <c r="K243" s="135"/>
      <c r="L243" s="135"/>
      <c r="M243" s="135"/>
      <c r="N243" s="135"/>
      <c r="O243" s="135"/>
      <c r="P243" s="135"/>
      <c r="Q243" s="135"/>
      <c r="R243" s="135"/>
      <c r="S243" s="135"/>
      <c r="T243" s="135"/>
      <c r="U243" s="135"/>
      <c r="V243" s="135"/>
      <c r="W243" s="135"/>
      <c r="X243" s="135"/>
      <c r="Y243" s="135"/>
      <c r="Z243" s="135"/>
    </row>
    <row r="244" spans="1:26" ht="21.6" customHeight="1">
      <c r="A244" s="135"/>
      <c r="B244" s="135"/>
      <c r="C244" s="135"/>
      <c r="D244" s="135"/>
      <c r="E244" s="135"/>
      <c r="F244" s="135"/>
      <c r="G244" s="135"/>
      <c r="H244" s="135"/>
      <c r="I244" s="135"/>
      <c r="J244" s="135"/>
      <c r="K244" s="135"/>
      <c r="L244" s="135"/>
      <c r="M244" s="135"/>
      <c r="N244" s="135"/>
      <c r="O244" s="135"/>
      <c r="P244" s="135"/>
      <c r="Q244" s="135"/>
      <c r="R244" s="135"/>
      <c r="S244" s="135"/>
      <c r="T244" s="135"/>
      <c r="U244" s="135"/>
      <c r="V244" s="135"/>
      <c r="W244" s="135"/>
      <c r="X244" s="135"/>
      <c r="Y244" s="135"/>
      <c r="Z244" s="135"/>
    </row>
    <row r="245" spans="1:26" ht="21.6" customHeight="1">
      <c r="A245" s="135"/>
      <c r="B245" s="135"/>
      <c r="C245" s="135"/>
      <c r="D245" s="135"/>
      <c r="E245" s="135"/>
      <c r="F245" s="135"/>
      <c r="G245" s="135"/>
      <c r="H245" s="135"/>
      <c r="I245" s="135"/>
      <c r="J245" s="135"/>
      <c r="K245" s="135"/>
      <c r="L245" s="135"/>
      <c r="M245" s="135"/>
      <c r="N245" s="135"/>
      <c r="O245" s="135"/>
      <c r="P245" s="135"/>
      <c r="Q245" s="135"/>
      <c r="R245" s="135"/>
      <c r="S245" s="135"/>
      <c r="T245" s="135"/>
      <c r="U245" s="135"/>
      <c r="V245" s="135"/>
      <c r="W245" s="135"/>
      <c r="X245" s="135"/>
      <c r="Y245" s="135"/>
      <c r="Z245" s="135"/>
    </row>
    <row r="246" spans="1:26" ht="21.6" customHeight="1">
      <c r="A246" s="135"/>
      <c r="B246" s="135"/>
      <c r="C246" s="135"/>
      <c r="D246" s="135"/>
      <c r="E246" s="135"/>
      <c r="F246" s="135"/>
      <c r="G246" s="135"/>
      <c r="H246" s="135"/>
      <c r="I246" s="135"/>
      <c r="J246" s="135"/>
      <c r="K246" s="135"/>
      <c r="L246" s="135"/>
      <c r="M246" s="135"/>
      <c r="N246" s="135"/>
      <c r="O246" s="135"/>
      <c r="P246" s="135"/>
      <c r="Q246" s="135"/>
      <c r="R246" s="135"/>
      <c r="S246" s="135"/>
      <c r="T246" s="135"/>
      <c r="U246" s="135"/>
      <c r="V246" s="135"/>
      <c r="W246" s="135"/>
      <c r="X246" s="135"/>
      <c r="Y246" s="135"/>
      <c r="Z246" s="135"/>
    </row>
    <row r="247" spans="1:26" ht="21.6" customHeight="1">
      <c r="A247" s="135"/>
      <c r="B247" s="135"/>
      <c r="C247" s="135"/>
      <c r="D247" s="135"/>
      <c r="E247" s="135"/>
      <c r="F247" s="135"/>
      <c r="G247" s="135"/>
      <c r="H247" s="135"/>
      <c r="I247" s="135"/>
      <c r="J247" s="135"/>
      <c r="K247" s="135"/>
      <c r="L247" s="135"/>
      <c r="M247" s="135"/>
      <c r="N247" s="135"/>
      <c r="O247" s="135"/>
      <c r="P247" s="135"/>
      <c r="Q247" s="135"/>
      <c r="R247" s="135"/>
      <c r="S247" s="135"/>
      <c r="T247" s="135"/>
      <c r="U247" s="135"/>
      <c r="V247" s="135"/>
      <c r="W247" s="135"/>
      <c r="X247" s="135"/>
      <c r="Y247" s="135"/>
      <c r="Z247" s="135"/>
    </row>
    <row r="248" spans="1:26" ht="21.6" customHeight="1">
      <c r="A248" s="135"/>
      <c r="B248" s="135"/>
      <c r="C248" s="135"/>
      <c r="D248" s="135"/>
      <c r="E248" s="135"/>
      <c r="F248" s="135"/>
      <c r="G248" s="135"/>
      <c r="H248" s="135"/>
      <c r="I248" s="135"/>
      <c r="J248" s="135"/>
      <c r="K248" s="135"/>
      <c r="L248" s="135"/>
      <c r="M248" s="135"/>
      <c r="N248" s="135"/>
      <c r="O248" s="135"/>
      <c r="P248" s="135"/>
      <c r="Q248" s="135"/>
      <c r="R248" s="135"/>
      <c r="S248" s="135"/>
      <c r="T248" s="135"/>
      <c r="U248" s="135"/>
      <c r="V248" s="135"/>
      <c r="W248" s="135"/>
      <c r="X248" s="135"/>
      <c r="Y248" s="135"/>
      <c r="Z248" s="135"/>
    </row>
    <row r="249" spans="1:26" ht="21.6" customHeight="1">
      <c r="A249" s="135"/>
      <c r="B249" s="135"/>
      <c r="C249" s="135"/>
      <c r="D249" s="135"/>
      <c r="E249" s="135"/>
      <c r="F249" s="135"/>
      <c r="G249" s="135"/>
      <c r="H249" s="135"/>
      <c r="I249" s="135"/>
      <c r="J249" s="135"/>
      <c r="K249" s="135"/>
      <c r="L249" s="135"/>
      <c r="M249" s="135"/>
      <c r="N249" s="135"/>
      <c r="O249" s="135"/>
      <c r="P249" s="135"/>
      <c r="Q249" s="135"/>
      <c r="R249" s="135"/>
      <c r="S249" s="135"/>
      <c r="T249" s="135"/>
      <c r="U249" s="135"/>
      <c r="V249" s="135"/>
      <c r="W249" s="135"/>
      <c r="X249" s="135"/>
      <c r="Y249" s="135"/>
      <c r="Z249" s="135"/>
    </row>
    <row r="250" spans="1:26" ht="21.6" customHeight="1">
      <c r="A250" s="135"/>
      <c r="B250" s="135"/>
      <c r="C250" s="135"/>
      <c r="D250" s="135"/>
      <c r="E250" s="135"/>
      <c r="F250" s="135"/>
      <c r="G250" s="135"/>
      <c r="H250" s="135"/>
      <c r="I250" s="135"/>
      <c r="J250" s="135"/>
      <c r="K250" s="135"/>
      <c r="L250" s="135"/>
      <c r="M250" s="135"/>
      <c r="N250" s="135"/>
      <c r="O250" s="135"/>
      <c r="P250" s="135"/>
      <c r="Q250" s="135"/>
      <c r="R250" s="135"/>
      <c r="S250" s="135"/>
      <c r="T250" s="135"/>
      <c r="U250" s="135"/>
      <c r="V250" s="135"/>
      <c r="W250" s="135"/>
      <c r="X250" s="135"/>
      <c r="Y250" s="135"/>
      <c r="Z250" s="135"/>
    </row>
    <row r="251" spans="1:26" ht="21.6" customHeight="1">
      <c r="A251" s="135"/>
      <c r="B251" s="135"/>
      <c r="C251" s="135"/>
      <c r="D251" s="135"/>
      <c r="E251" s="135"/>
      <c r="F251" s="135"/>
      <c r="G251" s="135"/>
      <c r="H251" s="135"/>
      <c r="I251" s="135"/>
      <c r="J251" s="135"/>
      <c r="K251" s="135"/>
      <c r="L251" s="135"/>
      <c r="M251" s="135"/>
      <c r="N251" s="135"/>
      <c r="O251" s="135"/>
      <c r="P251" s="135"/>
      <c r="Q251" s="135"/>
      <c r="R251" s="135"/>
      <c r="S251" s="135"/>
      <c r="T251" s="135"/>
      <c r="U251" s="135"/>
      <c r="V251" s="135"/>
      <c r="W251" s="135"/>
      <c r="X251" s="135"/>
      <c r="Y251" s="135"/>
      <c r="Z251" s="135"/>
    </row>
    <row r="252" spans="1:26" ht="21.6" customHeight="1">
      <c r="A252" s="135"/>
      <c r="B252" s="135"/>
      <c r="C252" s="135"/>
      <c r="D252" s="135"/>
      <c r="E252" s="135"/>
      <c r="F252" s="135"/>
      <c r="G252" s="135"/>
      <c r="H252" s="135"/>
      <c r="I252" s="135"/>
      <c r="J252" s="135"/>
      <c r="K252" s="135"/>
      <c r="L252" s="135"/>
      <c r="M252" s="135"/>
      <c r="N252" s="135"/>
      <c r="O252" s="135"/>
      <c r="P252" s="135"/>
      <c r="Q252" s="135"/>
      <c r="R252" s="135"/>
      <c r="S252" s="135"/>
      <c r="T252" s="135"/>
      <c r="U252" s="135"/>
      <c r="V252" s="135"/>
      <c r="W252" s="135"/>
      <c r="X252" s="135"/>
      <c r="Y252" s="135"/>
      <c r="Z252" s="135"/>
    </row>
    <row r="253" spans="1:26" ht="21.6" customHeight="1">
      <c r="A253" s="135"/>
      <c r="B253" s="135"/>
      <c r="C253" s="135"/>
      <c r="D253" s="135"/>
      <c r="E253" s="135"/>
      <c r="F253" s="135"/>
      <c r="G253" s="135"/>
      <c r="H253" s="135"/>
      <c r="I253" s="135"/>
      <c r="J253" s="135"/>
      <c r="K253" s="135"/>
      <c r="L253" s="135"/>
      <c r="M253" s="135"/>
      <c r="N253" s="135"/>
      <c r="O253" s="135"/>
      <c r="P253" s="135"/>
      <c r="Q253" s="135"/>
      <c r="R253" s="135"/>
      <c r="S253" s="135"/>
      <c r="T253" s="135"/>
      <c r="U253" s="135"/>
      <c r="V253" s="135"/>
      <c r="W253" s="135"/>
      <c r="X253" s="135"/>
      <c r="Y253" s="135"/>
      <c r="Z253" s="135"/>
    </row>
    <row r="254" spans="1:26" ht="21.6" customHeight="1">
      <c r="A254" s="135"/>
      <c r="B254" s="135"/>
      <c r="C254" s="135"/>
      <c r="D254" s="135"/>
      <c r="E254" s="135"/>
      <c r="F254" s="135"/>
      <c r="G254" s="135"/>
      <c r="H254" s="135"/>
      <c r="I254" s="135"/>
      <c r="J254" s="135"/>
      <c r="K254" s="135"/>
      <c r="L254" s="135"/>
      <c r="M254" s="135"/>
      <c r="N254" s="135"/>
      <c r="O254" s="135"/>
      <c r="P254" s="135"/>
      <c r="Q254" s="135"/>
      <c r="R254" s="135"/>
      <c r="S254" s="135"/>
      <c r="T254" s="135"/>
      <c r="U254" s="135"/>
      <c r="V254" s="135"/>
      <c r="W254" s="135"/>
      <c r="X254" s="135"/>
      <c r="Y254" s="135"/>
      <c r="Z254" s="135"/>
    </row>
    <row r="255" spans="1:26" ht="21.6" customHeight="1">
      <c r="A255" s="135"/>
      <c r="B255" s="135"/>
      <c r="C255" s="135"/>
      <c r="D255" s="135"/>
      <c r="E255" s="135"/>
      <c r="F255" s="135"/>
      <c r="G255" s="135"/>
      <c r="H255" s="135"/>
      <c r="I255" s="135"/>
      <c r="J255" s="135"/>
      <c r="K255" s="135"/>
      <c r="L255" s="135"/>
      <c r="M255" s="135"/>
      <c r="N255" s="135"/>
      <c r="O255" s="135"/>
      <c r="P255" s="135"/>
      <c r="Q255" s="135"/>
      <c r="R255" s="135"/>
      <c r="S255" s="135"/>
      <c r="T255" s="135"/>
      <c r="U255" s="135"/>
      <c r="V255" s="135"/>
      <c r="W255" s="135"/>
      <c r="X255" s="135"/>
      <c r="Y255" s="135"/>
      <c r="Z255" s="135"/>
    </row>
    <row r="256" spans="1:26" ht="21.6" customHeight="1">
      <c r="A256" s="135"/>
      <c r="B256" s="135"/>
      <c r="C256" s="135"/>
      <c r="D256" s="135"/>
      <c r="E256" s="135"/>
      <c r="F256" s="135"/>
      <c r="G256" s="135"/>
      <c r="H256" s="135"/>
      <c r="I256" s="135"/>
      <c r="J256" s="135"/>
      <c r="K256" s="135"/>
      <c r="L256" s="135"/>
      <c r="M256" s="135"/>
      <c r="N256" s="135"/>
      <c r="O256" s="135"/>
      <c r="P256" s="135"/>
      <c r="Q256" s="135"/>
      <c r="R256" s="135"/>
      <c r="S256" s="135"/>
      <c r="T256" s="135"/>
      <c r="U256" s="135"/>
      <c r="V256" s="135"/>
      <c r="W256" s="135"/>
      <c r="X256" s="135"/>
      <c r="Y256" s="135"/>
      <c r="Z256" s="135"/>
    </row>
    <row r="257" spans="1:26" ht="21.6" customHeight="1">
      <c r="A257" s="135"/>
      <c r="B257" s="135"/>
      <c r="C257" s="135"/>
      <c r="D257" s="135"/>
      <c r="E257" s="135"/>
      <c r="F257" s="135"/>
      <c r="G257" s="135"/>
      <c r="H257" s="135"/>
      <c r="I257" s="135"/>
      <c r="J257" s="135"/>
      <c r="K257" s="135"/>
      <c r="L257" s="135"/>
      <c r="M257" s="135"/>
      <c r="N257" s="135"/>
      <c r="O257" s="135"/>
      <c r="P257" s="135"/>
      <c r="Q257" s="135"/>
      <c r="R257" s="135"/>
      <c r="S257" s="135"/>
      <c r="T257" s="135"/>
      <c r="U257" s="135"/>
      <c r="V257" s="135"/>
      <c r="W257" s="135"/>
      <c r="X257" s="135"/>
      <c r="Y257" s="135"/>
      <c r="Z257" s="135"/>
    </row>
    <row r="258" spans="1:26" ht="21.6" customHeight="1">
      <c r="A258" s="135"/>
      <c r="B258" s="135"/>
      <c r="C258" s="135"/>
      <c r="D258" s="135"/>
      <c r="E258" s="135"/>
      <c r="F258" s="135"/>
      <c r="G258" s="135"/>
      <c r="H258" s="135"/>
      <c r="I258" s="135"/>
      <c r="J258" s="135"/>
      <c r="K258" s="135"/>
      <c r="L258" s="135"/>
      <c r="M258" s="135"/>
      <c r="N258" s="135"/>
      <c r="O258" s="135"/>
      <c r="P258" s="135"/>
      <c r="Q258" s="135"/>
      <c r="R258" s="135"/>
      <c r="S258" s="135"/>
      <c r="T258" s="135"/>
      <c r="U258" s="135"/>
      <c r="V258" s="135"/>
      <c r="W258" s="135"/>
      <c r="X258" s="135"/>
      <c r="Y258" s="135"/>
      <c r="Z258" s="135"/>
    </row>
    <row r="259" spans="1:26" ht="21.6" customHeight="1">
      <c r="A259" s="135"/>
      <c r="B259" s="135"/>
      <c r="C259" s="135"/>
      <c r="D259" s="135"/>
      <c r="E259" s="135"/>
      <c r="F259" s="135"/>
      <c r="G259" s="135"/>
      <c r="H259" s="135"/>
      <c r="I259" s="135"/>
      <c r="J259" s="135"/>
      <c r="K259" s="135"/>
      <c r="L259" s="135"/>
      <c r="M259" s="135"/>
      <c r="N259" s="135"/>
      <c r="O259" s="135"/>
      <c r="P259" s="135"/>
      <c r="Q259" s="135"/>
      <c r="R259" s="135"/>
      <c r="S259" s="135"/>
      <c r="T259" s="135"/>
      <c r="U259" s="135"/>
      <c r="V259" s="135"/>
      <c r="W259" s="135"/>
      <c r="X259" s="135"/>
      <c r="Y259" s="135"/>
      <c r="Z259" s="135"/>
    </row>
    <row r="260" spans="1:26" ht="21.6" customHeight="1">
      <c r="A260" s="135"/>
      <c r="B260" s="135"/>
      <c r="C260" s="135"/>
      <c r="D260" s="135"/>
      <c r="E260" s="135"/>
      <c r="F260" s="135"/>
      <c r="G260" s="135"/>
      <c r="H260" s="135"/>
      <c r="I260" s="135"/>
      <c r="J260" s="135"/>
      <c r="K260" s="135"/>
      <c r="L260" s="135"/>
      <c r="M260" s="135"/>
      <c r="N260" s="135"/>
      <c r="O260" s="135"/>
      <c r="P260" s="135"/>
      <c r="Q260" s="135"/>
      <c r="R260" s="135"/>
      <c r="S260" s="135"/>
      <c r="T260" s="135"/>
      <c r="U260" s="135"/>
      <c r="V260" s="135"/>
      <c r="W260" s="135"/>
      <c r="X260" s="135"/>
      <c r="Y260" s="135"/>
      <c r="Z260" s="135"/>
    </row>
    <row r="261" spans="1:26" ht="21.6" customHeight="1">
      <c r="A261" s="135"/>
      <c r="B261" s="135"/>
      <c r="C261" s="135"/>
      <c r="D261" s="135"/>
      <c r="E261" s="135"/>
      <c r="F261" s="135"/>
      <c r="G261" s="135"/>
      <c r="H261" s="135"/>
      <c r="I261" s="135"/>
      <c r="J261" s="135"/>
      <c r="K261" s="135"/>
      <c r="L261" s="135"/>
      <c r="M261" s="135"/>
      <c r="N261" s="135"/>
      <c r="O261" s="135"/>
      <c r="P261" s="135"/>
      <c r="Q261" s="135"/>
      <c r="R261" s="135"/>
      <c r="S261" s="135"/>
      <c r="T261" s="135"/>
      <c r="U261" s="135"/>
      <c r="V261" s="135"/>
      <c r="W261" s="135"/>
      <c r="X261" s="135"/>
      <c r="Y261" s="135"/>
      <c r="Z261" s="135"/>
    </row>
    <row r="262" spans="1:26" ht="21.6" customHeight="1">
      <c r="A262" s="135"/>
      <c r="B262" s="135"/>
      <c r="C262" s="135"/>
      <c r="D262" s="135"/>
      <c r="E262" s="135"/>
      <c r="F262" s="135"/>
      <c r="G262" s="135"/>
      <c r="H262" s="135"/>
      <c r="I262" s="135"/>
      <c r="J262" s="135"/>
      <c r="K262" s="135"/>
      <c r="L262" s="135"/>
      <c r="M262" s="135"/>
      <c r="N262" s="135"/>
      <c r="O262" s="135"/>
      <c r="P262" s="135"/>
      <c r="Q262" s="135"/>
      <c r="R262" s="135"/>
      <c r="S262" s="135"/>
      <c r="T262" s="135"/>
      <c r="U262" s="135"/>
      <c r="V262" s="135"/>
      <c r="W262" s="135"/>
      <c r="X262" s="135"/>
      <c r="Y262" s="135"/>
      <c r="Z262" s="135"/>
    </row>
    <row r="263" spans="1:26" ht="21.6" customHeight="1">
      <c r="A263" s="135"/>
      <c r="B263" s="135"/>
      <c r="C263" s="135"/>
      <c r="D263" s="135"/>
      <c r="E263" s="135"/>
      <c r="F263" s="135"/>
      <c r="G263" s="135"/>
      <c r="H263" s="135"/>
      <c r="I263" s="135"/>
      <c r="J263" s="135"/>
      <c r="K263" s="135"/>
      <c r="L263" s="135"/>
      <c r="M263" s="135"/>
      <c r="N263" s="135"/>
      <c r="O263" s="135"/>
      <c r="P263" s="135"/>
      <c r="Q263" s="135"/>
      <c r="R263" s="135"/>
      <c r="S263" s="135"/>
      <c r="T263" s="135"/>
      <c r="U263" s="135"/>
      <c r="V263" s="135"/>
      <c r="W263" s="135"/>
      <c r="X263" s="135"/>
      <c r="Y263" s="135"/>
      <c r="Z263" s="135"/>
    </row>
    <row r="264" spans="1:26" ht="21.6" customHeight="1">
      <c r="A264" s="135"/>
      <c r="B264" s="135"/>
      <c r="C264" s="135"/>
      <c r="D264" s="135"/>
      <c r="E264" s="135"/>
      <c r="F264" s="135"/>
      <c r="G264" s="135"/>
      <c r="H264" s="135"/>
      <c r="I264" s="135"/>
      <c r="J264" s="135"/>
      <c r="K264" s="135"/>
      <c r="L264" s="135"/>
      <c r="M264" s="135"/>
      <c r="N264" s="135"/>
      <c r="O264" s="135"/>
      <c r="P264" s="135"/>
      <c r="Q264" s="135"/>
      <c r="R264" s="135"/>
      <c r="S264" s="135"/>
      <c r="T264" s="135"/>
      <c r="U264" s="135"/>
      <c r="V264" s="135"/>
      <c r="W264" s="135"/>
      <c r="X264" s="135"/>
      <c r="Y264" s="135"/>
      <c r="Z264" s="135"/>
    </row>
    <row r="265" spans="1:26" ht="21.6" customHeight="1">
      <c r="A265" s="135"/>
      <c r="B265" s="135"/>
      <c r="C265" s="135"/>
      <c r="D265" s="135"/>
      <c r="E265" s="135"/>
      <c r="F265" s="135"/>
      <c r="G265" s="135"/>
      <c r="H265" s="135"/>
      <c r="I265" s="135"/>
      <c r="J265" s="135"/>
      <c r="K265" s="135"/>
      <c r="L265" s="135"/>
      <c r="M265" s="135"/>
      <c r="N265" s="135"/>
      <c r="O265" s="135"/>
      <c r="P265" s="135"/>
      <c r="Q265" s="135"/>
      <c r="R265" s="135"/>
      <c r="S265" s="135"/>
      <c r="T265" s="135"/>
      <c r="U265" s="135"/>
      <c r="V265" s="135"/>
      <c r="W265" s="135"/>
      <c r="X265" s="135"/>
      <c r="Y265" s="135"/>
      <c r="Z265" s="135"/>
    </row>
    <row r="266" spans="1:26" ht="21.6" customHeight="1">
      <c r="A266" s="135"/>
      <c r="B266" s="135"/>
      <c r="C266" s="135"/>
      <c r="D266" s="135"/>
      <c r="E266" s="135"/>
      <c r="F266" s="135"/>
      <c r="G266" s="135"/>
      <c r="H266" s="135"/>
      <c r="I266" s="135"/>
      <c r="J266" s="135"/>
      <c r="K266" s="135"/>
      <c r="L266" s="135"/>
      <c r="M266" s="135"/>
      <c r="N266" s="135"/>
      <c r="O266" s="135"/>
      <c r="P266" s="135"/>
      <c r="Q266" s="135"/>
      <c r="R266" s="135"/>
      <c r="S266" s="135"/>
      <c r="T266" s="135"/>
      <c r="U266" s="135"/>
      <c r="V266" s="135"/>
      <c r="W266" s="135"/>
      <c r="X266" s="135"/>
      <c r="Y266" s="135"/>
      <c r="Z266" s="135"/>
    </row>
    <row r="267" spans="1:26" ht="21.6" customHeight="1">
      <c r="A267" s="135"/>
      <c r="B267" s="135"/>
      <c r="C267" s="135"/>
      <c r="D267" s="135"/>
      <c r="E267" s="135"/>
      <c r="F267" s="135"/>
      <c r="G267" s="135"/>
      <c r="H267" s="135"/>
      <c r="I267" s="135"/>
      <c r="J267" s="135"/>
      <c r="K267" s="135"/>
      <c r="L267" s="135"/>
      <c r="M267" s="135"/>
      <c r="N267" s="135"/>
      <c r="O267" s="135"/>
      <c r="P267" s="135"/>
      <c r="Q267" s="135"/>
      <c r="R267" s="135"/>
      <c r="S267" s="135"/>
      <c r="T267" s="135"/>
      <c r="U267" s="135"/>
      <c r="V267" s="135"/>
      <c r="W267" s="135"/>
      <c r="X267" s="135"/>
      <c r="Y267" s="135"/>
      <c r="Z267" s="135"/>
    </row>
    <row r="268" spans="1:26" ht="21.6" customHeight="1">
      <c r="A268" s="135"/>
      <c r="B268" s="135"/>
      <c r="C268" s="135"/>
      <c r="D268" s="135"/>
      <c r="E268" s="135"/>
      <c r="F268" s="135"/>
      <c r="G268" s="135"/>
      <c r="H268" s="135"/>
      <c r="I268" s="135"/>
      <c r="J268" s="135"/>
      <c r="K268" s="135"/>
      <c r="L268" s="135"/>
      <c r="M268" s="135"/>
      <c r="N268" s="135"/>
      <c r="O268" s="135"/>
      <c r="P268" s="135"/>
      <c r="Q268" s="135"/>
      <c r="R268" s="135"/>
      <c r="S268" s="135"/>
      <c r="T268" s="135"/>
      <c r="U268" s="135"/>
      <c r="V268" s="135"/>
      <c r="W268" s="135"/>
      <c r="X268" s="135"/>
      <c r="Y268" s="135"/>
      <c r="Z268" s="135"/>
    </row>
    <row r="269" spans="1:26" ht="21.6" customHeight="1">
      <c r="A269" s="135"/>
      <c r="B269" s="135"/>
      <c r="C269" s="135"/>
      <c r="D269" s="135"/>
      <c r="E269" s="135"/>
      <c r="F269" s="135"/>
      <c r="G269" s="135"/>
      <c r="H269" s="135"/>
      <c r="I269" s="135"/>
      <c r="J269" s="135"/>
      <c r="K269" s="135"/>
      <c r="L269" s="135"/>
      <c r="M269" s="135"/>
      <c r="N269" s="135"/>
      <c r="O269" s="135"/>
      <c r="P269" s="135"/>
      <c r="Q269" s="135"/>
      <c r="R269" s="135"/>
      <c r="S269" s="135"/>
      <c r="T269" s="135"/>
      <c r="U269" s="135"/>
      <c r="V269" s="135"/>
      <c r="W269" s="135"/>
      <c r="X269" s="135"/>
      <c r="Y269" s="135"/>
      <c r="Z269" s="135"/>
    </row>
    <row r="270" spans="1:26" ht="21.6" customHeight="1">
      <c r="A270" s="135"/>
      <c r="B270" s="135"/>
      <c r="C270" s="135"/>
      <c r="D270" s="135"/>
      <c r="E270" s="135"/>
      <c r="F270" s="135"/>
      <c r="G270" s="135"/>
      <c r="H270" s="135"/>
      <c r="I270" s="135"/>
      <c r="J270" s="135"/>
      <c r="K270" s="135"/>
      <c r="L270" s="135"/>
      <c r="M270" s="135"/>
      <c r="N270" s="135"/>
      <c r="O270" s="135"/>
      <c r="P270" s="135"/>
      <c r="Q270" s="135"/>
      <c r="R270" s="135"/>
      <c r="S270" s="135"/>
      <c r="T270" s="135"/>
      <c r="U270" s="135"/>
      <c r="V270" s="135"/>
      <c r="W270" s="135"/>
      <c r="X270" s="135"/>
      <c r="Y270" s="135"/>
      <c r="Z270" s="135"/>
    </row>
    <row r="271" spans="1:26" ht="21.6" customHeight="1">
      <c r="A271" s="135"/>
      <c r="B271" s="135"/>
      <c r="C271" s="135"/>
      <c r="D271" s="135"/>
      <c r="E271" s="135"/>
      <c r="F271" s="135"/>
      <c r="G271" s="135"/>
      <c r="H271" s="135"/>
      <c r="I271" s="135"/>
      <c r="J271" s="135"/>
      <c r="K271" s="135"/>
      <c r="L271" s="135"/>
      <c r="M271" s="135"/>
      <c r="N271" s="135"/>
      <c r="O271" s="135"/>
      <c r="P271" s="135"/>
      <c r="Q271" s="135"/>
      <c r="R271" s="135"/>
      <c r="S271" s="135"/>
      <c r="T271" s="135"/>
      <c r="U271" s="135"/>
      <c r="V271" s="135"/>
      <c r="W271" s="135"/>
      <c r="X271" s="135"/>
      <c r="Y271" s="135"/>
      <c r="Z271" s="135"/>
    </row>
    <row r="272" spans="1:26" ht="21.6" customHeight="1">
      <c r="A272" s="135"/>
      <c r="B272" s="135"/>
      <c r="C272" s="135"/>
      <c r="D272" s="135"/>
      <c r="E272" s="135"/>
      <c r="F272" s="135"/>
      <c r="G272" s="135"/>
      <c r="H272" s="135"/>
      <c r="I272" s="135"/>
      <c r="J272" s="135"/>
      <c r="K272" s="135"/>
      <c r="L272" s="135"/>
      <c r="M272" s="135"/>
      <c r="N272" s="135"/>
      <c r="O272" s="135"/>
      <c r="P272" s="135"/>
      <c r="Q272" s="135"/>
      <c r="R272" s="135"/>
      <c r="S272" s="135"/>
      <c r="T272" s="135"/>
      <c r="U272" s="135"/>
      <c r="V272" s="135"/>
      <c r="W272" s="135"/>
      <c r="X272" s="135"/>
      <c r="Y272" s="135"/>
      <c r="Z272" s="135"/>
    </row>
    <row r="273" spans="1:26" ht="21.6" customHeight="1">
      <c r="A273" s="135"/>
      <c r="B273" s="135"/>
      <c r="C273" s="135"/>
      <c r="D273" s="135"/>
      <c r="E273" s="135"/>
      <c r="F273" s="135"/>
      <c r="G273" s="135"/>
      <c r="H273" s="135"/>
      <c r="I273" s="135"/>
      <c r="J273" s="135"/>
      <c r="K273" s="135"/>
      <c r="L273" s="135"/>
      <c r="M273" s="135"/>
      <c r="N273" s="135"/>
      <c r="O273" s="135"/>
      <c r="P273" s="135"/>
      <c r="Q273" s="135"/>
      <c r="R273" s="135"/>
      <c r="S273" s="135"/>
      <c r="T273" s="135"/>
      <c r="U273" s="135"/>
      <c r="V273" s="135"/>
      <c r="W273" s="135"/>
      <c r="X273" s="135"/>
      <c r="Y273" s="135"/>
      <c r="Z273" s="135"/>
    </row>
    <row r="274" spans="1:26" ht="21.6" customHeight="1">
      <c r="A274" s="135"/>
      <c r="B274" s="135"/>
      <c r="C274" s="135"/>
      <c r="D274" s="135"/>
      <c r="E274" s="135"/>
      <c r="F274" s="135"/>
      <c r="G274" s="135"/>
      <c r="H274" s="135"/>
      <c r="I274" s="135"/>
      <c r="J274" s="135"/>
      <c r="K274" s="135"/>
      <c r="L274" s="135"/>
      <c r="M274" s="135"/>
      <c r="N274" s="135"/>
      <c r="O274" s="135"/>
      <c r="P274" s="135"/>
      <c r="Q274" s="135"/>
      <c r="R274" s="135"/>
      <c r="S274" s="135"/>
      <c r="T274" s="135"/>
      <c r="U274" s="135"/>
      <c r="V274" s="135"/>
      <c r="W274" s="135"/>
      <c r="X274" s="135"/>
      <c r="Y274" s="135"/>
      <c r="Z274" s="135"/>
    </row>
    <row r="275" spans="1:26" ht="21.6" customHeight="1">
      <c r="A275" s="135"/>
      <c r="B275" s="135"/>
      <c r="C275" s="135"/>
      <c r="D275" s="135"/>
      <c r="E275" s="135"/>
      <c r="F275" s="135"/>
      <c r="G275" s="135"/>
      <c r="H275" s="135"/>
      <c r="I275" s="135"/>
      <c r="J275" s="135"/>
      <c r="K275" s="135"/>
      <c r="L275" s="135"/>
      <c r="M275" s="135"/>
      <c r="N275" s="135"/>
      <c r="O275" s="135"/>
      <c r="P275" s="135"/>
      <c r="Q275" s="135"/>
      <c r="R275" s="135"/>
      <c r="S275" s="135"/>
      <c r="T275" s="135"/>
      <c r="U275" s="135"/>
      <c r="V275" s="135"/>
      <c r="W275" s="135"/>
      <c r="X275" s="135"/>
      <c r="Y275" s="135"/>
      <c r="Z275" s="135"/>
    </row>
    <row r="276" spans="1:26" ht="21.6" customHeight="1">
      <c r="A276" s="135"/>
      <c r="B276" s="135"/>
      <c r="C276" s="135"/>
      <c r="D276" s="135"/>
      <c r="E276" s="135"/>
      <c r="F276" s="135"/>
      <c r="G276" s="135"/>
      <c r="H276" s="135"/>
      <c r="I276" s="135"/>
      <c r="J276" s="135"/>
      <c r="K276" s="135"/>
      <c r="L276" s="135"/>
      <c r="M276" s="135"/>
      <c r="N276" s="135"/>
      <c r="O276" s="135"/>
      <c r="P276" s="135"/>
      <c r="Q276" s="135"/>
      <c r="R276" s="135"/>
      <c r="S276" s="135"/>
      <c r="T276" s="135"/>
      <c r="U276" s="135"/>
      <c r="V276" s="135"/>
      <c r="W276" s="135"/>
      <c r="X276" s="135"/>
      <c r="Y276" s="135"/>
      <c r="Z276" s="135"/>
    </row>
    <row r="277" spans="1:26" ht="21.6" customHeight="1">
      <c r="A277" s="135"/>
      <c r="B277" s="135"/>
      <c r="C277" s="135"/>
      <c r="D277" s="135"/>
      <c r="E277" s="135"/>
      <c r="F277" s="135"/>
      <c r="G277" s="135"/>
      <c r="H277" s="135"/>
      <c r="I277" s="135"/>
      <c r="J277" s="135"/>
      <c r="K277" s="135"/>
      <c r="L277" s="135"/>
      <c r="M277" s="135"/>
      <c r="N277" s="135"/>
      <c r="O277" s="135"/>
      <c r="P277" s="135"/>
      <c r="Q277" s="135"/>
      <c r="R277" s="135"/>
      <c r="S277" s="135"/>
      <c r="T277" s="135"/>
      <c r="U277" s="135"/>
      <c r="V277" s="135"/>
      <c r="W277" s="135"/>
      <c r="X277" s="135"/>
      <c r="Y277" s="135"/>
      <c r="Z277" s="135"/>
    </row>
    <row r="278" spans="1:26" ht="21.6" customHeight="1">
      <c r="A278" s="135"/>
      <c r="B278" s="135"/>
      <c r="C278" s="135"/>
      <c r="D278" s="135"/>
      <c r="E278" s="135"/>
      <c r="F278" s="135"/>
      <c r="G278" s="135"/>
      <c r="H278" s="135"/>
      <c r="I278" s="135"/>
      <c r="J278" s="135"/>
      <c r="K278" s="135"/>
      <c r="L278" s="135"/>
      <c r="M278" s="135"/>
      <c r="N278" s="135"/>
      <c r="O278" s="135"/>
      <c r="P278" s="135"/>
      <c r="Q278" s="135"/>
      <c r="R278" s="135"/>
      <c r="S278" s="135"/>
      <c r="T278" s="135"/>
      <c r="U278" s="135"/>
      <c r="V278" s="135"/>
      <c r="W278" s="135"/>
      <c r="X278" s="135"/>
      <c r="Y278" s="135"/>
      <c r="Z278" s="135"/>
    </row>
    <row r="279" spans="1:26" ht="21.6" customHeight="1">
      <c r="A279" s="135"/>
      <c r="B279" s="135"/>
      <c r="C279" s="135"/>
      <c r="D279" s="135"/>
      <c r="E279" s="135"/>
      <c r="F279" s="135"/>
      <c r="G279" s="135"/>
      <c r="H279" s="135"/>
      <c r="I279" s="135"/>
      <c r="J279" s="135"/>
      <c r="K279" s="135"/>
      <c r="L279" s="135"/>
      <c r="M279" s="135"/>
      <c r="N279" s="135"/>
      <c r="O279" s="135"/>
      <c r="P279" s="135"/>
      <c r="Q279" s="135"/>
      <c r="R279" s="135"/>
      <c r="S279" s="135"/>
      <c r="T279" s="135"/>
      <c r="U279" s="135"/>
      <c r="V279" s="135"/>
      <c r="W279" s="135"/>
      <c r="X279" s="135"/>
      <c r="Y279" s="135"/>
      <c r="Z279" s="135"/>
    </row>
    <row r="280" spans="1:26" ht="21.6" customHeight="1">
      <c r="A280" s="135"/>
      <c r="B280" s="135"/>
      <c r="C280" s="135"/>
      <c r="D280" s="135"/>
      <c r="E280" s="135"/>
      <c r="F280" s="135"/>
      <c r="G280" s="135"/>
      <c r="H280" s="135"/>
      <c r="I280" s="135"/>
      <c r="J280" s="135"/>
      <c r="K280" s="135"/>
      <c r="L280" s="135"/>
      <c r="M280" s="135"/>
      <c r="N280" s="135"/>
      <c r="O280" s="135"/>
      <c r="P280" s="135"/>
      <c r="Q280" s="135"/>
      <c r="R280" s="135"/>
      <c r="S280" s="135"/>
      <c r="T280" s="135"/>
      <c r="U280" s="135"/>
      <c r="V280" s="135"/>
      <c r="W280" s="135"/>
      <c r="X280" s="135"/>
      <c r="Y280" s="135"/>
      <c r="Z280" s="135"/>
    </row>
    <row r="281" spans="1:26" ht="21.6" customHeight="1">
      <c r="A281" s="135"/>
      <c r="B281" s="135"/>
      <c r="C281" s="135"/>
      <c r="D281" s="135"/>
      <c r="E281" s="135"/>
      <c r="F281" s="135"/>
      <c r="G281" s="135"/>
      <c r="H281" s="135"/>
      <c r="I281" s="135"/>
      <c r="J281" s="135"/>
      <c r="K281" s="135"/>
      <c r="L281" s="135"/>
      <c r="M281" s="135"/>
      <c r="N281" s="135"/>
      <c r="O281" s="135"/>
      <c r="P281" s="135"/>
      <c r="Q281" s="135"/>
      <c r="R281" s="135"/>
      <c r="S281" s="135"/>
      <c r="T281" s="135"/>
      <c r="U281" s="135"/>
      <c r="V281" s="135"/>
      <c r="W281" s="135"/>
      <c r="X281" s="135"/>
      <c r="Y281" s="135"/>
      <c r="Z281" s="135"/>
    </row>
    <row r="282" spans="1:26" ht="21.6" customHeight="1">
      <c r="A282" s="135"/>
      <c r="B282" s="135"/>
      <c r="C282" s="135"/>
      <c r="D282" s="135"/>
      <c r="E282" s="135"/>
      <c r="F282" s="135"/>
      <c r="G282" s="135"/>
      <c r="H282" s="135"/>
      <c r="I282" s="135"/>
      <c r="J282" s="135"/>
      <c r="K282" s="135"/>
      <c r="L282" s="135"/>
      <c r="M282" s="135"/>
      <c r="N282" s="135"/>
      <c r="O282" s="135"/>
      <c r="P282" s="135"/>
      <c r="Q282" s="135"/>
      <c r="R282" s="135"/>
      <c r="S282" s="135"/>
      <c r="T282" s="135"/>
      <c r="U282" s="135"/>
      <c r="V282" s="135"/>
      <c r="W282" s="135"/>
      <c r="X282" s="135"/>
      <c r="Y282" s="135"/>
      <c r="Z282" s="135"/>
    </row>
    <row r="283" spans="1:26" ht="21.6" customHeight="1">
      <c r="A283" s="135"/>
      <c r="B283" s="135"/>
      <c r="C283" s="135"/>
      <c r="D283" s="135"/>
      <c r="E283" s="135"/>
      <c r="F283" s="135"/>
      <c r="G283" s="135"/>
      <c r="H283" s="135"/>
      <c r="I283" s="135"/>
      <c r="J283" s="135"/>
      <c r="K283" s="135"/>
      <c r="L283" s="135"/>
      <c r="M283" s="135"/>
      <c r="N283" s="135"/>
      <c r="O283" s="135"/>
      <c r="P283" s="135"/>
      <c r="Q283" s="135"/>
      <c r="R283" s="135"/>
      <c r="S283" s="135"/>
      <c r="T283" s="135"/>
      <c r="U283" s="135"/>
      <c r="V283" s="135"/>
      <c r="W283" s="135"/>
      <c r="X283" s="135"/>
      <c r="Y283" s="135"/>
      <c r="Z283" s="135"/>
    </row>
    <row r="284" spans="1:26" ht="21.6" customHeight="1">
      <c r="A284" s="135"/>
      <c r="B284" s="135"/>
      <c r="C284" s="135"/>
      <c r="D284" s="135"/>
      <c r="E284" s="135"/>
      <c r="F284" s="135"/>
      <c r="G284" s="135"/>
      <c r="H284" s="135"/>
      <c r="I284" s="135"/>
      <c r="J284" s="135"/>
      <c r="K284" s="135"/>
      <c r="L284" s="135"/>
      <c r="M284" s="135"/>
      <c r="N284" s="135"/>
      <c r="O284" s="135"/>
      <c r="P284" s="135"/>
      <c r="Q284" s="135"/>
      <c r="R284" s="135"/>
      <c r="S284" s="135"/>
      <c r="T284" s="135"/>
      <c r="U284" s="135"/>
      <c r="V284" s="135"/>
      <c r="W284" s="135"/>
      <c r="X284" s="135"/>
      <c r="Y284" s="135"/>
      <c r="Z284" s="135"/>
    </row>
    <row r="285" spans="1:26" ht="21.6" customHeight="1">
      <c r="A285" s="135"/>
      <c r="B285" s="135"/>
      <c r="C285" s="135"/>
      <c r="D285" s="135"/>
      <c r="E285" s="135"/>
      <c r="F285" s="135"/>
      <c r="G285" s="135"/>
      <c r="H285" s="135"/>
      <c r="I285" s="135"/>
      <c r="J285" s="135"/>
      <c r="K285" s="135"/>
      <c r="L285" s="135"/>
      <c r="M285" s="135"/>
      <c r="N285" s="135"/>
      <c r="O285" s="135"/>
      <c r="P285" s="135"/>
      <c r="Q285" s="135"/>
      <c r="R285" s="135"/>
      <c r="S285" s="135"/>
      <c r="T285" s="135"/>
      <c r="U285" s="135"/>
      <c r="V285" s="135"/>
      <c r="W285" s="135"/>
      <c r="X285" s="135"/>
      <c r="Y285" s="135"/>
      <c r="Z285" s="135"/>
    </row>
    <row r="286" spans="1:26" ht="21.6" customHeight="1">
      <c r="A286" s="135"/>
      <c r="B286" s="135"/>
      <c r="C286" s="135"/>
      <c r="D286" s="135"/>
      <c r="E286" s="135"/>
      <c r="F286" s="135"/>
      <c r="G286" s="135"/>
      <c r="H286" s="135"/>
      <c r="I286" s="135"/>
      <c r="J286" s="135"/>
      <c r="K286" s="135"/>
      <c r="L286" s="135"/>
      <c r="M286" s="135"/>
      <c r="N286" s="135"/>
      <c r="O286" s="135"/>
      <c r="P286" s="135"/>
      <c r="Q286" s="135"/>
      <c r="R286" s="135"/>
      <c r="S286" s="135"/>
      <c r="T286" s="135"/>
      <c r="U286" s="135"/>
      <c r="V286" s="135"/>
      <c r="W286" s="135"/>
      <c r="X286" s="135"/>
      <c r="Y286" s="135"/>
      <c r="Z286" s="135"/>
    </row>
    <row r="287" spans="1:26" ht="21.6" customHeight="1">
      <c r="A287" s="135"/>
      <c r="B287" s="135"/>
      <c r="C287" s="135"/>
      <c r="D287" s="135"/>
      <c r="E287" s="135"/>
      <c r="F287" s="135"/>
      <c r="G287" s="135"/>
      <c r="H287" s="135"/>
      <c r="I287" s="135"/>
      <c r="J287" s="135"/>
      <c r="K287" s="135"/>
      <c r="L287" s="135"/>
      <c r="M287" s="135"/>
      <c r="N287" s="135"/>
      <c r="O287" s="135"/>
      <c r="P287" s="135"/>
      <c r="Q287" s="135"/>
      <c r="R287" s="135"/>
      <c r="S287" s="135"/>
      <c r="T287" s="135"/>
      <c r="U287" s="135"/>
      <c r="V287" s="135"/>
      <c r="W287" s="135"/>
      <c r="X287" s="135"/>
      <c r="Y287" s="135"/>
      <c r="Z287" s="135"/>
    </row>
    <row r="288" spans="1:26" ht="21.6" customHeight="1">
      <c r="A288" s="135"/>
      <c r="B288" s="135"/>
      <c r="C288" s="135"/>
      <c r="D288" s="135"/>
      <c r="E288" s="135"/>
      <c r="F288" s="135"/>
      <c r="G288" s="135"/>
      <c r="H288" s="135"/>
      <c r="I288" s="135"/>
      <c r="J288" s="135"/>
      <c r="K288" s="135"/>
      <c r="L288" s="135"/>
      <c r="M288" s="135"/>
      <c r="N288" s="135"/>
      <c r="O288" s="135"/>
      <c r="P288" s="135"/>
      <c r="Q288" s="135"/>
      <c r="R288" s="135"/>
      <c r="S288" s="135"/>
      <c r="T288" s="135"/>
      <c r="U288" s="135"/>
      <c r="V288" s="135"/>
      <c r="W288" s="135"/>
      <c r="X288" s="135"/>
      <c r="Y288" s="135"/>
      <c r="Z288" s="135"/>
    </row>
    <row r="289" spans="1:26" ht="21.6" customHeight="1">
      <c r="A289" s="135"/>
      <c r="B289" s="135"/>
      <c r="C289" s="135"/>
      <c r="D289" s="135"/>
      <c r="E289" s="135"/>
      <c r="F289" s="135"/>
      <c r="G289" s="135"/>
      <c r="H289" s="135"/>
      <c r="I289" s="135"/>
      <c r="J289" s="135"/>
      <c r="K289" s="135"/>
      <c r="L289" s="135"/>
      <c r="M289" s="135"/>
      <c r="N289" s="135"/>
      <c r="O289" s="135"/>
      <c r="P289" s="135"/>
      <c r="Q289" s="135"/>
      <c r="R289" s="135"/>
      <c r="S289" s="135"/>
      <c r="T289" s="135"/>
      <c r="U289" s="135"/>
      <c r="V289" s="135"/>
      <c r="W289" s="135"/>
      <c r="X289" s="135"/>
      <c r="Y289" s="135"/>
      <c r="Z289" s="135"/>
    </row>
    <row r="290" spans="1:26" ht="21.6" customHeight="1">
      <c r="A290" s="135"/>
      <c r="B290" s="135"/>
      <c r="C290" s="135"/>
      <c r="D290" s="135"/>
      <c r="E290" s="135"/>
      <c r="F290" s="135"/>
      <c r="G290" s="135"/>
      <c r="H290" s="135"/>
      <c r="I290" s="135"/>
      <c r="J290" s="135"/>
      <c r="K290" s="135"/>
      <c r="L290" s="135"/>
      <c r="M290" s="135"/>
      <c r="N290" s="135"/>
      <c r="O290" s="135"/>
      <c r="P290" s="135"/>
      <c r="Q290" s="135"/>
      <c r="R290" s="135"/>
      <c r="S290" s="135"/>
      <c r="T290" s="135"/>
      <c r="U290" s="135"/>
      <c r="V290" s="135"/>
      <c r="W290" s="135"/>
      <c r="X290" s="135"/>
      <c r="Y290" s="135"/>
      <c r="Z290" s="135"/>
    </row>
    <row r="291" spans="1:26" ht="21.6" customHeight="1">
      <c r="A291" s="135"/>
      <c r="B291" s="135"/>
      <c r="C291" s="135"/>
      <c r="D291" s="135"/>
      <c r="E291" s="135"/>
      <c r="F291" s="135"/>
      <c r="G291" s="135"/>
      <c r="H291" s="135"/>
      <c r="I291" s="135"/>
      <c r="J291" s="135"/>
      <c r="K291" s="135"/>
      <c r="L291" s="135"/>
      <c r="M291" s="135"/>
      <c r="N291" s="135"/>
      <c r="O291" s="135"/>
      <c r="P291" s="135"/>
      <c r="Q291" s="135"/>
      <c r="R291" s="135"/>
      <c r="S291" s="135"/>
      <c r="T291" s="135"/>
      <c r="U291" s="135"/>
      <c r="V291" s="135"/>
      <c r="W291" s="135"/>
      <c r="X291" s="135"/>
      <c r="Y291" s="135"/>
      <c r="Z291" s="135"/>
    </row>
    <row r="292" spans="1:26" ht="21.6" customHeight="1">
      <c r="A292" s="135"/>
      <c r="B292" s="135"/>
      <c r="C292" s="135"/>
      <c r="D292" s="135"/>
      <c r="E292" s="135"/>
      <c r="F292" s="135"/>
      <c r="G292" s="135"/>
      <c r="H292" s="135"/>
      <c r="I292" s="135"/>
      <c r="J292" s="135"/>
      <c r="K292" s="135"/>
      <c r="L292" s="135"/>
      <c r="M292" s="135"/>
      <c r="N292" s="135"/>
      <c r="O292" s="135"/>
      <c r="P292" s="135"/>
      <c r="Q292" s="135"/>
      <c r="R292" s="135"/>
      <c r="S292" s="135"/>
      <c r="T292" s="135"/>
      <c r="U292" s="135"/>
      <c r="V292" s="135"/>
      <c r="W292" s="135"/>
      <c r="X292" s="135"/>
      <c r="Y292" s="135"/>
      <c r="Z292" s="135"/>
    </row>
    <row r="293" spans="1:26" ht="21.6" customHeight="1">
      <c r="A293" s="135"/>
      <c r="B293" s="135"/>
      <c r="C293" s="135"/>
      <c r="D293" s="135"/>
      <c r="E293" s="135"/>
      <c r="F293" s="135"/>
      <c r="G293" s="135"/>
      <c r="H293" s="135"/>
      <c r="I293" s="135"/>
      <c r="J293" s="135"/>
      <c r="K293" s="135"/>
      <c r="L293" s="135"/>
      <c r="M293" s="135"/>
      <c r="N293" s="135"/>
      <c r="O293" s="135"/>
      <c r="P293" s="135"/>
      <c r="Q293" s="135"/>
      <c r="R293" s="135"/>
      <c r="S293" s="135"/>
      <c r="T293" s="135"/>
      <c r="U293" s="135"/>
      <c r="V293" s="135"/>
      <c r="W293" s="135"/>
      <c r="X293" s="135"/>
      <c r="Y293" s="135"/>
      <c r="Z293" s="135"/>
    </row>
    <row r="294" spans="1:26" ht="21.6" customHeight="1">
      <c r="A294" s="135"/>
      <c r="B294" s="135"/>
      <c r="C294" s="135"/>
      <c r="D294" s="135"/>
      <c r="E294" s="135"/>
      <c r="F294" s="135"/>
      <c r="G294" s="135"/>
      <c r="H294" s="135"/>
      <c r="I294" s="135"/>
      <c r="J294" s="135"/>
      <c r="K294" s="135"/>
      <c r="L294" s="135"/>
      <c r="M294" s="135"/>
      <c r="N294" s="135"/>
      <c r="O294" s="135"/>
      <c r="P294" s="135"/>
      <c r="Q294" s="135"/>
      <c r="R294" s="135"/>
      <c r="S294" s="135"/>
      <c r="T294" s="135"/>
      <c r="U294" s="135"/>
      <c r="V294" s="135"/>
      <c r="W294" s="135"/>
      <c r="X294" s="135"/>
      <c r="Y294" s="135"/>
      <c r="Z294" s="135"/>
    </row>
    <row r="295" spans="1:26" ht="21.6" customHeight="1">
      <c r="A295" s="135"/>
      <c r="B295" s="135"/>
      <c r="C295" s="135"/>
      <c r="D295" s="135"/>
      <c r="E295" s="135"/>
      <c r="F295" s="135"/>
      <c r="G295" s="135"/>
      <c r="H295" s="135"/>
      <c r="I295" s="135"/>
      <c r="J295" s="135"/>
      <c r="K295" s="135"/>
      <c r="L295" s="135"/>
      <c r="M295" s="135"/>
      <c r="N295" s="135"/>
      <c r="O295" s="135"/>
      <c r="P295" s="135"/>
      <c r="Q295" s="135"/>
      <c r="R295" s="135"/>
      <c r="S295" s="135"/>
      <c r="T295" s="135"/>
      <c r="U295" s="135"/>
      <c r="V295" s="135"/>
      <c r="W295" s="135"/>
      <c r="X295" s="135"/>
      <c r="Y295" s="135"/>
      <c r="Z295" s="135"/>
    </row>
    <row r="296" spans="1:26" ht="21.6" customHeight="1">
      <c r="A296" s="135"/>
      <c r="B296" s="135"/>
      <c r="C296" s="135"/>
      <c r="D296" s="135"/>
      <c r="E296" s="135"/>
      <c r="F296" s="135"/>
      <c r="G296" s="135"/>
      <c r="H296" s="135"/>
      <c r="I296" s="135"/>
      <c r="J296" s="135"/>
      <c r="K296" s="135"/>
      <c r="L296" s="135"/>
      <c r="M296" s="135"/>
      <c r="N296" s="135"/>
      <c r="O296" s="135"/>
      <c r="P296" s="135"/>
      <c r="Q296" s="135"/>
      <c r="R296" s="135"/>
      <c r="S296" s="135"/>
      <c r="T296" s="135"/>
      <c r="U296" s="135"/>
      <c r="V296" s="135"/>
      <c r="W296" s="135"/>
      <c r="X296" s="135"/>
      <c r="Y296" s="135"/>
      <c r="Z296" s="135"/>
    </row>
    <row r="297" spans="1:26" ht="21.6" customHeight="1">
      <c r="A297" s="135"/>
      <c r="B297" s="135"/>
      <c r="C297" s="135"/>
      <c r="D297" s="135"/>
      <c r="E297" s="135"/>
      <c r="F297" s="135"/>
      <c r="G297" s="135"/>
      <c r="H297" s="135"/>
      <c r="I297" s="135"/>
      <c r="J297" s="135"/>
      <c r="K297" s="135"/>
      <c r="L297" s="135"/>
      <c r="M297" s="135"/>
      <c r="N297" s="135"/>
      <c r="O297" s="135"/>
      <c r="P297" s="135"/>
      <c r="Q297" s="135"/>
      <c r="R297" s="135"/>
      <c r="S297" s="135"/>
      <c r="T297" s="135"/>
      <c r="U297" s="135"/>
      <c r="V297" s="135"/>
      <c r="W297" s="135"/>
      <c r="X297" s="135"/>
      <c r="Y297" s="135"/>
      <c r="Z297" s="135"/>
    </row>
    <row r="298" spans="1:26" ht="21.6" customHeight="1">
      <c r="A298" s="135"/>
      <c r="B298" s="135"/>
      <c r="C298" s="135"/>
      <c r="D298" s="135"/>
      <c r="E298" s="135"/>
      <c r="F298" s="135"/>
      <c r="G298" s="135"/>
      <c r="H298" s="135"/>
      <c r="I298" s="135"/>
      <c r="J298" s="135"/>
      <c r="K298" s="135"/>
      <c r="L298" s="135"/>
      <c r="M298" s="135"/>
      <c r="N298" s="135"/>
      <c r="O298" s="135"/>
      <c r="P298" s="135"/>
      <c r="Q298" s="135"/>
      <c r="R298" s="135"/>
      <c r="S298" s="135"/>
      <c r="T298" s="135"/>
      <c r="U298" s="135"/>
      <c r="V298" s="135"/>
      <c r="W298" s="135"/>
      <c r="X298" s="135"/>
      <c r="Y298" s="135"/>
      <c r="Z298" s="135"/>
    </row>
    <row r="299" spans="1:26" ht="21.6" customHeight="1">
      <c r="A299" s="135"/>
      <c r="B299" s="135"/>
      <c r="C299" s="135"/>
      <c r="D299" s="135"/>
      <c r="E299" s="135"/>
      <c r="F299" s="135"/>
      <c r="G299" s="135"/>
      <c r="H299" s="135"/>
      <c r="I299" s="135"/>
      <c r="J299" s="135"/>
      <c r="K299" s="135"/>
      <c r="L299" s="135"/>
      <c r="M299" s="135"/>
      <c r="N299" s="135"/>
      <c r="O299" s="135"/>
      <c r="P299" s="135"/>
      <c r="Q299" s="135"/>
      <c r="R299" s="135"/>
      <c r="S299" s="135"/>
      <c r="T299" s="135"/>
      <c r="U299" s="135"/>
      <c r="V299" s="135"/>
      <c r="W299" s="135"/>
      <c r="X299" s="135"/>
      <c r="Y299" s="135"/>
      <c r="Z299" s="135"/>
    </row>
    <row r="300" spans="1:26" ht="21.6" customHeight="1">
      <c r="A300" s="135"/>
      <c r="B300" s="135"/>
      <c r="C300" s="135"/>
      <c r="D300" s="135"/>
      <c r="E300" s="135"/>
      <c r="F300" s="135"/>
      <c r="G300" s="135"/>
      <c r="H300" s="135"/>
      <c r="I300" s="135"/>
      <c r="J300" s="135"/>
      <c r="K300" s="135"/>
      <c r="L300" s="135"/>
      <c r="M300" s="135"/>
      <c r="N300" s="135"/>
      <c r="O300" s="135"/>
      <c r="P300" s="135"/>
      <c r="Q300" s="135"/>
      <c r="R300" s="135"/>
      <c r="S300" s="135"/>
      <c r="T300" s="135"/>
      <c r="U300" s="135"/>
      <c r="V300" s="135"/>
      <c r="W300" s="135"/>
      <c r="X300" s="135"/>
      <c r="Y300" s="135"/>
      <c r="Z300" s="135"/>
    </row>
    <row r="301" spans="1:26" ht="21.6" customHeight="1">
      <c r="A301" s="135"/>
      <c r="B301" s="135"/>
      <c r="C301" s="135"/>
      <c r="D301" s="135"/>
      <c r="E301" s="135"/>
      <c r="F301" s="135"/>
      <c r="G301" s="135"/>
      <c r="H301" s="135"/>
      <c r="I301" s="135"/>
      <c r="J301" s="135"/>
      <c r="K301" s="135"/>
      <c r="L301" s="135"/>
      <c r="M301" s="135"/>
      <c r="N301" s="135"/>
      <c r="O301" s="135"/>
      <c r="P301" s="135"/>
      <c r="Q301" s="135"/>
      <c r="R301" s="135"/>
      <c r="S301" s="135"/>
      <c r="T301" s="135"/>
      <c r="U301" s="135"/>
      <c r="V301" s="135"/>
      <c r="W301" s="135"/>
      <c r="X301" s="135"/>
      <c r="Y301" s="135"/>
      <c r="Z301" s="135"/>
    </row>
    <row r="302" spans="1:26" ht="21.6" customHeight="1">
      <c r="A302" s="135"/>
      <c r="B302" s="135"/>
      <c r="C302" s="135"/>
      <c r="D302" s="135"/>
      <c r="E302" s="135"/>
      <c r="F302" s="135"/>
      <c r="G302" s="135"/>
      <c r="H302" s="135"/>
      <c r="I302" s="135"/>
      <c r="J302" s="135"/>
      <c r="K302" s="135"/>
      <c r="L302" s="135"/>
      <c r="M302" s="135"/>
      <c r="N302" s="135"/>
      <c r="O302" s="135"/>
      <c r="P302" s="135"/>
      <c r="Q302" s="135"/>
      <c r="R302" s="135"/>
      <c r="S302" s="135"/>
      <c r="T302" s="135"/>
      <c r="U302" s="135"/>
      <c r="V302" s="135"/>
      <c r="W302" s="135"/>
      <c r="X302" s="135"/>
      <c r="Y302" s="135"/>
      <c r="Z302" s="135"/>
    </row>
    <row r="303" spans="1:26" ht="21.6" customHeight="1">
      <c r="A303" s="135"/>
      <c r="B303" s="135"/>
      <c r="C303" s="135"/>
      <c r="D303" s="135"/>
      <c r="E303" s="135"/>
      <c r="F303" s="135"/>
      <c r="G303" s="135"/>
      <c r="H303" s="135"/>
      <c r="I303" s="135"/>
      <c r="J303" s="135"/>
      <c r="K303" s="135"/>
      <c r="L303" s="135"/>
      <c r="M303" s="135"/>
      <c r="N303" s="135"/>
      <c r="O303" s="135"/>
      <c r="P303" s="135"/>
      <c r="Q303" s="135"/>
      <c r="R303" s="135"/>
      <c r="S303" s="135"/>
      <c r="T303" s="135"/>
      <c r="U303" s="135"/>
      <c r="V303" s="135"/>
      <c r="W303" s="135"/>
      <c r="X303" s="135"/>
      <c r="Y303" s="135"/>
      <c r="Z303" s="135"/>
    </row>
    <row r="304" spans="1:26" ht="21.6" customHeight="1">
      <c r="A304" s="135"/>
      <c r="B304" s="135"/>
      <c r="C304" s="135"/>
      <c r="D304" s="135"/>
      <c r="E304" s="135"/>
      <c r="F304" s="135"/>
      <c r="G304" s="135"/>
      <c r="H304" s="135"/>
      <c r="I304" s="135"/>
      <c r="J304" s="135"/>
      <c r="K304" s="135"/>
      <c r="L304" s="135"/>
      <c r="M304" s="135"/>
      <c r="N304" s="135"/>
      <c r="O304" s="135"/>
      <c r="P304" s="135"/>
      <c r="Q304" s="135"/>
      <c r="R304" s="135"/>
      <c r="S304" s="135"/>
      <c r="T304" s="135"/>
      <c r="U304" s="135"/>
      <c r="V304" s="135"/>
      <c r="W304" s="135"/>
      <c r="X304" s="135"/>
      <c r="Y304" s="135"/>
      <c r="Z304" s="135"/>
    </row>
    <row r="305" spans="1:26" ht="21.6" customHeight="1">
      <c r="A305" s="135"/>
      <c r="B305" s="135"/>
      <c r="C305" s="135"/>
      <c r="D305" s="135"/>
      <c r="E305" s="135"/>
      <c r="F305" s="135"/>
      <c r="G305" s="135"/>
      <c r="H305" s="135"/>
      <c r="I305" s="135"/>
      <c r="J305" s="135"/>
      <c r="K305" s="135"/>
      <c r="L305" s="135"/>
      <c r="M305" s="135"/>
      <c r="N305" s="135"/>
      <c r="O305" s="135"/>
      <c r="P305" s="135"/>
      <c r="Q305" s="135"/>
      <c r="R305" s="135"/>
      <c r="S305" s="135"/>
      <c r="T305" s="135"/>
      <c r="U305" s="135"/>
      <c r="V305" s="135"/>
      <c r="W305" s="135"/>
      <c r="X305" s="135"/>
      <c r="Y305" s="135"/>
      <c r="Z305" s="135"/>
    </row>
    <row r="306" spans="1:26" ht="21.6" customHeight="1">
      <c r="A306" s="135"/>
      <c r="B306" s="135"/>
      <c r="C306" s="135"/>
      <c r="D306" s="135"/>
      <c r="E306" s="135"/>
      <c r="F306" s="135"/>
      <c r="G306" s="135"/>
      <c r="H306" s="135"/>
      <c r="I306" s="135"/>
      <c r="J306" s="135"/>
      <c r="K306" s="135"/>
      <c r="L306" s="135"/>
      <c r="M306" s="135"/>
      <c r="N306" s="135"/>
      <c r="O306" s="135"/>
      <c r="P306" s="135"/>
      <c r="Q306" s="135"/>
      <c r="R306" s="135"/>
      <c r="S306" s="135"/>
      <c r="T306" s="135"/>
      <c r="U306" s="135"/>
      <c r="V306" s="135"/>
      <c r="W306" s="135"/>
      <c r="X306" s="135"/>
      <c r="Y306" s="135"/>
      <c r="Z306" s="135"/>
    </row>
    <row r="307" spans="1:26" ht="21.6" customHeight="1">
      <c r="A307" s="135"/>
      <c r="B307" s="135"/>
      <c r="C307" s="135"/>
      <c r="D307" s="135"/>
      <c r="E307" s="135"/>
      <c r="F307" s="135"/>
      <c r="G307" s="135"/>
      <c r="H307" s="135"/>
      <c r="I307" s="135"/>
      <c r="J307" s="135"/>
      <c r="K307" s="135"/>
      <c r="L307" s="135"/>
      <c r="M307" s="135"/>
      <c r="N307" s="135"/>
      <c r="O307" s="135"/>
      <c r="P307" s="135"/>
      <c r="Q307" s="135"/>
      <c r="R307" s="135"/>
      <c r="S307" s="135"/>
      <c r="T307" s="135"/>
      <c r="U307" s="135"/>
      <c r="V307" s="135"/>
      <c r="W307" s="135"/>
      <c r="X307" s="135"/>
      <c r="Y307" s="135"/>
      <c r="Z307" s="135"/>
    </row>
    <row r="308" spans="1:26" ht="21.6" customHeight="1">
      <c r="A308" s="135"/>
      <c r="B308" s="135"/>
      <c r="C308" s="135"/>
      <c r="D308" s="135"/>
      <c r="E308" s="135"/>
      <c r="F308" s="135"/>
      <c r="G308" s="135"/>
      <c r="H308" s="135"/>
      <c r="I308" s="135"/>
      <c r="J308" s="135"/>
      <c r="K308" s="135"/>
      <c r="L308" s="135"/>
      <c r="M308" s="135"/>
      <c r="N308" s="135"/>
      <c r="O308" s="135"/>
      <c r="P308" s="135"/>
      <c r="Q308" s="135"/>
      <c r="R308" s="135"/>
      <c r="S308" s="135"/>
      <c r="T308" s="135"/>
      <c r="U308" s="135"/>
      <c r="V308" s="135"/>
      <c r="W308" s="135"/>
      <c r="X308" s="135"/>
      <c r="Y308" s="135"/>
      <c r="Z308" s="135"/>
    </row>
    <row r="309" spans="1:26" ht="21.6" customHeight="1">
      <c r="A309" s="135"/>
      <c r="B309" s="135"/>
      <c r="C309" s="135"/>
      <c r="D309" s="135"/>
      <c r="E309" s="135"/>
      <c r="F309" s="135"/>
      <c r="G309" s="135"/>
      <c r="H309" s="135"/>
      <c r="I309" s="135"/>
      <c r="J309" s="135"/>
      <c r="K309" s="135"/>
      <c r="L309" s="135"/>
      <c r="M309" s="135"/>
      <c r="N309" s="135"/>
      <c r="O309" s="135"/>
      <c r="P309" s="135"/>
      <c r="Q309" s="135"/>
      <c r="R309" s="135"/>
      <c r="S309" s="135"/>
      <c r="T309" s="135"/>
      <c r="U309" s="135"/>
      <c r="V309" s="135"/>
      <c r="W309" s="135"/>
      <c r="X309" s="135"/>
      <c r="Y309" s="135"/>
      <c r="Z309" s="135"/>
    </row>
    <row r="310" spans="1:26" ht="21.6" customHeight="1">
      <c r="A310" s="135"/>
      <c r="B310" s="135"/>
      <c r="C310" s="135"/>
      <c r="D310" s="135"/>
      <c r="E310" s="135"/>
      <c r="F310" s="135"/>
      <c r="G310" s="135"/>
      <c r="H310" s="135"/>
      <c r="I310" s="135"/>
      <c r="J310" s="135"/>
      <c r="K310" s="135"/>
      <c r="L310" s="135"/>
      <c r="M310" s="135"/>
      <c r="N310" s="135"/>
      <c r="O310" s="135"/>
      <c r="P310" s="135"/>
      <c r="Q310" s="135"/>
      <c r="R310" s="135"/>
      <c r="S310" s="135"/>
      <c r="T310" s="135"/>
      <c r="U310" s="135"/>
      <c r="V310" s="135"/>
      <c r="W310" s="135"/>
      <c r="X310" s="135"/>
      <c r="Y310" s="135"/>
      <c r="Z310" s="135"/>
    </row>
    <row r="311" spans="1:26" ht="21.6" customHeight="1">
      <c r="A311" s="135"/>
      <c r="B311" s="135"/>
      <c r="C311" s="135"/>
      <c r="D311" s="135"/>
      <c r="E311" s="135"/>
      <c r="F311" s="135"/>
      <c r="G311" s="135"/>
      <c r="H311" s="135"/>
      <c r="I311" s="135"/>
      <c r="J311" s="135"/>
      <c r="K311" s="135"/>
      <c r="L311" s="135"/>
      <c r="M311" s="135"/>
      <c r="N311" s="135"/>
      <c r="O311" s="135"/>
      <c r="P311" s="135"/>
      <c r="Q311" s="135"/>
      <c r="R311" s="135"/>
      <c r="S311" s="135"/>
      <c r="T311" s="135"/>
      <c r="U311" s="135"/>
      <c r="V311" s="135"/>
      <c r="W311" s="135"/>
      <c r="X311" s="135"/>
      <c r="Y311" s="135"/>
      <c r="Z311" s="135"/>
    </row>
    <row r="312" spans="1:26" ht="21.6" customHeight="1">
      <c r="A312" s="135"/>
      <c r="B312" s="135"/>
      <c r="C312" s="135"/>
      <c r="D312" s="135"/>
      <c r="E312" s="135"/>
      <c r="F312" s="135"/>
      <c r="G312" s="135"/>
      <c r="H312" s="135"/>
      <c r="I312" s="135"/>
      <c r="J312" s="135"/>
      <c r="K312" s="135"/>
      <c r="L312" s="135"/>
      <c r="M312" s="135"/>
      <c r="N312" s="135"/>
      <c r="O312" s="135"/>
      <c r="P312" s="135"/>
      <c r="Q312" s="135"/>
      <c r="R312" s="135"/>
      <c r="S312" s="135"/>
      <c r="T312" s="135"/>
      <c r="U312" s="135"/>
      <c r="V312" s="135"/>
      <c r="W312" s="135"/>
      <c r="X312" s="135"/>
      <c r="Y312" s="135"/>
      <c r="Z312" s="135"/>
    </row>
    <row r="313" spans="1:26" ht="21.6" customHeight="1">
      <c r="A313" s="135"/>
      <c r="B313" s="135"/>
      <c r="C313" s="135"/>
      <c r="D313" s="135"/>
      <c r="E313" s="135"/>
      <c r="F313" s="135"/>
      <c r="G313" s="135"/>
      <c r="H313" s="135"/>
      <c r="I313" s="135"/>
      <c r="J313" s="135"/>
      <c r="K313" s="135"/>
      <c r="L313" s="135"/>
      <c r="M313" s="135"/>
      <c r="N313" s="135"/>
      <c r="O313" s="135"/>
      <c r="P313" s="135"/>
      <c r="Q313" s="135"/>
      <c r="R313" s="135"/>
      <c r="S313" s="135"/>
      <c r="T313" s="135"/>
      <c r="U313" s="135"/>
      <c r="V313" s="135"/>
      <c r="W313" s="135"/>
      <c r="X313" s="135"/>
      <c r="Y313" s="135"/>
      <c r="Z313" s="135"/>
    </row>
    <row r="314" spans="1:26" ht="21.6" customHeight="1">
      <c r="A314" s="135"/>
      <c r="B314" s="135"/>
      <c r="C314" s="135"/>
      <c r="D314" s="135"/>
      <c r="E314" s="135"/>
      <c r="F314" s="135"/>
      <c r="G314" s="135"/>
      <c r="H314" s="135"/>
      <c r="I314" s="135"/>
      <c r="J314" s="135"/>
      <c r="K314" s="135"/>
      <c r="L314" s="135"/>
      <c r="M314" s="135"/>
      <c r="N314" s="135"/>
      <c r="O314" s="135"/>
      <c r="P314" s="135"/>
      <c r="Q314" s="135"/>
      <c r="R314" s="135"/>
      <c r="S314" s="135"/>
      <c r="T314" s="135"/>
      <c r="U314" s="135"/>
      <c r="V314" s="135"/>
      <c r="W314" s="135"/>
      <c r="X314" s="135"/>
      <c r="Y314" s="135"/>
      <c r="Z314" s="135"/>
    </row>
    <row r="315" spans="1:26" ht="21.6" customHeight="1">
      <c r="A315" s="135"/>
      <c r="B315" s="135"/>
      <c r="C315" s="135"/>
      <c r="D315" s="135"/>
      <c r="E315" s="135"/>
      <c r="F315" s="135"/>
      <c r="G315" s="135"/>
      <c r="H315" s="135"/>
      <c r="I315" s="135"/>
      <c r="J315" s="135"/>
      <c r="K315" s="135"/>
      <c r="L315" s="135"/>
      <c r="M315" s="135"/>
      <c r="N315" s="135"/>
      <c r="O315" s="135"/>
      <c r="P315" s="135"/>
      <c r="Q315" s="135"/>
      <c r="R315" s="135"/>
      <c r="S315" s="135"/>
      <c r="T315" s="135"/>
      <c r="U315" s="135"/>
      <c r="V315" s="135"/>
      <c r="W315" s="135"/>
      <c r="X315" s="135"/>
      <c r="Y315" s="135"/>
      <c r="Z315" s="135"/>
    </row>
    <row r="316" spans="1:26" ht="21.6" customHeight="1">
      <c r="A316" s="135"/>
      <c r="B316" s="135"/>
      <c r="C316" s="135"/>
      <c r="D316" s="135"/>
      <c r="E316" s="135"/>
      <c r="F316" s="135"/>
      <c r="G316" s="135"/>
      <c r="H316" s="135"/>
      <c r="I316" s="135"/>
      <c r="J316" s="135"/>
      <c r="K316" s="135"/>
      <c r="L316" s="135"/>
      <c r="M316" s="135"/>
      <c r="N316" s="135"/>
      <c r="O316" s="135"/>
      <c r="P316" s="135"/>
      <c r="Q316" s="135"/>
      <c r="R316" s="135"/>
      <c r="S316" s="135"/>
      <c r="T316" s="135"/>
      <c r="U316" s="135"/>
      <c r="V316" s="135"/>
      <c r="W316" s="135"/>
      <c r="X316" s="135"/>
      <c r="Y316" s="135"/>
      <c r="Z316" s="135"/>
    </row>
    <row r="317" spans="1:26" ht="21.6" customHeight="1">
      <c r="A317" s="135"/>
      <c r="B317" s="135"/>
      <c r="C317" s="135"/>
      <c r="D317" s="135"/>
      <c r="E317" s="135"/>
      <c r="F317" s="135"/>
      <c r="G317" s="135"/>
      <c r="H317" s="135"/>
      <c r="I317" s="135"/>
      <c r="J317" s="135"/>
      <c r="K317" s="135"/>
      <c r="L317" s="135"/>
      <c r="M317" s="135"/>
      <c r="N317" s="135"/>
      <c r="O317" s="135"/>
      <c r="P317" s="135"/>
      <c r="Q317" s="135"/>
      <c r="R317" s="135"/>
      <c r="S317" s="135"/>
      <c r="T317" s="135"/>
      <c r="U317" s="135"/>
      <c r="V317" s="135"/>
      <c r="W317" s="135"/>
      <c r="X317" s="135"/>
      <c r="Y317" s="135"/>
      <c r="Z317" s="135"/>
    </row>
    <row r="318" spans="1:26" ht="21.6" customHeight="1">
      <c r="A318" s="135"/>
      <c r="B318" s="135"/>
      <c r="C318" s="135"/>
      <c r="D318" s="135"/>
      <c r="E318" s="135"/>
      <c r="F318" s="135"/>
      <c r="G318" s="135"/>
      <c r="H318" s="135"/>
      <c r="I318" s="135"/>
      <c r="J318" s="135"/>
      <c r="K318" s="135"/>
      <c r="L318" s="135"/>
      <c r="M318" s="135"/>
      <c r="N318" s="135"/>
      <c r="O318" s="135"/>
      <c r="P318" s="135"/>
      <c r="Q318" s="135"/>
      <c r="R318" s="135"/>
      <c r="S318" s="135"/>
      <c r="T318" s="135"/>
      <c r="U318" s="135"/>
      <c r="V318" s="135"/>
      <c r="W318" s="135"/>
      <c r="X318" s="135"/>
      <c r="Y318" s="135"/>
      <c r="Z318" s="135"/>
    </row>
    <row r="319" spans="1:26" ht="21.6" customHeight="1">
      <c r="A319" s="135"/>
      <c r="B319" s="135"/>
      <c r="C319" s="135"/>
      <c r="D319" s="135"/>
      <c r="E319" s="135"/>
      <c r="F319" s="135"/>
      <c r="G319" s="135"/>
      <c r="H319" s="135"/>
      <c r="I319" s="135"/>
      <c r="J319" s="135"/>
      <c r="K319" s="135"/>
      <c r="L319" s="135"/>
      <c r="M319" s="135"/>
      <c r="N319" s="135"/>
      <c r="O319" s="135"/>
      <c r="P319" s="135"/>
      <c r="Q319" s="135"/>
      <c r="R319" s="135"/>
      <c r="S319" s="135"/>
      <c r="T319" s="135"/>
      <c r="U319" s="135"/>
      <c r="V319" s="135"/>
      <c r="W319" s="135"/>
      <c r="X319" s="135"/>
      <c r="Y319" s="135"/>
      <c r="Z319" s="135"/>
    </row>
    <row r="320" spans="1:26" ht="21.6" customHeight="1">
      <c r="A320" s="135"/>
      <c r="B320" s="135"/>
      <c r="C320" s="135"/>
      <c r="D320" s="135"/>
      <c r="E320" s="135"/>
      <c r="F320" s="135"/>
      <c r="G320" s="135"/>
      <c r="H320" s="135"/>
      <c r="I320" s="135"/>
      <c r="J320" s="135"/>
      <c r="K320" s="135"/>
      <c r="L320" s="135"/>
      <c r="M320" s="135"/>
      <c r="N320" s="135"/>
      <c r="O320" s="135"/>
      <c r="P320" s="135"/>
      <c r="Q320" s="135"/>
      <c r="R320" s="135"/>
      <c r="S320" s="135"/>
      <c r="T320" s="135"/>
      <c r="U320" s="135"/>
      <c r="V320" s="135"/>
      <c r="W320" s="135"/>
      <c r="X320" s="135"/>
      <c r="Y320" s="135"/>
      <c r="Z320" s="135"/>
    </row>
    <row r="321" spans="1:26" ht="21.6" customHeight="1">
      <c r="A321" s="135"/>
      <c r="B321" s="135"/>
      <c r="C321" s="135"/>
      <c r="D321" s="135"/>
      <c r="E321" s="135"/>
      <c r="F321" s="135"/>
      <c r="G321" s="135"/>
      <c r="H321" s="135"/>
      <c r="I321" s="135"/>
      <c r="J321" s="135"/>
      <c r="K321" s="135"/>
      <c r="L321" s="135"/>
      <c r="M321" s="135"/>
      <c r="N321" s="135"/>
      <c r="O321" s="135"/>
      <c r="P321" s="135"/>
      <c r="Q321" s="135"/>
      <c r="R321" s="135"/>
      <c r="S321" s="135"/>
      <c r="T321" s="135"/>
      <c r="U321" s="135"/>
      <c r="V321" s="135"/>
      <c r="W321" s="135"/>
      <c r="X321" s="135"/>
      <c r="Y321" s="135"/>
      <c r="Z321" s="135"/>
    </row>
    <row r="322" spans="1:26" ht="21.6" customHeight="1">
      <c r="A322" s="135"/>
      <c r="B322" s="135"/>
      <c r="C322" s="135"/>
      <c r="D322" s="135"/>
      <c r="E322" s="135"/>
      <c r="F322" s="135"/>
      <c r="G322" s="135"/>
      <c r="H322" s="135"/>
      <c r="I322" s="135"/>
      <c r="J322" s="135"/>
      <c r="K322" s="135"/>
      <c r="L322" s="135"/>
      <c r="M322" s="135"/>
      <c r="N322" s="135"/>
      <c r="O322" s="135"/>
      <c r="P322" s="135"/>
      <c r="Q322" s="135"/>
      <c r="R322" s="135"/>
      <c r="S322" s="135"/>
      <c r="T322" s="135"/>
      <c r="U322" s="135"/>
      <c r="V322" s="135"/>
      <c r="W322" s="135"/>
      <c r="X322" s="135"/>
      <c r="Y322" s="135"/>
      <c r="Z322" s="135"/>
    </row>
    <row r="323" spans="1:26" ht="21.6" customHeight="1">
      <c r="A323" s="135"/>
      <c r="B323" s="135"/>
      <c r="C323" s="135"/>
      <c r="D323" s="135"/>
      <c r="E323" s="135"/>
      <c r="F323" s="135"/>
      <c r="G323" s="135"/>
      <c r="H323" s="135"/>
      <c r="I323" s="135"/>
      <c r="J323" s="135"/>
      <c r="K323" s="135"/>
      <c r="L323" s="135"/>
      <c r="M323" s="135"/>
      <c r="N323" s="135"/>
      <c r="O323" s="135"/>
      <c r="P323" s="135"/>
      <c r="Q323" s="135"/>
      <c r="R323" s="135"/>
      <c r="S323" s="135"/>
      <c r="T323" s="135"/>
      <c r="U323" s="135"/>
      <c r="V323" s="135"/>
      <c r="W323" s="135"/>
      <c r="X323" s="135"/>
      <c r="Y323" s="135"/>
      <c r="Z323" s="135"/>
    </row>
    <row r="324" spans="1:26" ht="21.6" customHeight="1">
      <c r="A324" s="135"/>
      <c r="B324" s="135"/>
      <c r="C324" s="135"/>
      <c r="D324" s="135"/>
      <c r="E324" s="135"/>
      <c r="F324" s="135"/>
      <c r="G324" s="135"/>
      <c r="H324" s="135"/>
      <c r="I324" s="135"/>
      <c r="J324" s="135"/>
      <c r="K324" s="135"/>
      <c r="L324" s="135"/>
      <c r="M324" s="135"/>
      <c r="N324" s="135"/>
      <c r="O324" s="135"/>
      <c r="P324" s="135"/>
      <c r="Q324" s="135"/>
      <c r="R324" s="135"/>
      <c r="S324" s="135"/>
      <c r="T324" s="135"/>
      <c r="U324" s="135"/>
      <c r="V324" s="135"/>
      <c r="W324" s="135"/>
      <c r="X324" s="135"/>
      <c r="Y324" s="135"/>
      <c r="Z324" s="135"/>
    </row>
    <row r="325" spans="1:26" ht="21.6" customHeight="1">
      <c r="A325" s="135"/>
      <c r="B325" s="135"/>
      <c r="C325" s="135"/>
      <c r="D325" s="135"/>
      <c r="E325" s="135"/>
      <c r="F325" s="135"/>
      <c r="G325" s="135"/>
      <c r="H325" s="135"/>
      <c r="I325" s="135"/>
      <c r="J325" s="135"/>
      <c r="K325" s="135"/>
      <c r="L325" s="135"/>
      <c r="M325" s="135"/>
      <c r="N325" s="135"/>
      <c r="O325" s="135"/>
      <c r="P325" s="135"/>
      <c r="Q325" s="135"/>
      <c r="R325" s="135"/>
      <c r="S325" s="135"/>
      <c r="T325" s="135"/>
      <c r="U325" s="135"/>
      <c r="V325" s="135"/>
      <c r="W325" s="135"/>
      <c r="X325" s="135"/>
      <c r="Y325" s="135"/>
      <c r="Z325" s="135"/>
    </row>
    <row r="326" spans="1:26" ht="21.6" customHeight="1">
      <c r="A326" s="135"/>
      <c r="B326" s="135"/>
      <c r="C326" s="135"/>
      <c r="D326" s="135"/>
      <c r="E326" s="135"/>
      <c r="F326" s="135"/>
      <c r="G326" s="135"/>
      <c r="H326" s="135"/>
      <c r="I326" s="135"/>
      <c r="J326" s="135"/>
      <c r="K326" s="135"/>
      <c r="L326" s="135"/>
      <c r="M326" s="135"/>
      <c r="N326" s="135"/>
      <c r="O326" s="135"/>
      <c r="P326" s="135"/>
      <c r="Q326" s="135"/>
      <c r="R326" s="135"/>
      <c r="S326" s="135"/>
      <c r="T326" s="135"/>
      <c r="U326" s="135"/>
      <c r="V326" s="135"/>
      <c r="W326" s="135"/>
      <c r="X326" s="135"/>
      <c r="Y326" s="135"/>
      <c r="Z326" s="135"/>
    </row>
    <row r="327" spans="1:26" ht="21.6" customHeight="1">
      <c r="A327" s="135"/>
      <c r="B327" s="135"/>
      <c r="C327" s="135"/>
      <c r="D327" s="135"/>
      <c r="E327" s="135"/>
      <c r="F327" s="135"/>
      <c r="G327" s="135"/>
      <c r="H327" s="135"/>
      <c r="I327" s="135"/>
      <c r="J327" s="135"/>
      <c r="K327" s="135"/>
      <c r="L327" s="135"/>
      <c r="M327" s="135"/>
      <c r="N327" s="135"/>
      <c r="O327" s="135"/>
      <c r="P327" s="135"/>
      <c r="Q327" s="135"/>
      <c r="R327" s="135"/>
      <c r="S327" s="135"/>
      <c r="T327" s="135"/>
      <c r="U327" s="135"/>
      <c r="V327" s="135"/>
      <c r="W327" s="135"/>
      <c r="X327" s="135"/>
      <c r="Y327" s="135"/>
      <c r="Z327" s="135"/>
    </row>
    <row r="328" spans="1:26" ht="21.6" customHeight="1">
      <c r="A328" s="135"/>
      <c r="B328" s="135"/>
      <c r="C328" s="135"/>
      <c r="D328" s="135"/>
      <c r="E328" s="135"/>
      <c r="F328" s="135"/>
      <c r="G328" s="135"/>
      <c r="H328" s="135"/>
      <c r="I328" s="135"/>
      <c r="J328" s="135"/>
      <c r="K328" s="135"/>
      <c r="L328" s="135"/>
      <c r="M328" s="135"/>
      <c r="N328" s="135"/>
      <c r="O328" s="135"/>
      <c r="P328" s="135"/>
      <c r="Q328" s="135"/>
      <c r="R328" s="135"/>
      <c r="S328" s="135"/>
      <c r="T328" s="135"/>
      <c r="U328" s="135"/>
      <c r="V328" s="135"/>
      <c r="W328" s="135"/>
      <c r="X328" s="135"/>
      <c r="Y328" s="135"/>
      <c r="Z328" s="135"/>
    </row>
    <row r="329" spans="1:26" ht="21.6" customHeight="1">
      <c r="A329" s="135"/>
      <c r="B329" s="135"/>
      <c r="C329" s="135"/>
      <c r="D329" s="135"/>
      <c r="E329" s="135"/>
      <c r="F329" s="135"/>
      <c r="G329" s="135"/>
      <c r="H329" s="135"/>
      <c r="I329" s="135"/>
      <c r="J329" s="135"/>
      <c r="K329" s="135"/>
      <c r="L329" s="135"/>
      <c r="M329" s="135"/>
      <c r="N329" s="135"/>
      <c r="O329" s="135"/>
      <c r="P329" s="135"/>
      <c r="Q329" s="135"/>
      <c r="R329" s="135"/>
      <c r="S329" s="135"/>
      <c r="T329" s="135"/>
      <c r="U329" s="135"/>
      <c r="V329" s="135"/>
      <c r="W329" s="135"/>
      <c r="X329" s="135"/>
      <c r="Y329" s="135"/>
      <c r="Z329" s="135"/>
    </row>
    <row r="330" spans="1:26" ht="21.6" customHeight="1">
      <c r="A330" s="135"/>
      <c r="B330" s="135"/>
      <c r="C330" s="135"/>
      <c r="D330" s="135"/>
      <c r="E330" s="135"/>
      <c r="F330" s="135"/>
      <c r="G330" s="135"/>
      <c r="H330" s="135"/>
      <c r="I330" s="135"/>
      <c r="J330" s="135"/>
      <c r="K330" s="135"/>
      <c r="L330" s="135"/>
      <c r="M330" s="135"/>
      <c r="N330" s="135"/>
      <c r="O330" s="135"/>
      <c r="P330" s="135"/>
      <c r="Q330" s="135"/>
      <c r="R330" s="135"/>
      <c r="S330" s="135"/>
      <c r="T330" s="135"/>
      <c r="U330" s="135"/>
      <c r="V330" s="135"/>
      <c r="W330" s="135"/>
      <c r="X330" s="135"/>
      <c r="Y330" s="135"/>
      <c r="Z330" s="135"/>
    </row>
    <row r="331" spans="1:26" ht="21.6" customHeight="1">
      <c r="A331" s="135"/>
      <c r="B331" s="135"/>
      <c r="C331" s="135"/>
      <c r="D331" s="135"/>
      <c r="E331" s="135"/>
      <c r="F331" s="135"/>
      <c r="G331" s="135"/>
      <c r="H331" s="135"/>
      <c r="I331" s="135"/>
      <c r="J331" s="135"/>
      <c r="K331" s="135"/>
      <c r="L331" s="135"/>
      <c r="M331" s="135"/>
      <c r="N331" s="135"/>
      <c r="O331" s="135"/>
      <c r="P331" s="135"/>
      <c r="Q331" s="135"/>
      <c r="R331" s="135"/>
      <c r="S331" s="135"/>
      <c r="T331" s="135"/>
      <c r="U331" s="135"/>
      <c r="V331" s="135"/>
      <c r="W331" s="135"/>
      <c r="X331" s="135"/>
      <c r="Y331" s="135"/>
      <c r="Z331" s="135"/>
    </row>
    <row r="332" spans="1:26" ht="21.6" customHeight="1">
      <c r="A332" s="135"/>
      <c r="B332" s="135"/>
      <c r="C332" s="135"/>
      <c r="D332" s="135"/>
      <c r="E332" s="135"/>
      <c r="F332" s="135"/>
      <c r="G332" s="135"/>
      <c r="H332" s="135"/>
      <c r="I332" s="135"/>
      <c r="J332" s="135"/>
      <c r="K332" s="135"/>
      <c r="L332" s="135"/>
      <c r="M332" s="135"/>
      <c r="N332" s="135"/>
      <c r="O332" s="135"/>
      <c r="P332" s="135"/>
      <c r="Q332" s="135"/>
      <c r="R332" s="135"/>
      <c r="S332" s="135"/>
      <c r="T332" s="135"/>
      <c r="U332" s="135"/>
      <c r="V332" s="135"/>
      <c r="W332" s="135"/>
      <c r="X332" s="135"/>
      <c r="Y332" s="135"/>
      <c r="Z332" s="135"/>
    </row>
    <row r="333" spans="1:26" ht="21.6" customHeight="1">
      <c r="A333" s="135"/>
      <c r="B333" s="135"/>
      <c r="C333" s="135"/>
      <c r="D333" s="135"/>
      <c r="E333" s="135"/>
      <c r="F333" s="135"/>
      <c r="G333" s="135"/>
      <c r="H333" s="135"/>
      <c r="I333" s="135"/>
      <c r="J333" s="135"/>
      <c r="K333" s="135"/>
      <c r="L333" s="135"/>
      <c r="M333" s="135"/>
      <c r="N333" s="135"/>
      <c r="O333" s="135"/>
      <c r="P333" s="135"/>
      <c r="Q333" s="135"/>
      <c r="R333" s="135"/>
      <c r="S333" s="135"/>
      <c r="T333" s="135"/>
      <c r="U333" s="135"/>
      <c r="V333" s="135"/>
      <c r="W333" s="135"/>
      <c r="X333" s="135"/>
      <c r="Y333" s="135"/>
      <c r="Z333" s="135"/>
    </row>
    <row r="334" spans="1:26" ht="21.6" customHeight="1">
      <c r="A334" s="135"/>
      <c r="B334" s="135"/>
      <c r="C334" s="135"/>
      <c r="D334" s="135"/>
      <c r="E334" s="135"/>
      <c r="F334" s="135"/>
      <c r="G334" s="135"/>
      <c r="H334" s="135"/>
      <c r="I334" s="135"/>
      <c r="J334" s="135"/>
      <c r="K334" s="135"/>
      <c r="L334" s="135"/>
      <c r="M334" s="135"/>
      <c r="N334" s="135"/>
      <c r="O334" s="135"/>
      <c r="P334" s="135"/>
      <c r="Q334" s="135"/>
      <c r="R334" s="135"/>
      <c r="S334" s="135"/>
      <c r="T334" s="135"/>
      <c r="U334" s="135"/>
      <c r="V334" s="135"/>
      <c r="W334" s="135"/>
      <c r="X334" s="135"/>
      <c r="Y334" s="135"/>
      <c r="Z334" s="135"/>
    </row>
    <row r="335" spans="1:26" ht="21.6" customHeight="1">
      <c r="A335" s="135"/>
      <c r="B335" s="135"/>
      <c r="C335" s="135"/>
      <c r="D335" s="135"/>
      <c r="E335" s="135"/>
      <c r="F335" s="135"/>
      <c r="G335" s="135"/>
      <c r="H335" s="135"/>
      <c r="I335" s="135"/>
      <c r="J335" s="135"/>
      <c r="K335" s="135"/>
      <c r="L335" s="135"/>
      <c r="M335" s="135"/>
      <c r="N335" s="135"/>
      <c r="O335" s="135"/>
      <c r="P335" s="135"/>
      <c r="Q335" s="135"/>
      <c r="R335" s="135"/>
      <c r="S335" s="135"/>
      <c r="T335" s="135"/>
      <c r="U335" s="135"/>
      <c r="V335" s="135"/>
      <c r="W335" s="135"/>
      <c r="X335" s="135"/>
      <c r="Y335" s="135"/>
      <c r="Z335" s="135"/>
    </row>
    <row r="336" spans="1:26" ht="21.6" customHeight="1">
      <c r="A336" s="135"/>
      <c r="B336" s="135"/>
      <c r="C336" s="135"/>
      <c r="D336" s="135"/>
      <c r="E336" s="135"/>
      <c r="F336" s="135"/>
      <c r="G336" s="135"/>
      <c r="H336" s="135"/>
      <c r="I336" s="135"/>
      <c r="J336" s="135"/>
      <c r="K336" s="135"/>
      <c r="L336" s="135"/>
      <c r="M336" s="135"/>
      <c r="N336" s="135"/>
      <c r="O336" s="135"/>
      <c r="P336" s="135"/>
      <c r="Q336" s="135"/>
      <c r="R336" s="135"/>
      <c r="S336" s="135"/>
      <c r="T336" s="135"/>
      <c r="U336" s="135"/>
      <c r="V336" s="135"/>
      <c r="W336" s="135"/>
      <c r="X336" s="135"/>
      <c r="Y336" s="135"/>
      <c r="Z336" s="135"/>
    </row>
    <row r="337" spans="1:26" ht="21.6" customHeight="1">
      <c r="A337" s="135"/>
      <c r="B337" s="135"/>
      <c r="C337" s="135"/>
      <c r="D337" s="135"/>
      <c r="E337" s="135"/>
      <c r="F337" s="135"/>
      <c r="G337" s="135"/>
      <c r="H337" s="135"/>
      <c r="I337" s="135"/>
      <c r="J337" s="135"/>
      <c r="K337" s="135"/>
      <c r="L337" s="135"/>
      <c r="M337" s="135"/>
      <c r="N337" s="135"/>
      <c r="O337" s="135"/>
      <c r="P337" s="135"/>
      <c r="Q337" s="135"/>
      <c r="R337" s="135"/>
      <c r="S337" s="135"/>
      <c r="T337" s="135"/>
      <c r="U337" s="135"/>
      <c r="V337" s="135"/>
      <c r="W337" s="135"/>
      <c r="X337" s="135"/>
      <c r="Y337" s="135"/>
      <c r="Z337" s="135"/>
    </row>
    <row r="338" spans="1:26" ht="21.6" customHeight="1">
      <c r="A338" s="135"/>
      <c r="B338" s="135"/>
      <c r="C338" s="135"/>
      <c r="D338" s="135"/>
      <c r="E338" s="135"/>
      <c r="F338" s="135"/>
      <c r="G338" s="135"/>
      <c r="H338" s="135"/>
      <c r="I338" s="135"/>
      <c r="J338" s="135"/>
      <c r="K338" s="135"/>
      <c r="L338" s="135"/>
      <c r="M338" s="135"/>
      <c r="N338" s="135"/>
      <c r="O338" s="135"/>
      <c r="P338" s="135"/>
      <c r="Q338" s="135"/>
      <c r="R338" s="135"/>
      <c r="S338" s="135"/>
      <c r="T338" s="135"/>
      <c r="U338" s="135"/>
      <c r="V338" s="135"/>
      <c r="W338" s="135"/>
      <c r="X338" s="135"/>
      <c r="Y338" s="135"/>
      <c r="Z338" s="135"/>
    </row>
    <row r="339" spans="1:26" ht="21.6" customHeight="1">
      <c r="A339" s="135"/>
      <c r="B339" s="135"/>
      <c r="C339" s="135"/>
      <c r="D339" s="135"/>
      <c r="E339" s="135"/>
      <c r="F339" s="135"/>
      <c r="G339" s="135"/>
      <c r="H339" s="135"/>
      <c r="I339" s="135"/>
      <c r="J339" s="135"/>
      <c r="K339" s="135"/>
      <c r="L339" s="135"/>
      <c r="M339" s="135"/>
      <c r="N339" s="135"/>
      <c r="O339" s="135"/>
      <c r="P339" s="135"/>
      <c r="Q339" s="135"/>
      <c r="R339" s="135"/>
      <c r="S339" s="135"/>
      <c r="T339" s="135"/>
      <c r="U339" s="135"/>
      <c r="V339" s="135"/>
      <c r="W339" s="135"/>
      <c r="X339" s="135"/>
      <c r="Y339" s="135"/>
      <c r="Z339" s="135"/>
    </row>
    <row r="340" spans="1:26" ht="21.6" customHeight="1">
      <c r="A340" s="135"/>
      <c r="B340" s="135"/>
      <c r="C340" s="135"/>
      <c r="D340" s="135"/>
      <c r="E340" s="135"/>
      <c r="F340" s="135"/>
      <c r="G340" s="135"/>
      <c r="H340" s="135"/>
      <c r="I340" s="135"/>
      <c r="J340" s="135"/>
      <c r="K340" s="135"/>
      <c r="L340" s="135"/>
      <c r="M340" s="135"/>
      <c r="N340" s="135"/>
      <c r="O340" s="135"/>
      <c r="P340" s="135"/>
      <c r="Q340" s="135"/>
      <c r="R340" s="135"/>
      <c r="S340" s="135"/>
      <c r="T340" s="135"/>
      <c r="U340" s="135"/>
      <c r="V340" s="135"/>
      <c r="W340" s="135"/>
      <c r="X340" s="135"/>
      <c r="Y340" s="135"/>
      <c r="Z340" s="135"/>
    </row>
    <row r="341" spans="1:26" ht="21.6" customHeight="1">
      <c r="A341" s="135"/>
      <c r="B341" s="135"/>
      <c r="C341" s="135"/>
      <c r="D341" s="135"/>
      <c r="E341" s="135"/>
      <c r="F341" s="135"/>
      <c r="G341" s="135"/>
      <c r="H341" s="135"/>
      <c r="I341" s="135"/>
      <c r="J341" s="135"/>
      <c r="K341" s="135"/>
      <c r="L341" s="135"/>
      <c r="M341" s="135"/>
      <c r="N341" s="135"/>
      <c r="O341" s="135"/>
      <c r="P341" s="135"/>
      <c r="Q341" s="135"/>
      <c r="R341" s="135"/>
      <c r="S341" s="135"/>
      <c r="T341" s="135"/>
      <c r="U341" s="135"/>
      <c r="V341" s="135"/>
      <c r="W341" s="135"/>
      <c r="X341" s="135"/>
      <c r="Y341" s="135"/>
      <c r="Z341" s="135"/>
    </row>
    <row r="342" spans="1:26" ht="21.6" customHeight="1">
      <c r="A342" s="135"/>
      <c r="B342" s="135"/>
      <c r="C342" s="135"/>
      <c r="D342" s="135"/>
      <c r="E342" s="135"/>
      <c r="F342" s="135"/>
      <c r="G342" s="135"/>
      <c r="H342" s="135"/>
      <c r="I342" s="135"/>
      <c r="J342" s="135"/>
      <c r="K342" s="135"/>
      <c r="L342" s="135"/>
      <c r="M342" s="135"/>
      <c r="N342" s="135"/>
      <c r="O342" s="135"/>
      <c r="P342" s="135"/>
      <c r="Q342" s="135"/>
      <c r="R342" s="135"/>
      <c r="S342" s="135"/>
      <c r="T342" s="135"/>
      <c r="U342" s="135"/>
      <c r="V342" s="135"/>
      <c r="W342" s="135"/>
      <c r="X342" s="135"/>
      <c r="Y342" s="135"/>
      <c r="Z342" s="135"/>
    </row>
    <row r="343" spans="1:26" ht="21.6" customHeight="1">
      <c r="A343" s="135"/>
      <c r="B343" s="135"/>
      <c r="C343" s="135"/>
      <c r="D343" s="135"/>
      <c r="E343" s="135"/>
      <c r="F343" s="135"/>
      <c r="G343" s="135"/>
      <c r="H343" s="135"/>
      <c r="I343" s="135"/>
      <c r="J343" s="135"/>
      <c r="K343" s="135"/>
      <c r="L343" s="135"/>
      <c r="M343" s="135"/>
      <c r="N343" s="135"/>
      <c r="O343" s="135"/>
      <c r="P343" s="135"/>
      <c r="Q343" s="135"/>
      <c r="R343" s="135"/>
      <c r="S343" s="135"/>
      <c r="T343" s="135"/>
      <c r="U343" s="135"/>
      <c r="V343" s="135"/>
      <c r="W343" s="135"/>
      <c r="X343" s="135"/>
      <c r="Y343" s="135"/>
      <c r="Z343" s="135"/>
    </row>
    <row r="344" spans="1:26" ht="21.6" customHeight="1">
      <c r="A344" s="135"/>
      <c r="B344" s="135"/>
      <c r="C344" s="135"/>
      <c r="D344" s="135"/>
      <c r="E344" s="135"/>
      <c r="F344" s="135"/>
      <c r="G344" s="135"/>
      <c r="H344" s="135"/>
      <c r="I344" s="135"/>
      <c r="J344" s="135"/>
      <c r="K344" s="135"/>
      <c r="L344" s="135"/>
      <c r="M344" s="135"/>
      <c r="N344" s="135"/>
      <c r="O344" s="135"/>
      <c r="P344" s="135"/>
      <c r="Q344" s="135"/>
      <c r="R344" s="135"/>
      <c r="S344" s="135"/>
      <c r="T344" s="135"/>
      <c r="U344" s="135"/>
      <c r="V344" s="135"/>
      <c r="W344" s="135"/>
      <c r="X344" s="135"/>
      <c r="Y344" s="135"/>
      <c r="Z344" s="135"/>
    </row>
    <row r="345" spans="1:26" ht="21.6" customHeight="1">
      <c r="A345" s="135"/>
      <c r="B345" s="135"/>
      <c r="C345" s="135"/>
      <c r="D345" s="135"/>
      <c r="E345" s="135"/>
      <c r="F345" s="135"/>
      <c r="G345" s="135"/>
      <c r="H345" s="135"/>
      <c r="I345" s="135"/>
      <c r="J345" s="135"/>
      <c r="K345" s="135"/>
      <c r="L345" s="135"/>
      <c r="M345" s="135"/>
      <c r="N345" s="135"/>
      <c r="O345" s="135"/>
      <c r="P345" s="135"/>
      <c r="Q345" s="135"/>
      <c r="R345" s="135"/>
      <c r="S345" s="135"/>
      <c r="T345" s="135"/>
      <c r="U345" s="135"/>
      <c r="V345" s="135"/>
      <c r="W345" s="135"/>
      <c r="X345" s="135"/>
      <c r="Y345" s="135"/>
      <c r="Z345" s="135"/>
    </row>
    <row r="346" spans="1:26" ht="21.6" customHeight="1">
      <c r="A346" s="135"/>
      <c r="B346" s="135"/>
      <c r="C346" s="135"/>
      <c r="D346" s="135"/>
      <c r="E346" s="135"/>
      <c r="F346" s="135"/>
      <c r="G346" s="135"/>
      <c r="H346" s="135"/>
      <c r="I346" s="135"/>
      <c r="J346" s="135"/>
      <c r="K346" s="135"/>
      <c r="L346" s="135"/>
      <c r="M346" s="135"/>
      <c r="N346" s="135"/>
      <c r="O346" s="135"/>
      <c r="P346" s="135"/>
      <c r="Q346" s="135"/>
      <c r="R346" s="135"/>
      <c r="S346" s="135"/>
      <c r="T346" s="135"/>
      <c r="U346" s="135"/>
      <c r="V346" s="135"/>
      <c r="W346" s="135"/>
      <c r="X346" s="135"/>
      <c r="Y346" s="135"/>
      <c r="Z346" s="135"/>
    </row>
    <row r="347" spans="1:26" ht="21.6" customHeight="1">
      <c r="A347" s="135"/>
      <c r="B347" s="135"/>
      <c r="C347" s="135"/>
      <c r="D347" s="135"/>
      <c r="E347" s="135"/>
      <c r="F347" s="135"/>
      <c r="G347" s="135"/>
      <c r="H347" s="135"/>
      <c r="I347" s="135"/>
      <c r="J347" s="135"/>
      <c r="K347" s="135"/>
      <c r="L347" s="135"/>
      <c r="M347" s="135"/>
      <c r="N347" s="135"/>
      <c r="O347" s="135"/>
      <c r="P347" s="135"/>
      <c r="Q347" s="135"/>
      <c r="R347" s="135"/>
      <c r="S347" s="135"/>
      <c r="T347" s="135"/>
      <c r="U347" s="135"/>
      <c r="V347" s="135"/>
      <c r="W347" s="135"/>
      <c r="X347" s="135"/>
      <c r="Y347" s="135"/>
      <c r="Z347" s="135"/>
    </row>
    <row r="348" spans="1:26" ht="21.6" customHeight="1">
      <c r="A348" s="135"/>
      <c r="B348" s="135"/>
      <c r="C348" s="135"/>
      <c r="D348" s="135"/>
      <c r="E348" s="135"/>
      <c r="F348" s="135"/>
      <c r="G348" s="135"/>
      <c r="H348" s="135"/>
      <c r="I348" s="135"/>
      <c r="J348" s="135"/>
      <c r="K348" s="135"/>
      <c r="L348" s="135"/>
      <c r="M348" s="135"/>
      <c r="N348" s="135"/>
      <c r="O348" s="135"/>
      <c r="P348" s="135"/>
      <c r="Q348" s="135"/>
      <c r="R348" s="135"/>
      <c r="S348" s="135"/>
      <c r="T348" s="135"/>
      <c r="U348" s="135"/>
      <c r="V348" s="135"/>
      <c r="W348" s="135"/>
      <c r="X348" s="135"/>
      <c r="Y348" s="135"/>
      <c r="Z348" s="135"/>
    </row>
    <row r="349" spans="1:26" ht="21.6" customHeight="1">
      <c r="A349" s="135"/>
      <c r="B349" s="135"/>
      <c r="C349" s="135"/>
      <c r="D349" s="135"/>
      <c r="E349" s="135"/>
      <c r="F349" s="135"/>
      <c r="G349" s="135"/>
      <c r="H349" s="135"/>
      <c r="I349" s="135"/>
      <c r="J349" s="135"/>
      <c r="K349" s="135"/>
      <c r="L349" s="135"/>
      <c r="M349" s="135"/>
      <c r="N349" s="135"/>
      <c r="O349" s="135"/>
      <c r="P349" s="135"/>
      <c r="Q349" s="135"/>
      <c r="R349" s="135"/>
      <c r="S349" s="135"/>
      <c r="T349" s="135"/>
      <c r="U349" s="135"/>
      <c r="V349" s="135"/>
      <c r="W349" s="135"/>
      <c r="X349" s="135"/>
      <c r="Y349" s="135"/>
      <c r="Z349" s="135"/>
    </row>
    <row r="350" spans="1:26" ht="21.6" customHeight="1">
      <c r="A350" s="135"/>
      <c r="B350" s="135"/>
      <c r="C350" s="135"/>
      <c r="D350" s="135"/>
      <c r="E350" s="135"/>
      <c r="F350" s="135"/>
      <c r="G350" s="135"/>
      <c r="H350" s="135"/>
      <c r="I350" s="135"/>
      <c r="J350" s="135"/>
      <c r="K350" s="135"/>
      <c r="L350" s="135"/>
      <c r="M350" s="135"/>
      <c r="N350" s="135"/>
      <c r="O350" s="135"/>
      <c r="P350" s="135"/>
      <c r="Q350" s="135"/>
      <c r="R350" s="135"/>
      <c r="S350" s="135"/>
      <c r="T350" s="135"/>
      <c r="U350" s="135"/>
      <c r="V350" s="135"/>
      <c r="W350" s="135"/>
      <c r="X350" s="135"/>
      <c r="Y350" s="135"/>
      <c r="Z350" s="135"/>
    </row>
    <row r="351" spans="1:26" ht="21.6" customHeight="1">
      <c r="A351" s="135"/>
      <c r="B351" s="135"/>
      <c r="C351" s="135"/>
      <c r="D351" s="135"/>
      <c r="E351" s="135"/>
      <c r="F351" s="135"/>
      <c r="G351" s="135"/>
      <c r="H351" s="135"/>
      <c r="I351" s="135"/>
      <c r="J351" s="135"/>
      <c r="K351" s="135"/>
      <c r="L351" s="135"/>
      <c r="M351" s="135"/>
      <c r="N351" s="135"/>
      <c r="O351" s="135"/>
      <c r="P351" s="135"/>
      <c r="Q351" s="135"/>
      <c r="R351" s="135"/>
      <c r="S351" s="135"/>
      <c r="T351" s="135"/>
      <c r="U351" s="135"/>
      <c r="V351" s="135"/>
      <c r="W351" s="135"/>
      <c r="X351" s="135"/>
      <c r="Y351" s="135"/>
      <c r="Z351" s="135"/>
    </row>
    <row r="352" spans="1:26" ht="21.6" customHeight="1">
      <c r="A352" s="135"/>
      <c r="B352" s="135"/>
      <c r="C352" s="135"/>
      <c r="D352" s="135"/>
      <c r="E352" s="135"/>
      <c r="F352" s="135"/>
      <c r="G352" s="135"/>
      <c r="H352" s="135"/>
      <c r="I352" s="135"/>
      <c r="J352" s="135"/>
      <c r="K352" s="135"/>
      <c r="L352" s="135"/>
      <c r="M352" s="135"/>
      <c r="N352" s="135"/>
      <c r="O352" s="135"/>
      <c r="P352" s="135"/>
      <c r="Q352" s="135"/>
      <c r="R352" s="135"/>
      <c r="S352" s="135"/>
      <c r="T352" s="135"/>
      <c r="U352" s="135"/>
      <c r="V352" s="135"/>
      <c r="W352" s="135"/>
      <c r="X352" s="135"/>
      <c r="Y352" s="135"/>
      <c r="Z352" s="135"/>
    </row>
    <row r="353" spans="1:26" ht="21.6" customHeight="1">
      <c r="A353" s="135"/>
      <c r="B353" s="135"/>
      <c r="C353" s="135"/>
      <c r="D353" s="135"/>
      <c r="E353" s="135"/>
      <c r="F353" s="135"/>
      <c r="G353" s="135"/>
      <c r="H353" s="135"/>
      <c r="I353" s="135"/>
      <c r="J353" s="135"/>
      <c r="K353" s="135"/>
      <c r="L353" s="135"/>
      <c r="M353" s="135"/>
      <c r="N353" s="135"/>
      <c r="O353" s="135"/>
      <c r="P353" s="135"/>
      <c r="Q353" s="135"/>
      <c r="R353" s="135"/>
      <c r="S353" s="135"/>
      <c r="T353" s="135"/>
      <c r="U353" s="135"/>
      <c r="V353" s="135"/>
      <c r="W353" s="135"/>
      <c r="X353" s="135"/>
      <c r="Y353" s="135"/>
      <c r="Z353" s="135"/>
    </row>
    <row r="354" spans="1:26" ht="21.6" customHeight="1">
      <c r="A354" s="135"/>
      <c r="B354" s="135"/>
      <c r="C354" s="135"/>
      <c r="D354" s="135"/>
      <c r="E354" s="135"/>
      <c r="F354" s="135"/>
      <c r="G354" s="135"/>
      <c r="H354" s="135"/>
      <c r="I354" s="135"/>
      <c r="J354" s="135"/>
      <c r="K354" s="135"/>
      <c r="L354" s="135"/>
      <c r="M354" s="135"/>
      <c r="N354" s="135"/>
      <c r="O354" s="135"/>
      <c r="P354" s="135"/>
      <c r="Q354" s="135"/>
      <c r="R354" s="135"/>
      <c r="S354" s="135"/>
      <c r="T354" s="135"/>
      <c r="U354" s="135"/>
      <c r="V354" s="135"/>
      <c r="W354" s="135"/>
      <c r="X354" s="135"/>
      <c r="Y354" s="135"/>
      <c r="Z354" s="135"/>
    </row>
    <row r="355" spans="1:26" ht="21.6" customHeight="1">
      <c r="A355" s="135"/>
      <c r="B355" s="135"/>
      <c r="C355" s="135"/>
      <c r="D355" s="135"/>
      <c r="E355" s="135"/>
      <c r="F355" s="135"/>
      <c r="G355" s="135"/>
      <c r="H355" s="135"/>
      <c r="I355" s="135"/>
      <c r="J355" s="135"/>
      <c r="K355" s="135"/>
      <c r="L355" s="135"/>
      <c r="M355" s="135"/>
      <c r="N355" s="135"/>
      <c r="O355" s="135"/>
      <c r="P355" s="135"/>
      <c r="Q355" s="135"/>
      <c r="R355" s="135"/>
      <c r="S355" s="135"/>
      <c r="T355" s="135"/>
      <c r="U355" s="135"/>
      <c r="V355" s="135"/>
      <c r="W355" s="135"/>
      <c r="X355" s="135"/>
      <c r="Y355" s="135"/>
      <c r="Z355" s="135"/>
    </row>
    <row r="356" spans="1:26" ht="21.6" customHeight="1">
      <c r="A356" s="135"/>
      <c r="B356" s="135"/>
      <c r="C356" s="135"/>
      <c r="D356" s="135"/>
      <c r="E356" s="135"/>
      <c r="F356" s="135"/>
      <c r="G356" s="135"/>
      <c r="H356" s="135"/>
      <c r="I356" s="135"/>
      <c r="J356" s="135"/>
      <c r="K356" s="135"/>
      <c r="L356" s="135"/>
      <c r="M356" s="135"/>
      <c r="N356" s="135"/>
      <c r="O356" s="135"/>
      <c r="P356" s="135"/>
      <c r="Q356" s="135"/>
      <c r="R356" s="135"/>
      <c r="S356" s="135"/>
      <c r="T356" s="135"/>
      <c r="U356" s="135"/>
      <c r="V356" s="135"/>
      <c r="W356" s="135"/>
      <c r="X356" s="135"/>
      <c r="Y356" s="135"/>
      <c r="Z356" s="135"/>
    </row>
    <row r="357" spans="1:26" ht="21.6" customHeight="1">
      <c r="A357" s="135"/>
      <c r="B357" s="135"/>
      <c r="C357" s="135"/>
      <c r="D357" s="135"/>
      <c r="E357" s="135"/>
      <c r="F357" s="135"/>
      <c r="G357" s="135"/>
      <c r="H357" s="135"/>
      <c r="I357" s="135"/>
      <c r="J357" s="135"/>
      <c r="K357" s="135"/>
      <c r="L357" s="135"/>
      <c r="M357" s="135"/>
      <c r="N357" s="135"/>
      <c r="O357" s="135"/>
      <c r="P357" s="135"/>
      <c r="Q357" s="135"/>
      <c r="R357" s="135"/>
      <c r="S357" s="135"/>
      <c r="T357" s="135"/>
      <c r="U357" s="135"/>
      <c r="V357" s="135"/>
      <c r="W357" s="135"/>
      <c r="X357" s="135"/>
      <c r="Y357" s="135"/>
      <c r="Z357" s="135"/>
    </row>
    <row r="358" spans="1:26" ht="21.6" customHeight="1">
      <c r="A358" s="135"/>
      <c r="B358" s="135"/>
      <c r="C358" s="135"/>
      <c r="D358" s="135"/>
      <c r="E358" s="135"/>
      <c r="F358" s="135"/>
      <c r="G358" s="135"/>
      <c r="H358" s="135"/>
      <c r="I358" s="135"/>
      <c r="J358" s="135"/>
      <c r="K358" s="135"/>
      <c r="L358" s="135"/>
      <c r="M358" s="135"/>
      <c r="N358" s="135"/>
      <c r="O358" s="135"/>
      <c r="P358" s="135"/>
      <c r="Q358" s="135"/>
      <c r="R358" s="135"/>
      <c r="S358" s="135"/>
      <c r="T358" s="135"/>
      <c r="U358" s="135"/>
      <c r="V358" s="135"/>
      <c r="W358" s="135"/>
      <c r="X358" s="135"/>
      <c r="Y358" s="135"/>
      <c r="Z358" s="135"/>
    </row>
    <row r="359" spans="1:26" ht="21.6" customHeight="1">
      <c r="A359" s="135"/>
      <c r="B359" s="135"/>
      <c r="C359" s="135"/>
      <c r="D359" s="135"/>
      <c r="E359" s="135"/>
      <c r="F359" s="135"/>
      <c r="G359" s="135"/>
      <c r="H359" s="135"/>
      <c r="I359" s="135"/>
      <c r="J359" s="135"/>
      <c r="K359" s="135"/>
      <c r="L359" s="135"/>
      <c r="M359" s="135"/>
      <c r="N359" s="135"/>
      <c r="O359" s="135"/>
      <c r="P359" s="135"/>
      <c r="Q359" s="135"/>
      <c r="R359" s="135"/>
      <c r="S359" s="135"/>
      <c r="T359" s="135"/>
      <c r="U359" s="135"/>
      <c r="V359" s="135"/>
      <c r="W359" s="135"/>
      <c r="X359" s="135"/>
      <c r="Y359" s="135"/>
      <c r="Z359" s="135"/>
    </row>
    <row r="360" spans="1:26" ht="21.6" customHeight="1">
      <c r="A360" s="135"/>
      <c r="B360" s="135"/>
      <c r="C360" s="135"/>
      <c r="D360" s="135"/>
      <c r="E360" s="135"/>
      <c r="F360" s="135"/>
      <c r="G360" s="135"/>
      <c r="H360" s="135"/>
      <c r="I360" s="135"/>
      <c r="J360" s="135"/>
      <c r="K360" s="135"/>
      <c r="L360" s="135"/>
      <c r="M360" s="135"/>
      <c r="N360" s="135"/>
      <c r="O360" s="135"/>
      <c r="P360" s="135"/>
      <c r="Q360" s="135"/>
      <c r="R360" s="135"/>
      <c r="S360" s="135"/>
      <c r="T360" s="135"/>
      <c r="U360" s="135"/>
      <c r="V360" s="135"/>
      <c r="W360" s="135"/>
      <c r="X360" s="135"/>
      <c r="Y360" s="135"/>
      <c r="Z360" s="135"/>
    </row>
    <row r="361" spans="1:26" ht="21.6" customHeight="1">
      <c r="A361" s="135"/>
      <c r="B361" s="135"/>
      <c r="C361" s="135"/>
      <c r="D361" s="135"/>
      <c r="E361" s="135"/>
      <c r="F361" s="135"/>
      <c r="G361" s="135"/>
      <c r="H361" s="135"/>
      <c r="I361" s="135"/>
      <c r="J361" s="135"/>
      <c r="K361" s="135"/>
      <c r="L361" s="135"/>
      <c r="M361" s="135"/>
      <c r="N361" s="135"/>
      <c r="O361" s="135"/>
      <c r="P361" s="135"/>
      <c r="Q361" s="135"/>
      <c r="R361" s="135"/>
      <c r="S361" s="135"/>
      <c r="T361" s="135"/>
      <c r="U361" s="135"/>
      <c r="V361" s="135"/>
      <c r="W361" s="135"/>
      <c r="X361" s="135"/>
      <c r="Y361" s="135"/>
      <c r="Z361" s="135"/>
    </row>
    <row r="362" spans="1:26" ht="21.6" customHeight="1">
      <c r="A362" s="135"/>
      <c r="B362" s="135"/>
      <c r="C362" s="135"/>
      <c r="D362" s="135"/>
      <c r="E362" s="135"/>
      <c r="F362" s="135"/>
      <c r="G362" s="135"/>
      <c r="H362" s="135"/>
      <c r="I362" s="135"/>
      <c r="J362" s="135"/>
      <c r="K362" s="135"/>
      <c r="L362" s="135"/>
      <c r="M362" s="135"/>
      <c r="N362" s="135"/>
      <c r="O362" s="135"/>
      <c r="P362" s="135"/>
      <c r="Q362" s="135"/>
      <c r="R362" s="135"/>
      <c r="S362" s="135"/>
      <c r="T362" s="135"/>
      <c r="U362" s="135"/>
      <c r="V362" s="135"/>
      <c r="W362" s="135"/>
      <c r="X362" s="135"/>
      <c r="Y362" s="135"/>
      <c r="Z362" s="135"/>
    </row>
    <row r="363" spans="1:26" ht="21.6" customHeight="1">
      <c r="A363" s="135"/>
      <c r="B363" s="135"/>
      <c r="C363" s="135"/>
      <c r="D363" s="135"/>
      <c r="E363" s="135"/>
      <c r="F363" s="135"/>
      <c r="G363" s="135"/>
      <c r="H363" s="135"/>
      <c r="I363" s="135"/>
      <c r="J363" s="135"/>
      <c r="K363" s="135"/>
      <c r="L363" s="135"/>
      <c r="M363" s="135"/>
      <c r="N363" s="135"/>
      <c r="O363" s="135"/>
      <c r="P363" s="135"/>
      <c r="Q363" s="135"/>
      <c r="R363" s="135"/>
      <c r="S363" s="135"/>
      <c r="T363" s="135"/>
      <c r="U363" s="135"/>
      <c r="V363" s="135"/>
      <c r="W363" s="135"/>
      <c r="X363" s="135"/>
      <c r="Y363" s="135"/>
      <c r="Z363" s="135"/>
    </row>
    <row r="364" spans="1:26" ht="21.6" customHeight="1">
      <c r="A364" s="135"/>
      <c r="B364" s="135"/>
      <c r="C364" s="135"/>
      <c r="D364" s="135"/>
      <c r="E364" s="135"/>
      <c r="F364" s="135"/>
      <c r="G364" s="135"/>
      <c r="H364" s="135"/>
      <c r="I364" s="135"/>
      <c r="J364" s="135"/>
      <c r="K364" s="135"/>
      <c r="L364" s="135"/>
      <c r="M364" s="135"/>
      <c r="N364" s="135"/>
      <c r="O364" s="135"/>
      <c r="P364" s="135"/>
      <c r="Q364" s="135"/>
      <c r="R364" s="135"/>
      <c r="S364" s="135"/>
      <c r="T364" s="135"/>
      <c r="U364" s="135"/>
      <c r="V364" s="135"/>
      <c r="W364" s="135"/>
      <c r="X364" s="135"/>
      <c r="Y364" s="135"/>
      <c r="Z364" s="135"/>
    </row>
    <row r="365" spans="1:26" ht="21.6" customHeight="1">
      <c r="A365" s="135"/>
      <c r="B365" s="135"/>
      <c r="C365" s="135"/>
      <c r="D365" s="135"/>
      <c r="E365" s="135"/>
      <c r="F365" s="135"/>
      <c r="G365" s="135"/>
      <c r="H365" s="135"/>
      <c r="I365" s="135"/>
      <c r="J365" s="135"/>
      <c r="K365" s="135"/>
      <c r="L365" s="135"/>
      <c r="M365" s="135"/>
      <c r="N365" s="135"/>
      <c r="O365" s="135"/>
      <c r="P365" s="135"/>
      <c r="Q365" s="135"/>
      <c r="R365" s="135"/>
      <c r="S365" s="135"/>
      <c r="T365" s="135"/>
      <c r="U365" s="135"/>
      <c r="V365" s="135"/>
      <c r="W365" s="135"/>
      <c r="X365" s="135"/>
      <c r="Y365" s="135"/>
      <c r="Z365" s="135"/>
    </row>
    <row r="366" spans="1:26" ht="21.6" customHeight="1">
      <c r="A366" s="135"/>
      <c r="B366" s="135"/>
      <c r="C366" s="135"/>
      <c r="D366" s="135"/>
      <c r="E366" s="135"/>
      <c r="F366" s="135"/>
      <c r="G366" s="135"/>
      <c r="H366" s="135"/>
      <c r="I366" s="135"/>
      <c r="J366" s="135"/>
      <c r="K366" s="135"/>
      <c r="L366" s="135"/>
      <c r="M366" s="135"/>
      <c r="N366" s="135"/>
      <c r="O366" s="135"/>
      <c r="P366" s="135"/>
      <c r="Q366" s="135"/>
      <c r="R366" s="135"/>
      <c r="S366" s="135"/>
      <c r="T366" s="135"/>
      <c r="U366" s="135"/>
      <c r="V366" s="135"/>
      <c r="W366" s="135"/>
      <c r="X366" s="135"/>
      <c r="Y366" s="135"/>
      <c r="Z366" s="135"/>
    </row>
    <row r="367" spans="1:26" ht="21.6" customHeight="1">
      <c r="A367" s="135"/>
      <c r="B367" s="135"/>
      <c r="C367" s="135"/>
      <c r="D367" s="135"/>
      <c r="E367" s="135"/>
      <c r="F367" s="135"/>
      <c r="G367" s="135"/>
      <c r="H367" s="135"/>
      <c r="I367" s="135"/>
      <c r="J367" s="135"/>
      <c r="K367" s="135"/>
      <c r="L367" s="135"/>
      <c r="M367" s="135"/>
      <c r="N367" s="135"/>
      <c r="O367" s="135"/>
      <c r="P367" s="135"/>
      <c r="Q367" s="135"/>
      <c r="R367" s="135"/>
      <c r="S367" s="135"/>
      <c r="T367" s="135"/>
      <c r="U367" s="135"/>
      <c r="V367" s="135"/>
      <c r="W367" s="135"/>
      <c r="X367" s="135"/>
      <c r="Y367" s="135"/>
      <c r="Z367" s="135"/>
    </row>
    <row r="368" spans="1:26" ht="21.6" customHeight="1">
      <c r="A368" s="135"/>
      <c r="B368" s="135"/>
      <c r="C368" s="135"/>
      <c r="D368" s="135"/>
      <c r="E368" s="135"/>
      <c r="F368" s="135"/>
      <c r="G368" s="135"/>
      <c r="H368" s="135"/>
      <c r="I368" s="135"/>
      <c r="J368" s="135"/>
      <c r="K368" s="135"/>
      <c r="L368" s="135"/>
      <c r="M368" s="135"/>
      <c r="N368" s="135"/>
      <c r="O368" s="135"/>
      <c r="P368" s="135"/>
      <c r="Q368" s="135"/>
      <c r="R368" s="135"/>
      <c r="S368" s="135"/>
      <c r="T368" s="135"/>
      <c r="U368" s="135"/>
      <c r="V368" s="135"/>
      <c r="W368" s="135"/>
      <c r="X368" s="135"/>
      <c r="Y368" s="135"/>
      <c r="Z368" s="135"/>
    </row>
    <row r="369" spans="1:26" ht="21.6" customHeight="1">
      <c r="A369" s="135"/>
      <c r="B369" s="135"/>
      <c r="C369" s="135"/>
      <c r="D369" s="135"/>
      <c r="E369" s="135"/>
      <c r="F369" s="135"/>
      <c r="G369" s="135"/>
      <c r="H369" s="135"/>
      <c r="I369" s="135"/>
      <c r="J369" s="135"/>
      <c r="K369" s="135"/>
      <c r="L369" s="135"/>
      <c r="M369" s="135"/>
      <c r="N369" s="135"/>
      <c r="O369" s="135"/>
      <c r="P369" s="135"/>
      <c r="Q369" s="135"/>
      <c r="R369" s="135"/>
      <c r="S369" s="135"/>
      <c r="T369" s="135"/>
      <c r="U369" s="135"/>
      <c r="V369" s="135"/>
      <c r="W369" s="135"/>
      <c r="X369" s="135"/>
      <c r="Y369" s="135"/>
      <c r="Z369" s="135"/>
    </row>
    <row r="370" spans="1:26" ht="21.6" customHeight="1">
      <c r="A370" s="135"/>
      <c r="B370" s="135"/>
      <c r="C370" s="135"/>
      <c r="D370" s="135"/>
      <c r="E370" s="135"/>
      <c r="F370" s="135"/>
      <c r="G370" s="135"/>
      <c r="H370" s="135"/>
      <c r="I370" s="135"/>
      <c r="J370" s="135"/>
      <c r="K370" s="135"/>
      <c r="L370" s="135"/>
      <c r="M370" s="135"/>
      <c r="N370" s="135"/>
      <c r="O370" s="135"/>
      <c r="P370" s="135"/>
      <c r="Q370" s="135"/>
      <c r="R370" s="135"/>
      <c r="S370" s="135"/>
      <c r="T370" s="135"/>
      <c r="U370" s="135"/>
      <c r="V370" s="135"/>
      <c r="W370" s="135"/>
      <c r="X370" s="135"/>
      <c r="Y370" s="135"/>
      <c r="Z370" s="135"/>
    </row>
    <row r="371" spans="1:26" ht="21.6" customHeight="1">
      <c r="A371" s="135"/>
      <c r="B371" s="135"/>
      <c r="C371" s="135"/>
      <c r="D371" s="135"/>
      <c r="E371" s="135"/>
      <c r="F371" s="135"/>
      <c r="G371" s="135"/>
      <c r="H371" s="135"/>
      <c r="I371" s="135"/>
      <c r="J371" s="135"/>
      <c r="K371" s="135"/>
      <c r="L371" s="135"/>
      <c r="M371" s="135"/>
      <c r="N371" s="135"/>
      <c r="O371" s="135"/>
      <c r="P371" s="135"/>
      <c r="Q371" s="135"/>
      <c r="R371" s="135"/>
      <c r="S371" s="135"/>
      <c r="T371" s="135"/>
      <c r="U371" s="135"/>
      <c r="V371" s="135"/>
      <c r="W371" s="135"/>
      <c r="X371" s="135"/>
      <c r="Y371" s="135"/>
      <c r="Z371" s="135"/>
    </row>
    <row r="372" spans="1:26" ht="21.6" customHeight="1">
      <c r="A372" s="135"/>
      <c r="B372" s="135"/>
      <c r="C372" s="135"/>
      <c r="D372" s="135"/>
      <c r="E372" s="135"/>
      <c r="F372" s="135"/>
      <c r="G372" s="135"/>
      <c r="H372" s="135"/>
      <c r="I372" s="135"/>
      <c r="J372" s="135"/>
      <c r="K372" s="135"/>
      <c r="L372" s="135"/>
      <c r="M372" s="135"/>
      <c r="N372" s="135"/>
      <c r="O372" s="135"/>
      <c r="P372" s="135"/>
      <c r="Q372" s="135"/>
      <c r="R372" s="135"/>
      <c r="S372" s="135"/>
      <c r="T372" s="135"/>
      <c r="U372" s="135"/>
      <c r="V372" s="135"/>
      <c r="W372" s="135"/>
      <c r="X372" s="135"/>
      <c r="Y372" s="135"/>
      <c r="Z372" s="135"/>
    </row>
    <row r="373" spans="1:26" ht="21.6" customHeight="1">
      <c r="A373" s="135"/>
      <c r="B373" s="135"/>
      <c r="C373" s="135"/>
      <c r="D373" s="135"/>
      <c r="E373" s="135"/>
      <c r="F373" s="135"/>
      <c r="G373" s="135"/>
      <c r="H373" s="135"/>
      <c r="I373" s="135"/>
      <c r="J373" s="135"/>
      <c r="K373" s="135"/>
      <c r="L373" s="135"/>
      <c r="M373" s="135"/>
      <c r="N373" s="135"/>
      <c r="O373" s="135"/>
      <c r="P373" s="135"/>
      <c r="Q373" s="135"/>
      <c r="R373" s="135"/>
      <c r="S373" s="135"/>
      <c r="T373" s="135"/>
      <c r="U373" s="135"/>
      <c r="V373" s="135"/>
      <c r="W373" s="135"/>
      <c r="X373" s="135"/>
      <c r="Y373" s="135"/>
      <c r="Z373" s="135"/>
    </row>
    <row r="374" spans="1:26" ht="21.6" customHeight="1">
      <c r="A374" s="135"/>
      <c r="B374" s="135"/>
      <c r="C374" s="135"/>
      <c r="D374" s="135"/>
      <c r="E374" s="135"/>
      <c r="F374" s="135"/>
      <c r="G374" s="135"/>
      <c r="H374" s="135"/>
      <c r="I374" s="135"/>
      <c r="J374" s="135"/>
      <c r="K374" s="135"/>
      <c r="L374" s="135"/>
      <c r="M374" s="135"/>
      <c r="N374" s="135"/>
      <c r="O374" s="135"/>
      <c r="P374" s="135"/>
      <c r="Q374" s="135"/>
      <c r="R374" s="135"/>
      <c r="S374" s="135"/>
      <c r="T374" s="135"/>
      <c r="U374" s="135"/>
      <c r="V374" s="135"/>
      <c r="W374" s="135"/>
      <c r="X374" s="135"/>
      <c r="Y374" s="135"/>
      <c r="Z374" s="135"/>
    </row>
    <row r="375" spans="1:26" ht="21.6" customHeight="1">
      <c r="A375" s="135"/>
      <c r="B375" s="135"/>
      <c r="C375" s="135"/>
      <c r="D375" s="135"/>
      <c r="E375" s="135"/>
      <c r="F375" s="135"/>
      <c r="G375" s="135"/>
      <c r="H375" s="135"/>
      <c r="I375" s="135"/>
      <c r="J375" s="135"/>
      <c r="K375" s="135"/>
      <c r="L375" s="135"/>
      <c r="M375" s="135"/>
      <c r="N375" s="135"/>
      <c r="O375" s="135"/>
      <c r="P375" s="135"/>
      <c r="Q375" s="135"/>
      <c r="R375" s="135"/>
      <c r="S375" s="135"/>
      <c r="T375" s="135"/>
      <c r="U375" s="135"/>
      <c r="V375" s="135"/>
      <c r="W375" s="135"/>
      <c r="X375" s="135"/>
      <c r="Y375" s="135"/>
      <c r="Z375" s="135"/>
    </row>
    <row r="376" spans="1:26" ht="21.6" customHeight="1">
      <c r="A376" s="135"/>
      <c r="B376" s="135"/>
      <c r="C376" s="135"/>
      <c r="D376" s="135"/>
      <c r="E376" s="135"/>
      <c r="F376" s="135"/>
      <c r="G376" s="135"/>
      <c r="H376" s="135"/>
      <c r="I376" s="135"/>
      <c r="J376" s="135"/>
      <c r="K376" s="135"/>
      <c r="L376" s="135"/>
      <c r="M376" s="135"/>
      <c r="N376" s="135"/>
      <c r="O376" s="135"/>
      <c r="P376" s="135"/>
      <c r="Q376" s="135"/>
      <c r="R376" s="135"/>
      <c r="S376" s="135"/>
      <c r="T376" s="135"/>
      <c r="U376" s="135"/>
      <c r="V376" s="135"/>
      <c r="W376" s="135"/>
      <c r="X376" s="135"/>
      <c r="Y376" s="135"/>
      <c r="Z376" s="135"/>
    </row>
    <row r="377" spans="1:26" ht="21.6" customHeight="1">
      <c r="A377" s="135"/>
      <c r="B377" s="135"/>
      <c r="C377" s="135"/>
      <c r="D377" s="135"/>
      <c r="E377" s="135"/>
      <c r="F377" s="135"/>
      <c r="G377" s="135"/>
      <c r="H377" s="135"/>
      <c r="I377" s="135"/>
      <c r="J377" s="135"/>
      <c r="K377" s="135"/>
      <c r="L377" s="135"/>
      <c r="M377" s="135"/>
      <c r="N377" s="135"/>
      <c r="O377" s="135"/>
      <c r="P377" s="135"/>
      <c r="Q377" s="135"/>
      <c r="R377" s="135"/>
      <c r="S377" s="135"/>
      <c r="T377" s="135"/>
      <c r="U377" s="135"/>
      <c r="V377" s="135"/>
      <c r="W377" s="135"/>
      <c r="X377" s="135"/>
      <c r="Y377" s="135"/>
      <c r="Z377" s="135"/>
    </row>
    <row r="378" spans="1:26" ht="21.6" customHeight="1">
      <c r="A378" s="135"/>
      <c r="B378" s="135"/>
      <c r="C378" s="135"/>
      <c r="D378" s="135"/>
      <c r="E378" s="135"/>
      <c r="F378" s="135"/>
      <c r="G378" s="135"/>
      <c r="H378" s="135"/>
      <c r="I378" s="135"/>
      <c r="J378" s="135"/>
      <c r="K378" s="135"/>
      <c r="L378" s="135"/>
      <c r="M378" s="135"/>
      <c r="N378" s="135"/>
      <c r="O378" s="135"/>
      <c r="P378" s="135"/>
      <c r="Q378" s="135"/>
      <c r="R378" s="135"/>
      <c r="S378" s="135"/>
      <c r="T378" s="135"/>
      <c r="U378" s="135"/>
      <c r="V378" s="135"/>
      <c r="W378" s="135"/>
      <c r="X378" s="135"/>
      <c r="Y378" s="135"/>
      <c r="Z378" s="135"/>
    </row>
    <row r="379" spans="1:26" ht="21.6" customHeight="1">
      <c r="A379" s="135"/>
      <c r="B379" s="135"/>
      <c r="C379" s="135"/>
      <c r="D379" s="135"/>
      <c r="E379" s="135"/>
      <c r="F379" s="135"/>
      <c r="G379" s="135"/>
      <c r="H379" s="135"/>
      <c r="I379" s="135"/>
      <c r="J379" s="135"/>
      <c r="K379" s="135"/>
      <c r="L379" s="135"/>
      <c r="M379" s="135"/>
      <c r="N379" s="135"/>
      <c r="O379" s="135"/>
      <c r="P379" s="135"/>
      <c r="Q379" s="135"/>
      <c r="R379" s="135"/>
      <c r="S379" s="135"/>
      <c r="T379" s="135"/>
      <c r="U379" s="135"/>
      <c r="V379" s="135"/>
      <c r="W379" s="135"/>
      <c r="X379" s="135"/>
      <c r="Y379" s="135"/>
      <c r="Z379" s="135"/>
    </row>
    <row r="380" spans="1:26" ht="21.6" customHeight="1">
      <c r="A380" s="135"/>
      <c r="B380" s="135"/>
      <c r="C380" s="135"/>
      <c r="D380" s="135"/>
      <c r="E380" s="135"/>
      <c r="F380" s="135"/>
      <c r="G380" s="135"/>
      <c r="H380" s="135"/>
      <c r="I380" s="135"/>
      <c r="J380" s="135"/>
      <c r="K380" s="135"/>
      <c r="L380" s="135"/>
      <c r="M380" s="135"/>
      <c r="N380" s="135"/>
      <c r="O380" s="135"/>
      <c r="P380" s="135"/>
      <c r="Q380" s="135"/>
      <c r="R380" s="135"/>
      <c r="S380" s="135"/>
      <c r="T380" s="135"/>
      <c r="U380" s="135"/>
      <c r="V380" s="135"/>
      <c r="W380" s="135"/>
      <c r="X380" s="135"/>
      <c r="Y380" s="135"/>
      <c r="Z380" s="135"/>
    </row>
    <row r="381" spans="1:26" ht="21.6" customHeight="1">
      <c r="A381" s="135"/>
      <c r="B381" s="135"/>
      <c r="C381" s="135"/>
      <c r="D381" s="135"/>
      <c r="E381" s="135"/>
      <c r="F381" s="135"/>
      <c r="G381" s="135"/>
      <c r="H381" s="135"/>
      <c r="I381" s="135"/>
      <c r="J381" s="135"/>
      <c r="K381" s="135"/>
      <c r="L381" s="135"/>
      <c r="M381" s="135"/>
      <c r="N381" s="135"/>
      <c r="O381" s="135"/>
      <c r="P381" s="135"/>
      <c r="Q381" s="135"/>
      <c r="R381" s="135"/>
      <c r="S381" s="135"/>
      <c r="T381" s="135"/>
      <c r="U381" s="135"/>
      <c r="V381" s="135"/>
      <c r="W381" s="135"/>
      <c r="X381" s="135"/>
      <c r="Y381" s="135"/>
      <c r="Z381" s="135"/>
    </row>
    <row r="382" spans="1:26" ht="21.6" customHeight="1">
      <c r="A382" s="135"/>
      <c r="B382" s="135"/>
      <c r="C382" s="135"/>
      <c r="D382" s="135"/>
      <c r="E382" s="135"/>
      <c r="F382" s="135"/>
      <c r="G382" s="135"/>
      <c r="H382" s="135"/>
      <c r="I382" s="135"/>
      <c r="J382" s="135"/>
      <c r="K382" s="135"/>
      <c r="L382" s="135"/>
      <c r="M382" s="135"/>
      <c r="N382" s="135"/>
      <c r="O382" s="135"/>
      <c r="P382" s="135"/>
      <c r="Q382" s="135"/>
      <c r="R382" s="135"/>
      <c r="S382" s="135"/>
      <c r="T382" s="135"/>
      <c r="U382" s="135"/>
      <c r="V382" s="135"/>
      <c r="W382" s="135"/>
      <c r="X382" s="135"/>
      <c r="Y382" s="135"/>
      <c r="Z382" s="135"/>
    </row>
    <row r="383" spans="1:26" ht="21.6" customHeight="1">
      <c r="A383" s="135"/>
      <c r="B383" s="135"/>
      <c r="C383" s="135"/>
      <c r="D383" s="135"/>
      <c r="E383" s="135"/>
      <c r="F383" s="135"/>
      <c r="G383" s="135"/>
      <c r="H383" s="135"/>
      <c r="I383" s="135"/>
      <c r="J383" s="135"/>
      <c r="K383" s="135"/>
      <c r="L383" s="135"/>
      <c r="M383" s="135"/>
      <c r="N383" s="135"/>
      <c r="O383" s="135"/>
      <c r="P383" s="135"/>
      <c r="Q383" s="135"/>
      <c r="R383" s="135"/>
      <c r="S383" s="135"/>
      <c r="T383" s="135"/>
      <c r="U383" s="135"/>
      <c r="V383" s="135"/>
      <c r="W383" s="135"/>
      <c r="X383" s="135"/>
      <c r="Y383" s="135"/>
      <c r="Z383" s="135"/>
    </row>
    <row r="384" spans="1:26" ht="21.6" customHeight="1">
      <c r="A384" s="135"/>
      <c r="B384" s="135"/>
      <c r="C384" s="135"/>
      <c r="D384" s="135"/>
      <c r="E384" s="135"/>
      <c r="F384" s="135"/>
      <c r="G384" s="135"/>
      <c r="H384" s="135"/>
      <c r="I384" s="135"/>
      <c r="J384" s="135"/>
      <c r="K384" s="135"/>
      <c r="L384" s="135"/>
      <c r="M384" s="135"/>
      <c r="N384" s="135"/>
      <c r="O384" s="135"/>
      <c r="P384" s="135"/>
      <c r="Q384" s="135"/>
      <c r="R384" s="135"/>
      <c r="S384" s="135"/>
      <c r="T384" s="135"/>
      <c r="U384" s="135"/>
      <c r="V384" s="135"/>
      <c r="W384" s="135"/>
      <c r="X384" s="135"/>
      <c r="Y384" s="135"/>
      <c r="Z384" s="135"/>
    </row>
    <row r="385" spans="1:26" ht="21.6" customHeight="1">
      <c r="A385" s="135"/>
      <c r="B385" s="135"/>
      <c r="C385" s="135"/>
      <c r="D385" s="135"/>
      <c r="E385" s="135"/>
      <c r="F385" s="135"/>
      <c r="G385" s="135"/>
      <c r="H385" s="135"/>
      <c r="I385" s="135"/>
      <c r="J385" s="135"/>
      <c r="K385" s="135"/>
      <c r="L385" s="135"/>
      <c r="M385" s="135"/>
      <c r="N385" s="135"/>
      <c r="O385" s="135"/>
      <c r="P385" s="135"/>
      <c r="Q385" s="135"/>
      <c r="R385" s="135"/>
      <c r="S385" s="135"/>
      <c r="T385" s="135"/>
      <c r="U385" s="135"/>
      <c r="V385" s="135"/>
      <c r="W385" s="135"/>
      <c r="X385" s="135"/>
      <c r="Y385" s="135"/>
      <c r="Z385" s="135"/>
    </row>
    <row r="386" spans="1:26" ht="21.6" customHeight="1">
      <c r="A386" s="135"/>
      <c r="B386" s="135"/>
      <c r="C386" s="135"/>
      <c r="D386" s="135"/>
      <c r="E386" s="135"/>
      <c r="F386" s="135"/>
      <c r="G386" s="135"/>
      <c r="H386" s="135"/>
      <c r="I386" s="135"/>
      <c r="J386" s="135"/>
      <c r="K386" s="135"/>
      <c r="L386" s="135"/>
      <c r="M386" s="135"/>
      <c r="N386" s="135"/>
      <c r="O386" s="135"/>
      <c r="P386" s="135"/>
      <c r="Q386" s="135"/>
      <c r="R386" s="135"/>
      <c r="S386" s="135"/>
      <c r="T386" s="135"/>
      <c r="U386" s="135"/>
      <c r="V386" s="135"/>
      <c r="W386" s="135"/>
      <c r="X386" s="135"/>
      <c r="Y386" s="135"/>
      <c r="Z386" s="135"/>
    </row>
    <row r="387" spans="1:26" ht="21.6" customHeight="1">
      <c r="A387" s="135"/>
      <c r="B387" s="135"/>
      <c r="C387" s="135"/>
      <c r="D387" s="135"/>
      <c r="E387" s="135"/>
      <c r="F387" s="135"/>
      <c r="G387" s="135"/>
      <c r="H387" s="135"/>
      <c r="I387" s="135"/>
      <c r="J387" s="135"/>
      <c r="K387" s="135"/>
      <c r="L387" s="135"/>
      <c r="M387" s="135"/>
      <c r="N387" s="135"/>
      <c r="O387" s="135"/>
      <c r="P387" s="135"/>
      <c r="Q387" s="135"/>
      <c r="R387" s="135"/>
      <c r="S387" s="135"/>
      <c r="T387" s="135"/>
      <c r="U387" s="135"/>
      <c r="V387" s="135"/>
      <c r="W387" s="135"/>
      <c r="X387" s="135"/>
      <c r="Y387" s="135"/>
      <c r="Z387" s="135"/>
    </row>
    <row r="388" spans="1:26" ht="21.6" customHeight="1">
      <c r="A388" s="135"/>
      <c r="B388" s="135"/>
      <c r="C388" s="135"/>
      <c r="D388" s="135"/>
      <c r="E388" s="135"/>
      <c r="F388" s="135"/>
      <c r="G388" s="135"/>
      <c r="H388" s="135"/>
      <c r="I388" s="135"/>
      <c r="J388" s="135"/>
      <c r="K388" s="135"/>
      <c r="L388" s="135"/>
      <c r="M388" s="135"/>
      <c r="N388" s="135"/>
      <c r="O388" s="135"/>
      <c r="P388" s="135"/>
      <c r="Q388" s="135"/>
      <c r="R388" s="135"/>
      <c r="S388" s="135"/>
      <c r="T388" s="135"/>
      <c r="U388" s="135"/>
      <c r="V388" s="135"/>
      <c r="W388" s="135"/>
      <c r="X388" s="135"/>
      <c r="Y388" s="135"/>
      <c r="Z388" s="135"/>
    </row>
    <row r="389" spans="1:26" ht="21.6" customHeight="1">
      <c r="A389" s="135"/>
      <c r="B389" s="135"/>
      <c r="C389" s="135"/>
      <c r="D389" s="135"/>
      <c r="E389" s="135"/>
      <c r="F389" s="135"/>
      <c r="G389" s="135"/>
      <c r="H389" s="135"/>
      <c r="I389" s="135"/>
      <c r="J389" s="135"/>
      <c r="K389" s="135"/>
      <c r="L389" s="135"/>
      <c r="M389" s="135"/>
      <c r="N389" s="135"/>
      <c r="O389" s="135"/>
      <c r="P389" s="135"/>
      <c r="Q389" s="135"/>
      <c r="R389" s="135"/>
      <c r="S389" s="135"/>
      <c r="T389" s="135"/>
      <c r="U389" s="135"/>
      <c r="V389" s="135"/>
      <c r="W389" s="135"/>
      <c r="X389" s="135"/>
      <c r="Y389" s="135"/>
      <c r="Z389" s="135"/>
    </row>
    <row r="390" spans="1:26" ht="21.6" customHeight="1">
      <c r="A390" s="135"/>
      <c r="B390" s="135"/>
      <c r="C390" s="135"/>
      <c r="D390" s="135"/>
      <c r="E390" s="135"/>
      <c r="F390" s="135"/>
      <c r="G390" s="135"/>
      <c r="H390" s="135"/>
      <c r="I390" s="135"/>
      <c r="J390" s="135"/>
      <c r="K390" s="135"/>
      <c r="L390" s="135"/>
      <c r="M390" s="135"/>
      <c r="N390" s="135"/>
      <c r="O390" s="135"/>
      <c r="P390" s="135"/>
      <c r="Q390" s="135"/>
      <c r="R390" s="135"/>
      <c r="S390" s="135"/>
      <c r="T390" s="135"/>
      <c r="U390" s="135"/>
      <c r="V390" s="135"/>
      <c r="W390" s="135"/>
      <c r="X390" s="135"/>
      <c r="Y390" s="135"/>
      <c r="Z390" s="135"/>
    </row>
    <row r="391" spans="1:26" ht="21.6" customHeight="1">
      <c r="A391" s="135"/>
      <c r="B391" s="135"/>
      <c r="C391" s="135"/>
      <c r="D391" s="135"/>
      <c r="E391" s="135"/>
      <c r="F391" s="135"/>
      <c r="G391" s="135"/>
      <c r="H391" s="135"/>
      <c r="I391" s="135"/>
      <c r="J391" s="135"/>
      <c r="K391" s="135"/>
      <c r="L391" s="135"/>
      <c r="M391" s="135"/>
      <c r="N391" s="135"/>
      <c r="O391" s="135"/>
      <c r="P391" s="135"/>
      <c r="Q391" s="135"/>
      <c r="R391" s="135"/>
      <c r="S391" s="135"/>
      <c r="T391" s="135"/>
      <c r="U391" s="135"/>
      <c r="V391" s="135"/>
      <c r="W391" s="135"/>
      <c r="X391" s="135"/>
      <c r="Y391" s="135"/>
      <c r="Z391" s="135"/>
    </row>
    <row r="392" spans="1:26" ht="21.6" customHeight="1">
      <c r="A392" s="135"/>
      <c r="B392" s="135"/>
      <c r="C392" s="135"/>
      <c r="D392" s="135"/>
      <c r="E392" s="135"/>
      <c r="F392" s="135"/>
      <c r="G392" s="135"/>
      <c r="H392" s="135"/>
      <c r="I392" s="135"/>
      <c r="J392" s="135"/>
      <c r="K392" s="135"/>
      <c r="L392" s="135"/>
      <c r="M392" s="135"/>
      <c r="N392" s="135"/>
      <c r="O392" s="135"/>
      <c r="P392" s="135"/>
      <c r="Q392" s="135"/>
      <c r="R392" s="135"/>
      <c r="S392" s="135"/>
      <c r="T392" s="135"/>
      <c r="U392" s="135"/>
      <c r="V392" s="135"/>
      <c r="W392" s="135"/>
      <c r="X392" s="135"/>
      <c r="Y392" s="135"/>
      <c r="Z392" s="135"/>
    </row>
    <row r="393" spans="1:26" ht="21.6" customHeight="1">
      <c r="A393" s="135"/>
      <c r="B393" s="135"/>
      <c r="C393" s="135"/>
      <c r="D393" s="135"/>
      <c r="E393" s="135"/>
      <c r="F393" s="135"/>
      <c r="G393" s="135"/>
      <c r="H393" s="135"/>
      <c r="I393" s="135"/>
      <c r="J393" s="135"/>
      <c r="K393" s="135"/>
      <c r="L393" s="135"/>
      <c r="M393" s="135"/>
      <c r="N393" s="135"/>
      <c r="O393" s="135"/>
      <c r="P393" s="135"/>
      <c r="Q393" s="135"/>
      <c r="R393" s="135"/>
      <c r="S393" s="135"/>
      <c r="T393" s="135"/>
      <c r="U393" s="135"/>
      <c r="V393" s="135"/>
      <c r="W393" s="135"/>
      <c r="X393" s="135"/>
      <c r="Y393" s="135"/>
      <c r="Z393" s="135"/>
    </row>
    <row r="394" spans="1:26" ht="21.6" customHeight="1">
      <c r="A394" s="135"/>
      <c r="B394" s="135"/>
      <c r="C394" s="135"/>
      <c r="D394" s="135"/>
      <c r="E394" s="135"/>
      <c r="F394" s="135"/>
      <c r="G394" s="135"/>
      <c r="H394" s="135"/>
      <c r="I394" s="135"/>
      <c r="J394" s="135"/>
      <c r="K394" s="135"/>
      <c r="L394" s="135"/>
      <c r="M394" s="135"/>
      <c r="N394" s="135"/>
      <c r="O394" s="135"/>
      <c r="P394" s="135"/>
      <c r="Q394" s="135"/>
      <c r="R394" s="135"/>
      <c r="S394" s="135"/>
      <c r="T394" s="135"/>
      <c r="U394" s="135"/>
      <c r="V394" s="135"/>
      <c r="W394" s="135"/>
      <c r="X394" s="135"/>
      <c r="Y394" s="135"/>
      <c r="Z394" s="135"/>
    </row>
    <row r="395" spans="1:26" ht="21.6" customHeight="1">
      <c r="A395" s="135"/>
      <c r="B395" s="135"/>
      <c r="C395" s="135"/>
      <c r="D395" s="135"/>
      <c r="E395" s="135"/>
      <c r="F395" s="135"/>
      <c r="G395" s="135"/>
      <c r="H395" s="135"/>
      <c r="I395" s="135"/>
      <c r="J395" s="135"/>
      <c r="K395" s="135"/>
      <c r="L395" s="135"/>
      <c r="M395" s="135"/>
      <c r="N395" s="135"/>
      <c r="O395" s="135"/>
      <c r="P395" s="135"/>
      <c r="Q395" s="135"/>
      <c r="R395" s="135"/>
      <c r="S395" s="135"/>
      <c r="T395" s="135"/>
      <c r="U395" s="135"/>
      <c r="V395" s="135"/>
      <c r="W395" s="135"/>
      <c r="X395" s="135"/>
      <c r="Y395" s="135"/>
      <c r="Z395" s="135"/>
    </row>
    <row r="396" spans="1:26" ht="21.6" customHeight="1">
      <c r="A396" s="135"/>
      <c r="B396" s="135"/>
      <c r="C396" s="135"/>
      <c r="D396" s="135"/>
      <c r="E396" s="135"/>
      <c r="F396" s="135"/>
      <c r="G396" s="135"/>
      <c r="H396" s="135"/>
      <c r="I396" s="135"/>
      <c r="J396" s="135"/>
      <c r="K396" s="135"/>
      <c r="L396" s="135"/>
      <c r="M396" s="135"/>
      <c r="N396" s="135"/>
      <c r="O396" s="135"/>
      <c r="P396" s="135"/>
      <c r="Q396" s="135"/>
      <c r="R396" s="135"/>
      <c r="S396" s="135"/>
      <c r="T396" s="135"/>
      <c r="U396" s="135"/>
      <c r="V396" s="135"/>
      <c r="W396" s="135"/>
      <c r="X396" s="135"/>
      <c r="Y396" s="135"/>
      <c r="Z396" s="135"/>
    </row>
    <row r="397" spans="1:26" ht="21.6" customHeight="1">
      <c r="A397" s="135"/>
      <c r="B397" s="135"/>
      <c r="C397" s="135"/>
      <c r="D397" s="135"/>
      <c r="E397" s="135"/>
      <c r="F397" s="135"/>
      <c r="G397" s="135"/>
      <c r="H397" s="135"/>
      <c r="I397" s="135"/>
      <c r="J397" s="135"/>
      <c r="K397" s="135"/>
      <c r="L397" s="135"/>
      <c r="M397" s="135"/>
      <c r="N397" s="135"/>
      <c r="O397" s="135"/>
      <c r="P397" s="135"/>
      <c r="Q397" s="135"/>
      <c r="R397" s="135"/>
      <c r="S397" s="135"/>
      <c r="T397" s="135"/>
      <c r="U397" s="135"/>
      <c r="V397" s="135"/>
      <c r="W397" s="135"/>
      <c r="X397" s="135"/>
      <c r="Y397" s="135"/>
      <c r="Z397" s="135"/>
    </row>
    <row r="398" spans="1:26" ht="21.6" customHeight="1">
      <c r="A398" s="135"/>
      <c r="B398" s="135"/>
      <c r="C398" s="135"/>
      <c r="D398" s="135"/>
      <c r="E398" s="135"/>
      <c r="F398" s="135"/>
      <c r="G398" s="135"/>
      <c r="H398" s="135"/>
      <c r="I398" s="135"/>
      <c r="J398" s="135"/>
      <c r="K398" s="135"/>
      <c r="L398" s="135"/>
      <c r="M398" s="135"/>
      <c r="N398" s="135"/>
      <c r="O398" s="135"/>
      <c r="P398" s="135"/>
      <c r="Q398" s="135"/>
      <c r="R398" s="135"/>
      <c r="S398" s="135"/>
      <c r="T398" s="135"/>
      <c r="U398" s="135"/>
      <c r="V398" s="135"/>
      <c r="W398" s="135"/>
      <c r="X398" s="135"/>
      <c r="Y398" s="135"/>
      <c r="Z398" s="135"/>
    </row>
    <row r="399" spans="1:26" ht="21.6" customHeight="1">
      <c r="A399" s="135"/>
      <c r="B399" s="135"/>
      <c r="C399" s="135"/>
      <c r="D399" s="135"/>
      <c r="E399" s="135"/>
      <c r="F399" s="135"/>
      <c r="G399" s="135"/>
      <c r="H399" s="135"/>
      <c r="I399" s="135"/>
      <c r="J399" s="135"/>
      <c r="K399" s="135"/>
      <c r="L399" s="135"/>
      <c r="M399" s="135"/>
      <c r="N399" s="135"/>
      <c r="O399" s="135"/>
      <c r="P399" s="135"/>
      <c r="Q399" s="135"/>
      <c r="R399" s="135"/>
      <c r="S399" s="135"/>
      <c r="T399" s="135"/>
      <c r="U399" s="135"/>
      <c r="V399" s="135"/>
      <c r="W399" s="135"/>
      <c r="X399" s="135"/>
      <c r="Y399" s="135"/>
      <c r="Z399" s="135"/>
    </row>
    <row r="400" spans="1:26" ht="21.6" customHeight="1">
      <c r="A400" s="135"/>
      <c r="B400" s="135"/>
      <c r="C400" s="135"/>
      <c r="D400" s="135"/>
      <c r="E400" s="135"/>
      <c r="F400" s="135"/>
      <c r="G400" s="135"/>
      <c r="H400" s="135"/>
      <c r="I400" s="135"/>
      <c r="J400" s="135"/>
      <c r="K400" s="135"/>
      <c r="L400" s="135"/>
      <c r="M400" s="135"/>
      <c r="N400" s="135"/>
      <c r="O400" s="135"/>
      <c r="P400" s="135"/>
      <c r="Q400" s="135"/>
      <c r="R400" s="135"/>
      <c r="S400" s="135"/>
      <c r="T400" s="135"/>
      <c r="U400" s="135"/>
      <c r="V400" s="135"/>
      <c r="W400" s="135"/>
      <c r="X400" s="135"/>
      <c r="Y400" s="135"/>
      <c r="Z400" s="135"/>
    </row>
    <row r="401" spans="1:26" ht="21.6" customHeight="1">
      <c r="A401" s="135"/>
      <c r="B401" s="135"/>
      <c r="C401" s="135"/>
      <c r="D401" s="135"/>
      <c r="E401" s="135"/>
      <c r="F401" s="135"/>
      <c r="G401" s="135"/>
      <c r="H401" s="135"/>
      <c r="I401" s="135"/>
      <c r="J401" s="135"/>
      <c r="K401" s="135"/>
      <c r="L401" s="135"/>
      <c r="M401" s="135"/>
      <c r="N401" s="135"/>
      <c r="O401" s="135"/>
      <c r="P401" s="135"/>
      <c r="Q401" s="135"/>
      <c r="R401" s="135"/>
      <c r="S401" s="135"/>
      <c r="T401" s="135"/>
      <c r="U401" s="135"/>
      <c r="V401" s="135"/>
      <c r="W401" s="135"/>
      <c r="X401" s="135"/>
      <c r="Y401" s="135"/>
      <c r="Z401" s="135"/>
    </row>
    <row r="402" spans="1:26" ht="21.6" customHeight="1">
      <c r="A402" s="135"/>
      <c r="B402" s="135"/>
      <c r="C402" s="135"/>
      <c r="D402" s="135"/>
      <c r="E402" s="135"/>
      <c r="F402" s="135"/>
      <c r="G402" s="135"/>
      <c r="H402" s="135"/>
      <c r="I402" s="135"/>
      <c r="J402" s="135"/>
      <c r="K402" s="135"/>
      <c r="L402" s="135"/>
      <c r="M402" s="135"/>
      <c r="N402" s="135"/>
      <c r="O402" s="135"/>
      <c r="P402" s="135"/>
      <c r="Q402" s="135"/>
      <c r="R402" s="135"/>
      <c r="S402" s="135"/>
      <c r="T402" s="135"/>
      <c r="U402" s="135"/>
      <c r="V402" s="135"/>
      <c r="W402" s="135"/>
      <c r="X402" s="135"/>
      <c r="Y402" s="135"/>
      <c r="Z402" s="135"/>
    </row>
    <row r="403" spans="1:26" ht="21.6" customHeight="1">
      <c r="A403" s="135"/>
      <c r="B403" s="135"/>
      <c r="C403" s="135"/>
      <c r="D403" s="135"/>
      <c r="E403" s="135"/>
      <c r="F403" s="135"/>
      <c r="G403" s="135"/>
      <c r="H403" s="135"/>
      <c r="I403" s="135"/>
      <c r="J403" s="135"/>
      <c r="K403" s="135"/>
      <c r="L403" s="135"/>
      <c r="M403" s="135"/>
      <c r="N403" s="135"/>
      <c r="O403" s="135"/>
      <c r="P403" s="135"/>
      <c r="Q403" s="135"/>
      <c r="R403" s="135"/>
      <c r="S403" s="135"/>
      <c r="T403" s="135"/>
      <c r="U403" s="135"/>
      <c r="V403" s="135"/>
      <c r="W403" s="135"/>
      <c r="X403" s="135"/>
      <c r="Y403" s="135"/>
      <c r="Z403" s="135"/>
    </row>
    <row r="404" spans="1:26" ht="21.6" customHeight="1">
      <c r="A404" s="135"/>
      <c r="B404" s="135"/>
      <c r="C404" s="135"/>
      <c r="D404" s="135"/>
      <c r="E404" s="135"/>
      <c r="F404" s="135"/>
      <c r="G404" s="135"/>
      <c r="H404" s="135"/>
      <c r="I404" s="135"/>
      <c r="J404" s="135"/>
      <c r="K404" s="135"/>
      <c r="L404" s="135"/>
      <c r="M404" s="135"/>
      <c r="N404" s="135"/>
      <c r="O404" s="135"/>
      <c r="P404" s="135"/>
      <c r="Q404" s="135"/>
      <c r="R404" s="135"/>
      <c r="S404" s="135"/>
      <c r="T404" s="135"/>
      <c r="U404" s="135"/>
      <c r="V404" s="135"/>
      <c r="W404" s="135"/>
      <c r="X404" s="135"/>
      <c r="Y404" s="135"/>
      <c r="Z404" s="135"/>
    </row>
    <row r="405" spans="1:26" ht="21.6" customHeight="1">
      <c r="A405" s="135"/>
      <c r="B405" s="135"/>
      <c r="C405" s="135"/>
      <c r="D405" s="135"/>
      <c r="E405" s="135"/>
      <c r="F405" s="135"/>
      <c r="G405" s="135"/>
      <c r="H405" s="135"/>
      <c r="I405" s="135"/>
      <c r="J405" s="135"/>
      <c r="K405" s="135"/>
      <c r="L405" s="135"/>
      <c r="M405" s="135"/>
      <c r="N405" s="135"/>
      <c r="O405" s="135"/>
      <c r="P405" s="135"/>
      <c r="Q405" s="135"/>
      <c r="R405" s="135"/>
      <c r="S405" s="135"/>
      <c r="T405" s="135"/>
      <c r="U405" s="135"/>
      <c r="V405" s="135"/>
      <c r="W405" s="135"/>
      <c r="X405" s="135"/>
      <c r="Y405" s="135"/>
      <c r="Z405" s="135"/>
    </row>
    <row r="406" spans="1:26" ht="21.6" customHeight="1">
      <c r="A406" s="135"/>
      <c r="B406" s="135"/>
      <c r="C406" s="135"/>
      <c r="D406" s="135"/>
      <c r="E406" s="135"/>
      <c r="F406" s="135"/>
      <c r="G406" s="135"/>
      <c r="H406" s="135"/>
      <c r="I406" s="135"/>
      <c r="J406" s="135"/>
      <c r="K406" s="135"/>
      <c r="L406" s="135"/>
      <c r="M406" s="135"/>
      <c r="N406" s="135"/>
      <c r="O406" s="135"/>
      <c r="P406" s="135"/>
      <c r="Q406" s="135"/>
      <c r="R406" s="135"/>
      <c r="S406" s="135"/>
      <c r="T406" s="135"/>
      <c r="U406" s="135"/>
      <c r="V406" s="135"/>
      <c r="W406" s="135"/>
      <c r="X406" s="135"/>
      <c r="Y406" s="135"/>
      <c r="Z406" s="135"/>
    </row>
    <row r="407" spans="1:26" ht="21.6" customHeight="1">
      <c r="A407" s="135"/>
      <c r="B407" s="135"/>
      <c r="C407" s="135"/>
      <c r="D407" s="135"/>
      <c r="E407" s="135"/>
      <c r="F407" s="135"/>
      <c r="G407" s="135"/>
      <c r="H407" s="135"/>
      <c r="I407" s="135"/>
      <c r="J407" s="135"/>
      <c r="K407" s="135"/>
      <c r="L407" s="135"/>
      <c r="M407" s="135"/>
      <c r="N407" s="135"/>
      <c r="O407" s="135"/>
      <c r="P407" s="135"/>
      <c r="Q407" s="135"/>
      <c r="R407" s="135"/>
      <c r="S407" s="135"/>
      <c r="T407" s="135"/>
      <c r="U407" s="135"/>
      <c r="V407" s="135"/>
      <c r="W407" s="135"/>
      <c r="X407" s="135"/>
      <c r="Y407" s="135"/>
      <c r="Z407" s="135"/>
    </row>
    <row r="408" spans="1:26" ht="21.6" customHeight="1">
      <c r="A408" s="135"/>
      <c r="B408" s="135"/>
      <c r="C408" s="135"/>
      <c r="D408" s="135"/>
      <c r="E408" s="135"/>
      <c r="F408" s="135"/>
      <c r="G408" s="135"/>
      <c r="H408" s="135"/>
      <c r="I408" s="135"/>
      <c r="J408" s="135"/>
      <c r="K408" s="135"/>
      <c r="L408" s="135"/>
      <c r="M408" s="135"/>
      <c r="N408" s="135"/>
      <c r="O408" s="135"/>
      <c r="P408" s="135"/>
      <c r="Q408" s="135"/>
      <c r="R408" s="135"/>
      <c r="S408" s="135"/>
      <c r="T408" s="135"/>
      <c r="U408" s="135"/>
      <c r="V408" s="135"/>
      <c r="W408" s="135"/>
      <c r="X408" s="135"/>
      <c r="Y408" s="135"/>
      <c r="Z408" s="135"/>
    </row>
    <row r="409" spans="1:26" ht="21.6" customHeight="1">
      <c r="A409" s="135"/>
      <c r="B409" s="135"/>
      <c r="C409" s="135"/>
      <c r="D409" s="135"/>
      <c r="E409" s="135"/>
      <c r="F409" s="135"/>
      <c r="G409" s="135"/>
      <c r="H409" s="135"/>
      <c r="I409" s="135"/>
      <c r="J409" s="135"/>
      <c r="K409" s="135"/>
      <c r="L409" s="135"/>
      <c r="M409" s="135"/>
      <c r="N409" s="135"/>
      <c r="O409" s="135"/>
      <c r="P409" s="135"/>
      <c r="Q409" s="135"/>
      <c r="R409" s="135"/>
      <c r="S409" s="135"/>
      <c r="T409" s="135"/>
      <c r="U409" s="135"/>
      <c r="V409" s="135"/>
      <c r="W409" s="135"/>
      <c r="X409" s="135"/>
      <c r="Y409" s="135"/>
      <c r="Z409" s="135"/>
    </row>
    <row r="410" spans="1:26" ht="21.6" customHeight="1">
      <c r="A410" s="135"/>
      <c r="B410" s="135"/>
      <c r="C410" s="135"/>
      <c r="D410" s="135"/>
      <c r="E410" s="135"/>
      <c r="F410" s="135"/>
      <c r="G410" s="135"/>
      <c r="H410" s="135"/>
      <c r="I410" s="135"/>
      <c r="J410" s="135"/>
      <c r="K410" s="135"/>
      <c r="L410" s="135"/>
      <c r="M410" s="135"/>
      <c r="N410" s="135"/>
      <c r="O410" s="135"/>
      <c r="P410" s="135"/>
      <c r="Q410" s="135"/>
      <c r="R410" s="135"/>
      <c r="S410" s="135"/>
      <c r="T410" s="135"/>
      <c r="U410" s="135"/>
      <c r="V410" s="135"/>
      <c r="W410" s="135"/>
      <c r="X410" s="135"/>
      <c r="Y410" s="135"/>
      <c r="Z410" s="135"/>
    </row>
    <row r="411" spans="1:26" ht="21.6" customHeight="1">
      <c r="A411" s="135"/>
      <c r="B411" s="135"/>
      <c r="C411" s="135"/>
      <c r="D411" s="135"/>
      <c r="E411" s="135"/>
      <c r="F411" s="135"/>
      <c r="G411" s="135"/>
      <c r="H411" s="135"/>
      <c r="I411" s="135"/>
      <c r="J411" s="135"/>
      <c r="K411" s="135"/>
      <c r="L411" s="135"/>
      <c r="M411" s="135"/>
      <c r="N411" s="135"/>
      <c r="O411" s="135"/>
      <c r="P411" s="135"/>
      <c r="Q411" s="135"/>
      <c r="R411" s="135"/>
      <c r="S411" s="135"/>
      <c r="T411" s="135"/>
      <c r="U411" s="135"/>
      <c r="V411" s="135"/>
      <c r="W411" s="135"/>
      <c r="X411" s="135"/>
      <c r="Y411" s="135"/>
      <c r="Z411" s="135"/>
    </row>
    <row r="412" spans="1:26" ht="21.6" customHeight="1">
      <c r="A412" s="135"/>
      <c r="B412" s="135"/>
      <c r="C412" s="135"/>
      <c r="D412" s="135"/>
      <c r="E412" s="135"/>
      <c r="F412" s="135"/>
      <c r="G412" s="135"/>
      <c r="H412" s="135"/>
      <c r="I412" s="135"/>
      <c r="J412" s="135"/>
      <c r="K412" s="135"/>
      <c r="L412" s="135"/>
      <c r="M412" s="135"/>
      <c r="N412" s="135"/>
      <c r="O412" s="135"/>
      <c r="P412" s="135"/>
      <c r="Q412" s="135"/>
      <c r="R412" s="135"/>
      <c r="S412" s="135"/>
      <c r="T412" s="135"/>
      <c r="U412" s="135"/>
      <c r="V412" s="135"/>
      <c r="W412" s="135"/>
      <c r="X412" s="135"/>
      <c r="Y412" s="135"/>
      <c r="Z412" s="135"/>
    </row>
    <row r="413" spans="1:26" ht="21.6" customHeight="1">
      <c r="A413" s="135"/>
      <c r="B413" s="135"/>
      <c r="C413" s="135"/>
      <c r="D413" s="135"/>
      <c r="E413" s="135"/>
      <c r="F413" s="135"/>
      <c r="G413" s="135"/>
      <c r="H413" s="135"/>
      <c r="I413" s="135"/>
      <c r="J413" s="135"/>
      <c r="K413" s="135"/>
      <c r="L413" s="135"/>
      <c r="M413" s="135"/>
      <c r="N413" s="135"/>
      <c r="O413" s="135"/>
      <c r="P413" s="135"/>
      <c r="Q413" s="135"/>
      <c r="R413" s="135"/>
      <c r="S413" s="135"/>
      <c r="T413" s="135"/>
      <c r="U413" s="135"/>
      <c r="V413" s="135"/>
      <c r="W413" s="135"/>
      <c r="X413" s="135"/>
      <c r="Y413" s="135"/>
      <c r="Z413" s="135"/>
    </row>
    <row r="414" spans="1:26" ht="21.6" customHeight="1">
      <c r="A414" s="135"/>
      <c r="B414" s="135"/>
      <c r="C414" s="135"/>
      <c r="D414" s="135"/>
      <c r="E414" s="135"/>
      <c r="F414" s="135"/>
      <c r="G414" s="135"/>
      <c r="H414" s="135"/>
      <c r="I414" s="135"/>
      <c r="J414" s="135"/>
      <c r="K414" s="135"/>
      <c r="L414" s="135"/>
      <c r="M414" s="135"/>
      <c r="N414" s="135"/>
      <c r="O414" s="135"/>
      <c r="P414" s="135"/>
      <c r="Q414" s="135"/>
      <c r="R414" s="135"/>
      <c r="S414" s="135"/>
      <c r="T414" s="135"/>
      <c r="U414" s="135"/>
      <c r="V414" s="135"/>
      <c r="W414" s="135"/>
      <c r="X414" s="135"/>
      <c r="Y414" s="135"/>
      <c r="Z414" s="135"/>
    </row>
    <row r="415" spans="1:26" ht="21.6" customHeight="1">
      <c r="A415" s="135"/>
      <c r="B415" s="135"/>
      <c r="C415" s="135"/>
      <c r="D415" s="135"/>
      <c r="E415" s="135"/>
      <c r="F415" s="135"/>
      <c r="G415" s="135"/>
      <c r="H415" s="135"/>
      <c r="I415" s="135"/>
      <c r="J415" s="135"/>
      <c r="K415" s="135"/>
      <c r="L415" s="135"/>
      <c r="M415" s="135"/>
      <c r="N415" s="135"/>
      <c r="O415" s="135"/>
      <c r="P415" s="135"/>
      <c r="Q415" s="135"/>
      <c r="R415" s="135"/>
      <c r="S415" s="135"/>
      <c r="T415" s="135"/>
      <c r="U415" s="135"/>
      <c r="V415" s="135"/>
      <c r="W415" s="135"/>
      <c r="X415" s="135"/>
      <c r="Y415" s="135"/>
      <c r="Z415" s="135"/>
    </row>
    <row r="416" spans="1:26" ht="21.6" customHeight="1">
      <c r="A416" s="135"/>
      <c r="B416" s="135"/>
      <c r="C416" s="135"/>
      <c r="D416" s="135"/>
      <c r="E416" s="135"/>
      <c r="F416" s="135"/>
      <c r="G416" s="135"/>
      <c r="H416" s="135"/>
      <c r="I416" s="135"/>
      <c r="J416" s="135"/>
      <c r="K416" s="135"/>
      <c r="L416" s="135"/>
      <c r="M416" s="135"/>
      <c r="N416" s="135"/>
      <c r="O416" s="135"/>
      <c r="P416" s="135"/>
      <c r="Q416" s="135"/>
      <c r="R416" s="135"/>
      <c r="S416" s="135"/>
      <c r="T416" s="135"/>
      <c r="U416" s="135"/>
      <c r="V416" s="135"/>
      <c r="W416" s="135"/>
      <c r="X416" s="135"/>
      <c r="Y416" s="135"/>
      <c r="Z416" s="135"/>
    </row>
    <row r="417" spans="1:26" ht="21.6" customHeight="1">
      <c r="A417" s="135"/>
      <c r="B417" s="135"/>
      <c r="C417" s="135"/>
      <c r="D417" s="135"/>
      <c r="E417" s="135"/>
      <c r="F417" s="135"/>
      <c r="G417" s="135"/>
      <c r="H417" s="135"/>
      <c r="I417" s="135"/>
      <c r="J417" s="135"/>
      <c r="K417" s="135"/>
      <c r="L417" s="135"/>
      <c r="M417" s="135"/>
      <c r="N417" s="135"/>
      <c r="O417" s="135"/>
      <c r="P417" s="135"/>
      <c r="Q417" s="135"/>
      <c r="R417" s="135"/>
      <c r="S417" s="135"/>
      <c r="T417" s="135"/>
      <c r="U417" s="135"/>
      <c r="V417" s="135"/>
      <c r="W417" s="135"/>
      <c r="X417" s="135"/>
      <c r="Y417" s="135"/>
      <c r="Z417" s="135"/>
    </row>
    <row r="418" spans="1:26" ht="21.6" customHeight="1">
      <c r="A418" s="135"/>
      <c r="B418" s="135"/>
      <c r="C418" s="135"/>
      <c r="D418" s="135"/>
      <c r="E418" s="135"/>
      <c r="F418" s="135"/>
      <c r="G418" s="135"/>
      <c r="H418" s="135"/>
      <c r="I418" s="135"/>
      <c r="J418" s="135"/>
      <c r="K418" s="135"/>
      <c r="L418" s="135"/>
      <c r="M418" s="135"/>
      <c r="N418" s="135"/>
      <c r="O418" s="135"/>
      <c r="P418" s="135"/>
      <c r="Q418" s="135"/>
      <c r="R418" s="135"/>
      <c r="S418" s="135"/>
      <c r="T418" s="135"/>
      <c r="U418" s="135"/>
      <c r="V418" s="135"/>
      <c r="W418" s="135"/>
      <c r="X418" s="135"/>
      <c r="Y418" s="135"/>
      <c r="Z418" s="135"/>
    </row>
    <row r="419" spans="1:26" ht="21.6" customHeight="1">
      <c r="A419" s="135"/>
      <c r="B419" s="135"/>
      <c r="C419" s="135"/>
      <c r="D419" s="135"/>
      <c r="E419" s="135"/>
      <c r="F419" s="135"/>
      <c r="G419" s="135"/>
      <c r="H419" s="135"/>
      <c r="I419" s="135"/>
      <c r="J419" s="135"/>
      <c r="K419" s="135"/>
      <c r="L419" s="135"/>
      <c r="M419" s="135"/>
      <c r="N419" s="135"/>
      <c r="O419" s="135"/>
      <c r="P419" s="135"/>
      <c r="Q419" s="135"/>
      <c r="R419" s="135"/>
      <c r="S419" s="135"/>
      <c r="T419" s="135"/>
      <c r="U419" s="135"/>
      <c r="V419" s="135"/>
      <c r="W419" s="135"/>
      <c r="X419" s="135"/>
      <c r="Y419" s="135"/>
      <c r="Z419" s="135"/>
    </row>
    <row r="420" spans="1:26" ht="21.6" customHeight="1">
      <c r="A420" s="135"/>
      <c r="B420" s="135"/>
      <c r="C420" s="135"/>
      <c r="D420" s="135"/>
      <c r="E420" s="135"/>
      <c r="F420" s="135"/>
      <c r="G420" s="135"/>
      <c r="H420" s="135"/>
      <c r="I420" s="135"/>
      <c r="J420" s="135"/>
      <c r="K420" s="135"/>
      <c r="L420" s="135"/>
      <c r="M420" s="135"/>
      <c r="N420" s="135"/>
      <c r="O420" s="135"/>
      <c r="P420" s="135"/>
      <c r="Q420" s="135"/>
      <c r="R420" s="135"/>
      <c r="S420" s="135"/>
      <c r="T420" s="135"/>
      <c r="U420" s="135"/>
      <c r="V420" s="135"/>
      <c r="W420" s="135"/>
      <c r="X420" s="135"/>
      <c r="Y420" s="135"/>
      <c r="Z420" s="135"/>
    </row>
    <row r="421" spans="1:26" ht="21.6" customHeight="1">
      <c r="A421" s="135"/>
      <c r="B421" s="135"/>
      <c r="C421" s="135"/>
      <c r="D421" s="135"/>
      <c r="E421" s="135"/>
      <c r="F421" s="135"/>
      <c r="G421" s="135"/>
      <c r="H421" s="135"/>
      <c r="I421" s="135"/>
      <c r="J421" s="135"/>
      <c r="K421" s="135"/>
      <c r="L421" s="135"/>
      <c r="M421" s="135"/>
      <c r="N421" s="135"/>
      <c r="O421" s="135"/>
      <c r="P421" s="135"/>
      <c r="Q421" s="135"/>
      <c r="R421" s="135"/>
      <c r="S421" s="135"/>
      <c r="T421" s="135"/>
      <c r="U421" s="135"/>
      <c r="V421" s="135"/>
      <c r="W421" s="135"/>
      <c r="X421" s="135"/>
      <c r="Y421" s="135"/>
      <c r="Z421" s="135"/>
    </row>
    <row r="422" spans="1:26" ht="21.6" customHeight="1">
      <c r="A422" s="135"/>
      <c r="B422" s="135"/>
      <c r="C422" s="135"/>
      <c r="D422" s="135"/>
      <c r="E422" s="135"/>
      <c r="F422" s="135"/>
      <c r="G422" s="135"/>
      <c r="H422" s="135"/>
      <c r="I422" s="135"/>
      <c r="J422" s="135"/>
      <c r="K422" s="135"/>
      <c r="L422" s="135"/>
      <c r="M422" s="135"/>
      <c r="N422" s="135"/>
      <c r="O422" s="135"/>
      <c r="P422" s="135"/>
      <c r="Q422" s="135"/>
      <c r="R422" s="135"/>
      <c r="S422" s="135"/>
      <c r="T422" s="135"/>
      <c r="U422" s="135"/>
      <c r="V422" s="135"/>
      <c r="W422" s="135"/>
      <c r="X422" s="135"/>
      <c r="Y422" s="135"/>
      <c r="Z422" s="135"/>
    </row>
    <row r="423" spans="1:26" ht="21.6" customHeight="1">
      <c r="A423" s="135"/>
      <c r="B423" s="135"/>
      <c r="C423" s="135"/>
      <c r="D423" s="135"/>
      <c r="E423" s="135"/>
      <c r="F423" s="135"/>
      <c r="G423" s="135"/>
      <c r="H423" s="135"/>
      <c r="I423" s="135"/>
      <c r="J423" s="135"/>
      <c r="K423" s="135"/>
      <c r="L423" s="135"/>
      <c r="M423" s="135"/>
      <c r="N423" s="135"/>
      <c r="O423" s="135"/>
      <c r="P423" s="135"/>
      <c r="Q423" s="135"/>
      <c r="R423" s="135"/>
      <c r="S423" s="135"/>
      <c r="T423" s="135"/>
      <c r="U423" s="135"/>
      <c r="V423" s="135"/>
      <c r="W423" s="135"/>
      <c r="X423" s="135"/>
      <c r="Y423" s="135"/>
      <c r="Z423" s="135"/>
    </row>
    <row r="424" spans="1:26" ht="21.6" customHeight="1">
      <c r="A424" s="135"/>
      <c r="B424" s="135"/>
      <c r="C424" s="135"/>
      <c r="D424" s="135"/>
      <c r="E424" s="135"/>
      <c r="F424" s="135"/>
      <c r="G424" s="135"/>
      <c r="H424" s="135"/>
      <c r="I424" s="135"/>
      <c r="J424" s="135"/>
      <c r="K424" s="135"/>
      <c r="L424" s="135"/>
      <c r="M424" s="135"/>
      <c r="N424" s="135"/>
      <c r="O424" s="135"/>
      <c r="P424" s="135"/>
      <c r="Q424" s="135"/>
      <c r="R424" s="135"/>
      <c r="S424" s="135"/>
      <c r="T424" s="135"/>
      <c r="U424" s="135"/>
      <c r="V424" s="135"/>
      <c r="W424" s="135"/>
      <c r="X424" s="135"/>
      <c r="Y424" s="135"/>
      <c r="Z424" s="135"/>
    </row>
    <row r="425" spans="1:26" ht="21.6" customHeight="1">
      <c r="A425" s="135"/>
      <c r="B425" s="135"/>
      <c r="C425" s="135"/>
      <c r="D425" s="135"/>
      <c r="E425" s="135"/>
      <c r="F425" s="135"/>
      <c r="G425" s="135"/>
      <c r="H425" s="135"/>
      <c r="I425" s="135"/>
      <c r="J425" s="135"/>
      <c r="K425" s="135"/>
      <c r="L425" s="135"/>
      <c r="M425" s="135"/>
      <c r="N425" s="135"/>
      <c r="O425" s="135"/>
      <c r="P425" s="135"/>
      <c r="Q425" s="135"/>
      <c r="R425" s="135"/>
      <c r="S425" s="135"/>
      <c r="T425" s="135"/>
      <c r="U425" s="135"/>
      <c r="V425" s="135"/>
      <c r="W425" s="135"/>
      <c r="X425" s="135"/>
      <c r="Y425" s="135"/>
      <c r="Z425" s="135"/>
    </row>
    <row r="426" spans="1:26" ht="21.6" customHeight="1">
      <c r="A426" s="135"/>
      <c r="B426" s="135"/>
      <c r="C426" s="135"/>
      <c r="D426" s="135"/>
      <c r="E426" s="135"/>
      <c r="F426" s="135"/>
      <c r="G426" s="135"/>
      <c r="H426" s="135"/>
      <c r="I426" s="135"/>
      <c r="J426" s="135"/>
      <c r="K426" s="135"/>
      <c r="L426" s="135"/>
      <c r="M426" s="135"/>
      <c r="N426" s="135"/>
      <c r="O426" s="135"/>
      <c r="P426" s="135"/>
      <c r="Q426" s="135"/>
      <c r="R426" s="135"/>
      <c r="S426" s="135"/>
      <c r="T426" s="135"/>
      <c r="U426" s="135"/>
      <c r="V426" s="135"/>
      <c r="W426" s="135"/>
      <c r="X426" s="135"/>
      <c r="Y426" s="135"/>
      <c r="Z426" s="135"/>
    </row>
    <row r="427" spans="1:26" ht="21.6" customHeight="1">
      <c r="A427" s="135"/>
      <c r="B427" s="135"/>
      <c r="C427" s="135"/>
      <c r="D427" s="135"/>
      <c r="E427" s="135"/>
      <c r="F427" s="135"/>
      <c r="G427" s="135"/>
      <c r="H427" s="135"/>
      <c r="I427" s="135"/>
      <c r="J427" s="135"/>
      <c r="K427" s="135"/>
      <c r="L427" s="135"/>
      <c r="M427" s="135"/>
      <c r="N427" s="135"/>
      <c r="O427" s="135"/>
      <c r="P427" s="135"/>
      <c r="Q427" s="135"/>
      <c r="R427" s="135"/>
      <c r="S427" s="135"/>
      <c r="T427" s="135"/>
      <c r="U427" s="135"/>
      <c r="V427" s="135"/>
      <c r="W427" s="135"/>
      <c r="X427" s="135"/>
      <c r="Y427" s="135"/>
      <c r="Z427" s="135"/>
    </row>
    <row r="428" spans="1:26" ht="21.6" customHeight="1">
      <c r="A428" s="135"/>
      <c r="B428" s="135"/>
      <c r="C428" s="135"/>
      <c r="D428" s="135"/>
      <c r="E428" s="135"/>
      <c r="F428" s="135"/>
      <c r="G428" s="135"/>
      <c r="H428" s="135"/>
      <c r="I428" s="135"/>
      <c r="J428" s="135"/>
      <c r="K428" s="135"/>
      <c r="L428" s="135"/>
      <c r="M428" s="135"/>
      <c r="N428" s="135"/>
      <c r="O428" s="135"/>
      <c r="P428" s="135"/>
      <c r="Q428" s="135"/>
      <c r="R428" s="135"/>
      <c r="S428" s="135"/>
      <c r="T428" s="135"/>
      <c r="U428" s="135"/>
      <c r="V428" s="135"/>
      <c r="W428" s="135"/>
      <c r="X428" s="135"/>
      <c r="Y428" s="135"/>
      <c r="Z428" s="135"/>
    </row>
    <row r="429" spans="1:26" ht="21.6" customHeight="1">
      <c r="A429" s="135"/>
      <c r="B429" s="135"/>
      <c r="C429" s="135"/>
      <c r="D429" s="135"/>
      <c r="E429" s="135"/>
      <c r="F429" s="135"/>
      <c r="G429" s="135"/>
      <c r="H429" s="135"/>
      <c r="I429" s="135"/>
      <c r="J429" s="135"/>
      <c r="K429" s="135"/>
      <c r="L429" s="135"/>
      <c r="M429" s="135"/>
      <c r="N429" s="135"/>
      <c r="O429" s="135"/>
      <c r="P429" s="135"/>
      <c r="Q429" s="135"/>
      <c r="R429" s="135"/>
      <c r="S429" s="135"/>
      <c r="T429" s="135"/>
      <c r="U429" s="135"/>
      <c r="V429" s="135"/>
      <c r="W429" s="135"/>
      <c r="X429" s="135"/>
      <c r="Y429" s="135"/>
      <c r="Z429" s="135"/>
    </row>
    <row r="430" spans="1:26" ht="21.6" customHeight="1">
      <c r="A430" s="135"/>
      <c r="B430" s="135"/>
      <c r="C430" s="135"/>
      <c r="D430" s="135"/>
      <c r="E430" s="135"/>
      <c r="F430" s="135"/>
      <c r="G430" s="135"/>
      <c r="H430" s="135"/>
      <c r="I430" s="135"/>
      <c r="J430" s="135"/>
      <c r="K430" s="135"/>
      <c r="L430" s="135"/>
      <c r="M430" s="135"/>
      <c r="N430" s="135"/>
      <c r="O430" s="135"/>
      <c r="P430" s="135"/>
      <c r="Q430" s="135"/>
      <c r="R430" s="135"/>
      <c r="S430" s="135"/>
      <c r="T430" s="135"/>
      <c r="U430" s="135"/>
      <c r="V430" s="135"/>
      <c r="W430" s="135"/>
      <c r="X430" s="135"/>
      <c r="Y430" s="135"/>
      <c r="Z430" s="135"/>
    </row>
    <row r="431" spans="1:26" ht="21.6" customHeight="1">
      <c r="A431" s="135"/>
      <c r="B431" s="135"/>
      <c r="C431" s="135"/>
      <c r="D431" s="135"/>
      <c r="E431" s="135"/>
      <c r="F431" s="135"/>
      <c r="G431" s="135"/>
      <c r="H431" s="135"/>
      <c r="I431" s="135"/>
      <c r="J431" s="135"/>
      <c r="K431" s="135"/>
      <c r="L431" s="135"/>
      <c r="M431" s="135"/>
      <c r="N431" s="135"/>
      <c r="O431" s="135"/>
      <c r="P431" s="135"/>
      <c r="Q431" s="135"/>
      <c r="R431" s="135"/>
      <c r="S431" s="135"/>
      <c r="T431" s="135"/>
      <c r="U431" s="135"/>
      <c r="V431" s="135"/>
      <c r="W431" s="135"/>
      <c r="X431" s="135"/>
      <c r="Y431" s="135"/>
      <c r="Z431" s="135"/>
    </row>
    <row r="432" spans="1:26" ht="21.6" customHeight="1">
      <c r="A432" s="135"/>
      <c r="B432" s="135"/>
      <c r="C432" s="135"/>
      <c r="D432" s="135"/>
      <c r="E432" s="135"/>
      <c r="F432" s="135"/>
      <c r="G432" s="135"/>
      <c r="H432" s="135"/>
      <c r="I432" s="135"/>
      <c r="J432" s="135"/>
      <c r="K432" s="135"/>
      <c r="L432" s="135"/>
      <c r="M432" s="135"/>
      <c r="N432" s="135"/>
      <c r="O432" s="135"/>
      <c r="P432" s="135"/>
      <c r="Q432" s="135"/>
      <c r="R432" s="135"/>
      <c r="S432" s="135"/>
      <c r="T432" s="135"/>
      <c r="U432" s="135"/>
      <c r="V432" s="135"/>
      <c r="W432" s="135"/>
      <c r="X432" s="135"/>
      <c r="Y432" s="135"/>
      <c r="Z432" s="135"/>
    </row>
    <row r="433" spans="1:26" ht="21.6" customHeight="1">
      <c r="A433" s="135"/>
      <c r="B433" s="135"/>
      <c r="C433" s="135"/>
      <c r="D433" s="135"/>
      <c r="E433" s="135"/>
      <c r="F433" s="135"/>
      <c r="G433" s="135"/>
      <c r="H433" s="135"/>
      <c r="I433" s="135"/>
      <c r="J433" s="135"/>
      <c r="K433" s="135"/>
      <c r="L433" s="135"/>
      <c r="M433" s="135"/>
      <c r="N433" s="135"/>
      <c r="O433" s="135"/>
      <c r="P433" s="135"/>
      <c r="Q433" s="135"/>
      <c r="R433" s="135"/>
      <c r="S433" s="135"/>
      <c r="T433" s="135"/>
      <c r="U433" s="135"/>
      <c r="V433" s="135"/>
      <c r="W433" s="135"/>
      <c r="X433" s="135"/>
      <c r="Y433" s="135"/>
      <c r="Z433" s="135"/>
    </row>
    <row r="434" spans="1:26" ht="21.6" customHeight="1">
      <c r="A434" s="135"/>
      <c r="B434" s="135"/>
      <c r="C434" s="135"/>
      <c r="D434" s="135"/>
      <c r="E434" s="135"/>
      <c r="F434" s="135"/>
      <c r="G434" s="135"/>
      <c r="H434" s="135"/>
      <c r="I434" s="135"/>
      <c r="J434" s="135"/>
      <c r="K434" s="135"/>
      <c r="L434" s="135"/>
      <c r="M434" s="135"/>
      <c r="N434" s="135"/>
      <c r="O434" s="135"/>
      <c r="P434" s="135"/>
      <c r="Q434" s="135"/>
      <c r="R434" s="135"/>
      <c r="S434" s="135"/>
      <c r="T434" s="135"/>
      <c r="U434" s="135"/>
      <c r="V434" s="135"/>
      <c r="W434" s="135"/>
      <c r="X434" s="135"/>
      <c r="Y434" s="135"/>
      <c r="Z434" s="135"/>
    </row>
    <row r="435" spans="1:26" ht="21.6" customHeight="1">
      <c r="A435" s="135"/>
      <c r="B435" s="135"/>
      <c r="C435" s="135"/>
      <c r="D435" s="135"/>
      <c r="E435" s="135"/>
      <c r="F435" s="135"/>
      <c r="G435" s="135"/>
      <c r="H435" s="135"/>
      <c r="I435" s="135"/>
      <c r="J435" s="135"/>
      <c r="K435" s="135"/>
      <c r="L435" s="135"/>
      <c r="M435" s="135"/>
      <c r="N435" s="135"/>
      <c r="O435" s="135"/>
      <c r="P435" s="135"/>
      <c r="Q435" s="135"/>
      <c r="R435" s="135"/>
      <c r="S435" s="135"/>
      <c r="T435" s="135"/>
      <c r="U435" s="135"/>
      <c r="V435" s="135"/>
      <c r="W435" s="135"/>
      <c r="X435" s="135"/>
      <c r="Y435" s="135"/>
      <c r="Z435" s="135"/>
    </row>
    <row r="436" spans="1:26" ht="21.6" customHeight="1">
      <c r="A436" s="135"/>
      <c r="B436" s="135"/>
      <c r="C436" s="135"/>
      <c r="D436" s="135"/>
      <c r="E436" s="135"/>
      <c r="F436" s="135"/>
      <c r="G436" s="135"/>
      <c r="H436" s="135"/>
      <c r="I436" s="135"/>
      <c r="J436" s="135"/>
      <c r="K436" s="135"/>
      <c r="L436" s="135"/>
      <c r="M436" s="135"/>
      <c r="N436" s="135"/>
      <c r="O436" s="135"/>
      <c r="P436" s="135"/>
      <c r="Q436" s="135"/>
      <c r="R436" s="135"/>
      <c r="S436" s="135"/>
      <c r="T436" s="135"/>
      <c r="U436" s="135"/>
      <c r="V436" s="135"/>
      <c r="W436" s="135"/>
      <c r="X436" s="135"/>
      <c r="Y436" s="135"/>
      <c r="Z436" s="135"/>
    </row>
    <row r="437" spans="1:26" ht="21.6" customHeight="1">
      <c r="A437" s="135"/>
      <c r="B437" s="135"/>
      <c r="C437" s="135"/>
      <c r="D437" s="135"/>
      <c r="E437" s="135"/>
      <c r="F437" s="135"/>
      <c r="G437" s="135"/>
      <c r="H437" s="135"/>
      <c r="I437" s="135"/>
      <c r="J437" s="135"/>
      <c r="K437" s="135"/>
      <c r="L437" s="135"/>
      <c r="M437" s="135"/>
      <c r="N437" s="135"/>
      <c r="O437" s="135"/>
      <c r="P437" s="135"/>
      <c r="Q437" s="135"/>
      <c r="R437" s="135"/>
      <c r="S437" s="135"/>
      <c r="T437" s="135"/>
      <c r="U437" s="135"/>
      <c r="V437" s="135"/>
      <c r="W437" s="135"/>
      <c r="X437" s="135"/>
      <c r="Y437" s="135"/>
      <c r="Z437" s="135"/>
    </row>
    <row r="438" spans="1:26" ht="21.6" customHeight="1">
      <c r="A438" s="135"/>
      <c r="B438" s="135"/>
      <c r="C438" s="135"/>
      <c r="D438" s="135"/>
      <c r="E438" s="135"/>
      <c r="F438" s="135"/>
      <c r="G438" s="135"/>
      <c r="H438" s="135"/>
      <c r="I438" s="135"/>
      <c r="J438" s="135"/>
      <c r="K438" s="135"/>
      <c r="L438" s="135"/>
      <c r="M438" s="135"/>
      <c r="N438" s="135"/>
      <c r="O438" s="135"/>
      <c r="P438" s="135"/>
      <c r="Q438" s="135"/>
      <c r="R438" s="135"/>
      <c r="S438" s="135"/>
      <c r="T438" s="135"/>
      <c r="U438" s="135"/>
      <c r="V438" s="135"/>
      <c r="W438" s="135"/>
      <c r="X438" s="135"/>
      <c r="Y438" s="135"/>
      <c r="Z438" s="135"/>
    </row>
    <row r="439" spans="1:26" ht="21.6" customHeight="1">
      <c r="A439" s="135"/>
      <c r="B439" s="135"/>
      <c r="C439" s="135"/>
      <c r="D439" s="135"/>
      <c r="E439" s="135"/>
      <c r="F439" s="135"/>
      <c r="G439" s="135"/>
      <c r="H439" s="135"/>
      <c r="I439" s="135"/>
      <c r="J439" s="135"/>
      <c r="K439" s="135"/>
      <c r="L439" s="135"/>
      <c r="M439" s="135"/>
      <c r="N439" s="135"/>
      <c r="O439" s="135"/>
      <c r="P439" s="135"/>
      <c r="Q439" s="135"/>
      <c r="R439" s="135"/>
      <c r="S439" s="135"/>
      <c r="T439" s="135"/>
      <c r="U439" s="135"/>
      <c r="V439" s="135"/>
      <c r="W439" s="135"/>
      <c r="X439" s="135"/>
      <c r="Y439" s="135"/>
      <c r="Z439" s="135"/>
    </row>
    <row r="440" spans="1:26" ht="21.6" customHeight="1">
      <c r="A440" s="135"/>
      <c r="B440" s="135"/>
      <c r="C440" s="135"/>
      <c r="D440" s="135"/>
      <c r="E440" s="135"/>
      <c r="F440" s="135"/>
      <c r="G440" s="135"/>
      <c r="H440" s="135"/>
      <c r="I440" s="135"/>
      <c r="J440" s="135"/>
      <c r="K440" s="135"/>
      <c r="L440" s="135"/>
      <c r="M440" s="135"/>
      <c r="N440" s="135"/>
      <c r="O440" s="135"/>
      <c r="P440" s="135"/>
      <c r="Q440" s="135"/>
      <c r="R440" s="135"/>
      <c r="S440" s="135"/>
      <c r="T440" s="135"/>
      <c r="U440" s="135"/>
      <c r="V440" s="135"/>
      <c r="W440" s="135"/>
      <c r="X440" s="135"/>
      <c r="Y440" s="135"/>
      <c r="Z440" s="135"/>
    </row>
    <row r="441" spans="1:26" ht="21.6" customHeight="1">
      <c r="A441" s="135"/>
      <c r="B441" s="135"/>
      <c r="C441" s="135"/>
      <c r="D441" s="135"/>
      <c r="E441" s="135"/>
      <c r="F441" s="135"/>
      <c r="G441" s="135"/>
      <c r="H441" s="135"/>
      <c r="I441" s="135"/>
      <c r="J441" s="135"/>
      <c r="K441" s="135"/>
      <c r="L441" s="135"/>
      <c r="M441" s="135"/>
      <c r="N441" s="135"/>
      <c r="O441" s="135"/>
      <c r="P441" s="135"/>
      <c r="Q441" s="135"/>
      <c r="R441" s="135"/>
      <c r="S441" s="135"/>
      <c r="T441" s="135"/>
      <c r="U441" s="135"/>
      <c r="V441" s="135"/>
      <c r="W441" s="135"/>
      <c r="X441" s="135"/>
      <c r="Y441" s="135"/>
      <c r="Z441" s="135"/>
    </row>
    <row r="442" spans="1:26" ht="21.6" customHeight="1">
      <c r="A442" s="135"/>
      <c r="B442" s="135"/>
      <c r="C442" s="135"/>
      <c r="D442" s="135"/>
      <c r="E442" s="135"/>
      <c r="F442" s="135"/>
      <c r="G442" s="135"/>
      <c r="H442" s="135"/>
      <c r="I442" s="135"/>
      <c r="J442" s="135"/>
      <c r="K442" s="135"/>
      <c r="L442" s="135"/>
      <c r="M442" s="135"/>
      <c r="N442" s="135"/>
      <c r="O442" s="135"/>
      <c r="P442" s="135"/>
      <c r="Q442" s="135"/>
      <c r="R442" s="135"/>
      <c r="S442" s="135"/>
      <c r="T442" s="135"/>
      <c r="U442" s="135"/>
      <c r="V442" s="135"/>
      <c r="W442" s="135"/>
      <c r="X442" s="135"/>
      <c r="Y442" s="135"/>
      <c r="Z442" s="135"/>
    </row>
    <row r="443" spans="1:26" ht="21.6" customHeight="1">
      <c r="A443" s="135"/>
      <c r="B443" s="135"/>
      <c r="C443" s="135"/>
      <c r="D443" s="135"/>
      <c r="E443" s="135"/>
      <c r="F443" s="135"/>
      <c r="G443" s="135"/>
      <c r="H443" s="135"/>
      <c r="I443" s="135"/>
      <c r="J443" s="135"/>
      <c r="K443" s="135"/>
      <c r="L443" s="135"/>
      <c r="M443" s="135"/>
      <c r="N443" s="135"/>
      <c r="O443" s="135"/>
      <c r="P443" s="135"/>
      <c r="Q443" s="135"/>
      <c r="R443" s="135"/>
      <c r="S443" s="135"/>
      <c r="T443" s="135"/>
      <c r="U443" s="135"/>
      <c r="V443" s="135"/>
      <c r="W443" s="135"/>
      <c r="X443" s="135"/>
      <c r="Y443" s="135"/>
      <c r="Z443" s="135"/>
    </row>
    <row r="444" spans="1:26" ht="21.6" customHeight="1">
      <c r="A444" s="135"/>
      <c r="B444" s="135"/>
      <c r="C444" s="135"/>
      <c r="D444" s="135"/>
      <c r="E444" s="135"/>
      <c r="F444" s="135"/>
      <c r="G444" s="135"/>
      <c r="H444" s="135"/>
      <c r="I444" s="135"/>
      <c r="J444" s="135"/>
      <c r="K444" s="135"/>
      <c r="L444" s="135"/>
      <c r="M444" s="135"/>
      <c r="N444" s="135"/>
      <c r="O444" s="135"/>
      <c r="P444" s="135"/>
      <c r="Q444" s="135"/>
      <c r="R444" s="135"/>
      <c r="S444" s="135"/>
      <c r="T444" s="135"/>
      <c r="U444" s="135"/>
      <c r="V444" s="135"/>
      <c r="W444" s="135"/>
      <c r="X444" s="135"/>
      <c r="Y444" s="135"/>
      <c r="Z444" s="135"/>
    </row>
    <row r="445" spans="1:26" ht="21.6" customHeight="1">
      <c r="A445" s="135"/>
      <c r="B445" s="135"/>
      <c r="C445" s="135"/>
      <c r="D445" s="135"/>
      <c r="E445" s="135"/>
      <c r="F445" s="135"/>
      <c r="G445" s="135"/>
      <c r="H445" s="135"/>
      <c r="I445" s="135"/>
      <c r="J445" s="135"/>
      <c r="K445" s="135"/>
      <c r="L445" s="135"/>
      <c r="M445" s="135"/>
      <c r="N445" s="135"/>
      <c r="O445" s="135"/>
      <c r="P445" s="135"/>
      <c r="Q445" s="135"/>
      <c r="R445" s="135"/>
      <c r="S445" s="135"/>
      <c r="T445" s="135"/>
      <c r="U445" s="135"/>
      <c r="V445" s="135"/>
      <c r="W445" s="135"/>
      <c r="X445" s="135"/>
      <c r="Y445" s="135"/>
      <c r="Z445" s="135"/>
    </row>
    <row r="446" spans="1:26" ht="21.6" customHeight="1">
      <c r="A446" s="135"/>
      <c r="B446" s="135"/>
      <c r="C446" s="135"/>
      <c r="D446" s="135"/>
      <c r="E446" s="135"/>
      <c r="F446" s="135"/>
      <c r="G446" s="135"/>
      <c r="H446" s="135"/>
      <c r="I446" s="135"/>
      <c r="J446" s="135"/>
      <c r="K446" s="135"/>
      <c r="L446" s="135"/>
      <c r="M446" s="135"/>
      <c r="N446" s="135"/>
      <c r="O446" s="135"/>
      <c r="P446" s="135"/>
      <c r="Q446" s="135"/>
      <c r="R446" s="135"/>
      <c r="S446" s="135"/>
      <c r="T446" s="135"/>
      <c r="U446" s="135"/>
      <c r="V446" s="135"/>
      <c r="W446" s="135"/>
      <c r="X446" s="135"/>
      <c r="Y446" s="135"/>
      <c r="Z446" s="135"/>
    </row>
    <row r="447" spans="1:26" ht="21.6" customHeight="1">
      <c r="A447" s="135"/>
      <c r="B447" s="135"/>
      <c r="C447" s="135"/>
      <c r="D447" s="135"/>
      <c r="E447" s="135"/>
      <c r="F447" s="135"/>
      <c r="G447" s="135"/>
      <c r="H447" s="135"/>
      <c r="I447" s="135"/>
      <c r="J447" s="135"/>
      <c r="K447" s="135"/>
      <c r="L447" s="135"/>
      <c r="M447" s="135"/>
      <c r="N447" s="135"/>
      <c r="O447" s="135"/>
      <c r="P447" s="135"/>
      <c r="Q447" s="135"/>
      <c r="R447" s="135"/>
      <c r="S447" s="135"/>
      <c r="T447" s="135"/>
      <c r="U447" s="135"/>
      <c r="V447" s="135"/>
      <c r="W447" s="135"/>
      <c r="X447" s="135"/>
      <c r="Y447" s="135"/>
      <c r="Z447" s="135"/>
    </row>
    <row r="448" spans="1:26" ht="21.6" customHeight="1">
      <c r="A448" s="135"/>
      <c r="B448" s="135"/>
      <c r="C448" s="135"/>
      <c r="D448" s="135"/>
      <c r="E448" s="135"/>
      <c r="F448" s="135"/>
      <c r="G448" s="135"/>
      <c r="H448" s="135"/>
      <c r="I448" s="135"/>
      <c r="J448" s="135"/>
      <c r="K448" s="135"/>
      <c r="L448" s="135"/>
      <c r="M448" s="135"/>
      <c r="N448" s="135"/>
      <c r="O448" s="135"/>
      <c r="P448" s="135"/>
      <c r="Q448" s="135"/>
      <c r="R448" s="135"/>
      <c r="S448" s="135"/>
      <c r="T448" s="135"/>
      <c r="U448" s="135"/>
      <c r="V448" s="135"/>
      <c r="W448" s="135"/>
      <c r="X448" s="135"/>
      <c r="Y448" s="135"/>
      <c r="Z448" s="135"/>
    </row>
    <row r="449" spans="1:26" ht="21.6" customHeight="1">
      <c r="A449" s="135"/>
      <c r="B449" s="135"/>
      <c r="C449" s="135"/>
      <c r="D449" s="135"/>
      <c r="E449" s="135"/>
      <c r="F449" s="135"/>
      <c r="G449" s="135"/>
      <c r="H449" s="135"/>
      <c r="I449" s="135"/>
      <c r="J449" s="135"/>
      <c r="K449" s="135"/>
      <c r="L449" s="135"/>
      <c r="M449" s="135"/>
      <c r="N449" s="135"/>
      <c r="O449" s="135"/>
      <c r="P449" s="135"/>
      <c r="Q449" s="135"/>
      <c r="R449" s="135"/>
      <c r="S449" s="135"/>
      <c r="T449" s="135"/>
      <c r="U449" s="135"/>
      <c r="V449" s="135"/>
      <c r="W449" s="135"/>
      <c r="X449" s="135"/>
      <c r="Y449" s="135"/>
      <c r="Z449" s="135"/>
    </row>
    <row r="450" spans="1:26" ht="21.6" customHeight="1">
      <c r="A450" s="135"/>
      <c r="B450" s="135"/>
      <c r="C450" s="135"/>
      <c r="D450" s="135"/>
      <c r="E450" s="135"/>
      <c r="F450" s="135"/>
      <c r="G450" s="135"/>
      <c r="H450" s="135"/>
      <c r="I450" s="135"/>
      <c r="J450" s="135"/>
      <c r="K450" s="135"/>
      <c r="L450" s="135"/>
      <c r="M450" s="135"/>
      <c r="N450" s="135"/>
      <c r="O450" s="135"/>
      <c r="P450" s="135"/>
      <c r="Q450" s="135"/>
      <c r="R450" s="135"/>
      <c r="S450" s="135"/>
      <c r="T450" s="135"/>
      <c r="U450" s="135"/>
      <c r="V450" s="135"/>
      <c r="W450" s="135"/>
      <c r="X450" s="135"/>
      <c r="Y450" s="135"/>
      <c r="Z450" s="135"/>
    </row>
    <row r="451" spans="1:26" ht="21.6" customHeight="1">
      <c r="A451" s="135"/>
      <c r="B451" s="135"/>
      <c r="C451" s="135"/>
      <c r="D451" s="135"/>
      <c r="E451" s="135"/>
      <c r="F451" s="135"/>
      <c r="G451" s="135"/>
      <c r="H451" s="135"/>
      <c r="I451" s="135"/>
      <c r="J451" s="135"/>
      <c r="K451" s="135"/>
      <c r="L451" s="135"/>
      <c r="M451" s="135"/>
      <c r="N451" s="135"/>
      <c r="O451" s="135"/>
      <c r="P451" s="135"/>
      <c r="Q451" s="135"/>
      <c r="R451" s="135"/>
      <c r="S451" s="135"/>
      <c r="T451" s="135"/>
      <c r="U451" s="135"/>
      <c r="V451" s="135"/>
      <c r="W451" s="135"/>
      <c r="X451" s="135"/>
      <c r="Y451" s="135"/>
      <c r="Z451" s="135"/>
    </row>
    <row r="452" spans="1:26" ht="21.6" customHeight="1">
      <c r="A452" s="135"/>
      <c r="B452" s="135"/>
      <c r="C452" s="135"/>
      <c r="D452" s="135"/>
      <c r="E452" s="135"/>
      <c r="F452" s="135"/>
      <c r="G452" s="135"/>
      <c r="H452" s="135"/>
      <c r="I452" s="135"/>
      <c r="J452" s="135"/>
      <c r="K452" s="135"/>
      <c r="L452" s="135"/>
      <c r="M452" s="135"/>
      <c r="N452" s="135"/>
      <c r="O452" s="135"/>
      <c r="P452" s="135"/>
      <c r="Q452" s="135"/>
      <c r="R452" s="135"/>
      <c r="S452" s="135"/>
      <c r="T452" s="135"/>
      <c r="U452" s="135"/>
      <c r="V452" s="135"/>
      <c r="W452" s="135"/>
      <c r="X452" s="135"/>
      <c r="Y452" s="135"/>
      <c r="Z452" s="135"/>
    </row>
    <row r="453" spans="1:26" ht="21.6" customHeight="1">
      <c r="A453" s="135"/>
      <c r="B453" s="135"/>
      <c r="C453" s="135"/>
      <c r="D453" s="135"/>
      <c r="E453" s="135"/>
      <c r="F453" s="135"/>
      <c r="G453" s="135"/>
      <c r="H453" s="135"/>
      <c r="I453" s="135"/>
      <c r="J453" s="135"/>
      <c r="K453" s="135"/>
      <c r="L453" s="135"/>
      <c r="M453" s="135"/>
      <c r="N453" s="135"/>
      <c r="O453" s="135"/>
      <c r="P453" s="135"/>
      <c r="Q453" s="135"/>
      <c r="R453" s="135"/>
      <c r="S453" s="135"/>
      <c r="T453" s="135"/>
      <c r="U453" s="135"/>
      <c r="V453" s="135"/>
      <c r="W453" s="135"/>
      <c r="X453" s="135"/>
      <c r="Y453" s="135"/>
      <c r="Z453" s="135"/>
    </row>
    <row r="454" spans="1:26" ht="21.6" customHeight="1">
      <c r="A454" s="135"/>
      <c r="B454" s="135"/>
      <c r="C454" s="135"/>
      <c r="D454" s="135"/>
      <c r="E454" s="135"/>
      <c r="F454" s="135"/>
      <c r="G454" s="135"/>
      <c r="H454" s="135"/>
      <c r="I454" s="135"/>
      <c r="J454" s="135"/>
      <c r="K454" s="135"/>
      <c r="L454" s="135"/>
      <c r="M454" s="135"/>
      <c r="N454" s="135"/>
      <c r="O454" s="135"/>
      <c r="P454" s="135"/>
      <c r="Q454" s="135"/>
      <c r="R454" s="135"/>
      <c r="S454" s="135"/>
      <c r="T454" s="135"/>
      <c r="U454" s="135"/>
      <c r="V454" s="135"/>
      <c r="W454" s="135"/>
      <c r="X454" s="135"/>
      <c r="Y454" s="135"/>
      <c r="Z454" s="135"/>
    </row>
    <row r="455" spans="1:26" ht="21.6" customHeight="1">
      <c r="A455" s="135"/>
      <c r="B455" s="135"/>
      <c r="C455" s="135"/>
      <c r="D455" s="135"/>
      <c r="E455" s="135"/>
      <c r="F455" s="135"/>
      <c r="G455" s="135"/>
      <c r="H455" s="135"/>
      <c r="I455" s="135"/>
      <c r="J455" s="135"/>
      <c r="K455" s="135"/>
      <c r="L455" s="135"/>
      <c r="M455" s="135"/>
      <c r="N455" s="135"/>
      <c r="O455" s="135"/>
      <c r="P455" s="135"/>
      <c r="Q455" s="135"/>
      <c r="R455" s="135"/>
      <c r="S455" s="135"/>
      <c r="T455" s="135"/>
      <c r="U455" s="135"/>
      <c r="V455" s="135"/>
      <c r="W455" s="135"/>
      <c r="X455" s="135"/>
      <c r="Y455" s="135"/>
      <c r="Z455" s="135"/>
    </row>
    <row r="456" spans="1:26" ht="21.6" customHeight="1">
      <c r="A456" s="135"/>
      <c r="B456" s="135"/>
      <c r="C456" s="135"/>
      <c r="D456" s="135"/>
      <c r="E456" s="135"/>
      <c r="F456" s="135"/>
      <c r="G456" s="135"/>
      <c r="H456" s="135"/>
      <c r="I456" s="135"/>
      <c r="J456" s="135"/>
      <c r="K456" s="135"/>
      <c r="L456" s="135"/>
      <c r="M456" s="135"/>
      <c r="N456" s="135"/>
      <c r="O456" s="135"/>
      <c r="P456" s="135"/>
      <c r="Q456" s="135"/>
      <c r="R456" s="135"/>
      <c r="S456" s="135"/>
      <c r="T456" s="135"/>
      <c r="U456" s="135"/>
      <c r="V456" s="135"/>
      <c r="W456" s="135"/>
      <c r="X456" s="135"/>
      <c r="Y456" s="135"/>
      <c r="Z456" s="135"/>
    </row>
    <row r="457" spans="1:26" ht="21.6" customHeight="1">
      <c r="A457" s="135"/>
      <c r="B457" s="135"/>
      <c r="C457" s="135"/>
      <c r="D457" s="135"/>
      <c r="E457" s="135"/>
      <c r="F457" s="135"/>
      <c r="G457" s="135"/>
      <c r="H457" s="135"/>
      <c r="I457" s="135"/>
      <c r="J457" s="135"/>
      <c r="K457" s="135"/>
      <c r="L457" s="135"/>
      <c r="M457" s="135"/>
      <c r="N457" s="135"/>
      <c r="O457" s="135"/>
      <c r="P457" s="135"/>
      <c r="Q457" s="135"/>
      <c r="R457" s="135"/>
      <c r="S457" s="135"/>
      <c r="T457" s="135"/>
      <c r="U457" s="135"/>
      <c r="V457" s="135"/>
      <c r="W457" s="135"/>
      <c r="X457" s="135"/>
      <c r="Y457" s="135"/>
      <c r="Z457" s="135"/>
    </row>
    <row r="458" spans="1:26" ht="21.6" customHeight="1">
      <c r="A458" s="135"/>
      <c r="B458" s="135"/>
      <c r="C458" s="135"/>
      <c r="D458" s="135"/>
      <c r="E458" s="135"/>
      <c r="F458" s="135"/>
      <c r="G458" s="135"/>
      <c r="H458" s="135"/>
      <c r="I458" s="135"/>
      <c r="J458" s="135"/>
      <c r="K458" s="135"/>
      <c r="L458" s="135"/>
      <c r="M458" s="135"/>
      <c r="N458" s="135"/>
      <c r="O458" s="135"/>
      <c r="P458" s="135"/>
      <c r="Q458" s="135"/>
      <c r="R458" s="135"/>
      <c r="S458" s="135"/>
      <c r="T458" s="135"/>
      <c r="U458" s="135"/>
      <c r="V458" s="135"/>
      <c r="W458" s="135"/>
      <c r="X458" s="135"/>
      <c r="Y458" s="135"/>
      <c r="Z458" s="135"/>
    </row>
    <row r="459" spans="1:26" ht="21.6" customHeight="1">
      <c r="A459" s="135"/>
      <c r="B459" s="135"/>
      <c r="C459" s="135"/>
      <c r="D459" s="135"/>
      <c r="E459" s="135"/>
      <c r="F459" s="135"/>
      <c r="G459" s="135"/>
      <c r="H459" s="135"/>
      <c r="I459" s="135"/>
      <c r="J459" s="135"/>
      <c r="K459" s="135"/>
      <c r="L459" s="135"/>
      <c r="M459" s="135"/>
      <c r="N459" s="135"/>
      <c r="O459" s="135"/>
      <c r="P459" s="135"/>
      <c r="Q459" s="135"/>
      <c r="R459" s="135"/>
      <c r="S459" s="135"/>
      <c r="T459" s="135"/>
      <c r="U459" s="135"/>
      <c r="V459" s="135"/>
      <c r="W459" s="135"/>
      <c r="X459" s="135"/>
      <c r="Y459" s="135"/>
      <c r="Z459" s="135"/>
    </row>
    <row r="460" spans="1:26" ht="21.6" customHeight="1">
      <c r="A460" s="135"/>
      <c r="B460" s="135"/>
      <c r="C460" s="135"/>
      <c r="D460" s="135"/>
      <c r="E460" s="135"/>
      <c r="F460" s="135"/>
      <c r="G460" s="135"/>
      <c r="H460" s="135"/>
      <c r="I460" s="135"/>
      <c r="J460" s="135"/>
      <c r="K460" s="135"/>
      <c r="L460" s="135"/>
      <c r="M460" s="135"/>
      <c r="N460" s="135"/>
      <c r="O460" s="135"/>
      <c r="P460" s="135"/>
      <c r="Q460" s="135"/>
      <c r="R460" s="135"/>
      <c r="S460" s="135"/>
      <c r="T460" s="135"/>
      <c r="U460" s="135"/>
      <c r="V460" s="135"/>
      <c r="W460" s="135"/>
      <c r="X460" s="135"/>
      <c r="Y460" s="135"/>
      <c r="Z460" s="135"/>
    </row>
    <row r="461" spans="1:26" ht="21.6" customHeight="1">
      <c r="A461" s="135"/>
      <c r="B461" s="135"/>
      <c r="C461" s="135"/>
      <c r="D461" s="135"/>
      <c r="E461" s="135"/>
      <c r="F461" s="135"/>
      <c r="G461" s="135"/>
      <c r="H461" s="135"/>
      <c r="I461" s="135"/>
      <c r="J461" s="135"/>
      <c r="K461" s="135"/>
      <c r="L461" s="135"/>
      <c r="M461" s="135"/>
      <c r="N461" s="135"/>
      <c r="O461" s="135"/>
      <c r="P461" s="135"/>
      <c r="Q461" s="135"/>
      <c r="R461" s="135"/>
      <c r="S461" s="135"/>
      <c r="T461" s="135"/>
      <c r="U461" s="135"/>
      <c r="V461" s="135"/>
      <c r="W461" s="135"/>
      <c r="X461" s="135"/>
      <c r="Y461" s="135"/>
      <c r="Z461" s="135"/>
    </row>
    <row r="462" spans="1:26" ht="21.6" customHeight="1">
      <c r="A462" s="135"/>
      <c r="B462" s="135"/>
      <c r="C462" s="135"/>
      <c r="D462" s="135"/>
      <c r="E462" s="135"/>
      <c r="F462" s="135"/>
      <c r="G462" s="135"/>
      <c r="H462" s="135"/>
      <c r="I462" s="135"/>
      <c r="J462" s="135"/>
      <c r="K462" s="135"/>
      <c r="L462" s="135"/>
      <c r="M462" s="135"/>
      <c r="N462" s="135"/>
      <c r="O462" s="135"/>
      <c r="P462" s="135"/>
      <c r="Q462" s="135"/>
      <c r="R462" s="135"/>
      <c r="S462" s="135"/>
      <c r="T462" s="135"/>
      <c r="U462" s="135"/>
      <c r="V462" s="135"/>
      <c r="W462" s="135"/>
      <c r="X462" s="135"/>
      <c r="Y462" s="135"/>
      <c r="Z462" s="135"/>
    </row>
    <row r="463" spans="1:26" ht="21.6" customHeight="1">
      <c r="A463" s="135"/>
      <c r="B463" s="135"/>
      <c r="C463" s="135"/>
      <c r="D463" s="135"/>
      <c r="E463" s="135"/>
      <c r="F463" s="135"/>
      <c r="G463" s="135"/>
      <c r="H463" s="135"/>
      <c r="I463" s="135"/>
      <c r="J463" s="135"/>
      <c r="K463" s="135"/>
      <c r="L463" s="135"/>
      <c r="M463" s="135"/>
      <c r="N463" s="135"/>
      <c r="O463" s="135"/>
      <c r="P463" s="135"/>
      <c r="Q463" s="135"/>
      <c r="R463" s="135"/>
      <c r="S463" s="135"/>
      <c r="T463" s="135"/>
      <c r="U463" s="135"/>
      <c r="V463" s="135"/>
      <c r="W463" s="135"/>
      <c r="X463" s="135"/>
      <c r="Y463" s="135"/>
      <c r="Z463" s="135"/>
    </row>
    <row r="464" spans="1:26" ht="21.6" customHeight="1">
      <c r="A464" s="135"/>
      <c r="B464" s="135"/>
      <c r="C464" s="135"/>
      <c r="D464" s="135"/>
      <c r="E464" s="135"/>
      <c r="F464" s="135"/>
      <c r="G464" s="135"/>
      <c r="H464" s="135"/>
      <c r="I464" s="135"/>
      <c r="J464" s="135"/>
      <c r="K464" s="135"/>
      <c r="L464" s="135"/>
      <c r="M464" s="135"/>
      <c r="N464" s="135"/>
      <c r="O464" s="135"/>
      <c r="P464" s="135"/>
      <c r="Q464" s="135"/>
      <c r="R464" s="135"/>
      <c r="S464" s="135"/>
      <c r="T464" s="135"/>
      <c r="U464" s="135"/>
      <c r="V464" s="135"/>
      <c r="W464" s="135"/>
      <c r="X464" s="135"/>
      <c r="Y464" s="135"/>
      <c r="Z464" s="135"/>
    </row>
    <row r="465" spans="1:26" ht="21.6" customHeight="1">
      <c r="A465" s="135"/>
      <c r="B465" s="135"/>
      <c r="C465" s="135"/>
      <c r="D465" s="135"/>
      <c r="E465" s="135"/>
      <c r="F465" s="135"/>
      <c r="G465" s="135"/>
      <c r="H465" s="135"/>
      <c r="I465" s="135"/>
      <c r="J465" s="135"/>
      <c r="K465" s="135"/>
      <c r="L465" s="135"/>
      <c r="M465" s="135"/>
      <c r="N465" s="135"/>
      <c r="O465" s="135"/>
      <c r="P465" s="135"/>
      <c r="Q465" s="135"/>
      <c r="R465" s="135"/>
      <c r="S465" s="135"/>
      <c r="T465" s="135"/>
      <c r="U465" s="135"/>
      <c r="V465" s="135"/>
      <c r="W465" s="135"/>
      <c r="X465" s="135"/>
      <c r="Y465" s="135"/>
      <c r="Z465" s="135"/>
    </row>
    <row r="466" spans="1:26" ht="21.6" customHeight="1">
      <c r="A466" s="135"/>
      <c r="B466" s="135"/>
      <c r="C466" s="135"/>
      <c r="D466" s="135"/>
      <c r="E466" s="135"/>
      <c r="F466" s="135"/>
      <c r="G466" s="135"/>
      <c r="H466" s="135"/>
      <c r="I466" s="135"/>
      <c r="J466" s="135"/>
      <c r="K466" s="135"/>
      <c r="L466" s="135"/>
      <c r="M466" s="135"/>
      <c r="N466" s="135"/>
      <c r="O466" s="135"/>
      <c r="P466" s="135"/>
      <c r="Q466" s="135"/>
      <c r="R466" s="135"/>
      <c r="S466" s="135"/>
      <c r="T466" s="135"/>
      <c r="U466" s="135"/>
      <c r="V466" s="135"/>
      <c r="W466" s="135"/>
      <c r="X466" s="135"/>
      <c r="Y466" s="135"/>
      <c r="Z466" s="135"/>
    </row>
    <row r="467" spans="1:26" ht="21.6" customHeight="1">
      <c r="A467" s="135"/>
      <c r="B467" s="135"/>
      <c r="C467" s="135"/>
      <c r="D467" s="135"/>
      <c r="E467" s="135"/>
      <c r="F467" s="135"/>
      <c r="G467" s="135"/>
      <c r="H467" s="135"/>
      <c r="I467" s="135"/>
      <c r="J467" s="135"/>
      <c r="K467" s="135"/>
      <c r="L467" s="135"/>
      <c r="M467" s="135"/>
      <c r="N467" s="135"/>
      <c r="O467" s="135"/>
      <c r="P467" s="135"/>
      <c r="Q467" s="135"/>
      <c r="R467" s="135"/>
      <c r="S467" s="135"/>
      <c r="T467" s="135"/>
      <c r="U467" s="135"/>
      <c r="V467" s="135"/>
      <c r="W467" s="135"/>
      <c r="X467" s="135"/>
      <c r="Y467" s="135"/>
      <c r="Z467" s="135"/>
    </row>
    <row r="468" spans="1:26" ht="21.6" customHeight="1">
      <c r="A468" s="135"/>
      <c r="B468" s="135"/>
      <c r="C468" s="135"/>
      <c r="D468" s="135"/>
      <c r="E468" s="135"/>
      <c r="F468" s="135"/>
      <c r="G468" s="135"/>
      <c r="H468" s="135"/>
      <c r="I468" s="135"/>
      <c r="J468" s="135"/>
      <c r="K468" s="135"/>
      <c r="L468" s="135"/>
      <c r="M468" s="135"/>
      <c r="N468" s="135"/>
      <c r="O468" s="135"/>
      <c r="P468" s="135"/>
      <c r="Q468" s="135"/>
      <c r="R468" s="135"/>
      <c r="S468" s="135"/>
      <c r="T468" s="135"/>
      <c r="U468" s="135"/>
      <c r="V468" s="135"/>
      <c r="W468" s="135"/>
      <c r="X468" s="135"/>
      <c r="Y468" s="135"/>
      <c r="Z468" s="135"/>
    </row>
    <row r="469" spans="1:26" ht="21.6" customHeight="1">
      <c r="A469" s="135"/>
      <c r="B469" s="135"/>
      <c r="C469" s="135"/>
      <c r="D469" s="135"/>
      <c r="E469" s="135"/>
      <c r="F469" s="135"/>
      <c r="G469" s="135"/>
      <c r="H469" s="135"/>
      <c r="I469" s="135"/>
      <c r="J469" s="135"/>
      <c r="K469" s="135"/>
      <c r="L469" s="135"/>
      <c r="M469" s="135"/>
      <c r="N469" s="135"/>
      <c r="O469" s="135"/>
      <c r="P469" s="135"/>
      <c r="Q469" s="135"/>
      <c r="R469" s="135"/>
      <c r="S469" s="135"/>
      <c r="T469" s="135"/>
      <c r="U469" s="135"/>
      <c r="V469" s="135"/>
      <c r="W469" s="135"/>
      <c r="X469" s="135"/>
      <c r="Y469" s="135"/>
      <c r="Z469" s="135"/>
    </row>
    <row r="470" spans="1:26" ht="21.6" customHeight="1">
      <c r="A470" s="135"/>
      <c r="B470" s="135"/>
      <c r="C470" s="135"/>
      <c r="D470" s="135"/>
      <c r="E470" s="135"/>
      <c r="F470" s="135"/>
      <c r="G470" s="135"/>
      <c r="H470" s="135"/>
      <c r="I470" s="135"/>
      <c r="J470" s="135"/>
      <c r="K470" s="135"/>
      <c r="L470" s="135"/>
      <c r="M470" s="135"/>
      <c r="N470" s="135"/>
      <c r="O470" s="135"/>
      <c r="P470" s="135"/>
      <c r="Q470" s="135"/>
      <c r="R470" s="135"/>
      <c r="S470" s="135"/>
      <c r="T470" s="135"/>
      <c r="U470" s="135"/>
      <c r="V470" s="135"/>
      <c r="W470" s="135"/>
      <c r="X470" s="135"/>
      <c r="Y470" s="135"/>
      <c r="Z470" s="135"/>
    </row>
    <row r="471" spans="1:26" ht="21.6" customHeight="1">
      <c r="A471" s="135"/>
      <c r="B471" s="135"/>
      <c r="C471" s="135"/>
      <c r="D471" s="135"/>
      <c r="E471" s="135"/>
      <c r="F471" s="135"/>
      <c r="G471" s="135"/>
      <c r="H471" s="135"/>
      <c r="I471" s="135"/>
      <c r="J471" s="135"/>
      <c r="K471" s="135"/>
      <c r="L471" s="135"/>
      <c r="M471" s="135"/>
      <c r="N471" s="135"/>
      <c r="O471" s="135"/>
      <c r="P471" s="135"/>
      <c r="Q471" s="135"/>
      <c r="R471" s="135"/>
      <c r="S471" s="135"/>
      <c r="T471" s="135"/>
      <c r="U471" s="135"/>
      <c r="V471" s="135"/>
      <c r="W471" s="135"/>
      <c r="X471" s="135"/>
      <c r="Y471" s="135"/>
      <c r="Z471" s="135"/>
    </row>
    <row r="472" spans="1:26" ht="21.6" customHeight="1">
      <c r="A472" s="135"/>
      <c r="B472" s="135"/>
      <c r="C472" s="135"/>
      <c r="D472" s="135"/>
      <c r="E472" s="135"/>
      <c r="F472" s="135"/>
      <c r="G472" s="135"/>
      <c r="H472" s="135"/>
      <c r="I472" s="135"/>
      <c r="J472" s="135"/>
      <c r="K472" s="135"/>
      <c r="L472" s="135"/>
      <c r="M472" s="135"/>
      <c r="N472" s="135"/>
      <c r="O472" s="135"/>
      <c r="P472" s="135"/>
      <c r="Q472" s="135"/>
      <c r="R472" s="135"/>
      <c r="S472" s="135"/>
      <c r="T472" s="135"/>
      <c r="U472" s="135"/>
      <c r="V472" s="135"/>
      <c r="W472" s="135"/>
      <c r="X472" s="135"/>
      <c r="Y472" s="135"/>
      <c r="Z472" s="135"/>
    </row>
    <row r="473" spans="1:26" ht="21.6" customHeight="1">
      <c r="A473" s="135"/>
      <c r="B473" s="135"/>
      <c r="C473" s="135"/>
      <c r="D473" s="135"/>
      <c r="E473" s="135"/>
      <c r="F473" s="135"/>
      <c r="G473" s="135"/>
      <c r="H473" s="135"/>
      <c r="I473" s="135"/>
      <c r="J473" s="135"/>
      <c r="K473" s="135"/>
      <c r="L473" s="135"/>
      <c r="M473" s="135"/>
      <c r="N473" s="135"/>
      <c r="O473" s="135"/>
      <c r="P473" s="135"/>
      <c r="Q473" s="135"/>
      <c r="R473" s="135"/>
      <c r="S473" s="135"/>
      <c r="T473" s="135"/>
      <c r="U473" s="135"/>
      <c r="V473" s="135"/>
      <c r="W473" s="135"/>
      <c r="X473" s="135"/>
      <c r="Y473" s="135"/>
      <c r="Z473" s="135"/>
    </row>
    <row r="474" spans="1:26" ht="21.6" customHeight="1">
      <c r="A474" s="135"/>
      <c r="B474" s="135"/>
      <c r="C474" s="135"/>
      <c r="D474" s="135"/>
      <c r="E474" s="135"/>
      <c r="F474" s="135"/>
      <c r="G474" s="135"/>
      <c r="H474" s="135"/>
      <c r="I474" s="135"/>
      <c r="J474" s="135"/>
      <c r="K474" s="135"/>
      <c r="L474" s="135"/>
      <c r="M474" s="135"/>
      <c r="N474" s="135"/>
      <c r="O474" s="135"/>
      <c r="P474" s="135"/>
      <c r="Q474" s="135"/>
      <c r="R474" s="135"/>
      <c r="S474" s="135"/>
      <c r="T474" s="135"/>
      <c r="U474" s="135"/>
      <c r="V474" s="135"/>
      <c r="W474" s="135"/>
      <c r="X474" s="135"/>
      <c r="Y474" s="135"/>
      <c r="Z474" s="135"/>
    </row>
    <row r="475" spans="1:26" ht="21.6" customHeight="1">
      <c r="A475" s="135"/>
      <c r="B475" s="135"/>
      <c r="C475" s="135"/>
      <c r="D475" s="135"/>
      <c r="E475" s="135"/>
      <c r="F475" s="135"/>
      <c r="G475" s="135"/>
      <c r="H475" s="135"/>
      <c r="I475" s="135"/>
      <c r="J475" s="135"/>
      <c r="K475" s="135"/>
      <c r="L475" s="135"/>
      <c r="M475" s="135"/>
      <c r="N475" s="135"/>
      <c r="O475" s="135"/>
      <c r="P475" s="135"/>
      <c r="Q475" s="135"/>
      <c r="R475" s="135"/>
      <c r="S475" s="135"/>
      <c r="T475" s="135"/>
      <c r="U475" s="135"/>
      <c r="V475" s="135"/>
      <c r="W475" s="135"/>
      <c r="X475" s="135"/>
      <c r="Y475" s="135"/>
      <c r="Z475" s="135"/>
    </row>
    <row r="476" spans="1:26" ht="21.6" customHeight="1">
      <c r="A476" s="135"/>
      <c r="B476" s="135"/>
      <c r="C476" s="135"/>
      <c r="D476" s="135"/>
      <c r="E476" s="135"/>
      <c r="F476" s="135"/>
      <c r="G476" s="135"/>
      <c r="H476" s="135"/>
      <c r="I476" s="135"/>
      <c r="J476" s="135"/>
      <c r="K476" s="135"/>
      <c r="L476" s="135"/>
      <c r="M476" s="135"/>
      <c r="N476" s="135"/>
      <c r="O476" s="135"/>
      <c r="P476" s="135"/>
      <c r="Q476" s="135"/>
      <c r="R476" s="135"/>
      <c r="S476" s="135"/>
      <c r="T476" s="135"/>
      <c r="U476" s="135"/>
      <c r="V476" s="135"/>
      <c r="W476" s="135"/>
      <c r="X476" s="135"/>
      <c r="Y476" s="135"/>
      <c r="Z476" s="135"/>
    </row>
    <row r="477" spans="1:26" ht="21.6" customHeight="1">
      <c r="A477" s="135"/>
      <c r="B477" s="135"/>
      <c r="C477" s="135"/>
      <c r="D477" s="135"/>
      <c r="E477" s="135"/>
      <c r="F477" s="135"/>
      <c r="G477" s="135"/>
      <c r="H477" s="135"/>
      <c r="I477" s="135"/>
      <c r="J477" s="135"/>
      <c r="K477" s="135"/>
      <c r="L477" s="135"/>
      <c r="M477" s="135"/>
      <c r="N477" s="135"/>
      <c r="O477" s="135"/>
      <c r="P477" s="135"/>
      <c r="Q477" s="135"/>
      <c r="R477" s="135"/>
      <c r="S477" s="135"/>
      <c r="T477" s="135"/>
      <c r="U477" s="135"/>
      <c r="V477" s="135"/>
      <c r="W477" s="135"/>
      <c r="X477" s="135"/>
      <c r="Y477" s="135"/>
      <c r="Z477" s="135"/>
    </row>
    <row r="478" spans="1:26" ht="21.6" customHeight="1">
      <c r="A478" s="135"/>
      <c r="B478" s="135"/>
      <c r="C478" s="135"/>
      <c r="D478" s="135"/>
      <c r="E478" s="135"/>
      <c r="F478" s="135"/>
      <c r="G478" s="135"/>
      <c r="H478" s="135"/>
      <c r="I478" s="135"/>
      <c r="J478" s="135"/>
      <c r="K478" s="135"/>
      <c r="L478" s="135"/>
      <c r="M478" s="135"/>
      <c r="N478" s="135"/>
      <c r="O478" s="135"/>
      <c r="P478" s="135"/>
      <c r="Q478" s="135"/>
      <c r="R478" s="135"/>
      <c r="S478" s="135"/>
      <c r="T478" s="135"/>
      <c r="U478" s="135"/>
      <c r="V478" s="135"/>
      <c r="W478" s="135"/>
      <c r="X478" s="135"/>
      <c r="Y478" s="135"/>
      <c r="Z478" s="135"/>
    </row>
    <row r="479" spans="1:26" ht="21.6" customHeight="1">
      <c r="A479" s="135"/>
      <c r="B479" s="135"/>
      <c r="C479" s="135"/>
      <c r="D479" s="135"/>
      <c r="E479" s="135"/>
      <c r="F479" s="135"/>
      <c r="G479" s="135"/>
      <c r="H479" s="135"/>
      <c r="I479" s="135"/>
      <c r="J479" s="135"/>
      <c r="K479" s="135"/>
      <c r="L479" s="135"/>
      <c r="M479" s="135"/>
      <c r="N479" s="135"/>
      <c r="O479" s="135"/>
      <c r="P479" s="135"/>
      <c r="Q479" s="135"/>
      <c r="R479" s="135"/>
      <c r="S479" s="135"/>
      <c r="T479" s="135"/>
      <c r="U479" s="135"/>
      <c r="V479" s="135"/>
      <c r="W479" s="135"/>
      <c r="X479" s="135"/>
      <c r="Y479" s="135"/>
      <c r="Z479" s="135"/>
    </row>
    <row r="480" spans="1:26" ht="21.6" customHeight="1">
      <c r="A480" s="135"/>
      <c r="B480" s="135"/>
      <c r="C480" s="135"/>
      <c r="D480" s="135"/>
      <c r="E480" s="135"/>
      <c r="F480" s="135"/>
      <c r="G480" s="135"/>
      <c r="H480" s="135"/>
      <c r="I480" s="135"/>
      <c r="J480" s="135"/>
      <c r="K480" s="135"/>
      <c r="L480" s="135"/>
      <c r="M480" s="135"/>
      <c r="N480" s="135"/>
      <c r="O480" s="135"/>
      <c r="P480" s="135"/>
      <c r="Q480" s="135"/>
      <c r="R480" s="135"/>
      <c r="S480" s="135"/>
      <c r="T480" s="135"/>
      <c r="U480" s="135"/>
      <c r="V480" s="135"/>
      <c r="W480" s="135"/>
      <c r="X480" s="135"/>
      <c r="Y480" s="135"/>
      <c r="Z480" s="135"/>
    </row>
    <row r="481" spans="1:26" ht="21.6" customHeight="1">
      <c r="A481" s="135"/>
      <c r="B481" s="135"/>
      <c r="C481" s="135"/>
      <c r="D481" s="135"/>
      <c r="E481" s="135"/>
      <c r="F481" s="135"/>
      <c r="G481" s="135"/>
      <c r="H481" s="135"/>
      <c r="I481" s="135"/>
      <c r="J481" s="135"/>
      <c r="K481" s="135"/>
      <c r="L481" s="135"/>
      <c r="M481" s="135"/>
      <c r="N481" s="135"/>
      <c r="O481" s="135"/>
      <c r="P481" s="135"/>
      <c r="Q481" s="135"/>
      <c r="R481" s="135"/>
      <c r="S481" s="135"/>
      <c r="T481" s="135"/>
      <c r="U481" s="135"/>
      <c r="V481" s="135"/>
      <c r="W481" s="135"/>
      <c r="X481" s="135"/>
      <c r="Y481" s="135"/>
      <c r="Z481" s="135"/>
    </row>
    <row r="482" spans="1:26" ht="21.6" customHeight="1">
      <c r="A482" s="135"/>
      <c r="B482" s="135"/>
      <c r="C482" s="135"/>
      <c r="D482" s="135"/>
      <c r="E482" s="135"/>
      <c r="F482" s="135"/>
      <c r="G482" s="135"/>
      <c r="H482" s="135"/>
      <c r="I482" s="135"/>
      <c r="J482" s="135"/>
      <c r="K482" s="135"/>
      <c r="L482" s="135"/>
      <c r="M482" s="135"/>
      <c r="N482" s="135"/>
      <c r="O482" s="135"/>
      <c r="P482" s="135"/>
      <c r="Q482" s="135"/>
      <c r="R482" s="135"/>
      <c r="S482" s="135"/>
      <c r="T482" s="135"/>
      <c r="U482" s="135"/>
      <c r="V482" s="135"/>
      <c r="W482" s="135"/>
      <c r="X482" s="135"/>
      <c r="Y482" s="135"/>
      <c r="Z482" s="135"/>
    </row>
    <row r="483" spans="1:26" ht="21.6" customHeight="1">
      <c r="A483" s="135"/>
      <c r="B483" s="135"/>
      <c r="C483" s="135"/>
      <c r="D483" s="135"/>
      <c r="E483" s="135"/>
      <c r="F483" s="135"/>
      <c r="G483" s="135"/>
      <c r="H483" s="135"/>
      <c r="I483" s="135"/>
      <c r="J483" s="135"/>
      <c r="K483" s="135"/>
      <c r="L483" s="135"/>
      <c r="M483" s="135"/>
      <c r="N483" s="135"/>
      <c r="O483" s="135"/>
      <c r="P483" s="135"/>
      <c r="Q483" s="135"/>
      <c r="R483" s="135"/>
      <c r="S483" s="135"/>
      <c r="T483" s="135"/>
      <c r="U483" s="135"/>
      <c r="V483" s="135"/>
      <c r="W483" s="135"/>
      <c r="X483" s="135"/>
      <c r="Y483" s="135"/>
      <c r="Z483" s="135"/>
    </row>
    <row r="484" spans="1:26" ht="21.6" customHeight="1">
      <c r="A484" s="135"/>
      <c r="B484" s="135"/>
      <c r="C484" s="135"/>
      <c r="D484" s="135"/>
      <c r="E484" s="135"/>
      <c r="F484" s="135"/>
      <c r="G484" s="135"/>
      <c r="H484" s="135"/>
      <c r="I484" s="135"/>
      <c r="J484" s="135"/>
      <c r="K484" s="135"/>
      <c r="L484" s="135"/>
      <c r="M484" s="135"/>
      <c r="N484" s="135"/>
      <c r="O484" s="135"/>
      <c r="P484" s="135"/>
      <c r="Q484" s="135"/>
      <c r="R484" s="135"/>
      <c r="S484" s="135"/>
      <c r="T484" s="135"/>
      <c r="U484" s="135"/>
      <c r="V484" s="135"/>
      <c r="W484" s="135"/>
      <c r="X484" s="135"/>
      <c r="Y484" s="135"/>
      <c r="Z484" s="135"/>
    </row>
    <row r="485" spans="1:26" ht="21.6" customHeight="1">
      <c r="A485" s="135"/>
      <c r="B485" s="135"/>
      <c r="C485" s="135"/>
      <c r="D485" s="135"/>
      <c r="E485" s="135"/>
      <c r="F485" s="135"/>
      <c r="G485" s="135"/>
      <c r="H485" s="135"/>
      <c r="I485" s="135"/>
      <c r="J485" s="135"/>
      <c r="K485" s="135"/>
      <c r="L485" s="135"/>
      <c r="M485" s="135"/>
      <c r="N485" s="135"/>
      <c r="O485" s="135"/>
      <c r="P485" s="135"/>
      <c r="Q485" s="135"/>
      <c r="R485" s="135"/>
      <c r="S485" s="135"/>
      <c r="T485" s="135"/>
      <c r="U485" s="135"/>
      <c r="V485" s="135"/>
      <c r="W485" s="135"/>
      <c r="X485" s="135"/>
      <c r="Y485" s="135"/>
      <c r="Z485" s="135"/>
    </row>
    <row r="486" spans="1:26" ht="21.6" customHeight="1">
      <c r="A486" s="135"/>
      <c r="B486" s="135"/>
      <c r="C486" s="135"/>
      <c r="D486" s="135"/>
      <c r="E486" s="135"/>
      <c r="F486" s="135"/>
      <c r="G486" s="135"/>
      <c r="H486" s="135"/>
      <c r="I486" s="135"/>
      <c r="J486" s="135"/>
      <c r="K486" s="135"/>
      <c r="L486" s="135"/>
      <c r="M486" s="135"/>
      <c r="N486" s="135"/>
      <c r="O486" s="135"/>
      <c r="P486" s="135"/>
      <c r="Q486" s="135"/>
      <c r="R486" s="135"/>
      <c r="S486" s="135"/>
      <c r="T486" s="135"/>
      <c r="U486" s="135"/>
      <c r="V486" s="135"/>
      <c r="W486" s="135"/>
      <c r="X486" s="135"/>
      <c r="Y486" s="135"/>
      <c r="Z486" s="135"/>
    </row>
    <row r="487" spans="1:26" ht="21.6" customHeight="1">
      <c r="A487" s="135"/>
      <c r="B487" s="135"/>
      <c r="C487" s="135"/>
      <c r="D487" s="135"/>
      <c r="E487" s="135"/>
      <c r="F487" s="135"/>
      <c r="G487" s="135"/>
      <c r="H487" s="135"/>
      <c r="I487" s="135"/>
      <c r="J487" s="135"/>
      <c r="K487" s="135"/>
      <c r="L487" s="135"/>
      <c r="M487" s="135"/>
      <c r="N487" s="135"/>
      <c r="O487" s="135"/>
      <c r="P487" s="135"/>
      <c r="Q487" s="135"/>
      <c r="R487" s="135"/>
      <c r="S487" s="135"/>
      <c r="T487" s="135"/>
      <c r="U487" s="135"/>
      <c r="V487" s="135"/>
      <c r="W487" s="135"/>
      <c r="X487" s="135"/>
      <c r="Y487" s="135"/>
      <c r="Z487" s="135"/>
    </row>
    <row r="488" spans="1:26" ht="21.6" customHeight="1">
      <c r="A488" s="135"/>
      <c r="B488" s="135"/>
      <c r="C488" s="135"/>
      <c r="D488" s="135"/>
      <c r="E488" s="135"/>
      <c r="F488" s="135"/>
      <c r="G488" s="135"/>
      <c r="H488" s="135"/>
      <c r="I488" s="135"/>
      <c r="J488" s="135"/>
      <c r="K488" s="135"/>
      <c r="L488" s="135"/>
      <c r="M488" s="135"/>
      <c r="N488" s="135"/>
      <c r="O488" s="135"/>
      <c r="P488" s="135"/>
      <c r="Q488" s="135"/>
      <c r="R488" s="135"/>
      <c r="S488" s="135"/>
      <c r="T488" s="135"/>
      <c r="U488" s="135"/>
      <c r="V488" s="135"/>
      <c r="W488" s="135"/>
      <c r="X488" s="135"/>
      <c r="Y488" s="135"/>
      <c r="Z488" s="135"/>
    </row>
    <row r="489" spans="1:26" ht="21.6" customHeight="1">
      <c r="A489" s="135"/>
      <c r="B489" s="135"/>
      <c r="C489" s="135"/>
      <c r="D489" s="135"/>
      <c r="E489" s="135"/>
      <c r="F489" s="135"/>
      <c r="G489" s="135"/>
      <c r="H489" s="135"/>
      <c r="I489" s="135"/>
      <c r="J489" s="135"/>
      <c r="K489" s="135"/>
      <c r="L489" s="135"/>
      <c r="M489" s="135"/>
      <c r="N489" s="135"/>
      <c r="O489" s="135"/>
      <c r="P489" s="135"/>
      <c r="Q489" s="135"/>
      <c r="R489" s="135"/>
      <c r="S489" s="135"/>
      <c r="T489" s="135"/>
      <c r="U489" s="135"/>
      <c r="V489" s="135"/>
      <c r="W489" s="135"/>
      <c r="X489" s="135"/>
      <c r="Y489" s="135"/>
      <c r="Z489" s="135"/>
    </row>
    <row r="490" spans="1:26" ht="21.6" customHeight="1">
      <c r="A490" s="135"/>
      <c r="B490" s="135"/>
      <c r="C490" s="135"/>
      <c r="D490" s="135"/>
      <c r="E490" s="135"/>
      <c r="F490" s="135"/>
      <c r="G490" s="135"/>
      <c r="H490" s="135"/>
      <c r="I490" s="135"/>
      <c r="J490" s="135"/>
      <c r="K490" s="135"/>
      <c r="L490" s="135"/>
      <c r="M490" s="135"/>
      <c r="N490" s="135"/>
      <c r="O490" s="135"/>
      <c r="P490" s="135"/>
      <c r="Q490" s="135"/>
      <c r="R490" s="135"/>
      <c r="S490" s="135"/>
      <c r="T490" s="135"/>
      <c r="U490" s="135"/>
      <c r="V490" s="135"/>
      <c r="W490" s="135"/>
      <c r="X490" s="135"/>
      <c r="Y490" s="135"/>
      <c r="Z490" s="135"/>
    </row>
    <row r="491" spans="1:26" ht="21.6" customHeight="1">
      <c r="A491" s="135"/>
      <c r="B491" s="135"/>
      <c r="C491" s="135"/>
      <c r="D491" s="135"/>
      <c r="E491" s="135"/>
      <c r="F491" s="135"/>
      <c r="G491" s="135"/>
      <c r="H491" s="135"/>
      <c r="I491" s="135"/>
      <c r="J491" s="135"/>
      <c r="K491" s="135"/>
      <c r="L491" s="135"/>
      <c r="M491" s="135"/>
      <c r="N491" s="135"/>
      <c r="O491" s="135"/>
      <c r="P491" s="135"/>
      <c r="Q491" s="135"/>
      <c r="R491" s="135"/>
      <c r="S491" s="135"/>
      <c r="T491" s="135"/>
      <c r="U491" s="135"/>
      <c r="V491" s="135"/>
      <c r="W491" s="135"/>
      <c r="X491" s="135"/>
      <c r="Y491" s="135"/>
      <c r="Z491" s="135"/>
    </row>
    <row r="492" spans="1:26" ht="21.6" customHeight="1">
      <c r="A492" s="135"/>
      <c r="B492" s="135"/>
      <c r="C492" s="135"/>
      <c r="D492" s="135"/>
      <c r="E492" s="135"/>
      <c r="F492" s="135"/>
      <c r="G492" s="135"/>
      <c r="H492" s="135"/>
      <c r="I492" s="135"/>
      <c r="J492" s="135"/>
      <c r="K492" s="135"/>
      <c r="L492" s="135"/>
      <c r="M492" s="135"/>
      <c r="N492" s="135"/>
      <c r="O492" s="135"/>
      <c r="P492" s="135"/>
      <c r="Q492" s="135"/>
      <c r="R492" s="135"/>
      <c r="S492" s="135"/>
      <c r="T492" s="135"/>
      <c r="U492" s="135"/>
      <c r="V492" s="135"/>
      <c r="W492" s="135"/>
      <c r="X492" s="135"/>
      <c r="Y492" s="135"/>
      <c r="Z492" s="135"/>
    </row>
    <row r="493" spans="1:26" ht="21.6" customHeight="1">
      <c r="A493" s="135"/>
      <c r="B493" s="135"/>
      <c r="C493" s="135"/>
      <c r="D493" s="135"/>
      <c r="E493" s="135"/>
      <c r="F493" s="135"/>
      <c r="G493" s="135"/>
      <c r="H493" s="135"/>
      <c r="I493" s="135"/>
      <c r="J493" s="135"/>
      <c r="K493" s="135"/>
      <c r="L493" s="135"/>
      <c r="M493" s="135"/>
      <c r="N493" s="135"/>
      <c r="O493" s="135"/>
      <c r="P493" s="135"/>
      <c r="Q493" s="135"/>
      <c r="R493" s="135"/>
      <c r="S493" s="135"/>
      <c r="T493" s="135"/>
      <c r="U493" s="135"/>
      <c r="V493" s="135"/>
      <c r="W493" s="135"/>
      <c r="X493" s="135"/>
      <c r="Y493" s="135"/>
      <c r="Z493" s="135"/>
    </row>
    <row r="494" spans="1:26" ht="21.6" customHeight="1">
      <c r="A494" s="135"/>
      <c r="B494" s="135"/>
      <c r="C494" s="135"/>
      <c r="D494" s="135"/>
      <c r="E494" s="135"/>
      <c r="F494" s="135"/>
      <c r="G494" s="135"/>
      <c r="H494" s="135"/>
      <c r="I494" s="135"/>
      <c r="J494" s="135"/>
      <c r="K494" s="135"/>
      <c r="L494" s="135"/>
      <c r="M494" s="135"/>
      <c r="N494" s="135"/>
      <c r="O494" s="135"/>
      <c r="P494" s="135"/>
      <c r="Q494" s="135"/>
      <c r="R494" s="135"/>
      <c r="S494" s="135"/>
      <c r="T494" s="135"/>
      <c r="U494" s="135"/>
      <c r="V494" s="135"/>
      <c r="W494" s="135"/>
      <c r="X494" s="135"/>
      <c r="Y494" s="135"/>
      <c r="Z494" s="135"/>
    </row>
    <row r="495" spans="1:26" ht="21.6" customHeight="1">
      <c r="A495" s="135"/>
      <c r="B495" s="135"/>
      <c r="C495" s="135"/>
      <c r="D495" s="135"/>
      <c r="E495" s="135"/>
      <c r="F495" s="135"/>
      <c r="G495" s="135"/>
      <c r="H495" s="135"/>
      <c r="I495" s="135"/>
      <c r="J495" s="135"/>
      <c r="K495" s="135"/>
      <c r="L495" s="135"/>
      <c r="M495" s="135"/>
      <c r="N495" s="135"/>
      <c r="O495" s="135"/>
      <c r="P495" s="135"/>
      <c r="Q495" s="135"/>
      <c r="R495" s="135"/>
      <c r="S495" s="135"/>
      <c r="T495" s="135"/>
      <c r="U495" s="135"/>
      <c r="V495" s="135"/>
      <c r="W495" s="135"/>
      <c r="X495" s="135"/>
      <c r="Y495" s="135"/>
      <c r="Z495" s="135"/>
    </row>
    <row r="496" spans="1:26" ht="21.6" customHeight="1">
      <c r="A496" s="135"/>
      <c r="B496" s="135"/>
      <c r="C496" s="135"/>
      <c r="D496" s="135"/>
      <c r="E496" s="135"/>
      <c r="F496" s="135"/>
      <c r="G496" s="135"/>
      <c r="H496" s="135"/>
      <c r="I496" s="135"/>
      <c r="J496" s="135"/>
      <c r="K496" s="135"/>
      <c r="L496" s="135"/>
      <c r="M496" s="135"/>
      <c r="N496" s="135"/>
      <c r="O496" s="135"/>
      <c r="P496" s="135"/>
      <c r="Q496" s="135"/>
      <c r="R496" s="135"/>
      <c r="S496" s="135"/>
      <c r="T496" s="135"/>
      <c r="U496" s="135"/>
      <c r="V496" s="135"/>
      <c r="W496" s="135"/>
      <c r="X496" s="135"/>
      <c r="Y496" s="135"/>
      <c r="Z496" s="135"/>
    </row>
    <row r="497" spans="1:26" ht="21.6" customHeight="1">
      <c r="A497" s="135"/>
      <c r="B497" s="135"/>
      <c r="C497" s="135"/>
      <c r="D497" s="135"/>
      <c r="E497" s="135"/>
      <c r="F497" s="135"/>
      <c r="G497" s="135"/>
      <c r="H497" s="135"/>
      <c r="I497" s="135"/>
      <c r="J497" s="135"/>
      <c r="K497" s="135"/>
      <c r="L497" s="135"/>
      <c r="M497" s="135"/>
      <c r="N497" s="135"/>
      <c r="O497" s="135"/>
      <c r="P497" s="135"/>
      <c r="Q497" s="135"/>
      <c r="R497" s="135"/>
      <c r="S497" s="135"/>
      <c r="T497" s="135"/>
      <c r="U497" s="135"/>
      <c r="V497" s="135"/>
      <c r="W497" s="135"/>
      <c r="X497" s="135"/>
      <c r="Y497" s="135"/>
      <c r="Z497" s="135"/>
    </row>
    <row r="498" spans="1:26" ht="21.6" customHeight="1">
      <c r="A498" s="135"/>
      <c r="B498" s="135"/>
      <c r="C498" s="135"/>
      <c r="D498" s="135"/>
      <c r="E498" s="135"/>
      <c r="F498" s="135"/>
      <c r="G498" s="135"/>
      <c r="H498" s="135"/>
      <c r="I498" s="135"/>
      <c r="J498" s="135"/>
      <c r="K498" s="135"/>
      <c r="L498" s="135"/>
      <c r="M498" s="135"/>
      <c r="N498" s="135"/>
      <c r="O498" s="135"/>
      <c r="P498" s="135"/>
      <c r="Q498" s="135"/>
      <c r="R498" s="135"/>
      <c r="S498" s="135"/>
      <c r="T498" s="135"/>
      <c r="U498" s="135"/>
      <c r="V498" s="135"/>
      <c r="W498" s="135"/>
      <c r="X498" s="135"/>
      <c r="Y498" s="135"/>
      <c r="Z498" s="135"/>
    </row>
    <row r="499" spans="1:26" ht="21.6" customHeight="1">
      <c r="A499" s="135"/>
      <c r="B499" s="135"/>
      <c r="C499" s="135"/>
      <c r="D499" s="135"/>
      <c r="E499" s="135"/>
      <c r="F499" s="135"/>
      <c r="G499" s="135"/>
      <c r="H499" s="135"/>
      <c r="I499" s="135"/>
      <c r="J499" s="135"/>
      <c r="K499" s="135"/>
      <c r="L499" s="135"/>
      <c r="M499" s="135"/>
      <c r="N499" s="135"/>
      <c r="O499" s="135"/>
      <c r="P499" s="135"/>
      <c r="Q499" s="135"/>
      <c r="R499" s="135"/>
      <c r="S499" s="135"/>
      <c r="T499" s="135"/>
      <c r="U499" s="135"/>
      <c r="V499" s="135"/>
      <c r="W499" s="135"/>
      <c r="X499" s="135"/>
      <c r="Y499" s="135"/>
      <c r="Z499" s="135"/>
    </row>
    <row r="500" spans="1:26" ht="21.6" customHeight="1">
      <c r="A500" s="135"/>
      <c r="B500" s="135"/>
      <c r="C500" s="135"/>
      <c r="D500" s="135"/>
      <c r="E500" s="135"/>
      <c r="F500" s="135"/>
      <c r="G500" s="135"/>
      <c r="H500" s="135"/>
      <c r="I500" s="135"/>
      <c r="J500" s="135"/>
      <c r="K500" s="135"/>
      <c r="L500" s="135"/>
      <c r="M500" s="135"/>
      <c r="N500" s="135"/>
      <c r="O500" s="135"/>
      <c r="P500" s="135"/>
      <c r="Q500" s="135"/>
      <c r="R500" s="135"/>
      <c r="S500" s="135"/>
      <c r="T500" s="135"/>
      <c r="U500" s="135"/>
      <c r="V500" s="135"/>
      <c r="W500" s="135"/>
      <c r="X500" s="135"/>
      <c r="Y500" s="135"/>
      <c r="Z500" s="135"/>
    </row>
    <row r="501" spans="1:26" ht="21.6" customHeight="1">
      <c r="A501" s="135"/>
      <c r="B501" s="135"/>
      <c r="C501" s="135"/>
      <c r="D501" s="135"/>
      <c r="E501" s="135"/>
      <c r="F501" s="135"/>
      <c r="G501" s="135"/>
      <c r="H501" s="135"/>
      <c r="I501" s="135"/>
      <c r="J501" s="135"/>
      <c r="K501" s="135"/>
      <c r="L501" s="135"/>
      <c r="M501" s="135"/>
      <c r="N501" s="135"/>
      <c r="O501" s="135"/>
      <c r="P501" s="135"/>
      <c r="Q501" s="135"/>
      <c r="R501" s="135"/>
      <c r="S501" s="135"/>
      <c r="T501" s="135"/>
      <c r="U501" s="135"/>
      <c r="V501" s="135"/>
      <c r="W501" s="135"/>
      <c r="X501" s="135"/>
      <c r="Y501" s="135"/>
      <c r="Z501" s="135"/>
    </row>
    <row r="502" spans="1:26" ht="21.6" customHeight="1">
      <c r="A502" s="135"/>
      <c r="B502" s="135"/>
      <c r="C502" s="135"/>
      <c r="D502" s="135"/>
      <c r="E502" s="135"/>
      <c r="F502" s="135"/>
      <c r="G502" s="135"/>
      <c r="H502" s="135"/>
      <c r="I502" s="135"/>
      <c r="J502" s="135"/>
      <c r="K502" s="135"/>
      <c r="L502" s="135"/>
      <c r="M502" s="135"/>
      <c r="N502" s="135"/>
      <c r="O502" s="135"/>
      <c r="P502" s="135"/>
      <c r="Q502" s="135"/>
      <c r="R502" s="135"/>
      <c r="S502" s="135"/>
      <c r="T502" s="135"/>
      <c r="U502" s="135"/>
      <c r="V502" s="135"/>
      <c r="W502" s="135"/>
      <c r="X502" s="135"/>
      <c r="Y502" s="135"/>
      <c r="Z502" s="135"/>
    </row>
    <row r="503" spans="1:26" ht="21.6" customHeight="1">
      <c r="A503" s="135"/>
      <c r="B503" s="135"/>
      <c r="C503" s="135"/>
      <c r="D503" s="135"/>
      <c r="E503" s="135"/>
      <c r="F503" s="135"/>
      <c r="G503" s="135"/>
      <c r="H503" s="135"/>
      <c r="I503" s="135"/>
      <c r="J503" s="135"/>
      <c r="K503" s="135"/>
      <c r="L503" s="135"/>
      <c r="M503" s="135"/>
      <c r="N503" s="135"/>
      <c r="O503" s="135"/>
      <c r="P503" s="135"/>
      <c r="Q503" s="135"/>
      <c r="R503" s="135"/>
      <c r="S503" s="135"/>
      <c r="T503" s="135"/>
      <c r="U503" s="135"/>
      <c r="V503" s="135"/>
      <c r="W503" s="135"/>
      <c r="X503" s="135"/>
      <c r="Y503" s="135"/>
      <c r="Z503" s="135"/>
    </row>
    <row r="504" spans="1:26" ht="21.6" customHeight="1">
      <c r="A504" s="135"/>
      <c r="B504" s="135"/>
      <c r="C504" s="135"/>
      <c r="D504" s="135"/>
      <c r="E504" s="135"/>
      <c r="F504" s="135"/>
      <c r="G504" s="135"/>
      <c r="H504" s="135"/>
      <c r="I504" s="135"/>
      <c r="J504" s="135"/>
      <c r="K504" s="135"/>
      <c r="L504" s="135"/>
      <c r="M504" s="135"/>
      <c r="N504" s="135"/>
      <c r="O504" s="135"/>
      <c r="P504" s="135"/>
      <c r="Q504" s="135"/>
      <c r="R504" s="135"/>
      <c r="S504" s="135"/>
      <c r="T504" s="135"/>
      <c r="U504" s="135"/>
      <c r="V504" s="135"/>
      <c r="W504" s="135"/>
      <c r="X504" s="135"/>
      <c r="Y504" s="135"/>
      <c r="Z504" s="135"/>
    </row>
    <row r="505" spans="1:26" ht="21.6" customHeight="1">
      <c r="A505" s="135"/>
      <c r="B505" s="135"/>
      <c r="C505" s="135"/>
      <c r="D505" s="135"/>
      <c r="E505" s="135"/>
      <c r="F505" s="135"/>
      <c r="G505" s="135"/>
      <c r="H505" s="135"/>
      <c r="I505" s="135"/>
      <c r="J505" s="135"/>
      <c r="K505" s="135"/>
      <c r="L505" s="135"/>
      <c r="M505" s="135"/>
      <c r="N505" s="135"/>
      <c r="O505" s="135"/>
      <c r="P505" s="135"/>
      <c r="Q505" s="135"/>
      <c r="R505" s="135"/>
      <c r="S505" s="135"/>
      <c r="T505" s="135"/>
      <c r="U505" s="135"/>
      <c r="V505" s="135"/>
      <c r="W505" s="135"/>
      <c r="X505" s="135"/>
      <c r="Y505" s="135"/>
      <c r="Z505" s="135"/>
    </row>
    <row r="506" spans="1:26" ht="21.6" customHeight="1">
      <c r="A506" s="135"/>
      <c r="B506" s="135"/>
      <c r="C506" s="135"/>
      <c r="D506" s="135"/>
      <c r="E506" s="135"/>
      <c r="F506" s="135"/>
      <c r="G506" s="135"/>
      <c r="H506" s="135"/>
      <c r="I506" s="135"/>
      <c r="J506" s="135"/>
      <c r="K506" s="135"/>
      <c r="L506" s="135"/>
      <c r="M506" s="135"/>
      <c r="N506" s="135"/>
      <c r="O506" s="135"/>
      <c r="P506" s="135"/>
      <c r="Q506" s="135"/>
      <c r="R506" s="135"/>
      <c r="S506" s="135"/>
      <c r="T506" s="135"/>
      <c r="U506" s="135"/>
      <c r="V506" s="135"/>
      <c r="W506" s="135"/>
      <c r="X506" s="135"/>
      <c r="Y506" s="135"/>
      <c r="Z506" s="135"/>
    </row>
    <row r="507" spans="1:26" ht="21.6" customHeight="1">
      <c r="A507" s="135"/>
      <c r="B507" s="135"/>
      <c r="C507" s="135"/>
      <c r="D507" s="135"/>
      <c r="E507" s="135"/>
      <c r="F507" s="135"/>
      <c r="G507" s="135"/>
      <c r="H507" s="135"/>
      <c r="I507" s="135"/>
      <c r="J507" s="135"/>
      <c r="K507" s="135"/>
      <c r="L507" s="135"/>
      <c r="M507" s="135"/>
      <c r="N507" s="135"/>
      <c r="O507" s="135"/>
      <c r="P507" s="135"/>
      <c r="Q507" s="135"/>
      <c r="R507" s="135"/>
      <c r="S507" s="135"/>
      <c r="T507" s="135"/>
      <c r="U507" s="135"/>
      <c r="V507" s="135"/>
      <c r="W507" s="135"/>
      <c r="X507" s="135"/>
      <c r="Y507" s="135"/>
      <c r="Z507" s="135"/>
    </row>
    <row r="508" spans="1:26" ht="21.6" customHeight="1">
      <c r="A508" s="135"/>
      <c r="B508" s="135"/>
      <c r="C508" s="135"/>
      <c r="D508" s="135"/>
      <c r="E508" s="135"/>
      <c r="F508" s="135"/>
      <c r="G508" s="135"/>
      <c r="H508" s="135"/>
      <c r="I508" s="135"/>
      <c r="J508" s="135"/>
      <c r="K508" s="135"/>
      <c r="L508" s="135"/>
      <c r="M508" s="135"/>
      <c r="N508" s="135"/>
      <c r="O508" s="135"/>
      <c r="P508" s="135"/>
      <c r="Q508" s="135"/>
      <c r="R508" s="135"/>
      <c r="S508" s="135"/>
      <c r="T508" s="135"/>
      <c r="U508" s="135"/>
      <c r="V508" s="135"/>
      <c r="W508" s="135"/>
      <c r="X508" s="135"/>
      <c r="Y508" s="135"/>
      <c r="Z508" s="135"/>
    </row>
    <row r="509" spans="1:26" ht="21.6" customHeight="1">
      <c r="A509" s="135"/>
      <c r="B509" s="135"/>
      <c r="C509" s="135"/>
      <c r="D509" s="135"/>
      <c r="E509" s="135"/>
      <c r="F509" s="135"/>
      <c r="G509" s="135"/>
      <c r="H509" s="135"/>
      <c r="I509" s="135"/>
      <c r="J509" s="135"/>
      <c r="K509" s="135"/>
      <c r="L509" s="135"/>
      <c r="M509" s="135"/>
      <c r="N509" s="135"/>
      <c r="O509" s="135"/>
      <c r="P509" s="135"/>
      <c r="Q509" s="135"/>
      <c r="R509" s="135"/>
      <c r="S509" s="135"/>
      <c r="T509" s="135"/>
      <c r="U509" s="135"/>
      <c r="V509" s="135"/>
      <c r="W509" s="135"/>
      <c r="X509" s="135"/>
      <c r="Y509" s="135"/>
      <c r="Z509" s="135"/>
    </row>
    <row r="510" spans="1:26" ht="21.6" customHeight="1">
      <c r="A510" s="135"/>
      <c r="B510" s="135"/>
      <c r="C510" s="135"/>
      <c r="D510" s="135"/>
      <c r="E510" s="135"/>
      <c r="F510" s="135"/>
      <c r="G510" s="135"/>
      <c r="H510" s="135"/>
      <c r="I510" s="135"/>
      <c r="J510" s="135"/>
      <c r="K510" s="135"/>
      <c r="L510" s="135"/>
      <c r="M510" s="135"/>
      <c r="N510" s="135"/>
      <c r="O510" s="135"/>
      <c r="P510" s="135"/>
      <c r="Q510" s="135"/>
      <c r="R510" s="135"/>
      <c r="S510" s="135"/>
      <c r="T510" s="135"/>
      <c r="U510" s="135"/>
      <c r="V510" s="135"/>
      <c r="W510" s="135"/>
      <c r="X510" s="135"/>
      <c r="Y510" s="135"/>
      <c r="Z510" s="135"/>
    </row>
    <row r="511" spans="1:26" ht="21.6" customHeight="1">
      <c r="A511" s="135"/>
      <c r="B511" s="135"/>
      <c r="C511" s="135"/>
      <c r="D511" s="135"/>
      <c r="E511" s="135"/>
      <c r="F511" s="135"/>
      <c r="G511" s="135"/>
      <c r="H511" s="135"/>
      <c r="I511" s="135"/>
      <c r="J511" s="135"/>
      <c r="K511" s="135"/>
      <c r="L511" s="135"/>
      <c r="M511" s="135"/>
      <c r="N511" s="135"/>
      <c r="O511" s="135"/>
      <c r="P511" s="135"/>
      <c r="Q511" s="135"/>
      <c r="R511" s="135"/>
      <c r="S511" s="135"/>
      <c r="T511" s="135"/>
      <c r="U511" s="135"/>
      <c r="V511" s="135"/>
      <c r="W511" s="135"/>
      <c r="X511" s="135"/>
      <c r="Y511" s="135"/>
      <c r="Z511" s="135"/>
    </row>
    <row r="512" spans="1:26" ht="21.6" customHeight="1">
      <c r="A512" s="135"/>
      <c r="B512" s="135"/>
      <c r="C512" s="135"/>
      <c r="D512" s="135"/>
      <c r="E512" s="135"/>
      <c r="F512" s="135"/>
      <c r="G512" s="135"/>
      <c r="H512" s="135"/>
      <c r="I512" s="135"/>
      <c r="J512" s="135"/>
      <c r="K512" s="135"/>
      <c r="L512" s="135"/>
      <c r="M512" s="135"/>
      <c r="N512" s="135"/>
      <c r="O512" s="135"/>
      <c r="P512" s="135"/>
      <c r="Q512" s="135"/>
      <c r="R512" s="135"/>
      <c r="S512" s="135"/>
      <c r="T512" s="135"/>
      <c r="U512" s="135"/>
      <c r="V512" s="135"/>
      <c r="W512" s="135"/>
      <c r="X512" s="135"/>
      <c r="Y512" s="135"/>
      <c r="Z512" s="135"/>
    </row>
    <row r="513" spans="1:26" ht="21.6" customHeight="1">
      <c r="A513" s="135"/>
      <c r="B513" s="135"/>
      <c r="C513" s="135"/>
      <c r="D513" s="135"/>
      <c r="E513" s="135"/>
      <c r="F513" s="135"/>
      <c r="G513" s="135"/>
      <c r="H513" s="135"/>
      <c r="I513" s="135"/>
      <c r="J513" s="135"/>
      <c r="K513" s="135"/>
      <c r="L513" s="135"/>
      <c r="M513" s="135"/>
      <c r="N513" s="135"/>
      <c r="O513" s="135"/>
      <c r="P513" s="135"/>
      <c r="Q513" s="135"/>
      <c r="R513" s="135"/>
      <c r="S513" s="135"/>
      <c r="T513" s="135"/>
      <c r="U513" s="135"/>
      <c r="V513" s="135"/>
      <c r="W513" s="135"/>
      <c r="X513" s="135"/>
      <c r="Y513" s="135"/>
      <c r="Z513" s="135"/>
    </row>
    <row r="514" spans="1:26" ht="21.6" customHeight="1">
      <c r="A514" s="135"/>
      <c r="B514" s="135"/>
      <c r="C514" s="135"/>
      <c r="D514" s="135"/>
      <c r="E514" s="135"/>
      <c r="F514" s="135"/>
      <c r="G514" s="135"/>
      <c r="H514" s="135"/>
      <c r="I514" s="135"/>
      <c r="J514" s="135"/>
      <c r="K514" s="135"/>
      <c r="L514" s="135"/>
      <c r="M514" s="135"/>
      <c r="N514" s="135"/>
      <c r="O514" s="135"/>
      <c r="P514" s="135"/>
      <c r="Q514" s="135"/>
      <c r="R514" s="135"/>
      <c r="S514" s="135"/>
      <c r="T514" s="135"/>
      <c r="U514" s="135"/>
      <c r="V514" s="135"/>
      <c r="W514" s="135"/>
      <c r="X514" s="135"/>
      <c r="Y514" s="135"/>
      <c r="Z514" s="135"/>
    </row>
    <row r="515" spans="1:26" ht="21.6" customHeight="1">
      <c r="A515" s="135"/>
      <c r="B515" s="135"/>
      <c r="C515" s="135"/>
      <c r="D515" s="135"/>
      <c r="E515" s="135"/>
      <c r="F515" s="135"/>
      <c r="G515" s="135"/>
      <c r="H515" s="135"/>
      <c r="I515" s="135"/>
      <c r="J515" s="135"/>
      <c r="K515" s="135"/>
      <c r="L515" s="135"/>
      <c r="M515" s="135"/>
      <c r="N515" s="135"/>
      <c r="O515" s="135"/>
      <c r="P515" s="135"/>
      <c r="Q515" s="135"/>
      <c r="R515" s="135"/>
      <c r="S515" s="135"/>
      <c r="T515" s="135"/>
      <c r="U515" s="135"/>
      <c r="V515" s="135"/>
      <c r="W515" s="135"/>
      <c r="X515" s="135"/>
      <c r="Y515" s="135"/>
      <c r="Z515" s="135"/>
    </row>
    <row r="516" spans="1:26" ht="21.6" customHeight="1">
      <c r="A516" s="135"/>
      <c r="B516" s="135"/>
      <c r="C516" s="135"/>
      <c r="D516" s="135"/>
      <c r="E516" s="135"/>
      <c r="F516" s="135"/>
      <c r="G516" s="135"/>
      <c r="H516" s="135"/>
      <c r="I516" s="135"/>
      <c r="J516" s="135"/>
      <c r="K516" s="135"/>
      <c r="L516" s="135"/>
      <c r="M516" s="135"/>
      <c r="N516" s="135"/>
      <c r="O516" s="135"/>
      <c r="P516" s="135"/>
      <c r="Q516" s="135"/>
      <c r="R516" s="135"/>
      <c r="S516" s="135"/>
      <c r="T516" s="135"/>
      <c r="U516" s="135"/>
      <c r="V516" s="135"/>
      <c r="W516" s="135"/>
      <c r="X516" s="135"/>
      <c r="Y516" s="135"/>
      <c r="Z516" s="135"/>
    </row>
    <row r="517" spans="1:26" ht="21.6" customHeight="1">
      <c r="A517" s="135"/>
      <c r="B517" s="135"/>
      <c r="C517" s="135"/>
      <c r="D517" s="135"/>
      <c r="E517" s="135"/>
      <c r="F517" s="135"/>
      <c r="G517" s="135"/>
      <c r="H517" s="135"/>
      <c r="I517" s="135"/>
      <c r="J517" s="135"/>
      <c r="K517" s="135"/>
      <c r="L517" s="135"/>
      <c r="M517" s="135"/>
      <c r="N517" s="135"/>
      <c r="O517" s="135"/>
      <c r="P517" s="135"/>
      <c r="Q517" s="135"/>
      <c r="R517" s="135"/>
      <c r="S517" s="135"/>
      <c r="T517" s="135"/>
      <c r="U517" s="135"/>
      <c r="V517" s="135"/>
      <c r="W517" s="135"/>
      <c r="X517" s="135"/>
      <c r="Y517" s="135"/>
      <c r="Z517" s="135"/>
    </row>
    <row r="518" spans="1:26" ht="21.6" customHeight="1">
      <c r="A518" s="135"/>
      <c r="B518" s="135"/>
      <c r="C518" s="135"/>
      <c r="D518" s="135"/>
      <c r="E518" s="135"/>
      <c r="F518" s="135"/>
      <c r="G518" s="135"/>
      <c r="H518" s="135"/>
      <c r="I518" s="135"/>
      <c r="J518" s="135"/>
      <c r="K518" s="135"/>
      <c r="L518" s="135"/>
      <c r="M518" s="135"/>
      <c r="N518" s="135"/>
      <c r="O518" s="135"/>
      <c r="P518" s="135"/>
      <c r="Q518" s="135"/>
      <c r="R518" s="135"/>
      <c r="S518" s="135"/>
      <c r="T518" s="135"/>
      <c r="U518" s="135"/>
      <c r="V518" s="135"/>
      <c r="W518" s="135"/>
      <c r="X518" s="135"/>
      <c r="Y518" s="135"/>
      <c r="Z518" s="135"/>
    </row>
    <row r="519" spans="1:26" ht="21.6" customHeight="1">
      <c r="A519" s="135"/>
      <c r="B519" s="135"/>
      <c r="C519" s="135"/>
      <c r="D519" s="135"/>
      <c r="E519" s="135"/>
      <c r="F519" s="135"/>
      <c r="G519" s="135"/>
      <c r="H519" s="135"/>
      <c r="I519" s="135"/>
      <c r="J519" s="135"/>
      <c r="K519" s="135"/>
      <c r="L519" s="135"/>
      <c r="M519" s="135"/>
      <c r="N519" s="135"/>
      <c r="O519" s="135"/>
      <c r="P519" s="135"/>
      <c r="Q519" s="135"/>
      <c r="R519" s="135"/>
      <c r="S519" s="135"/>
      <c r="T519" s="135"/>
      <c r="U519" s="135"/>
      <c r="V519" s="135"/>
      <c r="W519" s="135"/>
      <c r="X519" s="135"/>
      <c r="Y519" s="135"/>
      <c r="Z519" s="135"/>
    </row>
    <row r="520" spans="1:26" ht="21.6" customHeight="1">
      <c r="A520" s="135"/>
      <c r="B520" s="135"/>
      <c r="C520" s="135"/>
      <c r="D520" s="135"/>
      <c r="E520" s="135"/>
      <c r="F520" s="135"/>
      <c r="G520" s="135"/>
      <c r="H520" s="135"/>
      <c r="I520" s="135"/>
      <c r="J520" s="135"/>
      <c r="K520" s="135"/>
      <c r="L520" s="135"/>
      <c r="M520" s="135"/>
      <c r="N520" s="135"/>
      <c r="O520" s="135"/>
      <c r="P520" s="135"/>
      <c r="Q520" s="135"/>
      <c r="R520" s="135"/>
      <c r="S520" s="135"/>
      <c r="T520" s="135"/>
      <c r="U520" s="135"/>
      <c r="V520" s="135"/>
      <c r="W520" s="135"/>
      <c r="X520" s="135"/>
      <c r="Y520" s="135"/>
      <c r="Z520" s="135"/>
    </row>
    <row r="521" spans="1:26" ht="21.6" customHeight="1">
      <c r="A521" s="135"/>
      <c r="B521" s="135"/>
      <c r="C521" s="135"/>
      <c r="D521" s="135"/>
      <c r="E521" s="135"/>
      <c r="F521" s="135"/>
      <c r="G521" s="135"/>
      <c r="H521" s="135"/>
      <c r="I521" s="135"/>
      <c r="J521" s="135"/>
      <c r="K521" s="135"/>
      <c r="L521" s="135"/>
      <c r="M521" s="135"/>
      <c r="N521" s="135"/>
      <c r="O521" s="135"/>
      <c r="P521" s="135"/>
      <c r="Q521" s="135"/>
      <c r="R521" s="135"/>
      <c r="S521" s="135"/>
      <c r="T521" s="135"/>
      <c r="U521" s="135"/>
      <c r="V521" s="135"/>
      <c r="W521" s="135"/>
      <c r="X521" s="135"/>
      <c r="Y521" s="135"/>
      <c r="Z521" s="135"/>
    </row>
    <row r="522" spans="1:26" ht="21.6" customHeight="1">
      <c r="A522" s="135"/>
      <c r="B522" s="135"/>
      <c r="C522" s="135"/>
      <c r="D522" s="135"/>
      <c r="E522" s="135"/>
      <c r="F522" s="135"/>
      <c r="G522" s="135"/>
      <c r="H522" s="135"/>
      <c r="I522" s="135"/>
      <c r="J522" s="135"/>
      <c r="K522" s="135"/>
      <c r="L522" s="135"/>
      <c r="M522" s="135"/>
      <c r="N522" s="135"/>
      <c r="O522" s="135"/>
      <c r="P522" s="135"/>
      <c r="Q522" s="135"/>
      <c r="R522" s="135"/>
      <c r="S522" s="135"/>
      <c r="T522" s="135"/>
      <c r="U522" s="135"/>
      <c r="V522" s="135"/>
      <c r="W522" s="135"/>
      <c r="X522" s="135"/>
      <c r="Y522" s="135"/>
      <c r="Z522" s="135"/>
    </row>
    <row r="523" spans="1:26" ht="21.6" customHeight="1">
      <c r="A523" s="135"/>
      <c r="B523" s="135"/>
      <c r="C523" s="135"/>
      <c r="D523" s="135"/>
      <c r="E523" s="135"/>
      <c r="F523" s="135"/>
      <c r="G523" s="135"/>
      <c r="H523" s="135"/>
      <c r="I523" s="135"/>
      <c r="J523" s="135"/>
      <c r="K523" s="135"/>
      <c r="L523" s="135"/>
      <c r="M523" s="135"/>
      <c r="N523" s="135"/>
      <c r="O523" s="135"/>
      <c r="P523" s="135"/>
      <c r="Q523" s="135"/>
      <c r="R523" s="135"/>
      <c r="S523" s="135"/>
      <c r="T523" s="135"/>
      <c r="U523" s="135"/>
      <c r="V523" s="135"/>
      <c r="W523" s="135"/>
      <c r="X523" s="135"/>
      <c r="Y523" s="135"/>
      <c r="Z523" s="135"/>
    </row>
    <row r="524" spans="1:26" ht="21.6" customHeight="1">
      <c r="A524" s="135"/>
      <c r="B524" s="135"/>
      <c r="C524" s="135"/>
      <c r="D524" s="135"/>
      <c r="E524" s="135"/>
      <c r="F524" s="135"/>
      <c r="G524" s="135"/>
      <c r="H524" s="135"/>
      <c r="I524" s="135"/>
      <c r="J524" s="135"/>
      <c r="K524" s="135"/>
      <c r="L524" s="135"/>
      <c r="M524" s="135"/>
      <c r="N524" s="135"/>
      <c r="O524" s="135"/>
      <c r="P524" s="135"/>
      <c r="Q524" s="135"/>
      <c r="R524" s="135"/>
      <c r="S524" s="135"/>
      <c r="T524" s="135"/>
      <c r="U524" s="135"/>
      <c r="V524" s="135"/>
      <c r="W524" s="135"/>
      <c r="X524" s="135"/>
      <c r="Y524" s="135"/>
      <c r="Z524" s="135"/>
    </row>
    <row r="525" spans="1:26" ht="21.6" customHeight="1">
      <c r="A525" s="135"/>
      <c r="B525" s="135"/>
      <c r="C525" s="135"/>
      <c r="D525" s="135"/>
      <c r="E525" s="135"/>
      <c r="F525" s="135"/>
      <c r="G525" s="135"/>
      <c r="H525" s="135"/>
      <c r="I525" s="135"/>
      <c r="J525" s="135"/>
      <c r="K525" s="135"/>
      <c r="L525" s="135"/>
      <c r="M525" s="135"/>
      <c r="N525" s="135"/>
      <c r="O525" s="135"/>
      <c r="P525" s="135"/>
      <c r="Q525" s="135"/>
      <c r="R525" s="135"/>
      <c r="S525" s="135"/>
      <c r="T525" s="135"/>
      <c r="U525" s="135"/>
      <c r="V525" s="135"/>
      <c r="W525" s="135"/>
      <c r="X525" s="135"/>
      <c r="Y525" s="135"/>
      <c r="Z525" s="135"/>
    </row>
    <row r="526" spans="1:26" ht="21.6" customHeight="1">
      <c r="A526" s="135"/>
      <c r="B526" s="135"/>
      <c r="C526" s="135"/>
      <c r="D526" s="135"/>
      <c r="E526" s="135"/>
      <c r="F526" s="135"/>
      <c r="G526" s="135"/>
      <c r="H526" s="135"/>
      <c r="I526" s="135"/>
      <c r="J526" s="135"/>
      <c r="K526" s="135"/>
      <c r="L526" s="135"/>
      <c r="M526" s="135"/>
      <c r="N526" s="135"/>
      <c r="O526" s="135"/>
      <c r="P526" s="135"/>
      <c r="Q526" s="135"/>
      <c r="R526" s="135"/>
      <c r="S526" s="135"/>
      <c r="T526" s="135"/>
      <c r="U526" s="135"/>
      <c r="V526" s="135"/>
      <c r="W526" s="135"/>
      <c r="X526" s="135"/>
      <c r="Y526" s="135"/>
      <c r="Z526" s="135"/>
    </row>
    <row r="527" spans="1:26" ht="21.6" customHeight="1">
      <c r="A527" s="135"/>
      <c r="B527" s="135"/>
      <c r="C527" s="135"/>
      <c r="D527" s="135"/>
      <c r="E527" s="135"/>
      <c r="F527" s="135"/>
      <c r="G527" s="135"/>
      <c r="H527" s="135"/>
      <c r="I527" s="135"/>
      <c r="J527" s="135"/>
      <c r="K527" s="135"/>
      <c r="L527" s="135"/>
      <c r="M527" s="135"/>
      <c r="N527" s="135"/>
      <c r="O527" s="135"/>
      <c r="P527" s="135"/>
      <c r="Q527" s="135"/>
      <c r="R527" s="135"/>
      <c r="S527" s="135"/>
      <c r="T527" s="135"/>
      <c r="U527" s="135"/>
      <c r="V527" s="135"/>
      <c r="W527" s="135"/>
      <c r="X527" s="135"/>
      <c r="Y527" s="135"/>
      <c r="Z527" s="135"/>
    </row>
    <row r="528" spans="1:26" ht="21.6" customHeight="1">
      <c r="A528" s="135"/>
      <c r="B528" s="135"/>
      <c r="C528" s="135"/>
      <c r="D528" s="135"/>
      <c r="E528" s="135"/>
      <c r="F528" s="135"/>
      <c r="G528" s="135"/>
      <c r="H528" s="135"/>
      <c r="I528" s="135"/>
      <c r="J528" s="135"/>
      <c r="K528" s="135"/>
      <c r="L528" s="135"/>
      <c r="M528" s="135"/>
      <c r="N528" s="135"/>
      <c r="O528" s="135"/>
      <c r="P528" s="135"/>
      <c r="Q528" s="135"/>
      <c r="R528" s="135"/>
      <c r="S528" s="135"/>
      <c r="T528" s="135"/>
      <c r="U528" s="135"/>
      <c r="V528" s="135"/>
      <c r="W528" s="135"/>
      <c r="X528" s="135"/>
      <c r="Y528" s="135"/>
      <c r="Z528" s="135"/>
    </row>
    <row r="529" spans="1:26" ht="21.6" customHeight="1">
      <c r="A529" s="135"/>
      <c r="B529" s="135"/>
      <c r="C529" s="135"/>
      <c r="D529" s="135"/>
      <c r="E529" s="135"/>
      <c r="F529" s="135"/>
      <c r="G529" s="135"/>
      <c r="H529" s="135"/>
      <c r="I529" s="135"/>
      <c r="J529" s="135"/>
      <c r="K529" s="135"/>
      <c r="L529" s="135"/>
      <c r="M529" s="135"/>
      <c r="N529" s="135"/>
      <c r="O529" s="135"/>
      <c r="P529" s="135"/>
      <c r="Q529" s="135"/>
      <c r="R529" s="135"/>
      <c r="S529" s="135"/>
      <c r="T529" s="135"/>
      <c r="U529" s="135"/>
      <c r="V529" s="135"/>
      <c r="W529" s="135"/>
      <c r="X529" s="135"/>
      <c r="Y529" s="135"/>
      <c r="Z529" s="135"/>
    </row>
    <row r="530" spans="1:26" ht="21.6" customHeight="1">
      <c r="A530" s="135"/>
      <c r="B530" s="135"/>
      <c r="C530" s="135"/>
      <c r="D530" s="135"/>
      <c r="E530" s="135"/>
      <c r="F530" s="135"/>
      <c r="G530" s="135"/>
      <c r="H530" s="135"/>
      <c r="I530" s="135"/>
      <c r="J530" s="135"/>
      <c r="K530" s="135"/>
      <c r="L530" s="135"/>
      <c r="M530" s="135"/>
      <c r="N530" s="135"/>
      <c r="O530" s="135"/>
      <c r="P530" s="135"/>
      <c r="Q530" s="135"/>
      <c r="R530" s="135"/>
      <c r="S530" s="135"/>
      <c r="T530" s="135"/>
      <c r="U530" s="135"/>
      <c r="V530" s="135"/>
      <c r="W530" s="135"/>
      <c r="X530" s="135"/>
      <c r="Y530" s="135"/>
      <c r="Z530" s="135"/>
    </row>
    <row r="531" spans="1:26" ht="21.6" customHeight="1">
      <c r="A531" s="135"/>
      <c r="B531" s="135"/>
      <c r="C531" s="135"/>
      <c r="D531" s="135"/>
      <c r="E531" s="135"/>
      <c r="F531" s="135"/>
      <c r="G531" s="135"/>
      <c r="H531" s="135"/>
      <c r="I531" s="135"/>
      <c r="J531" s="135"/>
      <c r="K531" s="135"/>
      <c r="L531" s="135"/>
      <c r="M531" s="135"/>
      <c r="N531" s="135"/>
      <c r="O531" s="135"/>
      <c r="P531" s="135"/>
      <c r="Q531" s="135"/>
      <c r="R531" s="135"/>
      <c r="S531" s="135"/>
      <c r="T531" s="135"/>
      <c r="U531" s="135"/>
      <c r="V531" s="135"/>
      <c r="W531" s="135"/>
      <c r="X531" s="135"/>
      <c r="Y531" s="135"/>
      <c r="Z531" s="135"/>
    </row>
    <row r="532" spans="1:26" ht="21.6" customHeight="1">
      <c r="A532" s="135"/>
      <c r="B532" s="135"/>
      <c r="C532" s="135"/>
      <c r="D532" s="135"/>
      <c r="E532" s="135"/>
      <c r="F532" s="135"/>
      <c r="G532" s="135"/>
      <c r="H532" s="135"/>
      <c r="I532" s="135"/>
      <c r="J532" s="135"/>
      <c r="K532" s="135"/>
      <c r="L532" s="135"/>
      <c r="M532" s="135"/>
      <c r="N532" s="135"/>
      <c r="O532" s="135"/>
      <c r="P532" s="135"/>
      <c r="Q532" s="135"/>
      <c r="R532" s="135"/>
      <c r="S532" s="135"/>
      <c r="T532" s="135"/>
      <c r="U532" s="135"/>
      <c r="V532" s="135"/>
      <c r="W532" s="135"/>
      <c r="X532" s="135"/>
      <c r="Y532" s="135"/>
      <c r="Z532" s="135"/>
    </row>
    <row r="533" spans="1:26" ht="21.6" customHeight="1">
      <c r="A533" s="135"/>
      <c r="B533" s="135"/>
      <c r="C533" s="135"/>
      <c r="D533" s="135"/>
      <c r="E533" s="135"/>
      <c r="F533" s="135"/>
      <c r="G533" s="135"/>
      <c r="H533" s="135"/>
      <c r="I533" s="135"/>
      <c r="J533" s="135"/>
      <c r="K533" s="135"/>
      <c r="L533" s="135"/>
      <c r="M533" s="135"/>
      <c r="N533" s="135"/>
      <c r="O533" s="135"/>
      <c r="P533" s="135"/>
      <c r="Q533" s="135"/>
      <c r="R533" s="135"/>
      <c r="S533" s="135"/>
      <c r="T533" s="135"/>
      <c r="U533" s="135"/>
      <c r="V533" s="135"/>
      <c r="W533" s="135"/>
      <c r="X533" s="135"/>
      <c r="Y533" s="135"/>
      <c r="Z533" s="135"/>
    </row>
    <row r="534" spans="1:26" ht="21.6" customHeight="1">
      <c r="A534" s="135"/>
      <c r="B534" s="135"/>
      <c r="C534" s="135"/>
      <c r="D534" s="135"/>
      <c r="E534" s="135"/>
      <c r="F534" s="135"/>
      <c r="G534" s="135"/>
      <c r="H534" s="135"/>
      <c r="I534" s="135"/>
      <c r="J534" s="135"/>
      <c r="K534" s="135"/>
      <c r="L534" s="135"/>
      <c r="M534" s="135"/>
      <c r="N534" s="135"/>
      <c r="O534" s="135"/>
      <c r="P534" s="135"/>
      <c r="Q534" s="135"/>
      <c r="R534" s="135"/>
      <c r="S534" s="135"/>
      <c r="T534" s="135"/>
      <c r="U534" s="135"/>
      <c r="V534" s="135"/>
      <c r="W534" s="135"/>
      <c r="X534" s="135"/>
      <c r="Y534" s="135"/>
      <c r="Z534" s="135"/>
    </row>
    <row r="535" spans="1:26" ht="21.6" customHeight="1">
      <c r="A535" s="135"/>
      <c r="B535" s="135"/>
      <c r="C535" s="135"/>
      <c r="D535" s="135"/>
      <c r="E535" s="135"/>
      <c r="F535" s="135"/>
      <c r="G535" s="135"/>
      <c r="H535" s="135"/>
      <c r="I535" s="135"/>
      <c r="J535" s="135"/>
      <c r="K535" s="135"/>
      <c r="L535" s="135"/>
      <c r="M535" s="135"/>
      <c r="N535" s="135"/>
      <c r="O535" s="135"/>
      <c r="P535" s="135"/>
      <c r="Q535" s="135"/>
      <c r="R535" s="135"/>
      <c r="S535" s="135"/>
      <c r="T535" s="135"/>
      <c r="U535" s="135"/>
      <c r="V535" s="135"/>
      <c r="W535" s="135"/>
      <c r="X535" s="135"/>
      <c r="Y535" s="135"/>
      <c r="Z535" s="135"/>
    </row>
    <row r="536" spans="1:26" ht="21.6" customHeight="1">
      <c r="A536" s="135"/>
      <c r="B536" s="135"/>
      <c r="C536" s="135"/>
      <c r="D536" s="135"/>
      <c r="E536" s="135"/>
      <c r="F536" s="135"/>
      <c r="G536" s="135"/>
      <c r="H536" s="135"/>
      <c r="I536" s="135"/>
      <c r="J536" s="135"/>
      <c r="K536" s="135"/>
      <c r="L536" s="135"/>
      <c r="M536" s="135"/>
      <c r="N536" s="135"/>
      <c r="O536" s="135"/>
      <c r="P536" s="135"/>
      <c r="Q536" s="135"/>
      <c r="R536" s="135"/>
      <c r="S536" s="135"/>
      <c r="T536" s="135"/>
      <c r="U536" s="135"/>
      <c r="V536" s="135"/>
      <c r="W536" s="135"/>
      <c r="X536" s="135"/>
      <c r="Y536" s="135"/>
      <c r="Z536" s="135"/>
    </row>
    <row r="537" spans="1:26" ht="21.6" customHeight="1">
      <c r="A537" s="135"/>
      <c r="B537" s="135"/>
      <c r="C537" s="135"/>
      <c r="D537" s="135"/>
      <c r="E537" s="135"/>
      <c r="F537" s="135"/>
      <c r="G537" s="135"/>
      <c r="H537" s="135"/>
      <c r="I537" s="135"/>
      <c r="J537" s="135"/>
      <c r="K537" s="135"/>
      <c r="L537" s="135"/>
      <c r="M537" s="135"/>
      <c r="N537" s="135"/>
      <c r="O537" s="135"/>
      <c r="P537" s="135"/>
      <c r="Q537" s="135"/>
      <c r="R537" s="135"/>
      <c r="S537" s="135"/>
      <c r="T537" s="135"/>
      <c r="U537" s="135"/>
      <c r="V537" s="135"/>
      <c r="W537" s="135"/>
      <c r="X537" s="135"/>
      <c r="Y537" s="135"/>
      <c r="Z537" s="135"/>
    </row>
    <row r="538" spans="1:26" ht="21.6" customHeight="1">
      <c r="A538" s="135"/>
      <c r="B538" s="135"/>
      <c r="C538" s="135"/>
      <c r="D538" s="135"/>
      <c r="E538" s="135"/>
      <c r="F538" s="135"/>
      <c r="G538" s="135"/>
      <c r="H538" s="135"/>
      <c r="I538" s="135"/>
      <c r="J538" s="135"/>
      <c r="K538" s="135"/>
      <c r="L538" s="135"/>
      <c r="M538" s="135"/>
      <c r="N538" s="135"/>
      <c r="O538" s="135"/>
      <c r="P538" s="135"/>
      <c r="Q538" s="135"/>
      <c r="R538" s="135"/>
      <c r="S538" s="135"/>
      <c r="T538" s="135"/>
      <c r="U538" s="135"/>
      <c r="V538" s="135"/>
      <c r="W538" s="135"/>
      <c r="X538" s="135"/>
      <c r="Y538" s="135"/>
      <c r="Z538" s="135"/>
    </row>
    <row r="539" spans="1:26" ht="21.6" customHeight="1">
      <c r="A539" s="135"/>
      <c r="B539" s="135"/>
      <c r="C539" s="135"/>
      <c r="D539" s="135"/>
      <c r="E539" s="135"/>
      <c r="F539" s="135"/>
      <c r="G539" s="135"/>
      <c r="H539" s="135"/>
      <c r="I539" s="135"/>
      <c r="J539" s="135"/>
      <c r="K539" s="135"/>
      <c r="L539" s="135"/>
      <c r="M539" s="135"/>
      <c r="N539" s="135"/>
      <c r="O539" s="135"/>
      <c r="P539" s="135"/>
      <c r="Q539" s="135"/>
      <c r="R539" s="135"/>
      <c r="S539" s="135"/>
      <c r="T539" s="135"/>
      <c r="U539" s="135"/>
      <c r="V539" s="135"/>
      <c r="W539" s="135"/>
      <c r="X539" s="135"/>
      <c r="Y539" s="135"/>
      <c r="Z539" s="135"/>
    </row>
    <row r="540" spans="1:26" ht="21.6" customHeight="1">
      <c r="A540" s="135"/>
      <c r="B540" s="135"/>
      <c r="C540" s="135"/>
      <c r="D540" s="135"/>
      <c r="E540" s="135"/>
      <c r="F540" s="135"/>
      <c r="G540" s="135"/>
      <c r="H540" s="135"/>
      <c r="I540" s="135"/>
      <c r="J540" s="135"/>
      <c r="K540" s="135"/>
      <c r="L540" s="135"/>
      <c r="M540" s="135"/>
      <c r="N540" s="135"/>
      <c r="O540" s="135"/>
      <c r="P540" s="135"/>
      <c r="Q540" s="135"/>
      <c r="R540" s="135"/>
      <c r="S540" s="135"/>
      <c r="T540" s="135"/>
      <c r="U540" s="135"/>
      <c r="V540" s="135"/>
      <c r="W540" s="135"/>
      <c r="X540" s="135"/>
      <c r="Y540" s="135"/>
      <c r="Z540" s="135"/>
    </row>
    <row r="541" spans="1:26" ht="21.6" customHeight="1">
      <c r="A541" s="135"/>
      <c r="B541" s="135"/>
      <c r="C541" s="135"/>
      <c r="D541" s="135"/>
      <c r="E541" s="135"/>
      <c r="F541" s="135"/>
      <c r="G541" s="135"/>
      <c r="H541" s="135"/>
      <c r="I541" s="135"/>
      <c r="J541" s="135"/>
      <c r="K541" s="135"/>
      <c r="L541" s="135"/>
      <c r="M541" s="135"/>
      <c r="N541" s="135"/>
      <c r="O541" s="135"/>
      <c r="P541" s="135"/>
      <c r="Q541" s="135"/>
      <c r="R541" s="135"/>
      <c r="S541" s="135"/>
      <c r="T541" s="135"/>
      <c r="U541" s="135"/>
      <c r="V541" s="135"/>
      <c r="W541" s="135"/>
      <c r="X541" s="135"/>
      <c r="Y541" s="135"/>
      <c r="Z541" s="135"/>
    </row>
    <row r="542" spans="1:26" ht="21.6" customHeight="1">
      <c r="A542" s="135"/>
      <c r="B542" s="135"/>
      <c r="C542" s="135"/>
      <c r="D542" s="135"/>
      <c r="E542" s="135"/>
      <c r="F542" s="135"/>
      <c r="G542" s="135"/>
      <c r="H542" s="135"/>
      <c r="I542" s="135"/>
      <c r="J542" s="135"/>
      <c r="K542" s="135"/>
      <c r="L542" s="135"/>
      <c r="M542" s="135"/>
      <c r="N542" s="135"/>
      <c r="O542" s="135"/>
      <c r="P542" s="135"/>
      <c r="Q542" s="135"/>
      <c r="R542" s="135"/>
      <c r="S542" s="135"/>
      <c r="T542" s="135"/>
      <c r="U542" s="135"/>
      <c r="V542" s="135"/>
      <c r="W542" s="135"/>
      <c r="X542" s="135"/>
      <c r="Y542" s="135"/>
      <c r="Z542" s="135"/>
    </row>
    <row r="543" spans="1:26" ht="21.6" customHeight="1">
      <c r="A543" s="135"/>
      <c r="B543" s="135"/>
      <c r="C543" s="135"/>
      <c r="D543" s="135"/>
      <c r="E543" s="135"/>
      <c r="F543" s="135"/>
      <c r="G543" s="135"/>
      <c r="H543" s="135"/>
      <c r="I543" s="135"/>
      <c r="J543" s="135"/>
      <c r="K543" s="135"/>
      <c r="L543" s="135"/>
      <c r="M543" s="135"/>
      <c r="N543" s="135"/>
      <c r="O543" s="135"/>
      <c r="P543" s="135"/>
      <c r="Q543" s="135"/>
      <c r="R543" s="135"/>
      <c r="S543" s="135"/>
      <c r="T543" s="135"/>
      <c r="U543" s="135"/>
      <c r="V543" s="135"/>
      <c r="W543" s="135"/>
      <c r="X543" s="135"/>
      <c r="Y543" s="135"/>
      <c r="Z543" s="135"/>
    </row>
    <row r="544" spans="1:26" ht="21.6" customHeight="1">
      <c r="A544" s="135"/>
      <c r="B544" s="135"/>
      <c r="C544" s="135"/>
      <c r="D544" s="135"/>
      <c r="E544" s="135"/>
      <c r="F544" s="135"/>
      <c r="G544" s="135"/>
      <c r="H544" s="135"/>
      <c r="I544" s="135"/>
      <c r="J544" s="135"/>
      <c r="K544" s="135"/>
      <c r="L544" s="135"/>
      <c r="M544" s="135"/>
      <c r="N544" s="135"/>
      <c r="O544" s="135"/>
      <c r="P544" s="135"/>
      <c r="Q544" s="135"/>
      <c r="R544" s="135"/>
      <c r="S544" s="135"/>
      <c r="T544" s="135"/>
      <c r="U544" s="135"/>
      <c r="V544" s="135"/>
      <c r="W544" s="135"/>
      <c r="X544" s="135"/>
      <c r="Y544" s="135"/>
      <c r="Z544" s="135"/>
    </row>
    <row r="545" spans="1:26" ht="21.6" customHeight="1">
      <c r="A545" s="135"/>
      <c r="B545" s="135"/>
      <c r="C545" s="135"/>
      <c r="D545" s="135"/>
      <c r="E545" s="135"/>
      <c r="F545" s="135"/>
      <c r="G545" s="135"/>
      <c r="H545" s="135"/>
      <c r="I545" s="135"/>
      <c r="J545" s="135"/>
      <c r="K545" s="135"/>
      <c r="L545" s="135"/>
      <c r="M545" s="135"/>
      <c r="N545" s="135"/>
      <c r="O545" s="135"/>
      <c r="P545" s="135"/>
      <c r="Q545" s="135"/>
      <c r="R545" s="135"/>
      <c r="S545" s="135"/>
      <c r="T545" s="135"/>
      <c r="U545" s="135"/>
      <c r="V545" s="135"/>
      <c r="W545" s="135"/>
      <c r="X545" s="135"/>
      <c r="Y545" s="135"/>
      <c r="Z545" s="135"/>
    </row>
    <row r="546" spans="1:26" ht="21.6" customHeight="1">
      <c r="A546" s="135"/>
      <c r="B546" s="135"/>
      <c r="C546" s="135"/>
      <c r="D546" s="135"/>
      <c r="E546" s="135"/>
      <c r="F546" s="135"/>
      <c r="G546" s="135"/>
      <c r="H546" s="135"/>
      <c r="I546" s="135"/>
      <c r="J546" s="135"/>
      <c r="K546" s="135"/>
      <c r="L546" s="135"/>
      <c r="M546" s="135"/>
      <c r="N546" s="135"/>
      <c r="O546" s="135"/>
      <c r="P546" s="135"/>
      <c r="Q546" s="135"/>
      <c r="R546" s="135"/>
      <c r="S546" s="135"/>
      <c r="T546" s="135"/>
      <c r="U546" s="135"/>
      <c r="V546" s="135"/>
      <c r="W546" s="135"/>
      <c r="X546" s="135"/>
      <c r="Y546" s="135"/>
      <c r="Z546" s="135"/>
    </row>
    <row r="547" spans="1:26" ht="21.6" customHeight="1">
      <c r="A547" s="135"/>
      <c r="B547" s="135"/>
      <c r="C547" s="135"/>
      <c r="D547" s="135"/>
      <c r="E547" s="135"/>
      <c r="F547" s="135"/>
      <c r="G547" s="135"/>
      <c r="H547" s="135"/>
      <c r="I547" s="135"/>
      <c r="J547" s="135"/>
      <c r="K547" s="135"/>
      <c r="L547" s="135"/>
      <c r="M547" s="135"/>
      <c r="N547" s="135"/>
      <c r="O547" s="135"/>
      <c r="P547" s="135"/>
      <c r="Q547" s="135"/>
      <c r="R547" s="135"/>
      <c r="S547" s="135"/>
      <c r="T547" s="135"/>
      <c r="U547" s="135"/>
      <c r="V547" s="135"/>
      <c r="W547" s="135"/>
      <c r="X547" s="135"/>
      <c r="Y547" s="135"/>
      <c r="Z547" s="135"/>
    </row>
    <row r="548" spans="1:26" ht="21.6" customHeight="1">
      <c r="A548" s="135"/>
      <c r="B548" s="135"/>
      <c r="C548" s="135"/>
      <c r="D548" s="135"/>
      <c r="E548" s="135"/>
      <c r="F548" s="135"/>
      <c r="G548" s="135"/>
      <c r="H548" s="135"/>
      <c r="I548" s="135"/>
      <c r="J548" s="135"/>
      <c r="K548" s="135"/>
      <c r="L548" s="135"/>
      <c r="M548" s="135"/>
      <c r="N548" s="135"/>
      <c r="O548" s="135"/>
      <c r="P548" s="135"/>
      <c r="Q548" s="135"/>
      <c r="R548" s="135"/>
      <c r="S548" s="135"/>
      <c r="T548" s="135"/>
      <c r="U548" s="135"/>
      <c r="V548" s="135"/>
      <c r="W548" s="135"/>
      <c r="X548" s="135"/>
      <c r="Y548" s="135"/>
      <c r="Z548" s="135"/>
    </row>
    <row r="549" spans="1:26" ht="21.6" customHeight="1">
      <c r="A549" s="135"/>
      <c r="B549" s="135"/>
      <c r="C549" s="135"/>
      <c r="D549" s="135"/>
      <c r="E549" s="135"/>
      <c r="F549" s="135"/>
      <c r="G549" s="135"/>
      <c r="H549" s="135"/>
      <c r="I549" s="135"/>
      <c r="J549" s="135"/>
      <c r="K549" s="135"/>
      <c r="L549" s="135"/>
      <c r="M549" s="135"/>
      <c r="N549" s="135"/>
      <c r="O549" s="135"/>
      <c r="P549" s="135"/>
      <c r="Q549" s="135"/>
      <c r="R549" s="135"/>
      <c r="S549" s="135"/>
      <c r="T549" s="135"/>
      <c r="U549" s="135"/>
      <c r="V549" s="135"/>
      <c r="W549" s="135"/>
      <c r="X549" s="135"/>
      <c r="Y549" s="135"/>
      <c r="Z549" s="135"/>
    </row>
    <row r="550" spans="1:26" ht="21.6" customHeight="1">
      <c r="A550" s="135"/>
      <c r="B550" s="135"/>
      <c r="C550" s="135"/>
      <c r="D550" s="135"/>
      <c r="E550" s="135"/>
      <c r="F550" s="135"/>
      <c r="G550" s="135"/>
      <c r="H550" s="135"/>
      <c r="I550" s="135"/>
      <c r="J550" s="135"/>
      <c r="K550" s="135"/>
      <c r="L550" s="135"/>
      <c r="M550" s="135"/>
      <c r="N550" s="135"/>
      <c r="O550" s="135"/>
      <c r="P550" s="135"/>
      <c r="Q550" s="135"/>
      <c r="R550" s="135"/>
      <c r="S550" s="135"/>
      <c r="T550" s="135"/>
      <c r="U550" s="135"/>
      <c r="V550" s="135"/>
      <c r="W550" s="135"/>
      <c r="X550" s="135"/>
      <c r="Y550" s="135"/>
      <c r="Z550" s="135"/>
    </row>
    <row r="551" spans="1:26" ht="21.6" customHeight="1">
      <c r="A551" s="135"/>
      <c r="B551" s="135"/>
      <c r="C551" s="135"/>
      <c r="D551" s="135"/>
      <c r="E551" s="135"/>
      <c r="F551" s="135"/>
      <c r="G551" s="135"/>
      <c r="H551" s="135"/>
      <c r="I551" s="135"/>
      <c r="J551" s="135"/>
      <c r="K551" s="135"/>
      <c r="L551" s="135"/>
      <c r="M551" s="135"/>
      <c r="N551" s="135"/>
      <c r="O551" s="135"/>
      <c r="P551" s="135"/>
      <c r="Q551" s="135"/>
      <c r="R551" s="135"/>
      <c r="S551" s="135"/>
      <c r="T551" s="135"/>
      <c r="U551" s="135"/>
      <c r="V551" s="135"/>
      <c r="W551" s="135"/>
      <c r="X551" s="135"/>
      <c r="Y551" s="135"/>
      <c r="Z551" s="135"/>
    </row>
    <row r="552" spans="1:26" ht="21.6" customHeight="1">
      <c r="A552" s="135"/>
      <c r="B552" s="135"/>
      <c r="C552" s="135"/>
      <c r="D552" s="135"/>
      <c r="E552" s="135"/>
      <c r="F552" s="135"/>
      <c r="G552" s="135"/>
      <c r="H552" s="135"/>
      <c r="I552" s="135"/>
      <c r="J552" s="135"/>
      <c r="K552" s="135"/>
      <c r="L552" s="135"/>
      <c r="M552" s="135"/>
      <c r="N552" s="135"/>
      <c r="O552" s="135"/>
      <c r="P552" s="135"/>
      <c r="Q552" s="135"/>
      <c r="R552" s="135"/>
      <c r="S552" s="135"/>
      <c r="T552" s="135"/>
      <c r="U552" s="135"/>
      <c r="V552" s="135"/>
      <c r="W552" s="135"/>
      <c r="X552" s="135"/>
      <c r="Y552" s="135"/>
      <c r="Z552" s="135"/>
    </row>
    <row r="553" spans="1:26" ht="21.6" customHeight="1">
      <c r="A553" s="135"/>
      <c r="B553" s="135"/>
      <c r="C553" s="135"/>
      <c r="D553" s="135"/>
      <c r="E553" s="135"/>
      <c r="F553" s="135"/>
      <c r="G553" s="135"/>
      <c r="H553" s="135"/>
      <c r="I553" s="135"/>
      <c r="J553" s="135"/>
      <c r="K553" s="135"/>
      <c r="L553" s="135"/>
      <c r="M553" s="135"/>
      <c r="N553" s="135"/>
      <c r="O553" s="135"/>
      <c r="P553" s="135"/>
      <c r="Q553" s="135"/>
      <c r="R553" s="135"/>
      <c r="S553" s="135"/>
      <c r="T553" s="135"/>
      <c r="U553" s="135"/>
      <c r="V553" s="135"/>
      <c r="W553" s="135"/>
      <c r="X553" s="135"/>
      <c r="Y553" s="135"/>
      <c r="Z553" s="135"/>
    </row>
    <row r="554" spans="1:26" ht="21.6" customHeight="1">
      <c r="A554" s="135"/>
      <c r="B554" s="135"/>
      <c r="C554" s="135"/>
      <c r="D554" s="135"/>
      <c r="E554" s="135"/>
      <c r="F554" s="135"/>
      <c r="G554" s="135"/>
      <c r="H554" s="135"/>
      <c r="I554" s="135"/>
      <c r="J554" s="135"/>
      <c r="K554" s="135"/>
      <c r="L554" s="135"/>
      <c r="M554" s="135"/>
      <c r="N554" s="135"/>
      <c r="O554" s="135"/>
      <c r="P554" s="135"/>
      <c r="Q554" s="135"/>
      <c r="R554" s="135"/>
      <c r="S554" s="135"/>
      <c r="T554" s="135"/>
      <c r="U554" s="135"/>
      <c r="V554" s="135"/>
      <c r="W554" s="135"/>
      <c r="X554" s="135"/>
      <c r="Y554" s="135"/>
      <c r="Z554" s="135"/>
    </row>
    <row r="555" spans="1:26" ht="21.6" customHeight="1">
      <c r="A555" s="135"/>
      <c r="B555" s="135"/>
      <c r="C555" s="135"/>
      <c r="D555" s="135"/>
      <c r="E555" s="135"/>
      <c r="F555" s="135"/>
      <c r="G555" s="135"/>
      <c r="H555" s="135"/>
      <c r="I555" s="135"/>
      <c r="J555" s="135"/>
      <c r="K555" s="135"/>
      <c r="L555" s="135"/>
      <c r="M555" s="135"/>
      <c r="N555" s="135"/>
      <c r="O555" s="135"/>
      <c r="P555" s="135"/>
      <c r="Q555" s="135"/>
      <c r="R555" s="135"/>
      <c r="S555" s="135"/>
      <c r="T555" s="135"/>
      <c r="U555" s="135"/>
      <c r="V555" s="135"/>
      <c r="W555" s="135"/>
      <c r="X555" s="135"/>
      <c r="Y555" s="135"/>
      <c r="Z555" s="135"/>
    </row>
    <row r="556" spans="1:26" ht="21.6" customHeight="1">
      <c r="A556" s="135"/>
      <c r="B556" s="135"/>
      <c r="C556" s="135"/>
      <c r="D556" s="135"/>
      <c r="E556" s="135"/>
      <c r="F556" s="135"/>
      <c r="G556" s="135"/>
      <c r="H556" s="135"/>
      <c r="I556" s="135"/>
      <c r="J556" s="135"/>
      <c r="K556" s="135"/>
      <c r="L556" s="135"/>
      <c r="M556" s="135"/>
      <c r="N556" s="135"/>
      <c r="O556" s="135"/>
      <c r="P556" s="135"/>
      <c r="Q556" s="135"/>
      <c r="R556" s="135"/>
      <c r="S556" s="135"/>
      <c r="T556" s="135"/>
      <c r="U556" s="135"/>
      <c r="V556" s="135"/>
      <c r="W556" s="135"/>
      <c r="X556" s="135"/>
      <c r="Y556" s="135"/>
      <c r="Z556" s="135"/>
    </row>
    <row r="557" spans="1:26" ht="21.6" customHeight="1">
      <c r="A557" s="135"/>
      <c r="B557" s="135"/>
      <c r="C557" s="135"/>
      <c r="D557" s="135"/>
      <c r="E557" s="135"/>
      <c r="F557" s="135"/>
      <c r="G557" s="135"/>
      <c r="H557" s="135"/>
      <c r="I557" s="135"/>
      <c r="J557" s="135"/>
      <c r="K557" s="135"/>
      <c r="L557" s="135"/>
      <c r="M557" s="135"/>
      <c r="N557" s="135"/>
      <c r="O557" s="135"/>
      <c r="P557" s="135"/>
      <c r="Q557" s="135"/>
      <c r="R557" s="135"/>
      <c r="S557" s="135"/>
      <c r="T557" s="135"/>
      <c r="U557" s="135"/>
      <c r="V557" s="135"/>
      <c r="W557" s="135"/>
      <c r="X557" s="135"/>
      <c r="Y557" s="135"/>
      <c r="Z557" s="135"/>
    </row>
    <row r="558" spans="1:26" ht="21.6" customHeight="1">
      <c r="A558" s="135"/>
      <c r="B558" s="135"/>
      <c r="C558" s="135"/>
      <c r="D558" s="135"/>
      <c r="E558" s="135"/>
      <c r="F558" s="135"/>
      <c r="G558" s="135"/>
      <c r="H558" s="135"/>
      <c r="I558" s="135"/>
      <c r="J558" s="135"/>
      <c r="K558" s="135"/>
      <c r="L558" s="135"/>
      <c r="M558" s="135"/>
      <c r="N558" s="135"/>
      <c r="O558" s="135"/>
      <c r="P558" s="135"/>
      <c r="Q558" s="135"/>
      <c r="R558" s="135"/>
      <c r="S558" s="135"/>
      <c r="T558" s="135"/>
      <c r="U558" s="135"/>
      <c r="V558" s="135"/>
      <c r="W558" s="135"/>
      <c r="X558" s="135"/>
      <c r="Y558" s="135"/>
      <c r="Z558" s="135"/>
    </row>
    <row r="559" spans="1:26" ht="21.6" customHeight="1">
      <c r="A559" s="135"/>
      <c r="B559" s="135"/>
      <c r="C559" s="135"/>
      <c r="D559" s="135"/>
      <c r="E559" s="135"/>
      <c r="F559" s="135"/>
      <c r="G559" s="135"/>
      <c r="H559" s="135"/>
      <c r="I559" s="135"/>
      <c r="J559" s="135"/>
      <c r="K559" s="135"/>
      <c r="L559" s="135"/>
      <c r="M559" s="135"/>
      <c r="N559" s="135"/>
      <c r="O559" s="135"/>
      <c r="P559" s="135"/>
      <c r="Q559" s="135"/>
      <c r="R559" s="135"/>
      <c r="S559" s="135"/>
      <c r="T559" s="135"/>
      <c r="U559" s="135"/>
      <c r="V559" s="135"/>
      <c r="W559" s="135"/>
      <c r="X559" s="135"/>
      <c r="Y559" s="135"/>
      <c r="Z559" s="135"/>
    </row>
    <row r="560" spans="1:26" ht="21.6" customHeight="1">
      <c r="A560" s="135"/>
      <c r="B560" s="135"/>
      <c r="C560" s="135"/>
      <c r="D560" s="135"/>
      <c r="E560" s="135"/>
      <c r="F560" s="135"/>
      <c r="G560" s="135"/>
      <c r="H560" s="135"/>
      <c r="I560" s="135"/>
      <c r="J560" s="135"/>
      <c r="K560" s="135"/>
      <c r="L560" s="135"/>
      <c r="M560" s="135"/>
      <c r="N560" s="135"/>
      <c r="O560" s="135"/>
      <c r="P560" s="135"/>
      <c r="Q560" s="135"/>
      <c r="R560" s="135"/>
      <c r="S560" s="135"/>
      <c r="T560" s="135"/>
      <c r="U560" s="135"/>
      <c r="V560" s="135"/>
      <c r="W560" s="135"/>
      <c r="X560" s="135"/>
      <c r="Y560" s="135"/>
      <c r="Z560" s="135"/>
    </row>
    <row r="561" spans="1:26" ht="21.6" customHeight="1">
      <c r="A561" s="135"/>
      <c r="B561" s="135"/>
      <c r="C561" s="135"/>
      <c r="D561" s="135"/>
      <c r="E561" s="135"/>
      <c r="F561" s="135"/>
      <c r="G561" s="135"/>
      <c r="H561" s="135"/>
      <c r="I561" s="135"/>
      <c r="J561" s="135"/>
      <c r="K561" s="135"/>
      <c r="L561" s="135"/>
      <c r="M561" s="135"/>
      <c r="N561" s="135"/>
      <c r="O561" s="135"/>
      <c r="P561" s="135"/>
      <c r="Q561" s="135"/>
      <c r="R561" s="135"/>
      <c r="S561" s="135"/>
      <c r="T561" s="135"/>
      <c r="U561" s="135"/>
      <c r="V561" s="135"/>
      <c r="W561" s="135"/>
      <c r="X561" s="135"/>
      <c r="Y561" s="135"/>
      <c r="Z561" s="135"/>
    </row>
    <row r="562" spans="1:26" ht="21.6" customHeight="1">
      <c r="A562" s="135"/>
      <c r="B562" s="135"/>
      <c r="C562" s="135"/>
      <c r="D562" s="135"/>
      <c r="E562" s="135"/>
      <c r="F562" s="135"/>
      <c r="G562" s="135"/>
      <c r="H562" s="135"/>
      <c r="I562" s="135"/>
      <c r="J562" s="135"/>
      <c r="K562" s="135"/>
      <c r="L562" s="135"/>
      <c r="M562" s="135"/>
      <c r="N562" s="135"/>
      <c r="O562" s="135"/>
      <c r="P562" s="135"/>
      <c r="Q562" s="135"/>
      <c r="R562" s="135"/>
      <c r="S562" s="135"/>
      <c r="T562" s="135"/>
      <c r="U562" s="135"/>
      <c r="V562" s="135"/>
      <c r="W562" s="135"/>
      <c r="X562" s="135"/>
      <c r="Y562" s="135"/>
      <c r="Z562" s="135"/>
    </row>
    <row r="563" spans="1:26" ht="21.6" customHeight="1">
      <c r="A563" s="135"/>
      <c r="B563" s="135"/>
      <c r="C563" s="135"/>
      <c r="D563" s="135"/>
      <c r="E563" s="135"/>
      <c r="F563" s="135"/>
      <c r="G563" s="135"/>
      <c r="H563" s="135"/>
      <c r="I563" s="135"/>
      <c r="J563" s="135"/>
      <c r="K563" s="135"/>
      <c r="L563" s="135"/>
      <c r="M563" s="135"/>
      <c r="N563" s="135"/>
      <c r="O563" s="135"/>
      <c r="P563" s="135"/>
      <c r="Q563" s="135"/>
      <c r="R563" s="135"/>
      <c r="S563" s="135"/>
      <c r="T563" s="135"/>
      <c r="U563" s="135"/>
      <c r="V563" s="135"/>
      <c r="W563" s="135"/>
      <c r="X563" s="135"/>
      <c r="Y563" s="135"/>
      <c r="Z563" s="135"/>
    </row>
    <row r="564" spans="1:26" ht="21.6" customHeight="1">
      <c r="A564" s="135"/>
      <c r="B564" s="135"/>
      <c r="C564" s="135"/>
      <c r="D564" s="135"/>
      <c r="E564" s="135"/>
      <c r="F564" s="135"/>
      <c r="G564" s="135"/>
      <c r="H564" s="135"/>
      <c r="I564" s="135"/>
      <c r="J564" s="135"/>
      <c r="K564" s="135"/>
      <c r="L564" s="135"/>
      <c r="M564" s="135"/>
      <c r="N564" s="135"/>
      <c r="O564" s="135"/>
      <c r="P564" s="135"/>
      <c r="Q564" s="135"/>
      <c r="R564" s="135"/>
      <c r="S564" s="135"/>
      <c r="T564" s="135"/>
      <c r="U564" s="135"/>
      <c r="V564" s="135"/>
      <c r="W564" s="135"/>
      <c r="X564" s="135"/>
      <c r="Y564" s="135"/>
      <c r="Z564" s="135"/>
    </row>
    <row r="565" spans="1:26" ht="21.6" customHeight="1">
      <c r="A565" s="135"/>
      <c r="B565" s="135"/>
      <c r="C565" s="135"/>
      <c r="D565" s="135"/>
      <c r="E565" s="135"/>
      <c r="F565" s="135"/>
      <c r="G565" s="135"/>
      <c r="H565" s="135"/>
      <c r="I565" s="135"/>
      <c r="J565" s="135"/>
      <c r="K565" s="135"/>
      <c r="L565" s="135"/>
      <c r="M565" s="135"/>
      <c r="N565" s="135"/>
      <c r="O565" s="135"/>
      <c r="P565" s="135"/>
      <c r="Q565" s="135"/>
      <c r="R565" s="135"/>
      <c r="S565" s="135"/>
      <c r="T565" s="135"/>
      <c r="U565" s="135"/>
      <c r="V565" s="135"/>
      <c r="W565" s="135"/>
      <c r="X565" s="135"/>
      <c r="Y565" s="135"/>
      <c r="Z565" s="135"/>
    </row>
    <row r="566" spans="1:26" ht="21.6" customHeight="1">
      <c r="A566" s="135"/>
      <c r="B566" s="135"/>
      <c r="C566" s="135"/>
      <c r="D566" s="135"/>
      <c r="E566" s="135"/>
      <c r="F566" s="135"/>
      <c r="G566" s="135"/>
      <c r="H566" s="135"/>
      <c r="I566" s="135"/>
      <c r="J566" s="135"/>
      <c r="K566" s="135"/>
      <c r="L566" s="135"/>
      <c r="M566" s="135"/>
      <c r="N566" s="135"/>
      <c r="O566" s="135"/>
      <c r="P566" s="135"/>
      <c r="Q566" s="135"/>
      <c r="R566" s="135"/>
      <c r="S566" s="135"/>
      <c r="T566" s="135"/>
      <c r="U566" s="135"/>
      <c r="V566" s="135"/>
      <c r="W566" s="135"/>
      <c r="X566" s="135"/>
      <c r="Y566" s="135"/>
      <c r="Z566" s="135"/>
    </row>
    <row r="567" spans="1:26" ht="21.6" customHeight="1">
      <c r="A567" s="135"/>
      <c r="B567" s="135"/>
      <c r="C567" s="135"/>
      <c r="D567" s="135"/>
      <c r="E567" s="135"/>
      <c r="F567" s="135"/>
      <c r="G567" s="135"/>
      <c r="H567" s="135"/>
      <c r="I567" s="135"/>
      <c r="J567" s="135"/>
      <c r="K567" s="135"/>
      <c r="L567" s="135"/>
      <c r="M567" s="135"/>
      <c r="N567" s="135"/>
      <c r="O567" s="135"/>
      <c r="P567" s="135"/>
      <c r="Q567" s="135"/>
      <c r="R567" s="135"/>
      <c r="S567" s="135"/>
      <c r="T567" s="135"/>
      <c r="U567" s="135"/>
      <c r="V567" s="135"/>
      <c r="W567" s="135"/>
      <c r="X567" s="135"/>
      <c r="Y567" s="135"/>
      <c r="Z567" s="135"/>
    </row>
    <row r="568" spans="1:26" ht="21.6" customHeight="1">
      <c r="A568" s="135"/>
      <c r="B568" s="135"/>
      <c r="C568" s="135"/>
      <c r="D568" s="135"/>
      <c r="E568" s="135"/>
      <c r="F568" s="135"/>
      <c r="G568" s="135"/>
      <c r="H568" s="135"/>
      <c r="I568" s="135"/>
      <c r="J568" s="135"/>
      <c r="K568" s="135"/>
      <c r="L568" s="135"/>
      <c r="M568" s="135"/>
      <c r="N568" s="135"/>
      <c r="O568" s="135"/>
      <c r="P568" s="135"/>
      <c r="Q568" s="135"/>
      <c r="R568" s="135"/>
      <c r="S568" s="135"/>
      <c r="T568" s="135"/>
      <c r="U568" s="135"/>
      <c r="V568" s="135"/>
      <c r="W568" s="135"/>
      <c r="X568" s="135"/>
      <c r="Y568" s="135"/>
      <c r="Z568" s="135"/>
    </row>
    <row r="569" spans="1:26" ht="21.6" customHeight="1">
      <c r="A569" s="135"/>
      <c r="B569" s="135"/>
      <c r="C569" s="135"/>
      <c r="D569" s="135"/>
      <c r="E569" s="135"/>
      <c r="F569" s="135"/>
      <c r="G569" s="135"/>
      <c r="H569" s="135"/>
      <c r="I569" s="135"/>
      <c r="J569" s="135"/>
      <c r="K569" s="135"/>
      <c r="L569" s="135"/>
      <c r="M569" s="135"/>
      <c r="N569" s="135"/>
      <c r="O569" s="135"/>
      <c r="P569" s="135"/>
      <c r="Q569" s="135"/>
      <c r="R569" s="135"/>
      <c r="S569" s="135"/>
      <c r="T569" s="135"/>
      <c r="U569" s="135"/>
      <c r="V569" s="135"/>
      <c r="W569" s="135"/>
      <c r="X569" s="135"/>
      <c r="Y569" s="135"/>
      <c r="Z569" s="135"/>
    </row>
    <row r="570" spans="1:26" ht="21.6" customHeight="1">
      <c r="A570" s="135"/>
      <c r="B570" s="135"/>
      <c r="C570" s="135"/>
      <c r="D570" s="135"/>
      <c r="E570" s="135"/>
      <c r="F570" s="135"/>
      <c r="G570" s="135"/>
      <c r="H570" s="135"/>
      <c r="I570" s="135"/>
      <c r="J570" s="135"/>
      <c r="K570" s="135"/>
      <c r="L570" s="135"/>
      <c r="M570" s="135"/>
      <c r="N570" s="135"/>
      <c r="O570" s="135"/>
      <c r="P570" s="135"/>
      <c r="Q570" s="135"/>
      <c r="R570" s="135"/>
      <c r="S570" s="135"/>
      <c r="T570" s="135"/>
      <c r="U570" s="135"/>
      <c r="V570" s="135"/>
      <c r="W570" s="135"/>
      <c r="X570" s="135"/>
      <c r="Y570" s="135"/>
      <c r="Z570" s="135"/>
    </row>
    <row r="571" spans="1:26" ht="21.6" customHeight="1">
      <c r="A571" s="135"/>
      <c r="B571" s="135"/>
      <c r="C571" s="135"/>
      <c r="D571" s="135"/>
      <c r="E571" s="135"/>
      <c r="F571" s="135"/>
      <c r="G571" s="135"/>
      <c r="H571" s="135"/>
      <c r="I571" s="135"/>
      <c r="J571" s="135"/>
      <c r="K571" s="135"/>
      <c r="L571" s="135"/>
      <c r="M571" s="135"/>
      <c r="N571" s="135"/>
      <c r="O571" s="135"/>
      <c r="P571" s="135"/>
      <c r="Q571" s="135"/>
      <c r="R571" s="135"/>
      <c r="S571" s="135"/>
      <c r="T571" s="135"/>
      <c r="U571" s="135"/>
      <c r="V571" s="135"/>
      <c r="W571" s="135"/>
      <c r="X571" s="135"/>
      <c r="Y571" s="135"/>
      <c r="Z571" s="135"/>
    </row>
    <row r="572" spans="1:26" ht="21.6" customHeight="1">
      <c r="A572" s="135"/>
      <c r="B572" s="135"/>
      <c r="C572" s="135"/>
      <c r="D572" s="135"/>
      <c r="E572" s="135"/>
      <c r="F572" s="135"/>
      <c r="G572" s="135"/>
      <c r="H572" s="135"/>
      <c r="I572" s="135"/>
      <c r="J572" s="135"/>
      <c r="K572" s="135"/>
      <c r="L572" s="135"/>
      <c r="M572" s="135"/>
      <c r="N572" s="135"/>
      <c r="O572" s="135"/>
      <c r="P572" s="135"/>
      <c r="Q572" s="135"/>
      <c r="R572" s="135"/>
      <c r="S572" s="135"/>
      <c r="T572" s="135"/>
      <c r="U572" s="135"/>
      <c r="V572" s="135"/>
      <c r="W572" s="135"/>
      <c r="X572" s="135"/>
      <c r="Y572" s="135"/>
      <c r="Z572" s="135"/>
    </row>
    <row r="573" spans="1:26" ht="21.6" customHeight="1">
      <c r="A573" s="135"/>
      <c r="B573" s="135"/>
      <c r="C573" s="135"/>
      <c r="D573" s="135"/>
      <c r="E573" s="135"/>
      <c r="F573" s="135"/>
      <c r="G573" s="135"/>
      <c r="H573" s="135"/>
      <c r="I573" s="135"/>
      <c r="J573" s="135"/>
      <c r="K573" s="135"/>
      <c r="L573" s="135"/>
      <c r="M573" s="135"/>
      <c r="N573" s="135"/>
      <c r="O573" s="135"/>
      <c r="P573" s="135"/>
      <c r="Q573" s="135"/>
      <c r="R573" s="135"/>
      <c r="S573" s="135"/>
      <c r="T573" s="135"/>
      <c r="U573" s="135"/>
      <c r="V573" s="135"/>
      <c r="W573" s="135"/>
      <c r="X573" s="135"/>
      <c r="Y573" s="135"/>
      <c r="Z573" s="135"/>
    </row>
    <row r="574" spans="1:26" ht="21.6" customHeight="1">
      <c r="A574" s="135"/>
      <c r="B574" s="135"/>
      <c r="C574" s="135"/>
      <c r="D574" s="135"/>
      <c r="E574" s="135"/>
      <c r="F574" s="135"/>
      <c r="G574" s="135"/>
      <c r="H574" s="135"/>
      <c r="I574" s="135"/>
      <c r="J574" s="135"/>
      <c r="K574" s="135"/>
      <c r="L574" s="135"/>
      <c r="M574" s="135"/>
      <c r="N574" s="135"/>
      <c r="O574" s="135"/>
      <c r="P574" s="135"/>
      <c r="Q574" s="135"/>
      <c r="R574" s="135"/>
      <c r="S574" s="135"/>
      <c r="T574" s="135"/>
      <c r="U574" s="135"/>
      <c r="V574" s="135"/>
      <c r="W574" s="135"/>
      <c r="X574" s="135"/>
      <c r="Y574" s="135"/>
      <c r="Z574" s="135"/>
    </row>
    <row r="575" spans="1:26" ht="21.6" customHeight="1">
      <c r="A575" s="135"/>
      <c r="B575" s="135"/>
      <c r="C575" s="135"/>
      <c r="D575" s="135"/>
      <c r="E575" s="135"/>
      <c r="F575" s="135"/>
      <c r="G575" s="135"/>
      <c r="H575" s="135"/>
      <c r="I575" s="135"/>
      <c r="J575" s="135"/>
      <c r="K575" s="135"/>
      <c r="L575" s="135"/>
      <c r="M575" s="135"/>
      <c r="N575" s="135"/>
      <c r="O575" s="135"/>
      <c r="P575" s="135"/>
      <c r="Q575" s="135"/>
      <c r="R575" s="135"/>
      <c r="S575" s="135"/>
      <c r="T575" s="135"/>
      <c r="U575" s="135"/>
      <c r="V575" s="135"/>
      <c r="W575" s="135"/>
      <c r="X575" s="135"/>
      <c r="Y575" s="135"/>
      <c r="Z575" s="135"/>
    </row>
    <row r="576" spans="1:26" ht="21.6" customHeight="1">
      <c r="A576" s="135"/>
      <c r="B576" s="135"/>
      <c r="C576" s="135"/>
      <c r="D576" s="135"/>
      <c r="E576" s="135"/>
      <c r="F576" s="135"/>
      <c r="G576" s="135"/>
      <c r="H576" s="135"/>
      <c r="I576" s="135"/>
      <c r="J576" s="135"/>
      <c r="K576" s="135"/>
      <c r="L576" s="135"/>
      <c r="M576" s="135"/>
      <c r="N576" s="135"/>
      <c r="O576" s="135"/>
      <c r="P576" s="135"/>
      <c r="Q576" s="135"/>
      <c r="R576" s="135"/>
      <c r="S576" s="135"/>
      <c r="T576" s="135"/>
      <c r="U576" s="135"/>
      <c r="V576" s="135"/>
      <c r="W576" s="135"/>
      <c r="X576" s="135"/>
      <c r="Y576" s="135"/>
      <c r="Z576" s="135"/>
    </row>
    <row r="577" spans="1:26" ht="21.6" customHeight="1">
      <c r="A577" s="135"/>
      <c r="B577" s="135"/>
      <c r="C577" s="135"/>
      <c r="D577" s="135"/>
      <c r="E577" s="135"/>
      <c r="F577" s="135"/>
      <c r="G577" s="135"/>
      <c r="H577" s="135"/>
      <c r="I577" s="135"/>
      <c r="J577" s="135"/>
      <c r="K577" s="135"/>
      <c r="L577" s="135"/>
      <c r="M577" s="135"/>
      <c r="N577" s="135"/>
      <c r="O577" s="135"/>
      <c r="P577" s="135"/>
      <c r="Q577" s="135"/>
      <c r="R577" s="135"/>
      <c r="S577" s="135"/>
      <c r="T577" s="135"/>
      <c r="U577" s="135"/>
      <c r="V577" s="135"/>
      <c r="W577" s="135"/>
      <c r="X577" s="135"/>
      <c r="Y577" s="135"/>
      <c r="Z577" s="135"/>
    </row>
    <row r="578" spans="1:26" ht="21.6" customHeight="1">
      <c r="A578" s="135"/>
      <c r="B578" s="135"/>
      <c r="C578" s="135"/>
      <c r="D578" s="135"/>
      <c r="E578" s="135"/>
      <c r="F578" s="135"/>
      <c r="G578" s="135"/>
      <c r="H578" s="135"/>
      <c r="I578" s="135"/>
      <c r="J578" s="135"/>
      <c r="K578" s="135"/>
      <c r="L578" s="135"/>
      <c r="M578" s="135"/>
      <c r="N578" s="135"/>
      <c r="O578" s="135"/>
      <c r="P578" s="135"/>
      <c r="Q578" s="135"/>
      <c r="R578" s="135"/>
      <c r="S578" s="135"/>
      <c r="T578" s="135"/>
      <c r="U578" s="135"/>
      <c r="V578" s="135"/>
      <c r="W578" s="135"/>
      <c r="X578" s="135"/>
      <c r="Y578" s="135"/>
      <c r="Z578" s="135"/>
    </row>
    <row r="579" spans="1:26" ht="21.6" customHeight="1">
      <c r="A579" s="135"/>
      <c r="B579" s="135"/>
      <c r="C579" s="135"/>
      <c r="D579" s="135"/>
      <c r="E579" s="135"/>
      <c r="F579" s="135"/>
      <c r="G579" s="135"/>
      <c r="H579" s="135"/>
      <c r="I579" s="135"/>
      <c r="J579" s="135"/>
      <c r="K579" s="135"/>
      <c r="L579" s="135"/>
      <c r="M579" s="135"/>
      <c r="N579" s="135"/>
      <c r="O579" s="135"/>
      <c r="P579" s="135"/>
      <c r="Q579" s="135"/>
      <c r="R579" s="135"/>
      <c r="S579" s="135"/>
      <c r="T579" s="135"/>
      <c r="U579" s="135"/>
      <c r="V579" s="135"/>
      <c r="W579" s="135"/>
      <c r="X579" s="135"/>
      <c r="Y579" s="135"/>
      <c r="Z579" s="135"/>
    </row>
    <row r="580" spans="1:26" ht="21.6" customHeight="1">
      <c r="A580" s="135"/>
      <c r="B580" s="135"/>
      <c r="C580" s="135"/>
      <c r="D580" s="135"/>
      <c r="E580" s="135"/>
      <c r="F580" s="135"/>
      <c r="G580" s="135"/>
      <c r="H580" s="135"/>
      <c r="I580" s="135"/>
      <c r="J580" s="135"/>
      <c r="K580" s="135"/>
      <c r="L580" s="135"/>
      <c r="M580" s="135"/>
      <c r="N580" s="135"/>
      <c r="O580" s="135"/>
      <c r="P580" s="135"/>
      <c r="Q580" s="135"/>
      <c r="R580" s="135"/>
      <c r="S580" s="135"/>
      <c r="T580" s="135"/>
      <c r="U580" s="135"/>
      <c r="V580" s="135"/>
      <c r="W580" s="135"/>
      <c r="X580" s="135"/>
      <c r="Y580" s="135"/>
      <c r="Z580" s="135"/>
    </row>
    <row r="581" spans="1:26" ht="21.6" customHeight="1">
      <c r="A581" s="135"/>
      <c r="B581" s="135"/>
      <c r="C581" s="135"/>
      <c r="D581" s="135"/>
      <c r="E581" s="135"/>
      <c r="F581" s="135"/>
      <c r="G581" s="135"/>
      <c r="H581" s="135"/>
      <c r="I581" s="135"/>
      <c r="J581" s="135"/>
      <c r="K581" s="135"/>
      <c r="L581" s="135"/>
      <c r="M581" s="135"/>
      <c r="N581" s="135"/>
      <c r="O581" s="135"/>
      <c r="P581" s="135"/>
      <c r="Q581" s="135"/>
      <c r="R581" s="135"/>
      <c r="S581" s="135"/>
      <c r="T581" s="135"/>
      <c r="U581" s="135"/>
      <c r="V581" s="135"/>
      <c r="W581" s="135"/>
      <c r="X581" s="135"/>
      <c r="Y581" s="135"/>
      <c r="Z581" s="135"/>
    </row>
    <row r="582" spans="1:26" ht="21.6" customHeight="1">
      <c r="A582" s="135"/>
      <c r="B582" s="135"/>
      <c r="C582" s="135"/>
      <c r="D582" s="135"/>
      <c r="E582" s="135"/>
      <c r="F582" s="135"/>
      <c r="G582" s="135"/>
      <c r="H582" s="135"/>
      <c r="I582" s="135"/>
      <c r="J582" s="135"/>
      <c r="K582" s="135"/>
      <c r="L582" s="135"/>
      <c r="M582" s="135"/>
      <c r="N582" s="135"/>
      <c r="O582" s="135"/>
      <c r="P582" s="135"/>
      <c r="Q582" s="135"/>
      <c r="R582" s="135"/>
      <c r="S582" s="135"/>
      <c r="T582" s="135"/>
      <c r="U582" s="135"/>
      <c r="V582" s="135"/>
      <c r="W582" s="135"/>
      <c r="X582" s="135"/>
      <c r="Y582" s="135"/>
      <c r="Z582" s="135"/>
    </row>
    <row r="583" spans="1:26" ht="21.6" customHeight="1">
      <c r="A583" s="135"/>
      <c r="B583" s="135"/>
      <c r="C583" s="135"/>
      <c r="D583" s="135"/>
      <c r="E583" s="135"/>
      <c r="F583" s="135"/>
      <c r="G583" s="135"/>
      <c r="H583" s="135"/>
      <c r="I583" s="135"/>
      <c r="J583" s="135"/>
      <c r="K583" s="135"/>
      <c r="L583" s="135"/>
      <c r="M583" s="135"/>
      <c r="N583" s="135"/>
      <c r="O583" s="135"/>
      <c r="P583" s="135"/>
      <c r="Q583" s="135"/>
      <c r="R583" s="135"/>
      <c r="S583" s="135"/>
      <c r="T583" s="135"/>
      <c r="U583" s="135"/>
      <c r="V583" s="135"/>
      <c r="W583" s="135"/>
      <c r="X583" s="135"/>
      <c r="Y583" s="135"/>
      <c r="Z583" s="135"/>
    </row>
    <row r="584" spans="1:26" ht="21.6" customHeight="1">
      <c r="A584" s="135"/>
      <c r="B584" s="135"/>
      <c r="C584" s="135"/>
      <c r="D584" s="135"/>
      <c r="E584" s="135"/>
      <c r="F584" s="135"/>
      <c r="G584" s="135"/>
      <c r="H584" s="135"/>
      <c r="I584" s="135"/>
      <c r="J584" s="135"/>
      <c r="K584" s="135"/>
      <c r="L584" s="135"/>
      <c r="M584" s="135"/>
      <c r="N584" s="135"/>
      <c r="O584" s="135"/>
      <c r="P584" s="135"/>
      <c r="Q584" s="135"/>
      <c r="R584" s="135"/>
      <c r="S584" s="135"/>
      <c r="T584" s="135"/>
      <c r="U584" s="135"/>
      <c r="V584" s="135"/>
      <c r="W584" s="135"/>
      <c r="X584" s="135"/>
      <c r="Y584" s="135"/>
      <c r="Z584" s="135"/>
    </row>
    <row r="585" spans="1:26" ht="21.6" customHeight="1">
      <c r="A585" s="135"/>
      <c r="B585" s="135"/>
      <c r="C585" s="135"/>
      <c r="D585" s="135"/>
      <c r="E585" s="135"/>
      <c r="F585" s="135"/>
      <c r="G585" s="135"/>
      <c r="H585" s="135"/>
      <c r="I585" s="135"/>
      <c r="J585" s="135"/>
      <c r="K585" s="135"/>
      <c r="L585" s="135"/>
      <c r="M585" s="135"/>
      <c r="N585" s="135"/>
      <c r="O585" s="135"/>
      <c r="P585" s="135"/>
      <c r="Q585" s="135"/>
      <c r="R585" s="135"/>
      <c r="S585" s="135"/>
      <c r="T585" s="135"/>
      <c r="U585" s="135"/>
      <c r="V585" s="135"/>
      <c r="W585" s="135"/>
      <c r="X585" s="135"/>
      <c r="Y585" s="135"/>
      <c r="Z585" s="135"/>
    </row>
    <row r="586" spans="1:26" ht="21.6" customHeight="1">
      <c r="A586" s="135"/>
      <c r="B586" s="135"/>
      <c r="C586" s="135"/>
      <c r="D586" s="135"/>
      <c r="E586" s="135"/>
      <c r="F586" s="135"/>
      <c r="G586" s="135"/>
      <c r="H586" s="135"/>
      <c r="I586" s="135"/>
      <c r="J586" s="135"/>
      <c r="K586" s="135"/>
      <c r="L586" s="135"/>
      <c r="M586" s="135"/>
      <c r="N586" s="135"/>
      <c r="O586" s="135"/>
      <c r="P586" s="135"/>
      <c r="Q586" s="135"/>
      <c r="R586" s="135"/>
      <c r="S586" s="135"/>
      <c r="T586" s="135"/>
      <c r="U586" s="135"/>
      <c r="V586" s="135"/>
      <c r="W586" s="135"/>
      <c r="X586" s="135"/>
      <c r="Y586" s="135"/>
      <c r="Z586" s="135"/>
    </row>
    <row r="587" spans="1:26" ht="21.6" customHeight="1">
      <c r="A587" s="135"/>
      <c r="B587" s="135"/>
      <c r="C587" s="135"/>
      <c r="D587" s="135"/>
      <c r="E587" s="135"/>
      <c r="F587" s="135"/>
      <c r="G587" s="135"/>
      <c r="H587" s="135"/>
      <c r="I587" s="135"/>
      <c r="J587" s="135"/>
      <c r="K587" s="135"/>
      <c r="L587" s="135"/>
      <c r="M587" s="135"/>
      <c r="N587" s="135"/>
      <c r="O587" s="135"/>
      <c r="P587" s="135"/>
      <c r="Q587" s="135"/>
      <c r="R587" s="135"/>
      <c r="S587" s="135"/>
      <c r="T587" s="135"/>
      <c r="U587" s="135"/>
      <c r="V587" s="135"/>
      <c r="W587" s="135"/>
      <c r="X587" s="135"/>
      <c r="Y587" s="135"/>
      <c r="Z587" s="135"/>
    </row>
    <row r="588" spans="1:26" ht="21.6" customHeight="1">
      <c r="A588" s="135"/>
      <c r="B588" s="135"/>
      <c r="C588" s="135"/>
      <c r="D588" s="135"/>
      <c r="E588" s="135"/>
      <c r="F588" s="135"/>
      <c r="G588" s="135"/>
      <c r="H588" s="135"/>
      <c r="I588" s="135"/>
      <c r="J588" s="135"/>
      <c r="K588" s="135"/>
      <c r="L588" s="135"/>
      <c r="M588" s="135"/>
      <c r="N588" s="135"/>
      <c r="O588" s="135"/>
      <c r="P588" s="135"/>
      <c r="Q588" s="135"/>
      <c r="R588" s="135"/>
      <c r="S588" s="135"/>
      <c r="T588" s="135"/>
      <c r="U588" s="135"/>
      <c r="V588" s="135"/>
      <c r="W588" s="135"/>
      <c r="X588" s="135"/>
      <c r="Y588" s="135"/>
      <c r="Z588" s="135"/>
    </row>
    <row r="589" spans="1:26" ht="21.6" customHeight="1">
      <c r="A589" s="135"/>
      <c r="B589" s="135"/>
      <c r="C589" s="135"/>
      <c r="D589" s="135"/>
      <c r="E589" s="135"/>
      <c r="F589" s="135"/>
      <c r="G589" s="135"/>
      <c r="H589" s="135"/>
      <c r="I589" s="135"/>
      <c r="J589" s="135"/>
      <c r="K589" s="135"/>
      <c r="L589" s="135"/>
      <c r="M589" s="135"/>
      <c r="N589" s="135"/>
      <c r="O589" s="135"/>
      <c r="P589" s="135"/>
      <c r="Q589" s="135"/>
      <c r="R589" s="135"/>
      <c r="S589" s="135"/>
      <c r="T589" s="135"/>
      <c r="U589" s="135"/>
      <c r="V589" s="135"/>
      <c r="W589" s="135"/>
      <c r="X589" s="135"/>
      <c r="Y589" s="135"/>
      <c r="Z589" s="135"/>
    </row>
    <row r="590" spans="1:26" ht="21.6" customHeight="1">
      <c r="A590" s="135"/>
      <c r="B590" s="135"/>
      <c r="C590" s="135"/>
      <c r="D590" s="135"/>
      <c r="E590" s="135"/>
      <c r="F590" s="135"/>
      <c r="G590" s="135"/>
      <c r="H590" s="135"/>
      <c r="I590" s="135"/>
      <c r="J590" s="135"/>
      <c r="K590" s="135"/>
      <c r="L590" s="135"/>
      <c r="M590" s="135"/>
      <c r="N590" s="135"/>
      <c r="O590" s="135"/>
      <c r="P590" s="135"/>
      <c r="Q590" s="135"/>
      <c r="R590" s="135"/>
      <c r="S590" s="135"/>
      <c r="T590" s="135"/>
      <c r="U590" s="135"/>
      <c r="V590" s="135"/>
      <c r="W590" s="135"/>
      <c r="X590" s="135"/>
      <c r="Y590" s="135"/>
      <c r="Z590" s="135"/>
    </row>
    <row r="591" spans="1:26" ht="21.6" customHeight="1">
      <c r="A591" s="135"/>
      <c r="B591" s="135"/>
      <c r="C591" s="135"/>
      <c r="D591" s="135"/>
      <c r="E591" s="135"/>
      <c r="F591" s="135"/>
      <c r="G591" s="135"/>
      <c r="H591" s="135"/>
      <c r="I591" s="135"/>
      <c r="J591" s="135"/>
      <c r="K591" s="135"/>
      <c r="L591" s="135"/>
      <c r="M591" s="135"/>
      <c r="N591" s="135"/>
      <c r="O591" s="135"/>
      <c r="P591" s="135"/>
      <c r="Q591" s="135"/>
      <c r="R591" s="135"/>
      <c r="S591" s="135"/>
      <c r="T591" s="135"/>
      <c r="U591" s="135"/>
      <c r="V591" s="135"/>
      <c r="W591" s="135"/>
      <c r="X591" s="135"/>
      <c r="Y591" s="135"/>
      <c r="Z591" s="135"/>
    </row>
    <row r="592" spans="1:26" ht="21.6" customHeight="1">
      <c r="A592" s="135"/>
      <c r="B592" s="135"/>
      <c r="C592" s="135"/>
      <c r="D592" s="135"/>
      <c r="E592" s="135"/>
      <c r="F592" s="135"/>
      <c r="G592" s="135"/>
      <c r="H592" s="135"/>
      <c r="I592" s="135"/>
      <c r="J592" s="135"/>
      <c r="K592" s="135"/>
      <c r="L592" s="135"/>
      <c r="M592" s="135"/>
      <c r="N592" s="135"/>
      <c r="O592" s="135"/>
      <c r="P592" s="135"/>
      <c r="Q592" s="135"/>
      <c r="R592" s="135"/>
      <c r="S592" s="135"/>
      <c r="T592" s="135"/>
      <c r="U592" s="135"/>
      <c r="V592" s="135"/>
      <c r="W592" s="135"/>
      <c r="X592" s="135"/>
      <c r="Y592" s="135"/>
      <c r="Z592" s="135"/>
    </row>
    <row r="593" spans="1:26" ht="21.6" customHeight="1">
      <c r="A593" s="135"/>
      <c r="B593" s="135"/>
      <c r="C593" s="135"/>
      <c r="D593" s="135"/>
      <c r="E593" s="135"/>
      <c r="F593" s="135"/>
      <c r="G593" s="135"/>
      <c r="H593" s="135"/>
      <c r="I593" s="135"/>
      <c r="J593" s="135"/>
      <c r="K593" s="135"/>
      <c r="L593" s="135"/>
      <c r="M593" s="135"/>
      <c r="N593" s="135"/>
      <c r="O593" s="135"/>
      <c r="P593" s="135"/>
      <c r="Q593" s="135"/>
      <c r="R593" s="135"/>
      <c r="S593" s="135"/>
      <c r="T593" s="135"/>
      <c r="U593" s="135"/>
      <c r="V593" s="135"/>
      <c r="W593" s="135"/>
      <c r="X593" s="135"/>
      <c r="Y593" s="135"/>
      <c r="Z593" s="135"/>
    </row>
    <row r="594" spans="1:26" ht="21.6" customHeight="1">
      <c r="A594" s="135"/>
      <c r="B594" s="135"/>
      <c r="C594" s="135"/>
      <c r="D594" s="135"/>
      <c r="E594" s="135"/>
      <c r="F594" s="135"/>
      <c r="G594" s="135"/>
      <c r="H594" s="135"/>
      <c r="I594" s="135"/>
      <c r="J594" s="135"/>
      <c r="K594" s="135"/>
      <c r="L594" s="135"/>
      <c r="M594" s="135"/>
      <c r="N594" s="135"/>
      <c r="O594" s="135"/>
      <c r="P594" s="135"/>
      <c r="Q594" s="135"/>
      <c r="R594" s="135"/>
      <c r="S594" s="135"/>
      <c r="T594" s="135"/>
      <c r="U594" s="135"/>
      <c r="V594" s="135"/>
      <c r="W594" s="135"/>
      <c r="X594" s="135"/>
      <c r="Y594" s="135"/>
      <c r="Z594" s="135"/>
    </row>
    <row r="595" spans="1:26" ht="21.6" customHeight="1">
      <c r="A595" s="135"/>
      <c r="B595" s="135"/>
      <c r="C595" s="135"/>
      <c r="D595" s="135"/>
      <c r="E595" s="135"/>
      <c r="F595" s="135"/>
      <c r="G595" s="135"/>
      <c r="H595" s="135"/>
      <c r="I595" s="135"/>
      <c r="J595" s="135"/>
      <c r="K595" s="135"/>
      <c r="L595" s="135"/>
      <c r="M595" s="135"/>
      <c r="N595" s="135"/>
      <c r="O595" s="135"/>
      <c r="P595" s="135"/>
      <c r="Q595" s="135"/>
      <c r="R595" s="135"/>
      <c r="S595" s="135"/>
      <c r="T595" s="135"/>
      <c r="U595" s="135"/>
      <c r="V595" s="135"/>
      <c r="W595" s="135"/>
      <c r="X595" s="135"/>
      <c r="Y595" s="135"/>
      <c r="Z595" s="135"/>
    </row>
    <row r="596" spans="1:26" ht="21.6" customHeight="1">
      <c r="A596" s="135"/>
      <c r="B596" s="135"/>
      <c r="C596" s="135"/>
      <c r="D596" s="135"/>
      <c r="E596" s="135"/>
      <c r="F596" s="135"/>
      <c r="G596" s="135"/>
      <c r="H596" s="135"/>
      <c r="I596" s="135"/>
      <c r="J596" s="135"/>
      <c r="K596" s="135"/>
      <c r="L596" s="135"/>
      <c r="M596" s="135"/>
      <c r="N596" s="135"/>
      <c r="O596" s="135"/>
      <c r="P596" s="135"/>
      <c r="Q596" s="135"/>
      <c r="R596" s="135"/>
      <c r="S596" s="135"/>
      <c r="T596" s="135"/>
      <c r="U596" s="135"/>
      <c r="V596" s="135"/>
      <c r="W596" s="135"/>
      <c r="X596" s="135"/>
      <c r="Y596" s="135"/>
      <c r="Z596" s="135"/>
    </row>
    <row r="597" spans="1:26" ht="21.6" customHeight="1">
      <c r="A597" s="135"/>
      <c r="B597" s="135"/>
      <c r="C597" s="135"/>
      <c r="D597" s="135"/>
      <c r="E597" s="135"/>
      <c r="F597" s="135"/>
      <c r="G597" s="135"/>
      <c r="H597" s="135"/>
      <c r="I597" s="135"/>
      <c r="J597" s="135"/>
      <c r="K597" s="135"/>
      <c r="L597" s="135"/>
      <c r="M597" s="135"/>
      <c r="N597" s="135"/>
      <c r="O597" s="135"/>
      <c r="P597" s="135"/>
      <c r="Q597" s="135"/>
      <c r="R597" s="135"/>
      <c r="S597" s="135"/>
      <c r="T597" s="135"/>
      <c r="U597" s="135"/>
      <c r="V597" s="135"/>
      <c r="W597" s="135"/>
      <c r="X597" s="135"/>
      <c r="Y597" s="135"/>
      <c r="Z597" s="135"/>
    </row>
    <row r="598" spans="1:26" ht="21.6" customHeight="1">
      <c r="A598" s="135"/>
      <c r="B598" s="135"/>
      <c r="C598" s="135"/>
      <c r="D598" s="135"/>
      <c r="E598" s="135"/>
      <c r="F598" s="135"/>
      <c r="G598" s="135"/>
      <c r="H598" s="135"/>
      <c r="I598" s="135"/>
      <c r="J598" s="135"/>
      <c r="K598" s="135"/>
      <c r="L598" s="135"/>
      <c r="M598" s="135"/>
      <c r="N598" s="135"/>
      <c r="O598" s="135"/>
      <c r="P598" s="135"/>
      <c r="Q598" s="135"/>
      <c r="R598" s="135"/>
      <c r="S598" s="135"/>
      <c r="T598" s="135"/>
      <c r="U598" s="135"/>
      <c r="V598" s="135"/>
      <c r="W598" s="135"/>
      <c r="X598" s="135"/>
      <c r="Y598" s="135"/>
      <c r="Z598" s="135"/>
    </row>
    <row r="599" spans="1:26" ht="21.6" customHeight="1">
      <c r="A599" s="135"/>
      <c r="B599" s="135"/>
      <c r="C599" s="135"/>
      <c r="D599" s="135"/>
      <c r="E599" s="135"/>
      <c r="F599" s="135"/>
      <c r="G599" s="135"/>
      <c r="H599" s="135"/>
      <c r="I599" s="135"/>
      <c r="J599" s="135"/>
      <c r="K599" s="135"/>
      <c r="L599" s="135"/>
      <c r="M599" s="135"/>
      <c r="N599" s="135"/>
      <c r="O599" s="135"/>
      <c r="P599" s="135"/>
      <c r="Q599" s="135"/>
      <c r="R599" s="135"/>
      <c r="S599" s="135"/>
      <c r="T599" s="135"/>
      <c r="U599" s="135"/>
      <c r="V599" s="135"/>
      <c r="W599" s="135"/>
      <c r="X599" s="135"/>
      <c r="Y599" s="135"/>
      <c r="Z599" s="135"/>
    </row>
    <row r="600" spans="1:26" ht="21.6" customHeight="1">
      <c r="A600" s="135"/>
      <c r="B600" s="135"/>
      <c r="C600" s="135"/>
      <c r="D600" s="135"/>
      <c r="E600" s="135"/>
      <c r="F600" s="135"/>
      <c r="G600" s="135"/>
      <c r="H600" s="135"/>
      <c r="I600" s="135"/>
      <c r="J600" s="135"/>
      <c r="K600" s="135"/>
      <c r="L600" s="135"/>
      <c r="M600" s="135"/>
      <c r="N600" s="135"/>
      <c r="O600" s="135"/>
      <c r="P600" s="135"/>
      <c r="Q600" s="135"/>
      <c r="R600" s="135"/>
      <c r="S600" s="135"/>
      <c r="T600" s="135"/>
      <c r="U600" s="135"/>
      <c r="V600" s="135"/>
      <c r="W600" s="135"/>
      <c r="X600" s="135"/>
      <c r="Y600" s="135"/>
      <c r="Z600" s="135"/>
    </row>
    <row r="601" spans="1:26" ht="21.6" customHeight="1">
      <c r="A601" s="135"/>
      <c r="B601" s="135"/>
      <c r="C601" s="135"/>
      <c r="D601" s="135"/>
      <c r="E601" s="135"/>
      <c r="F601" s="135"/>
      <c r="G601" s="135"/>
      <c r="H601" s="135"/>
      <c r="I601" s="135"/>
      <c r="J601" s="135"/>
      <c r="K601" s="135"/>
      <c r="L601" s="135"/>
      <c r="M601" s="135"/>
      <c r="N601" s="135"/>
      <c r="O601" s="135"/>
      <c r="P601" s="135"/>
      <c r="Q601" s="135"/>
      <c r="R601" s="135"/>
      <c r="S601" s="135"/>
      <c r="T601" s="135"/>
      <c r="U601" s="135"/>
      <c r="V601" s="135"/>
      <c r="W601" s="135"/>
      <c r="X601" s="135"/>
      <c r="Y601" s="135"/>
      <c r="Z601" s="135"/>
    </row>
    <row r="602" spans="1:26" ht="21.6" customHeight="1">
      <c r="A602" s="135"/>
      <c r="B602" s="135"/>
      <c r="C602" s="135"/>
      <c r="D602" s="135"/>
      <c r="E602" s="135"/>
      <c r="F602" s="135"/>
      <c r="G602" s="135"/>
      <c r="H602" s="135"/>
      <c r="I602" s="135"/>
      <c r="J602" s="135"/>
      <c r="K602" s="135"/>
      <c r="L602" s="135"/>
      <c r="M602" s="135"/>
      <c r="N602" s="135"/>
      <c r="O602" s="135"/>
      <c r="P602" s="135"/>
      <c r="Q602" s="135"/>
      <c r="R602" s="135"/>
      <c r="S602" s="135"/>
      <c r="T602" s="135"/>
      <c r="U602" s="135"/>
      <c r="V602" s="135"/>
      <c r="W602" s="135"/>
      <c r="X602" s="135"/>
      <c r="Y602" s="135"/>
      <c r="Z602" s="135"/>
    </row>
    <row r="603" spans="1:26" ht="21.6" customHeight="1">
      <c r="A603" s="135"/>
      <c r="B603" s="135"/>
      <c r="C603" s="135"/>
      <c r="D603" s="135"/>
      <c r="E603" s="135"/>
      <c r="F603" s="135"/>
      <c r="G603" s="135"/>
      <c r="H603" s="135"/>
      <c r="I603" s="135"/>
      <c r="J603" s="135"/>
      <c r="K603" s="135"/>
      <c r="L603" s="135"/>
      <c r="M603" s="135"/>
      <c r="N603" s="135"/>
      <c r="O603" s="135"/>
      <c r="P603" s="135"/>
      <c r="Q603" s="135"/>
      <c r="R603" s="135"/>
      <c r="S603" s="135"/>
      <c r="T603" s="135"/>
      <c r="U603" s="135"/>
      <c r="V603" s="135"/>
      <c r="W603" s="135"/>
      <c r="X603" s="135"/>
      <c r="Y603" s="135"/>
      <c r="Z603" s="135"/>
    </row>
    <row r="604" spans="1:26" ht="21.6" customHeight="1">
      <c r="A604" s="135"/>
      <c r="B604" s="135"/>
      <c r="C604" s="135"/>
      <c r="D604" s="135"/>
      <c r="E604" s="135"/>
      <c r="F604" s="135"/>
      <c r="G604" s="135"/>
      <c r="H604" s="135"/>
      <c r="I604" s="135"/>
      <c r="J604" s="135"/>
      <c r="K604" s="135"/>
      <c r="L604" s="135"/>
      <c r="M604" s="135"/>
      <c r="N604" s="135"/>
      <c r="O604" s="135"/>
      <c r="P604" s="135"/>
      <c r="Q604" s="135"/>
      <c r="R604" s="135"/>
      <c r="S604" s="135"/>
      <c r="T604" s="135"/>
      <c r="U604" s="135"/>
      <c r="V604" s="135"/>
      <c r="W604" s="135"/>
      <c r="X604" s="135"/>
      <c r="Y604" s="135"/>
      <c r="Z604" s="135"/>
    </row>
    <row r="605" spans="1:26" ht="21.6" customHeight="1">
      <c r="A605" s="135"/>
      <c r="B605" s="135"/>
      <c r="C605" s="135"/>
      <c r="D605" s="135"/>
      <c r="E605" s="135"/>
      <c r="F605" s="135"/>
      <c r="G605" s="135"/>
      <c r="H605" s="135"/>
      <c r="I605" s="135"/>
      <c r="J605" s="135"/>
      <c r="K605" s="135"/>
      <c r="L605" s="135"/>
      <c r="M605" s="135"/>
      <c r="N605" s="135"/>
      <c r="O605" s="135"/>
      <c r="P605" s="135"/>
      <c r="Q605" s="135"/>
      <c r="R605" s="135"/>
      <c r="S605" s="135"/>
      <c r="T605" s="135"/>
      <c r="U605" s="135"/>
      <c r="V605" s="135"/>
      <c r="W605" s="135"/>
      <c r="X605" s="135"/>
      <c r="Y605" s="135"/>
      <c r="Z605" s="135"/>
    </row>
    <row r="606" spans="1:26" ht="21.6" customHeight="1">
      <c r="A606" s="135"/>
      <c r="B606" s="135"/>
      <c r="C606" s="135"/>
      <c r="D606" s="135"/>
      <c r="E606" s="135"/>
      <c r="F606" s="135"/>
      <c r="G606" s="135"/>
      <c r="H606" s="135"/>
      <c r="I606" s="135"/>
      <c r="J606" s="135"/>
      <c r="K606" s="135"/>
      <c r="L606" s="135"/>
      <c r="M606" s="135"/>
      <c r="N606" s="135"/>
      <c r="O606" s="135"/>
      <c r="P606" s="135"/>
      <c r="Q606" s="135"/>
      <c r="R606" s="135"/>
      <c r="S606" s="135"/>
      <c r="T606" s="135"/>
      <c r="U606" s="135"/>
      <c r="V606" s="135"/>
      <c r="W606" s="135"/>
      <c r="X606" s="135"/>
      <c r="Y606" s="135"/>
      <c r="Z606" s="135"/>
    </row>
    <row r="607" spans="1:26" ht="21.6" customHeight="1">
      <c r="A607" s="135"/>
      <c r="B607" s="135"/>
      <c r="C607" s="135"/>
      <c r="D607" s="135"/>
      <c r="E607" s="135"/>
      <c r="F607" s="135"/>
      <c r="G607" s="135"/>
      <c r="H607" s="135"/>
      <c r="I607" s="135"/>
      <c r="J607" s="135"/>
      <c r="K607" s="135"/>
      <c r="L607" s="135"/>
      <c r="M607" s="135"/>
      <c r="N607" s="135"/>
      <c r="O607" s="135"/>
      <c r="P607" s="135"/>
      <c r="Q607" s="135"/>
      <c r="R607" s="135"/>
      <c r="S607" s="135"/>
      <c r="T607" s="135"/>
      <c r="U607" s="135"/>
      <c r="V607" s="135"/>
      <c r="W607" s="135"/>
      <c r="X607" s="135"/>
      <c r="Y607" s="135"/>
      <c r="Z607" s="135"/>
    </row>
    <row r="608" spans="1:26" ht="21.6" customHeight="1">
      <c r="A608" s="135"/>
      <c r="B608" s="135"/>
      <c r="C608" s="135"/>
      <c r="D608" s="135"/>
      <c r="E608" s="135"/>
      <c r="F608" s="135"/>
      <c r="G608" s="135"/>
      <c r="H608" s="135"/>
      <c r="I608" s="135"/>
      <c r="J608" s="135"/>
      <c r="K608" s="135"/>
      <c r="L608" s="135"/>
      <c r="M608" s="135"/>
      <c r="N608" s="135"/>
      <c r="O608" s="135"/>
      <c r="P608" s="135"/>
      <c r="Q608" s="135"/>
      <c r="R608" s="135"/>
      <c r="S608" s="135"/>
      <c r="T608" s="135"/>
      <c r="U608" s="135"/>
      <c r="V608" s="135"/>
      <c r="W608" s="135"/>
      <c r="X608" s="135"/>
      <c r="Y608" s="135"/>
      <c r="Z608" s="135"/>
    </row>
    <row r="609" spans="1:26" ht="21.6" customHeight="1">
      <c r="A609" s="135"/>
      <c r="B609" s="135"/>
      <c r="C609" s="135"/>
      <c r="D609" s="135"/>
      <c r="E609" s="135"/>
      <c r="F609" s="135"/>
      <c r="G609" s="135"/>
      <c r="H609" s="135"/>
      <c r="I609" s="135"/>
      <c r="J609" s="135"/>
      <c r="K609" s="135"/>
      <c r="L609" s="135"/>
      <c r="M609" s="135"/>
      <c r="N609" s="135"/>
      <c r="O609" s="135"/>
      <c r="P609" s="135"/>
      <c r="Q609" s="135"/>
      <c r="R609" s="135"/>
      <c r="S609" s="135"/>
      <c r="T609" s="135"/>
      <c r="U609" s="135"/>
      <c r="V609" s="135"/>
      <c r="W609" s="135"/>
      <c r="X609" s="135"/>
      <c r="Y609" s="135"/>
      <c r="Z609" s="135"/>
    </row>
    <row r="610" spans="1:26" ht="21.6" customHeight="1">
      <c r="A610" s="135"/>
      <c r="B610" s="135"/>
      <c r="C610" s="135"/>
      <c r="D610" s="135"/>
      <c r="E610" s="135"/>
      <c r="F610" s="135"/>
      <c r="G610" s="135"/>
      <c r="H610" s="135"/>
      <c r="I610" s="135"/>
      <c r="J610" s="135"/>
      <c r="K610" s="135"/>
      <c r="L610" s="135"/>
      <c r="M610" s="135"/>
      <c r="N610" s="135"/>
      <c r="O610" s="135"/>
      <c r="P610" s="135"/>
      <c r="Q610" s="135"/>
      <c r="R610" s="135"/>
      <c r="S610" s="135"/>
      <c r="T610" s="135"/>
      <c r="U610" s="135"/>
      <c r="V610" s="135"/>
      <c r="W610" s="135"/>
      <c r="X610" s="135"/>
      <c r="Y610" s="135"/>
      <c r="Z610" s="135"/>
    </row>
    <row r="611" spans="1:26" ht="21.6" customHeight="1">
      <c r="A611" s="135"/>
      <c r="B611" s="135"/>
      <c r="C611" s="135"/>
      <c r="D611" s="135"/>
      <c r="E611" s="135"/>
      <c r="F611" s="135"/>
      <c r="G611" s="135"/>
      <c r="H611" s="135"/>
      <c r="I611" s="135"/>
      <c r="J611" s="135"/>
      <c r="K611" s="135"/>
      <c r="L611" s="135"/>
      <c r="M611" s="135"/>
      <c r="N611" s="135"/>
      <c r="O611" s="135"/>
      <c r="P611" s="135"/>
      <c r="Q611" s="135"/>
      <c r="R611" s="135"/>
      <c r="S611" s="135"/>
      <c r="T611" s="135"/>
      <c r="U611" s="135"/>
      <c r="V611" s="135"/>
      <c r="W611" s="135"/>
      <c r="X611" s="135"/>
      <c r="Y611" s="135"/>
      <c r="Z611" s="135"/>
    </row>
    <row r="612" spans="1:26" ht="21.6" customHeight="1">
      <c r="A612" s="135"/>
      <c r="B612" s="135"/>
      <c r="C612" s="135"/>
      <c r="D612" s="135"/>
      <c r="E612" s="135"/>
      <c r="F612" s="135"/>
      <c r="G612" s="135"/>
      <c r="H612" s="135"/>
      <c r="I612" s="135"/>
      <c r="J612" s="135"/>
      <c r="K612" s="135"/>
      <c r="L612" s="135"/>
      <c r="M612" s="135"/>
      <c r="N612" s="135"/>
      <c r="O612" s="135"/>
      <c r="P612" s="135"/>
      <c r="Q612" s="135"/>
      <c r="R612" s="135"/>
      <c r="S612" s="135"/>
      <c r="T612" s="135"/>
      <c r="U612" s="135"/>
      <c r="V612" s="135"/>
      <c r="W612" s="135"/>
      <c r="X612" s="135"/>
      <c r="Y612" s="135"/>
      <c r="Z612" s="135"/>
    </row>
    <row r="613" spans="1:26" ht="21.6" customHeight="1">
      <c r="A613" s="135"/>
      <c r="B613" s="135"/>
      <c r="C613" s="135"/>
      <c r="D613" s="135"/>
      <c r="E613" s="135"/>
      <c r="F613" s="135"/>
      <c r="G613" s="135"/>
      <c r="H613" s="135"/>
      <c r="I613" s="135"/>
      <c r="J613" s="135"/>
      <c r="K613" s="135"/>
      <c r="L613" s="135"/>
      <c r="M613" s="135"/>
      <c r="N613" s="135"/>
      <c r="O613" s="135"/>
      <c r="P613" s="135"/>
      <c r="Q613" s="135"/>
      <c r="R613" s="135"/>
      <c r="S613" s="135"/>
      <c r="T613" s="135"/>
      <c r="U613" s="135"/>
      <c r="V613" s="135"/>
      <c r="W613" s="135"/>
      <c r="X613" s="135"/>
      <c r="Y613" s="135"/>
      <c r="Z613" s="135"/>
    </row>
    <row r="614" spans="1:26" ht="21.6" customHeight="1">
      <c r="A614" s="135"/>
      <c r="B614" s="135"/>
      <c r="C614" s="135"/>
      <c r="D614" s="135"/>
      <c r="E614" s="135"/>
      <c r="F614" s="135"/>
      <c r="G614" s="135"/>
      <c r="H614" s="135"/>
      <c r="I614" s="135"/>
      <c r="J614" s="135"/>
      <c r="K614" s="135"/>
      <c r="L614" s="135"/>
      <c r="M614" s="135"/>
      <c r="N614" s="135"/>
      <c r="O614" s="135"/>
      <c r="P614" s="135"/>
      <c r="Q614" s="135"/>
      <c r="R614" s="135"/>
      <c r="S614" s="135"/>
      <c r="T614" s="135"/>
      <c r="U614" s="135"/>
      <c r="V614" s="135"/>
      <c r="W614" s="135"/>
      <c r="X614" s="135"/>
      <c r="Y614" s="135"/>
      <c r="Z614" s="135"/>
    </row>
    <row r="615" spans="1:26" ht="21.6" customHeight="1">
      <c r="A615" s="135"/>
      <c r="B615" s="135"/>
      <c r="C615" s="135"/>
      <c r="D615" s="135"/>
      <c r="E615" s="135"/>
      <c r="F615" s="135"/>
      <c r="G615" s="135"/>
      <c r="H615" s="135"/>
      <c r="I615" s="135"/>
      <c r="J615" s="135"/>
      <c r="K615" s="135"/>
      <c r="L615" s="135"/>
      <c r="M615" s="135"/>
      <c r="N615" s="135"/>
      <c r="O615" s="135"/>
      <c r="P615" s="135"/>
      <c r="Q615" s="135"/>
      <c r="R615" s="135"/>
      <c r="S615" s="135"/>
      <c r="T615" s="135"/>
      <c r="U615" s="135"/>
      <c r="V615" s="135"/>
      <c r="W615" s="135"/>
      <c r="X615" s="135"/>
      <c r="Y615" s="135"/>
      <c r="Z615" s="135"/>
    </row>
    <row r="616" spans="1:26" ht="21.6" customHeight="1">
      <c r="A616" s="135"/>
      <c r="B616" s="135"/>
      <c r="C616" s="135"/>
      <c r="D616" s="135"/>
      <c r="E616" s="135"/>
      <c r="F616" s="135"/>
      <c r="G616" s="135"/>
      <c r="H616" s="135"/>
      <c r="I616" s="135"/>
      <c r="J616" s="135"/>
      <c r="K616" s="135"/>
      <c r="L616" s="135"/>
      <c r="M616" s="135"/>
      <c r="N616" s="135"/>
      <c r="O616" s="135"/>
      <c r="P616" s="135"/>
      <c r="Q616" s="135"/>
      <c r="R616" s="135"/>
      <c r="S616" s="135"/>
      <c r="T616" s="135"/>
      <c r="U616" s="135"/>
      <c r="V616" s="135"/>
      <c r="W616" s="135"/>
      <c r="X616" s="135"/>
      <c r="Y616" s="135"/>
      <c r="Z616" s="135"/>
    </row>
    <row r="617" spans="1:26" ht="21.6" customHeight="1">
      <c r="A617" s="135"/>
      <c r="B617" s="135"/>
      <c r="C617" s="135"/>
      <c r="D617" s="135"/>
      <c r="E617" s="135"/>
      <c r="F617" s="135"/>
      <c r="G617" s="135"/>
      <c r="H617" s="135"/>
      <c r="I617" s="135"/>
      <c r="J617" s="135"/>
      <c r="K617" s="135"/>
      <c r="L617" s="135"/>
      <c r="M617" s="135"/>
      <c r="N617" s="135"/>
      <c r="O617" s="135"/>
      <c r="P617" s="135"/>
      <c r="Q617" s="135"/>
      <c r="R617" s="135"/>
      <c r="S617" s="135"/>
      <c r="T617" s="135"/>
      <c r="U617" s="135"/>
      <c r="V617" s="135"/>
      <c r="W617" s="135"/>
      <c r="X617" s="135"/>
      <c r="Y617" s="135"/>
      <c r="Z617" s="135"/>
    </row>
    <row r="618" spans="1:26" ht="21.6" customHeight="1">
      <c r="A618" s="135"/>
      <c r="B618" s="135"/>
      <c r="C618" s="135"/>
      <c r="D618" s="135"/>
      <c r="E618" s="135"/>
      <c r="F618" s="135"/>
      <c r="G618" s="135"/>
      <c r="H618" s="135"/>
      <c r="I618" s="135"/>
      <c r="J618" s="135"/>
      <c r="K618" s="135"/>
      <c r="L618" s="135"/>
      <c r="M618" s="135"/>
      <c r="N618" s="135"/>
      <c r="O618" s="135"/>
      <c r="P618" s="135"/>
      <c r="Q618" s="135"/>
      <c r="R618" s="135"/>
      <c r="S618" s="135"/>
      <c r="T618" s="135"/>
      <c r="U618" s="135"/>
      <c r="V618" s="135"/>
      <c r="W618" s="135"/>
      <c r="X618" s="135"/>
      <c r="Y618" s="135"/>
      <c r="Z618" s="135"/>
    </row>
    <row r="619" spans="1:26" ht="21.6" customHeight="1">
      <c r="A619" s="135"/>
      <c r="B619" s="135"/>
      <c r="C619" s="135"/>
      <c r="D619" s="135"/>
      <c r="E619" s="135"/>
      <c r="F619" s="135"/>
      <c r="G619" s="135"/>
      <c r="H619" s="135"/>
      <c r="I619" s="135"/>
      <c r="J619" s="135"/>
      <c r="K619" s="135"/>
      <c r="L619" s="135"/>
      <c r="M619" s="135"/>
      <c r="N619" s="135"/>
      <c r="O619" s="135"/>
      <c r="P619" s="135"/>
      <c r="Q619" s="135"/>
      <c r="R619" s="135"/>
      <c r="S619" s="135"/>
      <c r="T619" s="135"/>
      <c r="U619" s="135"/>
      <c r="V619" s="135"/>
      <c r="W619" s="135"/>
      <c r="X619" s="135"/>
      <c r="Y619" s="135"/>
      <c r="Z619" s="135"/>
    </row>
    <row r="620" spans="1:26" ht="21.6" customHeight="1">
      <c r="A620" s="135"/>
      <c r="B620" s="135"/>
      <c r="C620" s="135"/>
      <c r="D620" s="135"/>
      <c r="E620" s="135"/>
      <c r="F620" s="135"/>
      <c r="G620" s="135"/>
      <c r="H620" s="135"/>
      <c r="I620" s="135"/>
      <c r="J620" s="135"/>
      <c r="K620" s="135"/>
      <c r="L620" s="135"/>
      <c r="M620" s="135"/>
      <c r="N620" s="135"/>
      <c r="O620" s="135"/>
      <c r="P620" s="135"/>
      <c r="Q620" s="135"/>
      <c r="R620" s="135"/>
      <c r="S620" s="135"/>
      <c r="T620" s="135"/>
      <c r="U620" s="135"/>
      <c r="V620" s="135"/>
      <c r="W620" s="135"/>
      <c r="X620" s="135"/>
      <c r="Y620" s="135"/>
      <c r="Z620" s="135"/>
    </row>
    <row r="621" spans="1:26" ht="21.6" customHeight="1">
      <c r="A621" s="135"/>
      <c r="B621" s="135"/>
      <c r="C621" s="135"/>
      <c r="D621" s="135"/>
      <c r="E621" s="135"/>
      <c r="F621" s="135"/>
      <c r="G621" s="135"/>
      <c r="H621" s="135"/>
      <c r="I621" s="135"/>
      <c r="J621" s="135"/>
      <c r="K621" s="135"/>
      <c r="L621" s="135"/>
      <c r="M621" s="135"/>
      <c r="N621" s="135"/>
      <c r="O621" s="135"/>
      <c r="P621" s="135"/>
      <c r="Q621" s="135"/>
      <c r="R621" s="135"/>
      <c r="S621" s="135"/>
      <c r="T621" s="135"/>
      <c r="U621" s="135"/>
      <c r="V621" s="135"/>
      <c r="W621" s="135"/>
      <c r="X621" s="135"/>
      <c r="Y621" s="135"/>
      <c r="Z621" s="135"/>
    </row>
    <row r="622" spans="1:26" ht="21.6" customHeight="1">
      <c r="A622" s="135"/>
      <c r="B622" s="135"/>
      <c r="C622" s="135"/>
      <c r="D622" s="135"/>
      <c r="E622" s="135"/>
      <c r="F622" s="135"/>
      <c r="G622" s="135"/>
      <c r="H622" s="135"/>
      <c r="I622" s="135"/>
      <c r="J622" s="135"/>
      <c r="K622" s="135"/>
      <c r="L622" s="135"/>
      <c r="M622" s="135"/>
      <c r="N622" s="135"/>
      <c r="O622" s="135"/>
      <c r="P622" s="135"/>
      <c r="Q622" s="135"/>
      <c r="R622" s="135"/>
      <c r="S622" s="135"/>
      <c r="T622" s="135"/>
      <c r="U622" s="135"/>
      <c r="V622" s="135"/>
      <c r="W622" s="135"/>
      <c r="X622" s="135"/>
      <c r="Y622" s="135"/>
      <c r="Z622" s="135"/>
    </row>
    <row r="623" spans="1:26" ht="21.6" customHeight="1">
      <c r="A623" s="135"/>
      <c r="B623" s="135"/>
      <c r="C623" s="135"/>
      <c r="D623" s="135"/>
      <c r="E623" s="135"/>
      <c r="F623" s="135"/>
      <c r="G623" s="135"/>
      <c r="H623" s="135"/>
      <c r="I623" s="135"/>
      <c r="J623" s="135"/>
      <c r="K623" s="135"/>
      <c r="L623" s="135"/>
      <c r="M623" s="135"/>
      <c r="N623" s="135"/>
      <c r="O623" s="135"/>
      <c r="P623" s="135"/>
      <c r="Q623" s="135"/>
      <c r="R623" s="135"/>
      <c r="S623" s="135"/>
      <c r="T623" s="135"/>
      <c r="U623" s="135"/>
      <c r="V623" s="135"/>
      <c r="W623" s="135"/>
      <c r="X623" s="135"/>
      <c r="Y623" s="135"/>
      <c r="Z623" s="135"/>
    </row>
    <row r="624" spans="1:26" ht="21.6" customHeight="1">
      <c r="A624" s="135"/>
      <c r="B624" s="135"/>
      <c r="C624" s="135"/>
      <c r="D624" s="135"/>
      <c r="E624" s="135"/>
      <c r="F624" s="135"/>
      <c r="G624" s="135"/>
      <c r="H624" s="135"/>
      <c r="I624" s="135"/>
      <c r="J624" s="135"/>
      <c r="K624" s="135"/>
      <c r="L624" s="135"/>
      <c r="M624" s="135"/>
      <c r="N624" s="135"/>
      <c r="O624" s="135"/>
      <c r="P624" s="135"/>
      <c r="Q624" s="135"/>
      <c r="R624" s="135"/>
      <c r="S624" s="135"/>
      <c r="T624" s="135"/>
      <c r="U624" s="135"/>
      <c r="V624" s="135"/>
      <c r="W624" s="135"/>
      <c r="X624" s="135"/>
      <c r="Y624" s="135"/>
      <c r="Z624" s="135"/>
    </row>
    <row r="625" spans="1:26" ht="21.6" customHeight="1">
      <c r="A625" s="135"/>
      <c r="B625" s="135"/>
      <c r="C625" s="135"/>
      <c r="D625" s="135"/>
      <c r="E625" s="135"/>
      <c r="F625" s="135"/>
      <c r="G625" s="135"/>
      <c r="H625" s="135"/>
      <c r="I625" s="135"/>
      <c r="J625" s="135"/>
      <c r="K625" s="135"/>
      <c r="L625" s="135"/>
      <c r="M625" s="135"/>
      <c r="N625" s="135"/>
      <c r="O625" s="135"/>
      <c r="P625" s="135"/>
      <c r="Q625" s="135"/>
      <c r="R625" s="135"/>
      <c r="S625" s="135"/>
      <c r="T625" s="135"/>
      <c r="U625" s="135"/>
      <c r="V625" s="135"/>
      <c r="W625" s="135"/>
      <c r="X625" s="135"/>
      <c r="Y625" s="135"/>
      <c r="Z625" s="135"/>
    </row>
    <row r="626" spans="1:26" ht="21.6" customHeight="1">
      <c r="A626" s="135"/>
      <c r="B626" s="135"/>
      <c r="C626" s="135"/>
      <c r="D626" s="135"/>
      <c r="E626" s="135"/>
      <c r="F626" s="135"/>
      <c r="G626" s="135"/>
      <c r="H626" s="135"/>
      <c r="I626" s="135"/>
      <c r="J626" s="135"/>
      <c r="K626" s="135"/>
      <c r="L626" s="135"/>
      <c r="M626" s="135"/>
      <c r="N626" s="135"/>
      <c r="O626" s="135"/>
      <c r="P626" s="135"/>
      <c r="Q626" s="135"/>
      <c r="R626" s="135"/>
      <c r="S626" s="135"/>
      <c r="T626" s="135"/>
      <c r="U626" s="135"/>
      <c r="V626" s="135"/>
      <c r="W626" s="135"/>
      <c r="X626" s="135"/>
      <c r="Y626" s="135"/>
      <c r="Z626" s="135"/>
    </row>
    <row r="627" spans="1:26" ht="21.6" customHeight="1">
      <c r="A627" s="135"/>
      <c r="B627" s="135"/>
      <c r="C627" s="135"/>
      <c r="D627" s="135"/>
      <c r="E627" s="135"/>
      <c r="F627" s="135"/>
      <c r="G627" s="135"/>
      <c r="H627" s="135"/>
      <c r="I627" s="135"/>
      <c r="J627" s="135"/>
      <c r="K627" s="135"/>
      <c r="L627" s="135"/>
      <c r="M627" s="135"/>
      <c r="N627" s="135"/>
      <c r="O627" s="135"/>
      <c r="P627" s="135"/>
      <c r="Q627" s="135"/>
      <c r="R627" s="135"/>
      <c r="S627" s="135"/>
      <c r="T627" s="135"/>
      <c r="U627" s="135"/>
      <c r="V627" s="135"/>
      <c r="W627" s="135"/>
      <c r="X627" s="135"/>
      <c r="Y627" s="135"/>
      <c r="Z627" s="135"/>
    </row>
    <row r="628" spans="1:26" ht="21.6" customHeight="1">
      <c r="A628" s="135"/>
      <c r="B628" s="135"/>
      <c r="C628" s="135"/>
      <c r="D628" s="135"/>
      <c r="E628" s="135"/>
      <c r="F628" s="135"/>
      <c r="G628" s="135"/>
      <c r="H628" s="135"/>
      <c r="I628" s="135"/>
      <c r="J628" s="135"/>
      <c r="K628" s="135"/>
      <c r="L628" s="135"/>
      <c r="M628" s="135"/>
      <c r="N628" s="135"/>
      <c r="O628" s="135"/>
      <c r="P628" s="135"/>
      <c r="Q628" s="135"/>
      <c r="R628" s="135"/>
      <c r="S628" s="135"/>
      <c r="T628" s="135"/>
      <c r="U628" s="135"/>
      <c r="V628" s="135"/>
      <c r="W628" s="135"/>
      <c r="X628" s="135"/>
      <c r="Y628" s="135"/>
      <c r="Z628" s="135"/>
    </row>
    <row r="629" spans="1:26" ht="21.6" customHeight="1">
      <c r="A629" s="135"/>
      <c r="B629" s="135"/>
      <c r="C629" s="135"/>
      <c r="D629" s="135"/>
      <c r="E629" s="135"/>
      <c r="F629" s="135"/>
      <c r="G629" s="135"/>
      <c r="H629" s="135"/>
      <c r="I629" s="135"/>
      <c r="J629" s="135"/>
      <c r="K629" s="135"/>
      <c r="L629" s="135"/>
      <c r="M629" s="135"/>
      <c r="N629" s="135"/>
      <c r="O629" s="135"/>
      <c r="P629" s="135"/>
      <c r="Q629" s="135"/>
      <c r="R629" s="135"/>
      <c r="S629" s="135"/>
      <c r="T629" s="135"/>
      <c r="U629" s="135"/>
      <c r="V629" s="135"/>
      <c r="W629" s="135"/>
      <c r="X629" s="135"/>
      <c r="Y629" s="135"/>
      <c r="Z629" s="135"/>
    </row>
    <row r="630" spans="1:26" ht="21.6" customHeight="1">
      <c r="A630" s="135"/>
      <c r="B630" s="135"/>
      <c r="C630" s="135"/>
      <c r="D630" s="135"/>
      <c r="E630" s="135"/>
      <c r="F630" s="135"/>
      <c r="G630" s="135"/>
      <c r="H630" s="135"/>
      <c r="I630" s="135"/>
      <c r="J630" s="135"/>
      <c r="K630" s="135"/>
      <c r="L630" s="135"/>
      <c r="M630" s="135"/>
      <c r="N630" s="135"/>
      <c r="O630" s="135"/>
      <c r="P630" s="135"/>
      <c r="Q630" s="135"/>
      <c r="R630" s="135"/>
      <c r="S630" s="135"/>
      <c r="T630" s="135"/>
      <c r="U630" s="135"/>
      <c r="V630" s="135"/>
      <c r="W630" s="135"/>
      <c r="X630" s="135"/>
      <c r="Y630" s="135"/>
      <c r="Z630" s="135"/>
    </row>
    <row r="631" spans="1:26" ht="21.6" customHeight="1">
      <c r="A631" s="135"/>
      <c r="B631" s="135"/>
      <c r="C631" s="135"/>
      <c r="D631" s="135"/>
      <c r="E631" s="135"/>
      <c r="F631" s="135"/>
      <c r="G631" s="135"/>
      <c r="H631" s="135"/>
      <c r="I631" s="135"/>
      <c r="J631" s="135"/>
      <c r="K631" s="135"/>
      <c r="L631" s="135"/>
      <c r="M631" s="135"/>
      <c r="N631" s="135"/>
      <c r="O631" s="135"/>
      <c r="P631" s="135"/>
      <c r="Q631" s="135"/>
      <c r="R631" s="135"/>
      <c r="S631" s="135"/>
      <c r="T631" s="135"/>
      <c r="U631" s="135"/>
      <c r="V631" s="135"/>
      <c r="W631" s="135"/>
      <c r="X631" s="135"/>
      <c r="Y631" s="135"/>
      <c r="Z631" s="135"/>
    </row>
    <row r="632" spans="1:26" ht="21.6" customHeight="1">
      <c r="A632" s="135"/>
      <c r="B632" s="135"/>
      <c r="C632" s="135"/>
      <c r="D632" s="135"/>
      <c r="E632" s="135"/>
      <c r="F632" s="135"/>
      <c r="G632" s="135"/>
      <c r="H632" s="135"/>
      <c r="I632" s="135"/>
      <c r="J632" s="135"/>
      <c r="K632" s="135"/>
      <c r="L632" s="135"/>
      <c r="M632" s="135"/>
      <c r="N632" s="135"/>
      <c r="O632" s="135"/>
      <c r="P632" s="135"/>
      <c r="Q632" s="135"/>
      <c r="R632" s="135"/>
      <c r="S632" s="135"/>
      <c r="T632" s="135"/>
      <c r="U632" s="135"/>
      <c r="V632" s="135"/>
      <c r="W632" s="135"/>
      <c r="X632" s="135"/>
      <c r="Y632" s="135"/>
      <c r="Z632" s="135"/>
    </row>
    <row r="633" spans="1:26" ht="21.6" customHeight="1">
      <c r="A633" s="135"/>
      <c r="B633" s="135"/>
      <c r="C633" s="135"/>
      <c r="D633" s="135"/>
      <c r="E633" s="135"/>
      <c r="F633" s="135"/>
      <c r="G633" s="135"/>
      <c r="H633" s="135"/>
      <c r="I633" s="135"/>
      <c r="J633" s="135"/>
      <c r="K633" s="135"/>
      <c r="L633" s="135"/>
      <c r="M633" s="135"/>
      <c r="N633" s="135"/>
      <c r="O633" s="135"/>
      <c r="P633" s="135"/>
      <c r="Q633" s="135"/>
      <c r="R633" s="135"/>
      <c r="S633" s="135"/>
      <c r="T633" s="135"/>
      <c r="U633" s="135"/>
      <c r="V633" s="135"/>
      <c r="W633" s="135"/>
      <c r="X633" s="135"/>
      <c r="Y633" s="135"/>
      <c r="Z633" s="135"/>
    </row>
    <row r="634" spans="1:26" ht="21.6" customHeight="1">
      <c r="A634" s="135"/>
      <c r="B634" s="135"/>
      <c r="C634" s="135"/>
      <c r="D634" s="135"/>
      <c r="E634" s="135"/>
      <c r="F634" s="135"/>
      <c r="G634" s="135"/>
      <c r="H634" s="135"/>
      <c r="I634" s="135"/>
      <c r="J634" s="135"/>
      <c r="K634" s="135"/>
      <c r="L634" s="135"/>
      <c r="M634" s="135"/>
      <c r="N634" s="135"/>
      <c r="O634" s="135"/>
      <c r="P634" s="135"/>
      <c r="Q634" s="135"/>
      <c r="R634" s="135"/>
      <c r="S634" s="135"/>
      <c r="T634" s="135"/>
      <c r="U634" s="135"/>
      <c r="V634" s="135"/>
      <c r="W634" s="135"/>
      <c r="X634" s="135"/>
      <c r="Y634" s="135"/>
      <c r="Z634" s="135"/>
    </row>
    <row r="635" spans="1:26" ht="21.6" customHeight="1">
      <c r="A635" s="135"/>
      <c r="B635" s="135"/>
      <c r="C635" s="135"/>
      <c r="D635" s="135"/>
      <c r="E635" s="135"/>
      <c r="F635" s="135"/>
      <c r="G635" s="135"/>
      <c r="H635" s="135"/>
      <c r="I635" s="135"/>
      <c r="J635" s="135"/>
      <c r="K635" s="135"/>
      <c r="L635" s="135"/>
      <c r="M635" s="135"/>
      <c r="N635" s="135"/>
      <c r="O635" s="135"/>
      <c r="P635" s="135"/>
      <c r="Q635" s="135"/>
      <c r="R635" s="135"/>
      <c r="S635" s="135"/>
      <c r="T635" s="135"/>
      <c r="U635" s="135"/>
      <c r="V635" s="135"/>
      <c r="W635" s="135"/>
      <c r="X635" s="135"/>
      <c r="Y635" s="135"/>
      <c r="Z635" s="135"/>
    </row>
    <row r="636" spans="1:26" ht="21.6" customHeight="1">
      <c r="A636" s="135"/>
      <c r="B636" s="135"/>
      <c r="C636" s="135"/>
      <c r="D636" s="135"/>
      <c r="E636" s="135"/>
      <c r="F636" s="135"/>
      <c r="G636" s="135"/>
      <c r="H636" s="135"/>
      <c r="I636" s="135"/>
      <c r="J636" s="135"/>
      <c r="K636" s="135"/>
      <c r="L636" s="135"/>
      <c r="M636" s="135"/>
      <c r="N636" s="135"/>
      <c r="O636" s="135"/>
      <c r="P636" s="135"/>
      <c r="Q636" s="135"/>
      <c r="R636" s="135"/>
      <c r="S636" s="135"/>
      <c r="T636" s="135"/>
      <c r="U636" s="135"/>
      <c r="V636" s="135"/>
      <c r="W636" s="135"/>
      <c r="X636" s="135"/>
      <c r="Y636" s="135"/>
      <c r="Z636" s="135"/>
    </row>
    <row r="637" spans="1:26" ht="21.6" customHeight="1">
      <c r="A637" s="135"/>
      <c r="B637" s="135"/>
      <c r="C637" s="135"/>
      <c r="D637" s="135"/>
      <c r="E637" s="135"/>
      <c r="F637" s="135"/>
      <c r="G637" s="135"/>
      <c r="H637" s="135"/>
      <c r="I637" s="135"/>
      <c r="J637" s="135"/>
      <c r="K637" s="135"/>
      <c r="L637" s="135"/>
      <c r="M637" s="135"/>
      <c r="N637" s="135"/>
      <c r="O637" s="135"/>
      <c r="P637" s="135"/>
      <c r="Q637" s="135"/>
      <c r="R637" s="135"/>
      <c r="S637" s="135"/>
      <c r="T637" s="135"/>
      <c r="U637" s="135"/>
      <c r="V637" s="135"/>
      <c r="W637" s="135"/>
      <c r="X637" s="135"/>
      <c r="Y637" s="135"/>
      <c r="Z637" s="135"/>
    </row>
    <row r="638" spans="1:26" ht="21.6" customHeight="1">
      <c r="A638" s="135"/>
      <c r="B638" s="135"/>
      <c r="C638" s="135"/>
      <c r="D638" s="135"/>
      <c r="E638" s="135"/>
      <c r="F638" s="135"/>
      <c r="G638" s="135"/>
      <c r="H638" s="135"/>
      <c r="I638" s="135"/>
      <c r="J638" s="135"/>
      <c r="K638" s="135"/>
      <c r="L638" s="135"/>
      <c r="M638" s="135"/>
      <c r="N638" s="135"/>
      <c r="O638" s="135"/>
      <c r="P638" s="135"/>
      <c r="Q638" s="135"/>
      <c r="R638" s="135"/>
      <c r="S638" s="135"/>
      <c r="T638" s="135"/>
      <c r="U638" s="135"/>
      <c r="V638" s="135"/>
      <c r="W638" s="135"/>
      <c r="X638" s="135"/>
      <c r="Y638" s="135"/>
      <c r="Z638" s="135"/>
    </row>
    <row r="639" spans="1:26" ht="21.6" customHeight="1">
      <c r="A639" s="135"/>
      <c r="B639" s="135"/>
      <c r="C639" s="135"/>
      <c r="D639" s="135"/>
      <c r="E639" s="135"/>
      <c r="F639" s="135"/>
      <c r="G639" s="135"/>
      <c r="H639" s="135"/>
      <c r="I639" s="135"/>
      <c r="J639" s="135"/>
      <c r="K639" s="135"/>
      <c r="L639" s="135"/>
      <c r="M639" s="135"/>
      <c r="N639" s="135"/>
      <c r="O639" s="135"/>
      <c r="P639" s="135"/>
      <c r="Q639" s="135"/>
      <c r="R639" s="135"/>
      <c r="S639" s="135"/>
      <c r="T639" s="135"/>
      <c r="U639" s="135"/>
      <c r="V639" s="135"/>
      <c r="W639" s="135"/>
      <c r="X639" s="135"/>
      <c r="Y639" s="135"/>
      <c r="Z639" s="135"/>
    </row>
    <row r="640" spans="1:26" ht="21.6" customHeight="1">
      <c r="A640" s="135"/>
      <c r="B640" s="135"/>
      <c r="C640" s="135"/>
      <c r="D640" s="135"/>
      <c r="E640" s="135"/>
      <c r="F640" s="135"/>
      <c r="G640" s="135"/>
      <c r="H640" s="135"/>
      <c r="I640" s="135"/>
      <c r="J640" s="135"/>
      <c r="K640" s="135"/>
      <c r="L640" s="135"/>
      <c r="M640" s="135"/>
      <c r="N640" s="135"/>
      <c r="O640" s="135"/>
      <c r="P640" s="135"/>
      <c r="Q640" s="135"/>
      <c r="R640" s="135"/>
      <c r="S640" s="135"/>
      <c r="T640" s="135"/>
      <c r="U640" s="135"/>
      <c r="V640" s="135"/>
      <c r="W640" s="135"/>
      <c r="X640" s="135"/>
      <c r="Y640" s="135"/>
      <c r="Z640" s="135"/>
    </row>
    <row r="641" spans="1:26" ht="21.6" customHeight="1">
      <c r="A641" s="135"/>
      <c r="B641" s="135"/>
      <c r="C641" s="135"/>
      <c r="D641" s="135"/>
      <c r="E641" s="135"/>
      <c r="F641" s="135"/>
      <c r="G641" s="135"/>
      <c r="H641" s="135"/>
      <c r="I641" s="135"/>
      <c r="J641" s="135"/>
      <c r="K641" s="135"/>
      <c r="L641" s="135"/>
      <c r="M641" s="135"/>
      <c r="N641" s="135"/>
      <c r="O641" s="135"/>
      <c r="P641" s="135"/>
      <c r="Q641" s="135"/>
      <c r="R641" s="135"/>
      <c r="S641" s="135"/>
      <c r="T641" s="135"/>
      <c r="U641" s="135"/>
      <c r="V641" s="135"/>
      <c r="W641" s="135"/>
      <c r="X641" s="135"/>
      <c r="Y641" s="135"/>
      <c r="Z641" s="135"/>
    </row>
    <row r="642" spans="1:26" ht="21.6" customHeight="1">
      <c r="A642" s="135"/>
      <c r="B642" s="135"/>
      <c r="C642" s="135"/>
      <c r="D642" s="135"/>
      <c r="E642" s="135"/>
      <c r="F642" s="135"/>
      <c r="G642" s="135"/>
      <c r="H642" s="135"/>
      <c r="I642" s="135"/>
      <c r="J642" s="135"/>
      <c r="K642" s="135"/>
      <c r="L642" s="135"/>
      <c r="M642" s="135"/>
      <c r="N642" s="135"/>
      <c r="O642" s="135"/>
      <c r="P642" s="135"/>
      <c r="Q642" s="135"/>
      <c r="R642" s="135"/>
      <c r="S642" s="135"/>
      <c r="T642" s="135"/>
      <c r="U642" s="135"/>
      <c r="V642" s="135"/>
      <c r="W642" s="135"/>
      <c r="X642" s="135"/>
      <c r="Y642" s="135"/>
      <c r="Z642" s="135"/>
    </row>
    <row r="643" spans="1:26" ht="21.6" customHeight="1">
      <c r="A643" s="135"/>
      <c r="B643" s="135"/>
      <c r="C643" s="135"/>
      <c r="D643" s="135"/>
      <c r="E643" s="135"/>
      <c r="F643" s="135"/>
      <c r="G643" s="135"/>
      <c r="H643" s="135"/>
      <c r="I643" s="135"/>
      <c r="J643" s="135"/>
      <c r="K643" s="135"/>
      <c r="L643" s="135"/>
      <c r="M643" s="135"/>
      <c r="N643" s="135"/>
      <c r="O643" s="135"/>
      <c r="P643" s="135"/>
      <c r="Q643" s="135"/>
      <c r="R643" s="135"/>
      <c r="S643" s="135"/>
      <c r="T643" s="135"/>
      <c r="U643" s="135"/>
      <c r="V643" s="135"/>
      <c r="W643" s="135"/>
      <c r="X643" s="135"/>
      <c r="Y643" s="135"/>
      <c r="Z643" s="135"/>
    </row>
    <row r="644" spans="1:26" ht="21.6" customHeight="1">
      <c r="A644" s="135"/>
      <c r="B644" s="135"/>
      <c r="C644" s="135"/>
      <c r="D644" s="135"/>
      <c r="E644" s="135"/>
      <c r="F644" s="135"/>
      <c r="G644" s="135"/>
      <c r="H644" s="135"/>
      <c r="I644" s="135"/>
      <c r="J644" s="135"/>
      <c r="K644" s="135"/>
      <c r="L644" s="135"/>
      <c r="M644" s="135"/>
      <c r="N644" s="135"/>
      <c r="O644" s="135"/>
      <c r="P644" s="135"/>
      <c r="Q644" s="135"/>
      <c r="R644" s="135"/>
      <c r="S644" s="135"/>
      <c r="T644" s="135"/>
      <c r="U644" s="135"/>
      <c r="V644" s="135"/>
      <c r="W644" s="135"/>
      <c r="X644" s="135"/>
      <c r="Y644" s="135"/>
      <c r="Z644" s="135"/>
    </row>
    <row r="645" spans="1:26" ht="21.6" customHeight="1">
      <c r="A645" s="135"/>
      <c r="B645" s="135"/>
      <c r="C645" s="135"/>
      <c r="D645" s="135"/>
      <c r="E645" s="135"/>
      <c r="F645" s="135"/>
      <c r="G645" s="135"/>
      <c r="H645" s="135"/>
      <c r="I645" s="135"/>
      <c r="J645" s="135"/>
      <c r="K645" s="135"/>
      <c r="L645" s="135"/>
      <c r="M645" s="135"/>
      <c r="N645" s="135"/>
      <c r="O645" s="135"/>
      <c r="P645" s="135"/>
      <c r="Q645" s="135"/>
      <c r="R645" s="135"/>
      <c r="S645" s="135"/>
      <c r="T645" s="135"/>
      <c r="U645" s="135"/>
      <c r="V645" s="135"/>
      <c r="W645" s="135"/>
      <c r="X645" s="135"/>
      <c r="Y645" s="135"/>
      <c r="Z645" s="135"/>
    </row>
    <row r="646" spans="1:26" ht="21.6" customHeight="1">
      <c r="A646" s="135"/>
      <c r="B646" s="135"/>
      <c r="C646" s="135"/>
      <c r="D646" s="135"/>
      <c r="E646" s="135"/>
      <c r="F646" s="135"/>
      <c r="G646" s="135"/>
      <c r="H646" s="135"/>
      <c r="I646" s="135"/>
      <c r="J646" s="135"/>
      <c r="K646" s="135"/>
      <c r="L646" s="135"/>
      <c r="M646" s="135"/>
      <c r="N646" s="135"/>
      <c r="O646" s="135"/>
      <c r="P646" s="135"/>
      <c r="Q646" s="135"/>
      <c r="R646" s="135"/>
      <c r="S646" s="135"/>
      <c r="T646" s="135"/>
      <c r="U646" s="135"/>
      <c r="V646" s="135"/>
      <c r="W646" s="135"/>
      <c r="X646" s="135"/>
      <c r="Y646" s="135"/>
      <c r="Z646" s="135"/>
    </row>
    <row r="647" spans="1:26" ht="21.6" customHeight="1">
      <c r="A647" s="135"/>
      <c r="B647" s="135"/>
      <c r="C647" s="135"/>
      <c r="D647" s="135"/>
      <c r="E647" s="135"/>
      <c r="F647" s="135"/>
      <c r="G647" s="135"/>
      <c r="H647" s="135"/>
      <c r="I647" s="135"/>
      <c r="J647" s="135"/>
      <c r="K647" s="135"/>
      <c r="L647" s="135"/>
      <c r="M647" s="135"/>
      <c r="N647" s="135"/>
      <c r="O647" s="135"/>
      <c r="P647" s="135"/>
      <c r="Q647" s="135"/>
      <c r="R647" s="135"/>
      <c r="S647" s="135"/>
      <c r="T647" s="135"/>
      <c r="U647" s="135"/>
      <c r="V647" s="135"/>
      <c r="W647" s="135"/>
      <c r="X647" s="135"/>
      <c r="Y647" s="135"/>
      <c r="Z647" s="135"/>
    </row>
    <row r="648" spans="1:26" ht="21.6" customHeight="1">
      <c r="A648" s="135"/>
      <c r="B648" s="135"/>
      <c r="C648" s="135"/>
      <c r="D648" s="135"/>
      <c r="E648" s="135"/>
      <c r="F648" s="135"/>
      <c r="G648" s="135"/>
      <c r="H648" s="135"/>
      <c r="I648" s="135"/>
      <c r="J648" s="135"/>
      <c r="K648" s="135"/>
      <c r="L648" s="135"/>
      <c r="M648" s="135"/>
      <c r="N648" s="135"/>
      <c r="O648" s="135"/>
      <c r="P648" s="135"/>
      <c r="Q648" s="135"/>
      <c r="R648" s="135"/>
      <c r="S648" s="135"/>
      <c r="T648" s="135"/>
      <c r="U648" s="135"/>
      <c r="V648" s="135"/>
      <c r="W648" s="135"/>
      <c r="X648" s="135"/>
      <c r="Y648" s="135"/>
      <c r="Z648" s="135"/>
    </row>
    <row r="649" spans="1:26" ht="21.6" customHeight="1">
      <c r="A649" s="135"/>
      <c r="B649" s="135"/>
      <c r="C649" s="135"/>
      <c r="D649" s="135"/>
      <c r="E649" s="135"/>
      <c r="F649" s="135"/>
      <c r="G649" s="135"/>
      <c r="H649" s="135"/>
      <c r="I649" s="135"/>
      <c r="J649" s="135"/>
      <c r="K649" s="135"/>
      <c r="L649" s="135"/>
      <c r="M649" s="135"/>
      <c r="N649" s="135"/>
      <c r="O649" s="135"/>
      <c r="P649" s="135"/>
      <c r="Q649" s="135"/>
      <c r="R649" s="135"/>
      <c r="S649" s="135"/>
      <c r="T649" s="135"/>
      <c r="U649" s="135"/>
      <c r="V649" s="135"/>
      <c r="W649" s="135"/>
      <c r="X649" s="135"/>
      <c r="Y649" s="135"/>
      <c r="Z649" s="135"/>
    </row>
    <row r="650" spans="1:26" ht="21.6" customHeight="1">
      <c r="A650" s="135"/>
      <c r="B650" s="135"/>
      <c r="C650" s="135"/>
      <c r="D650" s="135"/>
      <c r="E650" s="135"/>
      <c r="F650" s="135"/>
      <c r="G650" s="135"/>
      <c r="H650" s="135"/>
      <c r="I650" s="135"/>
      <c r="J650" s="135"/>
      <c r="K650" s="135"/>
      <c r="L650" s="135"/>
      <c r="M650" s="135"/>
      <c r="N650" s="135"/>
      <c r="O650" s="135"/>
      <c r="P650" s="135"/>
      <c r="Q650" s="135"/>
      <c r="R650" s="135"/>
      <c r="S650" s="135"/>
      <c r="T650" s="135"/>
      <c r="U650" s="135"/>
      <c r="V650" s="135"/>
      <c r="W650" s="135"/>
      <c r="X650" s="135"/>
      <c r="Y650" s="135"/>
      <c r="Z650" s="135"/>
    </row>
    <row r="651" spans="1:26" ht="21.6" customHeight="1">
      <c r="A651" s="135"/>
      <c r="B651" s="135"/>
      <c r="C651" s="135"/>
      <c r="D651" s="135"/>
      <c r="E651" s="135"/>
      <c r="F651" s="135"/>
      <c r="G651" s="135"/>
      <c r="H651" s="135"/>
      <c r="I651" s="135"/>
      <c r="J651" s="135"/>
      <c r="K651" s="135"/>
      <c r="L651" s="135"/>
      <c r="M651" s="135"/>
      <c r="N651" s="135"/>
      <c r="O651" s="135"/>
      <c r="P651" s="135"/>
      <c r="Q651" s="135"/>
      <c r="R651" s="135"/>
      <c r="S651" s="135"/>
      <c r="T651" s="135"/>
      <c r="U651" s="135"/>
      <c r="V651" s="135"/>
      <c r="W651" s="135"/>
      <c r="X651" s="135"/>
      <c r="Y651" s="135"/>
      <c r="Z651" s="135"/>
    </row>
    <row r="652" spans="1:26" ht="21.6" customHeight="1">
      <c r="A652" s="135"/>
      <c r="B652" s="135"/>
      <c r="C652" s="135"/>
      <c r="D652" s="135"/>
      <c r="E652" s="135"/>
      <c r="F652" s="135"/>
      <c r="G652" s="135"/>
      <c r="H652" s="135"/>
      <c r="I652" s="135"/>
      <c r="J652" s="135"/>
      <c r="K652" s="135"/>
      <c r="L652" s="135"/>
      <c r="M652" s="135"/>
      <c r="N652" s="135"/>
      <c r="O652" s="135"/>
      <c r="P652" s="135"/>
      <c r="Q652" s="135"/>
      <c r="R652" s="135"/>
      <c r="S652" s="135"/>
      <c r="T652" s="135"/>
      <c r="U652" s="135"/>
      <c r="V652" s="135"/>
      <c r="W652" s="135"/>
      <c r="X652" s="135"/>
      <c r="Y652" s="135"/>
      <c r="Z652" s="135"/>
    </row>
    <row r="653" spans="1:26" ht="21.6" customHeight="1">
      <c r="A653" s="135"/>
      <c r="B653" s="135"/>
      <c r="C653" s="135"/>
      <c r="D653" s="135"/>
      <c r="E653" s="135"/>
      <c r="F653" s="135"/>
      <c r="G653" s="135"/>
      <c r="H653" s="135"/>
      <c r="I653" s="135"/>
      <c r="J653" s="135"/>
      <c r="K653" s="135"/>
      <c r="L653" s="135"/>
      <c r="M653" s="135"/>
      <c r="N653" s="135"/>
      <c r="O653" s="135"/>
      <c r="P653" s="135"/>
      <c r="Q653" s="135"/>
      <c r="R653" s="135"/>
      <c r="S653" s="135"/>
      <c r="T653" s="135"/>
      <c r="U653" s="135"/>
      <c r="V653" s="135"/>
      <c r="W653" s="135"/>
      <c r="X653" s="135"/>
      <c r="Y653" s="135"/>
      <c r="Z653" s="135"/>
    </row>
    <row r="654" spans="1:26" ht="21.6" customHeight="1">
      <c r="A654" s="135"/>
      <c r="B654" s="135"/>
      <c r="C654" s="135"/>
      <c r="D654" s="135"/>
      <c r="E654" s="135"/>
      <c r="F654" s="135"/>
      <c r="G654" s="135"/>
      <c r="H654" s="135"/>
      <c r="I654" s="135"/>
      <c r="J654" s="135"/>
      <c r="K654" s="135"/>
      <c r="L654" s="135"/>
      <c r="M654" s="135"/>
      <c r="N654" s="135"/>
      <c r="O654" s="135"/>
      <c r="P654" s="135"/>
      <c r="Q654" s="135"/>
      <c r="R654" s="135"/>
      <c r="S654" s="135"/>
      <c r="T654" s="135"/>
      <c r="U654" s="135"/>
      <c r="V654" s="135"/>
      <c r="W654" s="135"/>
      <c r="X654" s="135"/>
      <c r="Y654" s="135"/>
      <c r="Z654" s="135"/>
    </row>
    <row r="655" spans="1:26" ht="21.6" customHeight="1">
      <c r="A655" s="135"/>
      <c r="B655" s="135"/>
      <c r="C655" s="135"/>
      <c r="D655" s="135"/>
      <c r="E655" s="135"/>
      <c r="F655" s="135"/>
      <c r="G655" s="135"/>
      <c r="H655" s="135"/>
      <c r="I655" s="135"/>
      <c r="J655" s="135"/>
      <c r="K655" s="135"/>
      <c r="L655" s="135"/>
      <c r="M655" s="135"/>
      <c r="N655" s="135"/>
      <c r="O655" s="135"/>
      <c r="P655" s="135"/>
      <c r="Q655" s="135"/>
      <c r="R655" s="135"/>
      <c r="S655" s="135"/>
      <c r="T655" s="135"/>
      <c r="U655" s="135"/>
      <c r="V655" s="135"/>
      <c r="W655" s="135"/>
      <c r="X655" s="135"/>
      <c r="Y655" s="135"/>
      <c r="Z655" s="135"/>
    </row>
    <row r="656" spans="1:26" ht="21.6" customHeight="1">
      <c r="A656" s="135"/>
      <c r="B656" s="135"/>
      <c r="C656" s="135"/>
      <c r="D656" s="135"/>
      <c r="E656" s="135"/>
      <c r="F656" s="135"/>
      <c r="G656" s="135"/>
      <c r="H656" s="135"/>
      <c r="I656" s="135"/>
      <c r="J656" s="135"/>
      <c r="K656" s="135"/>
      <c r="L656" s="135"/>
      <c r="M656" s="135"/>
      <c r="N656" s="135"/>
      <c r="O656" s="135"/>
      <c r="P656" s="135"/>
      <c r="Q656" s="135"/>
      <c r="R656" s="135"/>
      <c r="S656" s="135"/>
      <c r="T656" s="135"/>
      <c r="U656" s="135"/>
      <c r="V656" s="135"/>
      <c r="W656" s="135"/>
      <c r="X656" s="135"/>
      <c r="Y656" s="135"/>
      <c r="Z656" s="135"/>
    </row>
    <row r="657" spans="1:26" ht="21.6" customHeight="1">
      <c r="A657" s="135"/>
      <c r="B657" s="135"/>
      <c r="C657" s="135"/>
      <c r="D657" s="135"/>
      <c r="E657" s="135"/>
      <c r="F657" s="135"/>
      <c r="G657" s="135"/>
      <c r="H657" s="135"/>
      <c r="I657" s="135"/>
      <c r="J657" s="135"/>
      <c r="K657" s="135"/>
      <c r="L657" s="135"/>
      <c r="M657" s="135"/>
      <c r="N657" s="135"/>
      <c r="O657" s="135"/>
      <c r="P657" s="135"/>
      <c r="Q657" s="135"/>
      <c r="R657" s="135"/>
      <c r="S657" s="135"/>
      <c r="T657" s="135"/>
      <c r="U657" s="135"/>
      <c r="V657" s="135"/>
      <c r="W657" s="135"/>
      <c r="X657" s="135"/>
      <c r="Y657" s="135"/>
      <c r="Z657" s="135"/>
    </row>
    <row r="658" spans="1:26" ht="21.6" customHeight="1">
      <c r="A658" s="135"/>
      <c r="B658" s="135"/>
      <c r="C658" s="135"/>
      <c r="D658" s="135"/>
      <c r="E658" s="135"/>
      <c r="F658" s="135"/>
      <c r="G658" s="135"/>
      <c r="H658" s="135"/>
      <c r="I658" s="135"/>
      <c r="J658" s="135"/>
      <c r="K658" s="135"/>
      <c r="L658" s="135"/>
      <c r="M658" s="135"/>
      <c r="N658" s="135"/>
      <c r="O658" s="135"/>
      <c r="P658" s="135"/>
      <c r="Q658" s="135"/>
      <c r="R658" s="135"/>
      <c r="S658" s="135"/>
      <c r="T658" s="135"/>
      <c r="U658" s="135"/>
      <c r="V658" s="135"/>
      <c r="W658" s="135"/>
      <c r="X658" s="135"/>
      <c r="Y658" s="135"/>
      <c r="Z658" s="135"/>
    </row>
    <row r="659" spans="1:26" ht="21.6" customHeight="1">
      <c r="A659" s="135"/>
      <c r="B659" s="135"/>
      <c r="C659" s="135"/>
      <c r="D659" s="135"/>
      <c r="E659" s="135"/>
      <c r="F659" s="135"/>
      <c r="G659" s="135"/>
      <c r="H659" s="135"/>
      <c r="I659" s="135"/>
      <c r="J659" s="135"/>
      <c r="K659" s="135"/>
      <c r="L659" s="135"/>
      <c r="M659" s="135"/>
      <c r="N659" s="135"/>
      <c r="O659" s="135"/>
      <c r="P659" s="135"/>
      <c r="Q659" s="135"/>
      <c r="R659" s="135"/>
      <c r="S659" s="135"/>
      <c r="T659" s="135"/>
      <c r="U659" s="135"/>
      <c r="V659" s="135"/>
      <c r="W659" s="135"/>
      <c r="X659" s="135"/>
      <c r="Y659" s="135"/>
      <c r="Z659" s="135"/>
    </row>
    <row r="660" spans="1:26" ht="21.6" customHeight="1">
      <c r="A660" s="135"/>
      <c r="B660" s="135"/>
      <c r="C660" s="135"/>
      <c r="D660" s="135"/>
      <c r="E660" s="135"/>
      <c r="F660" s="135"/>
      <c r="G660" s="135"/>
      <c r="H660" s="135"/>
      <c r="I660" s="135"/>
      <c r="J660" s="135"/>
      <c r="K660" s="135"/>
      <c r="L660" s="135"/>
      <c r="M660" s="135"/>
      <c r="N660" s="135"/>
      <c r="O660" s="135"/>
      <c r="P660" s="135"/>
      <c r="Q660" s="135"/>
      <c r="R660" s="135"/>
      <c r="S660" s="135"/>
      <c r="T660" s="135"/>
      <c r="U660" s="135"/>
      <c r="V660" s="135"/>
      <c r="W660" s="135"/>
      <c r="X660" s="135"/>
      <c r="Y660" s="135"/>
      <c r="Z660" s="135"/>
    </row>
    <row r="661" spans="1:26" ht="21.6" customHeight="1">
      <c r="A661" s="135"/>
      <c r="B661" s="135"/>
      <c r="C661" s="135"/>
      <c r="D661" s="135"/>
      <c r="E661" s="135"/>
      <c r="F661" s="135"/>
      <c r="G661" s="135"/>
      <c r="H661" s="135"/>
      <c r="I661" s="135"/>
      <c r="J661" s="135"/>
      <c r="K661" s="135"/>
      <c r="L661" s="135"/>
      <c r="M661" s="135"/>
      <c r="N661" s="135"/>
      <c r="O661" s="135"/>
      <c r="P661" s="135"/>
      <c r="Q661" s="135"/>
      <c r="R661" s="135"/>
      <c r="S661" s="135"/>
      <c r="T661" s="135"/>
      <c r="U661" s="135"/>
      <c r="V661" s="135"/>
      <c r="W661" s="135"/>
      <c r="X661" s="135"/>
      <c r="Y661" s="135"/>
      <c r="Z661" s="135"/>
    </row>
    <row r="662" spans="1:26" ht="21.6" customHeight="1">
      <c r="A662" s="135"/>
      <c r="B662" s="135"/>
      <c r="C662" s="135"/>
      <c r="D662" s="135"/>
      <c r="E662" s="135"/>
      <c r="F662" s="135"/>
      <c r="G662" s="135"/>
      <c r="H662" s="135"/>
      <c r="I662" s="135"/>
      <c r="J662" s="135"/>
      <c r="K662" s="135"/>
      <c r="L662" s="135"/>
      <c r="M662" s="135"/>
      <c r="N662" s="135"/>
      <c r="O662" s="135"/>
      <c r="P662" s="135"/>
      <c r="Q662" s="135"/>
      <c r="R662" s="135"/>
      <c r="S662" s="135"/>
      <c r="T662" s="135"/>
      <c r="U662" s="135"/>
      <c r="V662" s="135"/>
      <c r="W662" s="135"/>
      <c r="X662" s="135"/>
      <c r="Y662" s="135"/>
      <c r="Z662" s="135"/>
    </row>
    <row r="663" spans="1:26" ht="21.6" customHeight="1">
      <c r="A663" s="135"/>
      <c r="B663" s="135"/>
      <c r="C663" s="135"/>
      <c r="D663" s="135"/>
      <c r="E663" s="135"/>
      <c r="F663" s="135"/>
      <c r="G663" s="135"/>
      <c r="H663" s="135"/>
      <c r="I663" s="135"/>
      <c r="J663" s="135"/>
      <c r="K663" s="135"/>
      <c r="L663" s="135"/>
      <c r="M663" s="135"/>
      <c r="N663" s="135"/>
      <c r="O663" s="135"/>
      <c r="P663" s="135"/>
      <c r="Q663" s="135"/>
      <c r="R663" s="135"/>
      <c r="S663" s="135"/>
      <c r="T663" s="135"/>
      <c r="U663" s="135"/>
      <c r="V663" s="135"/>
      <c r="W663" s="135"/>
      <c r="X663" s="135"/>
      <c r="Y663" s="135"/>
      <c r="Z663" s="135"/>
    </row>
    <row r="664" spans="1:26" ht="21.6" customHeight="1">
      <c r="A664" s="135"/>
      <c r="B664" s="135"/>
      <c r="C664" s="135"/>
      <c r="D664" s="135"/>
      <c r="E664" s="135"/>
      <c r="F664" s="135"/>
      <c r="G664" s="135"/>
      <c r="H664" s="135"/>
      <c r="I664" s="135"/>
      <c r="J664" s="135"/>
      <c r="K664" s="135"/>
      <c r="L664" s="135"/>
      <c r="M664" s="135"/>
      <c r="N664" s="135"/>
      <c r="O664" s="135"/>
      <c r="P664" s="135"/>
      <c r="Q664" s="135"/>
      <c r="R664" s="135"/>
      <c r="S664" s="135"/>
      <c r="T664" s="135"/>
      <c r="U664" s="135"/>
      <c r="V664" s="135"/>
      <c r="W664" s="135"/>
      <c r="X664" s="135"/>
      <c r="Y664" s="135"/>
      <c r="Z664" s="135"/>
    </row>
    <row r="665" spans="1:26" ht="21.6" customHeight="1">
      <c r="A665" s="135"/>
      <c r="B665" s="135"/>
      <c r="C665" s="135"/>
      <c r="D665" s="135"/>
      <c r="E665" s="135"/>
      <c r="F665" s="135"/>
      <c r="G665" s="135"/>
      <c r="H665" s="135"/>
      <c r="I665" s="135"/>
      <c r="J665" s="135"/>
      <c r="K665" s="135"/>
      <c r="L665" s="135"/>
      <c r="M665" s="135"/>
      <c r="N665" s="135"/>
      <c r="O665" s="135"/>
      <c r="P665" s="135"/>
      <c r="Q665" s="135"/>
      <c r="R665" s="135"/>
      <c r="S665" s="135"/>
      <c r="T665" s="135"/>
      <c r="U665" s="135"/>
      <c r="V665" s="135"/>
      <c r="W665" s="135"/>
      <c r="X665" s="135"/>
      <c r="Y665" s="135"/>
      <c r="Z665" s="135"/>
    </row>
    <row r="666" spans="1:26" ht="21.6" customHeight="1">
      <c r="A666" s="135"/>
      <c r="B666" s="135"/>
      <c r="C666" s="135"/>
      <c r="D666" s="135"/>
      <c r="E666" s="135"/>
      <c r="F666" s="135"/>
      <c r="G666" s="135"/>
      <c r="H666" s="135"/>
      <c r="I666" s="135"/>
      <c r="J666" s="135"/>
      <c r="K666" s="135"/>
      <c r="L666" s="135"/>
      <c r="M666" s="135"/>
      <c r="N666" s="135"/>
      <c r="O666" s="135"/>
      <c r="P666" s="135"/>
      <c r="Q666" s="135"/>
      <c r="R666" s="135"/>
      <c r="S666" s="135"/>
      <c r="T666" s="135"/>
      <c r="U666" s="135"/>
      <c r="V666" s="135"/>
      <c r="W666" s="135"/>
      <c r="X666" s="135"/>
      <c r="Y666" s="135"/>
      <c r="Z666" s="135"/>
    </row>
    <row r="667" spans="1:26" ht="21.6" customHeight="1">
      <c r="A667" s="135"/>
      <c r="B667" s="135"/>
      <c r="C667" s="135"/>
      <c r="D667" s="135"/>
      <c r="E667" s="135"/>
      <c r="F667" s="135"/>
      <c r="G667" s="135"/>
      <c r="H667" s="135"/>
      <c r="I667" s="135"/>
      <c r="J667" s="135"/>
      <c r="K667" s="135"/>
      <c r="L667" s="135"/>
      <c r="M667" s="135"/>
      <c r="N667" s="135"/>
      <c r="O667" s="135"/>
      <c r="P667" s="135"/>
      <c r="Q667" s="135"/>
      <c r="R667" s="135"/>
      <c r="S667" s="135"/>
      <c r="T667" s="135"/>
      <c r="U667" s="135"/>
      <c r="V667" s="135"/>
      <c r="W667" s="135"/>
      <c r="X667" s="135"/>
      <c r="Y667" s="135"/>
      <c r="Z667" s="135"/>
    </row>
    <row r="668" spans="1:26" ht="21.6" customHeight="1">
      <c r="A668" s="135"/>
      <c r="B668" s="135"/>
      <c r="C668" s="135"/>
      <c r="D668" s="135"/>
      <c r="E668" s="135"/>
      <c r="F668" s="135"/>
      <c r="G668" s="135"/>
      <c r="H668" s="135"/>
      <c r="I668" s="135"/>
      <c r="J668" s="135"/>
      <c r="K668" s="135"/>
      <c r="L668" s="135"/>
      <c r="M668" s="135"/>
      <c r="N668" s="135"/>
      <c r="O668" s="135"/>
      <c r="P668" s="135"/>
      <c r="Q668" s="135"/>
      <c r="R668" s="135"/>
      <c r="S668" s="135"/>
      <c r="T668" s="135"/>
      <c r="U668" s="135"/>
      <c r="V668" s="135"/>
      <c r="W668" s="135"/>
      <c r="X668" s="135"/>
      <c r="Y668" s="135"/>
      <c r="Z668" s="135"/>
    </row>
    <row r="669" spans="1:26" ht="21.6" customHeight="1">
      <c r="A669" s="135"/>
      <c r="B669" s="135"/>
      <c r="C669" s="135"/>
      <c r="D669" s="135"/>
      <c r="E669" s="135"/>
      <c r="F669" s="135"/>
      <c r="G669" s="135"/>
      <c r="H669" s="135"/>
      <c r="I669" s="135"/>
      <c r="J669" s="135"/>
      <c r="K669" s="135"/>
      <c r="L669" s="135"/>
      <c r="M669" s="135"/>
      <c r="N669" s="135"/>
      <c r="O669" s="135"/>
      <c r="P669" s="135"/>
      <c r="Q669" s="135"/>
      <c r="R669" s="135"/>
      <c r="S669" s="135"/>
      <c r="T669" s="135"/>
      <c r="U669" s="135"/>
      <c r="V669" s="135"/>
      <c r="W669" s="135"/>
      <c r="X669" s="135"/>
      <c r="Y669" s="135"/>
      <c r="Z669" s="135"/>
    </row>
    <row r="670" spans="1:26" ht="21.6" customHeight="1">
      <c r="A670" s="135"/>
      <c r="B670" s="135"/>
      <c r="C670" s="135"/>
      <c r="D670" s="135"/>
      <c r="E670" s="135"/>
      <c r="F670" s="135"/>
      <c r="G670" s="135"/>
      <c r="H670" s="135"/>
      <c r="I670" s="135"/>
      <c r="J670" s="135"/>
      <c r="K670" s="135"/>
      <c r="L670" s="135"/>
      <c r="M670" s="135"/>
      <c r="N670" s="135"/>
      <c r="O670" s="135"/>
      <c r="P670" s="135"/>
      <c r="Q670" s="135"/>
      <c r="R670" s="135"/>
      <c r="S670" s="135"/>
      <c r="T670" s="135"/>
      <c r="U670" s="135"/>
      <c r="V670" s="135"/>
      <c r="W670" s="135"/>
      <c r="X670" s="135"/>
      <c r="Y670" s="135"/>
      <c r="Z670" s="135"/>
    </row>
    <row r="671" spans="1:26" ht="21.6" customHeight="1">
      <c r="A671" s="135"/>
      <c r="B671" s="135"/>
      <c r="C671" s="135"/>
      <c r="D671" s="135"/>
      <c r="E671" s="135"/>
      <c r="F671" s="135"/>
      <c r="G671" s="135"/>
      <c r="H671" s="135"/>
      <c r="I671" s="135"/>
      <c r="J671" s="135"/>
      <c r="K671" s="135"/>
      <c r="L671" s="135"/>
      <c r="M671" s="135"/>
      <c r="N671" s="135"/>
      <c r="O671" s="135"/>
      <c r="P671" s="135"/>
      <c r="Q671" s="135"/>
      <c r="R671" s="135"/>
      <c r="S671" s="135"/>
      <c r="T671" s="135"/>
      <c r="U671" s="135"/>
      <c r="V671" s="135"/>
      <c r="W671" s="135"/>
      <c r="X671" s="135"/>
      <c r="Y671" s="135"/>
      <c r="Z671" s="135"/>
    </row>
    <row r="672" spans="1:26" ht="21.6" customHeight="1">
      <c r="A672" s="135"/>
      <c r="B672" s="135"/>
      <c r="C672" s="135"/>
      <c r="D672" s="135"/>
      <c r="E672" s="135"/>
      <c r="F672" s="135"/>
      <c r="G672" s="135"/>
      <c r="H672" s="135"/>
      <c r="I672" s="135"/>
      <c r="J672" s="135"/>
      <c r="K672" s="135"/>
      <c r="L672" s="135"/>
      <c r="M672" s="135"/>
      <c r="N672" s="135"/>
      <c r="O672" s="135"/>
      <c r="P672" s="135"/>
      <c r="Q672" s="135"/>
      <c r="R672" s="135"/>
      <c r="S672" s="135"/>
      <c r="T672" s="135"/>
      <c r="U672" s="135"/>
      <c r="V672" s="135"/>
      <c r="W672" s="135"/>
      <c r="X672" s="135"/>
      <c r="Y672" s="135"/>
      <c r="Z672" s="135"/>
    </row>
    <row r="673" spans="1:26" ht="21.6" customHeight="1">
      <c r="A673" s="135"/>
      <c r="B673" s="135"/>
      <c r="C673" s="135"/>
      <c r="D673" s="135"/>
      <c r="E673" s="135"/>
      <c r="F673" s="135"/>
      <c r="G673" s="135"/>
      <c r="H673" s="135"/>
      <c r="I673" s="135"/>
      <c r="J673" s="135"/>
      <c r="K673" s="135"/>
      <c r="L673" s="135"/>
      <c r="M673" s="135"/>
      <c r="N673" s="135"/>
      <c r="O673" s="135"/>
      <c r="P673" s="135"/>
      <c r="Q673" s="135"/>
      <c r="R673" s="135"/>
      <c r="S673" s="135"/>
      <c r="T673" s="135"/>
      <c r="U673" s="135"/>
      <c r="V673" s="135"/>
      <c r="W673" s="135"/>
      <c r="X673" s="135"/>
      <c r="Y673" s="135"/>
      <c r="Z673" s="135"/>
    </row>
    <row r="674" spans="1:26" ht="21.6" customHeight="1">
      <c r="A674" s="135"/>
      <c r="B674" s="135"/>
      <c r="C674" s="135"/>
      <c r="D674" s="135"/>
      <c r="E674" s="135"/>
      <c r="F674" s="135"/>
      <c r="G674" s="135"/>
      <c r="H674" s="135"/>
      <c r="I674" s="135"/>
      <c r="J674" s="135"/>
      <c r="K674" s="135"/>
      <c r="L674" s="135"/>
      <c r="M674" s="135"/>
      <c r="N674" s="135"/>
      <c r="O674" s="135"/>
      <c r="P674" s="135"/>
      <c r="Q674" s="135"/>
      <c r="R674" s="135"/>
      <c r="S674" s="135"/>
      <c r="T674" s="135"/>
      <c r="U674" s="135"/>
      <c r="V674" s="135"/>
      <c r="W674" s="135"/>
      <c r="X674" s="135"/>
      <c r="Y674" s="135"/>
      <c r="Z674" s="135"/>
    </row>
    <row r="675" spans="1:26" ht="21.6" customHeight="1">
      <c r="A675" s="135"/>
      <c r="B675" s="135"/>
      <c r="C675" s="135"/>
      <c r="D675" s="135"/>
      <c r="E675" s="135"/>
      <c r="F675" s="135"/>
      <c r="G675" s="135"/>
      <c r="H675" s="135"/>
      <c r="I675" s="135"/>
      <c r="J675" s="135"/>
      <c r="K675" s="135"/>
      <c r="L675" s="135"/>
      <c r="M675" s="135"/>
      <c r="N675" s="135"/>
      <c r="O675" s="135"/>
      <c r="P675" s="135"/>
      <c r="Q675" s="135"/>
      <c r="R675" s="135"/>
      <c r="S675" s="135"/>
      <c r="T675" s="135"/>
      <c r="U675" s="135"/>
      <c r="V675" s="135"/>
      <c r="W675" s="135"/>
      <c r="X675" s="135"/>
      <c r="Y675" s="135"/>
      <c r="Z675" s="135"/>
    </row>
    <row r="676" spans="1:26" ht="21.6" customHeight="1">
      <c r="A676" s="135"/>
      <c r="B676" s="135"/>
      <c r="C676" s="135"/>
      <c r="D676" s="135"/>
      <c r="E676" s="135"/>
      <c r="F676" s="135"/>
      <c r="G676" s="135"/>
      <c r="H676" s="135"/>
      <c r="I676" s="135"/>
      <c r="J676" s="135"/>
      <c r="K676" s="135"/>
      <c r="L676" s="135"/>
      <c r="M676" s="135"/>
      <c r="N676" s="135"/>
      <c r="O676" s="135"/>
      <c r="P676" s="135"/>
      <c r="Q676" s="135"/>
      <c r="R676" s="135"/>
      <c r="S676" s="135"/>
      <c r="T676" s="135"/>
      <c r="U676" s="135"/>
      <c r="V676" s="135"/>
      <c r="W676" s="135"/>
      <c r="X676" s="135"/>
      <c r="Y676" s="135"/>
      <c r="Z676" s="135"/>
    </row>
    <row r="677" spans="1:26" ht="21.6" customHeight="1">
      <c r="A677" s="135"/>
      <c r="B677" s="135"/>
      <c r="C677" s="135"/>
      <c r="D677" s="135"/>
      <c r="E677" s="135"/>
      <c r="F677" s="135"/>
      <c r="G677" s="135"/>
      <c r="H677" s="135"/>
      <c r="I677" s="135"/>
      <c r="J677" s="135"/>
      <c r="K677" s="135"/>
      <c r="L677" s="135"/>
      <c r="M677" s="135"/>
      <c r="N677" s="135"/>
      <c r="O677" s="135"/>
      <c r="P677" s="135"/>
      <c r="Q677" s="135"/>
      <c r="R677" s="135"/>
      <c r="S677" s="135"/>
      <c r="T677" s="135"/>
      <c r="U677" s="135"/>
      <c r="V677" s="135"/>
      <c r="W677" s="135"/>
      <c r="X677" s="135"/>
      <c r="Y677" s="135"/>
      <c r="Z677" s="135"/>
    </row>
    <row r="678" spans="1:26" ht="21.6" customHeight="1">
      <c r="A678" s="135"/>
      <c r="B678" s="135"/>
      <c r="C678" s="135"/>
      <c r="D678" s="135"/>
      <c r="E678" s="135"/>
      <c r="F678" s="135"/>
      <c r="G678" s="135"/>
      <c r="H678" s="135"/>
      <c r="I678" s="135"/>
      <c r="J678" s="135"/>
      <c r="K678" s="135"/>
      <c r="L678" s="135"/>
      <c r="M678" s="135"/>
      <c r="N678" s="135"/>
      <c r="O678" s="135"/>
      <c r="P678" s="135"/>
      <c r="Q678" s="135"/>
      <c r="R678" s="135"/>
      <c r="S678" s="135"/>
      <c r="T678" s="135"/>
      <c r="U678" s="135"/>
      <c r="V678" s="135"/>
      <c r="W678" s="135"/>
      <c r="X678" s="135"/>
      <c r="Y678" s="135"/>
      <c r="Z678" s="135"/>
    </row>
    <row r="679" spans="1:26" ht="21.6" customHeight="1">
      <c r="A679" s="135"/>
      <c r="B679" s="135"/>
      <c r="C679" s="135"/>
      <c r="D679" s="135"/>
      <c r="E679" s="135"/>
      <c r="F679" s="135"/>
      <c r="G679" s="135"/>
      <c r="H679" s="135"/>
      <c r="I679" s="135"/>
      <c r="J679" s="135"/>
      <c r="K679" s="135"/>
      <c r="L679" s="135"/>
      <c r="M679" s="135"/>
      <c r="N679" s="135"/>
      <c r="O679" s="135"/>
      <c r="P679" s="135"/>
      <c r="Q679" s="135"/>
      <c r="R679" s="135"/>
      <c r="S679" s="135"/>
      <c r="T679" s="135"/>
      <c r="U679" s="135"/>
      <c r="V679" s="135"/>
      <c r="W679" s="135"/>
      <c r="X679" s="135"/>
      <c r="Y679" s="135"/>
      <c r="Z679" s="135"/>
    </row>
    <row r="680" spans="1:26" ht="21.6" customHeight="1">
      <c r="A680" s="135"/>
      <c r="B680" s="135"/>
      <c r="C680" s="135"/>
      <c r="D680" s="135"/>
      <c r="E680" s="135"/>
      <c r="F680" s="135"/>
      <c r="G680" s="135"/>
      <c r="H680" s="135"/>
      <c r="I680" s="135"/>
      <c r="J680" s="135"/>
      <c r="K680" s="135"/>
      <c r="L680" s="135"/>
      <c r="M680" s="135"/>
      <c r="N680" s="135"/>
      <c r="O680" s="135"/>
      <c r="P680" s="135"/>
      <c r="Q680" s="135"/>
      <c r="R680" s="135"/>
      <c r="S680" s="135"/>
      <c r="T680" s="135"/>
      <c r="U680" s="135"/>
      <c r="V680" s="135"/>
      <c r="W680" s="135"/>
      <c r="X680" s="135"/>
      <c r="Y680" s="135"/>
      <c r="Z680" s="135"/>
    </row>
    <row r="681" spans="1:26" ht="21.6" customHeight="1">
      <c r="A681" s="135"/>
      <c r="B681" s="135"/>
      <c r="C681" s="135"/>
      <c r="D681" s="135"/>
      <c r="E681" s="135"/>
      <c r="F681" s="135"/>
      <c r="G681" s="135"/>
      <c r="H681" s="135"/>
      <c r="I681" s="135"/>
      <c r="J681" s="135"/>
      <c r="K681" s="135"/>
      <c r="L681" s="135"/>
      <c r="M681" s="135"/>
      <c r="N681" s="135"/>
      <c r="O681" s="135"/>
      <c r="P681" s="135"/>
      <c r="Q681" s="135"/>
      <c r="R681" s="135"/>
      <c r="S681" s="135"/>
      <c r="T681" s="135"/>
      <c r="U681" s="135"/>
      <c r="V681" s="135"/>
      <c r="W681" s="135"/>
      <c r="X681" s="135"/>
      <c r="Y681" s="135"/>
      <c r="Z681" s="135"/>
    </row>
    <row r="682" spans="1:26" ht="21.6" customHeight="1">
      <c r="A682" s="135"/>
      <c r="B682" s="135"/>
      <c r="C682" s="135"/>
      <c r="D682" s="135"/>
      <c r="E682" s="135"/>
      <c r="F682" s="135"/>
      <c r="G682" s="135"/>
      <c r="H682" s="135"/>
      <c r="I682" s="135"/>
      <c r="J682" s="135"/>
      <c r="K682" s="135"/>
      <c r="L682" s="135"/>
      <c r="M682" s="135"/>
      <c r="N682" s="135"/>
      <c r="O682" s="135"/>
      <c r="P682" s="135"/>
      <c r="Q682" s="135"/>
      <c r="R682" s="135"/>
      <c r="S682" s="135"/>
      <c r="T682" s="135"/>
      <c r="U682" s="135"/>
      <c r="V682" s="135"/>
      <c r="W682" s="135"/>
      <c r="X682" s="135"/>
      <c r="Y682" s="135"/>
      <c r="Z682" s="135"/>
    </row>
    <row r="683" spans="1:26" ht="21.6" customHeight="1">
      <c r="A683" s="135"/>
      <c r="B683" s="135"/>
      <c r="C683" s="135"/>
      <c r="D683" s="135"/>
      <c r="E683" s="135"/>
      <c r="F683" s="135"/>
      <c r="G683" s="135"/>
      <c r="H683" s="135"/>
      <c r="I683" s="135"/>
      <c r="J683" s="135"/>
      <c r="K683" s="135"/>
      <c r="L683" s="135"/>
      <c r="M683" s="135"/>
      <c r="N683" s="135"/>
      <c r="O683" s="135"/>
      <c r="P683" s="135"/>
      <c r="Q683" s="135"/>
      <c r="R683" s="135"/>
      <c r="S683" s="135"/>
      <c r="T683" s="135"/>
      <c r="U683" s="135"/>
      <c r="V683" s="135"/>
      <c r="W683" s="135"/>
      <c r="X683" s="135"/>
      <c r="Y683" s="135"/>
      <c r="Z683" s="135"/>
    </row>
    <row r="684" spans="1:26" ht="21.6" customHeight="1">
      <c r="A684" s="135"/>
      <c r="B684" s="135"/>
      <c r="C684" s="135"/>
      <c r="D684" s="135"/>
      <c r="E684" s="135"/>
      <c r="F684" s="135"/>
      <c r="G684" s="135"/>
      <c r="H684" s="135"/>
      <c r="I684" s="135"/>
      <c r="J684" s="135"/>
      <c r="K684" s="135"/>
      <c r="L684" s="135"/>
      <c r="M684" s="135"/>
      <c r="N684" s="135"/>
      <c r="O684" s="135"/>
      <c r="P684" s="135"/>
      <c r="Q684" s="135"/>
      <c r="R684" s="135"/>
      <c r="S684" s="135"/>
      <c r="T684" s="135"/>
      <c r="U684" s="135"/>
      <c r="V684" s="135"/>
      <c r="W684" s="135"/>
      <c r="X684" s="135"/>
      <c r="Y684" s="135"/>
      <c r="Z684" s="135"/>
    </row>
    <row r="685" spans="1:26" ht="21.6" customHeight="1">
      <c r="A685" s="135"/>
      <c r="B685" s="135"/>
      <c r="C685" s="135"/>
      <c r="D685" s="135"/>
      <c r="E685" s="135"/>
      <c r="F685" s="135"/>
      <c r="G685" s="135"/>
      <c r="H685" s="135"/>
      <c r="I685" s="135"/>
      <c r="J685" s="135"/>
      <c r="K685" s="135"/>
      <c r="L685" s="135"/>
      <c r="M685" s="135"/>
      <c r="N685" s="135"/>
      <c r="O685" s="135"/>
      <c r="P685" s="135"/>
      <c r="Q685" s="135"/>
      <c r="R685" s="135"/>
      <c r="S685" s="135"/>
      <c r="T685" s="135"/>
      <c r="U685" s="135"/>
      <c r="V685" s="135"/>
      <c r="W685" s="135"/>
      <c r="X685" s="135"/>
      <c r="Y685" s="135"/>
      <c r="Z685" s="135"/>
    </row>
    <row r="686" spans="1:26" ht="21.6" customHeight="1">
      <c r="A686" s="135"/>
      <c r="B686" s="135"/>
      <c r="C686" s="135"/>
      <c r="D686" s="135"/>
      <c r="E686" s="135"/>
      <c r="F686" s="135"/>
      <c r="G686" s="135"/>
      <c r="H686" s="135"/>
      <c r="I686" s="135"/>
      <c r="J686" s="135"/>
      <c r="K686" s="135"/>
      <c r="L686" s="135"/>
      <c r="M686" s="135"/>
      <c r="N686" s="135"/>
      <c r="O686" s="135"/>
      <c r="P686" s="135"/>
      <c r="Q686" s="135"/>
      <c r="R686" s="135"/>
      <c r="S686" s="135"/>
      <c r="T686" s="135"/>
      <c r="U686" s="135"/>
      <c r="V686" s="135"/>
      <c r="W686" s="135"/>
      <c r="X686" s="135"/>
      <c r="Y686" s="135"/>
      <c r="Z686" s="135"/>
    </row>
    <row r="687" spans="1:26" ht="21.6" customHeight="1">
      <c r="A687" s="135"/>
      <c r="B687" s="135"/>
      <c r="C687" s="135"/>
      <c r="D687" s="135"/>
      <c r="E687" s="135"/>
      <c r="F687" s="135"/>
      <c r="G687" s="135"/>
      <c r="H687" s="135"/>
      <c r="I687" s="135"/>
      <c r="J687" s="135"/>
      <c r="K687" s="135"/>
      <c r="L687" s="135"/>
      <c r="M687" s="135"/>
      <c r="N687" s="135"/>
      <c r="O687" s="135"/>
      <c r="P687" s="135"/>
      <c r="Q687" s="135"/>
      <c r="R687" s="135"/>
      <c r="S687" s="135"/>
      <c r="T687" s="135"/>
      <c r="U687" s="135"/>
      <c r="V687" s="135"/>
      <c r="W687" s="135"/>
      <c r="X687" s="135"/>
      <c r="Y687" s="135"/>
      <c r="Z687" s="135"/>
    </row>
    <row r="688" spans="1:26" ht="21.6" customHeight="1">
      <c r="A688" s="135"/>
      <c r="B688" s="135"/>
      <c r="C688" s="135"/>
      <c r="D688" s="135"/>
      <c r="E688" s="135"/>
      <c r="F688" s="135"/>
      <c r="G688" s="135"/>
      <c r="H688" s="135"/>
      <c r="I688" s="135"/>
      <c r="J688" s="135"/>
      <c r="K688" s="135"/>
      <c r="L688" s="135"/>
      <c r="M688" s="135"/>
      <c r="N688" s="135"/>
      <c r="O688" s="135"/>
      <c r="P688" s="135"/>
      <c r="Q688" s="135"/>
      <c r="R688" s="135"/>
      <c r="S688" s="135"/>
      <c r="T688" s="135"/>
      <c r="U688" s="135"/>
      <c r="V688" s="135"/>
      <c r="W688" s="135"/>
      <c r="X688" s="135"/>
      <c r="Y688" s="135"/>
      <c r="Z688" s="135"/>
    </row>
    <row r="689" spans="1:26" ht="21.6" customHeight="1">
      <c r="A689" s="135"/>
      <c r="B689" s="135"/>
      <c r="C689" s="135"/>
      <c r="D689" s="135"/>
      <c r="E689" s="135"/>
      <c r="F689" s="135"/>
      <c r="G689" s="135"/>
      <c r="H689" s="135"/>
      <c r="I689" s="135"/>
      <c r="J689" s="135"/>
      <c r="K689" s="135"/>
      <c r="L689" s="135"/>
      <c r="M689" s="135"/>
      <c r="N689" s="135"/>
      <c r="O689" s="135"/>
      <c r="P689" s="135"/>
      <c r="Q689" s="135"/>
      <c r="R689" s="135"/>
      <c r="S689" s="135"/>
      <c r="T689" s="135"/>
      <c r="U689" s="135"/>
      <c r="V689" s="135"/>
      <c r="W689" s="135"/>
      <c r="X689" s="135"/>
      <c r="Y689" s="135"/>
      <c r="Z689" s="135"/>
    </row>
    <row r="690" spans="1:26" ht="21.6" customHeight="1">
      <c r="A690" s="135"/>
      <c r="B690" s="135"/>
      <c r="C690" s="135"/>
      <c r="D690" s="135"/>
      <c r="E690" s="135"/>
      <c r="F690" s="135"/>
      <c r="G690" s="135"/>
      <c r="H690" s="135"/>
      <c r="I690" s="135"/>
      <c r="J690" s="135"/>
      <c r="K690" s="135"/>
      <c r="L690" s="135"/>
      <c r="M690" s="135"/>
      <c r="N690" s="135"/>
      <c r="O690" s="135"/>
      <c r="P690" s="135"/>
      <c r="Q690" s="135"/>
      <c r="R690" s="135"/>
      <c r="S690" s="135"/>
      <c r="T690" s="135"/>
      <c r="U690" s="135"/>
      <c r="V690" s="135"/>
      <c r="W690" s="135"/>
      <c r="X690" s="135"/>
      <c r="Y690" s="135"/>
      <c r="Z690" s="135"/>
    </row>
    <row r="691" spans="1:26" ht="21.6" customHeight="1">
      <c r="A691" s="135"/>
      <c r="B691" s="135"/>
      <c r="C691" s="135"/>
      <c r="D691" s="135"/>
      <c r="E691" s="135"/>
      <c r="F691" s="135"/>
      <c r="G691" s="135"/>
      <c r="H691" s="135"/>
      <c r="I691" s="135"/>
      <c r="J691" s="135"/>
      <c r="K691" s="135"/>
      <c r="L691" s="135"/>
      <c r="M691" s="135"/>
      <c r="N691" s="135"/>
      <c r="O691" s="135"/>
      <c r="P691" s="135"/>
      <c r="Q691" s="135"/>
      <c r="R691" s="135"/>
      <c r="S691" s="135"/>
      <c r="T691" s="135"/>
      <c r="U691" s="135"/>
      <c r="V691" s="135"/>
      <c r="W691" s="135"/>
      <c r="X691" s="135"/>
      <c r="Y691" s="135"/>
      <c r="Z691" s="135"/>
    </row>
    <row r="692" spans="1:26" ht="21.6" customHeight="1">
      <c r="A692" s="135"/>
      <c r="B692" s="135"/>
      <c r="C692" s="135"/>
      <c r="D692" s="135"/>
      <c r="E692" s="135"/>
      <c r="F692" s="135"/>
      <c r="G692" s="135"/>
      <c r="H692" s="135"/>
      <c r="I692" s="135"/>
      <c r="J692" s="135"/>
      <c r="K692" s="135"/>
      <c r="L692" s="135"/>
      <c r="M692" s="135"/>
      <c r="N692" s="135"/>
      <c r="O692" s="135"/>
      <c r="P692" s="135"/>
      <c r="Q692" s="135"/>
      <c r="R692" s="135"/>
      <c r="S692" s="135"/>
      <c r="T692" s="135"/>
      <c r="U692" s="135"/>
      <c r="V692" s="135"/>
      <c r="W692" s="135"/>
      <c r="X692" s="135"/>
      <c r="Y692" s="135"/>
      <c r="Z692" s="135"/>
    </row>
    <row r="693" spans="1:26" ht="21.6" customHeight="1">
      <c r="A693" s="135"/>
      <c r="B693" s="135"/>
      <c r="C693" s="135"/>
      <c r="D693" s="135"/>
      <c r="E693" s="135"/>
      <c r="F693" s="135"/>
      <c r="G693" s="135"/>
      <c r="H693" s="135"/>
      <c r="I693" s="135"/>
      <c r="J693" s="135"/>
      <c r="K693" s="135"/>
      <c r="L693" s="135"/>
      <c r="M693" s="135"/>
      <c r="N693" s="135"/>
      <c r="O693" s="135"/>
      <c r="P693" s="135"/>
      <c r="Q693" s="135"/>
      <c r="R693" s="135"/>
      <c r="S693" s="135"/>
      <c r="T693" s="135"/>
      <c r="U693" s="135"/>
      <c r="V693" s="135"/>
      <c r="W693" s="135"/>
      <c r="X693" s="135"/>
      <c r="Y693" s="135"/>
      <c r="Z693" s="135"/>
    </row>
    <row r="694" spans="1:26" ht="21.6" customHeight="1">
      <c r="A694" s="135"/>
      <c r="B694" s="135"/>
      <c r="C694" s="135"/>
      <c r="D694" s="135"/>
      <c r="E694" s="135"/>
      <c r="F694" s="135"/>
      <c r="G694" s="135"/>
      <c r="H694" s="135"/>
      <c r="I694" s="135"/>
      <c r="J694" s="135"/>
      <c r="K694" s="135"/>
      <c r="L694" s="135"/>
      <c r="M694" s="135"/>
      <c r="N694" s="135"/>
      <c r="O694" s="135"/>
      <c r="P694" s="135"/>
      <c r="Q694" s="135"/>
      <c r="R694" s="135"/>
      <c r="S694" s="135"/>
      <c r="T694" s="135"/>
      <c r="U694" s="135"/>
      <c r="V694" s="135"/>
      <c r="W694" s="135"/>
      <c r="X694" s="135"/>
      <c r="Y694" s="135"/>
      <c r="Z694" s="135"/>
    </row>
    <row r="695" spans="1:26" ht="21.6" customHeight="1">
      <c r="A695" s="135"/>
      <c r="B695" s="135"/>
      <c r="C695" s="135"/>
      <c r="D695" s="135"/>
      <c r="E695" s="135"/>
      <c r="F695" s="135"/>
      <c r="G695" s="135"/>
      <c r="H695" s="135"/>
      <c r="I695" s="135"/>
      <c r="J695" s="135"/>
      <c r="K695" s="135"/>
      <c r="L695" s="135"/>
      <c r="M695" s="135"/>
      <c r="N695" s="135"/>
      <c r="O695" s="135"/>
      <c r="P695" s="135"/>
      <c r="Q695" s="135"/>
      <c r="R695" s="135"/>
      <c r="S695" s="135"/>
      <c r="T695" s="135"/>
      <c r="U695" s="135"/>
      <c r="V695" s="135"/>
      <c r="W695" s="135"/>
      <c r="X695" s="135"/>
      <c r="Y695" s="135"/>
      <c r="Z695" s="135"/>
    </row>
    <row r="696" spans="1:26" ht="21.6" customHeight="1">
      <c r="A696" s="135"/>
      <c r="B696" s="135"/>
      <c r="C696" s="135"/>
      <c r="D696" s="135"/>
      <c r="E696" s="135"/>
      <c r="F696" s="135"/>
      <c r="G696" s="135"/>
      <c r="H696" s="135"/>
      <c r="I696" s="135"/>
      <c r="J696" s="135"/>
      <c r="K696" s="135"/>
      <c r="L696" s="135"/>
      <c r="M696" s="135"/>
      <c r="N696" s="135"/>
      <c r="O696" s="135"/>
      <c r="P696" s="135"/>
      <c r="Q696" s="135"/>
      <c r="R696" s="135"/>
      <c r="S696" s="135"/>
      <c r="T696" s="135"/>
      <c r="U696" s="135"/>
      <c r="V696" s="135"/>
      <c r="W696" s="135"/>
      <c r="X696" s="135"/>
      <c r="Y696" s="135"/>
      <c r="Z696" s="135"/>
    </row>
    <row r="697" spans="1:26" ht="21.6" customHeight="1">
      <c r="A697" s="135"/>
      <c r="B697" s="135"/>
      <c r="C697" s="135"/>
      <c r="D697" s="135"/>
      <c r="E697" s="135"/>
      <c r="F697" s="135"/>
      <c r="G697" s="135"/>
      <c r="H697" s="135"/>
      <c r="I697" s="135"/>
      <c r="J697" s="135"/>
      <c r="K697" s="135"/>
      <c r="L697" s="135"/>
      <c r="M697" s="135"/>
      <c r="N697" s="135"/>
      <c r="O697" s="135"/>
      <c r="P697" s="135"/>
      <c r="Q697" s="135"/>
      <c r="R697" s="135"/>
      <c r="S697" s="135"/>
      <c r="T697" s="135"/>
      <c r="U697" s="135"/>
      <c r="V697" s="135"/>
      <c r="W697" s="135"/>
      <c r="X697" s="135"/>
      <c r="Y697" s="135"/>
      <c r="Z697" s="135"/>
    </row>
    <row r="698" spans="1:26" ht="21.6" customHeight="1">
      <c r="A698" s="135"/>
      <c r="B698" s="135"/>
      <c r="C698" s="135"/>
      <c r="D698" s="135"/>
      <c r="E698" s="135"/>
      <c r="F698" s="135"/>
      <c r="G698" s="135"/>
      <c r="H698" s="135"/>
      <c r="I698" s="135"/>
      <c r="J698" s="135"/>
      <c r="K698" s="135"/>
      <c r="L698" s="135"/>
      <c r="M698" s="135"/>
      <c r="N698" s="135"/>
      <c r="O698" s="135"/>
      <c r="P698" s="135"/>
      <c r="Q698" s="135"/>
      <c r="R698" s="135"/>
      <c r="S698" s="135"/>
      <c r="T698" s="135"/>
      <c r="U698" s="135"/>
      <c r="V698" s="135"/>
      <c r="W698" s="135"/>
      <c r="X698" s="135"/>
      <c r="Y698" s="135"/>
      <c r="Z698" s="135"/>
    </row>
    <row r="699" spans="1:26" ht="21.6" customHeight="1">
      <c r="A699" s="135"/>
      <c r="B699" s="135"/>
      <c r="C699" s="135"/>
      <c r="D699" s="135"/>
      <c r="E699" s="135"/>
      <c r="F699" s="135"/>
      <c r="G699" s="135"/>
      <c r="H699" s="135"/>
      <c r="I699" s="135"/>
      <c r="J699" s="135"/>
      <c r="K699" s="135"/>
      <c r="L699" s="135"/>
      <c r="M699" s="135"/>
      <c r="N699" s="135"/>
      <c r="O699" s="135"/>
      <c r="P699" s="135"/>
      <c r="Q699" s="135"/>
      <c r="R699" s="135"/>
      <c r="S699" s="135"/>
      <c r="T699" s="135"/>
      <c r="U699" s="135"/>
      <c r="V699" s="135"/>
      <c r="W699" s="135"/>
      <c r="X699" s="135"/>
      <c r="Y699" s="135"/>
      <c r="Z699" s="135"/>
    </row>
    <row r="700" spans="1:26" ht="21.6" customHeight="1">
      <c r="A700" s="135"/>
      <c r="B700" s="135"/>
      <c r="C700" s="135"/>
      <c r="D700" s="135"/>
      <c r="E700" s="135"/>
      <c r="F700" s="135"/>
      <c r="G700" s="135"/>
      <c r="H700" s="135"/>
      <c r="I700" s="135"/>
      <c r="J700" s="135"/>
      <c r="K700" s="135"/>
      <c r="L700" s="135"/>
      <c r="M700" s="135"/>
      <c r="N700" s="135"/>
      <c r="O700" s="135"/>
      <c r="P700" s="135"/>
      <c r="Q700" s="135"/>
      <c r="R700" s="135"/>
      <c r="S700" s="135"/>
      <c r="T700" s="135"/>
      <c r="U700" s="135"/>
      <c r="V700" s="135"/>
      <c r="W700" s="135"/>
      <c r="X700" s="135"/>
      <c r="Y700" s="135"/>
      <c r="Z700" s="135"/>
    </row>
    <row r="701" spans="1:26" ht="21.6" customHeight="1">
      <c r="A701" s="135"/>
      <c r="B701" s="135"/>
      <c r="C701" s="135"/>
      <c r="D701" s="135"/>
      <c r="E701" s="135"/>
      <c r="F701" s="135"/>
      <c r="G701" s="135"/>
      <c r="H701" s="135"/>
      <c r="I701" s="135"/>
      <c r="J701" s="135"/>
      <c r="K701" s="135"/>
      <c r="L701" s="135"/>
      <c r="M701" s="135"/>
      <c r="N701" s="135"/>
      <c r="O701" s="135"/>
      <c r="P701" s="135"/>
      <c r="Q701" s="135"/>
      <c r="R701" s="135"/>
      <c r="S701" s="135"/>
      <c r="T701" s="135"/>
      <c r="U701" s="135"/>
      <c r="V701" s="135"/>
      <c r="W701" s="135"/>
      <c r="X701" s="135"/>
      <c r="Y701" s="135"/>
      <c r="Z701" s="135"/>
    </row>
    <row r="702" spans="1:26" ht="21.6" customHeight="1">
      <c r="A702" s="135"/>
      <c r="B702" s="135"/>
      <c r="C702" s="135"/>
      <c r="D702" s="135"/>
      <c r="E702" s="135"/>
      <c r="F702" s="135"/>
      <c r="G702" s="135"/>
      <c r="H702" s="135"/>
      <c r="I702" s="135"/>
      <c r="J702" s="135"/>
      <c r="K702" s="135"/>
      <c r="L702" s="135"/>
      <c r="M702" s="135"/>
      <c r="N702" s="135"/>
      <c r="O702" s="135"/>
      <c r="P702" s="135"/>
      <c r="Q702" s="135"/>
      <c r="R702" s="135"/>
      <c r="S702" s="135"/>
      <c r="T702" s="135"/>
      <c r="U702" s="135"/>
      <c r="V702" s="135"/>
      <c r="W702" s="135"/>
      <c r="X702" s="135"/>
      <c r="Y702" s="135"/>
      <c r="Z702" s="135"/>
    </row>
    <row r="703" spans="1:26" ht="21.6" customHeight="1">
      <c r="A703" s="135"/>
      <c r="B703" s="135"/>
      <c r="C703" s="135"/>
      <c r="D703" s="135"/>
      <c r="E703" s="135"/>
      <c r="F703" s="135"/>
      <c r="G703" s="135"/>
      <c r="H703" s="135"/>
      <c r="I703" s="135"/>
      <c r="J703" s="135"/>
      <c r="K703" s="135"/>
      <c r="L703" s="135"/>
      <c r="M703" s="135"/>
      <c r="N703" s="135"/>
      <c r="O703" s="135"/>
      <c r="P703" s="135"/>
      <c r="Q703" s="135"/>
      <c r="R703" s="135"/>
      <c r="S703" s="135"/>
      <c r="T703" s="135"/>
      <c r="U703" s="135"/>
      <c r="V703" s="135"/>
      <c r="W703" s="135"/>
      <c r="X703" s="135"/>
      <c r="Y703" s="135"/>
      <c r="Z703" s="135"/>
    </row>
    <row r="704" spans="1:26" ht="21.6" customHeight="1">
      <c r="A704" s="135"/>
      <c r="B704" s="135"/>
      <c r="C704" s="135"/>
      <c r="D704" s="135"/>
      <c r="E704" s="135"/>
      <c r="F704" s="135"/>
      <c r="G704" s="135"/>
      <c r="H704" s="135"/>
      <c r="I704" s="135"/>
      <c r="J704" s="135"/>
      <c r="K704" s="135"/>
      <c r="L704" s="135"/>
      <c r="M704" s="135"/>
      <c r="N704" s="135"/>
      <c r="O704" s="135"/>
      <c r="P704" s="135"/>
      <c r="Q704" s="135"/>
      <c r="R704" s="135"/>
      <c r="S704" s="135"/>
      <c r="T704" s="135"/>
      <c r="U704" s="135"/>
      <c r="V704" s="135"/>
      <c r="W704" s="135"/>
      <c r="X704" s="135"/>
      <c r="Y704" s="135"/>
      <c r="Z704" s="135"/>
    </row>
    <row r="705" spans="1:26" ht="21.6" customHeight="1">
      <c r="A705" s="135"/>
      <c r="B705" s="135"/>
      <c r="C705" s="135"/>
      <c r="D705" s="135"/>
      <c r="E705" s="135"/>
      <c r="F705" s="135"/>
      <c r="G705" s="135"/>
      <c r="H705" s="135"/>
      <c r="I705" s="135"/>
      <c r="J705" s="135"/>
      <c r="K705" s="135"/>
      <c r="L705" s="135"/>
      <c r="M705" s="135"/>
      <c r="N705" s="135"/>
      <c r="O705" s="135"/>
      <c r="P705" s="135"/>
      <c r="Q705" s="135"/>
      <c r="R705" s="135"/>
      <c r="S705" s="135"/>
      <c r="T705" s="135"/>
      <c r="U705" s="135"/>
      <c r="V705" s="135"/>
      <c r="W705" s="135"/>
      <c r="X705" s="135"/>
      <c r="Y705" s="135"/>
      <c r="Z705" s="135"/>
    </row>
    <row r="706" spans="1:26" ht="21.6" customHeight="1">
      <c r="A706" s="135"/>
      <c r="B706" s="135"/>
      <c r="C706" s="135"/>
      <c r="D706" s="135"/>
      <c r="E706" s="135"/>
      <c r="F706" s="135"/>
      <c r="G706" s="135"/>
      <c r="H706" s="135"/>
      <c r="I706" s="135"/>
      <c r="J706" s="135"/>
      <c r="K706" s="135"/>
      <c r="L706" s="135"/>
      <c r="M706" s="135"/>
      <c r="N706" s="135"/>
      <c r="O706" s="135"/>
      <c r="P706" s="135"/>
      <c r="Q706" s="135"/>
      <c r="R706" s="135"/>
      <c r="S706" s="135"/>
      <c r="T706" s="135"/>
      <c r="U706" s="135"/>
      <c r="V706" s="135"/>
      <c r="W706" s="135"/>
      <c r="X706" s="135"/>
      <c r="Y706" s="135"/>
      <c r="Z706" s="135"/>
    </row>
    <row r="707" spans="1:26" ht="21.6" customHeight="1">
      <c r="A707" s="135"/>
      <c r="B707" s="135"/>
      <c r="C707" s="135"/>
      <c r="D707" s="135"/>
      <c r="E707" s="135"/>
      <c r="F707" s="135"/>
      <c r="G707" s="135"/>
      <c r="H707" s="135"/>
      <c r="I707" s="135"/>
      <c r="J707" s="135"/>
      <c r="K707" s="135"/>
      <c r="L707" s="135"/>
      <c r="M707" s="135"/>
      <c r="N707" s="135"/>
      <c r="O707" s="135"/>
      <c r="P707" s="135"/>
      <c r="Q707" s="135"/>
      <c r="R707" s="135"/>
      <c r="S707" s="135"/>
      <c r="T707" s="135"/>
      <c r="U707" s="135"/>
      <c r="V707" s="135"/>
      <c r="W707" s="135"/>
      <c r="X707" s="135"/>
      <c r="Y707" s="135"/>
      <c r="Z707" s="135"/>
    </row>
    <row r="708" spans="1:26" ht="21.6" customHeight="1">
      <c r="A708" s="135"/>
      <c r="B708" s="135"/>
      <c r="C708" s="135"/>
      <c r="D708" s="135"/>
      <c r="E708" s="135"/>
      <c r="F708" s="135"/>
      <c r="G708" s="135"/>
      <c r="H708" s="135"/>
      <c r="I708" s="135"/>
      <c r="J708" s="135"/>
      <c r="K708" s="135"/>
      <c r="L708" s="135"/>
      <c r="M708" s="135"/>
      <c r="N708" s="135"/>
      <c r="O708" s="135"/>
      <c r="P708" s="135"/>
      <c r="Q708" s="135"/>
      <c r="R708" s="135"/>
      <c r="S708" s="135"/>
      <c r="T708" s="135"/>
      <c r="U708" s="135"/>
      <c r="V708" s="135"/>
      <c r="W708" s="135"/>
      <c r="X708" s="135"/>
      <c r="Y708" s="135"/>
      <c r="Z708" s="135"/>
    </row>
    <row r="709" spans="1:26" ht="21.6" customHeight="1">
      <c r="A709" s="135"/>
      <c r="B709" s="135"/>
      <c r="C709" s="135"/>
      <c r="D709" s="135"/>
      <c r="E709" s="135"/>
      <c r="F709" s="135"/>
      <c r="G709" s="135"/>
      <c r="H709" s="135"/>
      <c r="I709" s="135"/>
      <c r="J709" s="135"/>
      <c r="K709" s="135"/>
      <c r="L709" s="135"/>
      <c r="M709" s="135"/>
      <c r="N709" s="135"/>
      <c r="O709" s="135"/>
      <c r="P709" s="135"/>
      <c r="Q709" s="135"/>
      <c r="R709" s="135"/>
      <c r="S709" s="135"/>
      <c r="T709" s="135"/>
      <c r="U709" s="135"/>
      <c r="V709" s="135"/>
      <c r="W709" s="135"/>
      <c r="X709" s="135"/>
      <c r="Y709" s="135"/>
      <c r="Z709" s="135"/>
    </row>
    <row r="710" spans="1:26" ht="21.6" customHeight="1">
      <c r="A710" s="135"/>
      <c r="B710" s="135"/>
      <c r="C710" s="135"/>
      <c r="D710" s="135"/>
      <c r="E710" s="135"/>
      <c r="F710" s="135"/>
      <c r="G710" s="135"/>
      <c r="H710" s="135"/>
      <c r="I710" s="135"/>
      <c r="J710" s="135"/>
      <c r="K710" s="135"/>
      <c r="L710" s="135"/>
      <c r="M710" s="135"/>
      <c r="N710" s="135"/>
      <c r="O710" s="135"/>
      <c r="P710" s="135"/>
      <c r="Q710" s="135"/>
      <c r="R710" s="135"/>
      <c r="S710" s="135"/>
      <c r="T710" s="135"/>
      <c r="U710" s="135"/>
      <c r="V710" s="135"/>
      <c r="W710" s="135"/>
      <c r="X710" s="135"/>
      <c r="Y710" s="135"/>
      <c r="Z710" s="135"/>
    </row>
    <row r="711" spans="1:26" ht="21.6" customHeight="1">
      <c r="A711" s="135"/>
      <c r="B711" s="135"/>
      <c r="C711" s="135"/>
      <c r="D711" s="135"/>
      <c r="E711" s="135"/>
      <c r="F711" s="135"/>
      <c r="G711" s="135"/>
      <c r="H711" s="135"/>
      <c r="I711" s="135"/>
      <c r="J711" s="135"/>
      <c r="K711" s="135"/>
      <c r="L711" s="135"/>
      <c r="M711" s="135"/>
      <c r="N711" s="135"/>
      <c r="O711" s="135"/>
      <c r="P711" s="135"/>
      <c r="Q711" s="135"/>
      <c r="R711" s="135"/>
      <c r="S711" s="135"/>
      <c r="T711" s="135"/>
      <c r="U711" s="135"/>
      <c r="V711" s="135"/>
      <c r="W711" s="135"/>
      <c r="X711" s="135"/>
      <c r="Y711" s="135"/>
      <c r="Z711" s="135"/>
    </row>
    <row r="712" spans="1:26" ht="21.6" customHeight="1">
      <c r="A712" s="135"/>
      <c r="B712" s="135"/>
      <c r="C712" s="135"/>
      <c r="D712" s="135"/>
      <c r="E712" s="135"/>
      <c r="F712" s="135"/>
      <c r="G712" s="135"/>
      <c r="H712" s="135"/>
      <c r="I712" s="135"/>
      <c r="J712" s="135"/>
      <c r="K712" s="135"/>
      <c r="L712" s="135"/>
      <c r="M712" s="135"/>
      <c r="N712" s="135"/>
      <c r="O712" s="135"/>
      <c r="P712" s="135"/>
      <c r="Q712" s="135"/>
      <c r="R712" s="135"/>
      <c r="S712" s="135"/>
      <c r="T712" s="135"/>
      <c r="U712" s="135"/>
      <c r="V712" s="135"/>
      <c r="W712" s="135"/>
      <c r="X712" s="135"/>
      <c r="Y712" s="135"/>
      <c r="Z712" s="135"/>
    </row>
    <row r="713" spans="1:26" ht="21.6" customHeight="1">
      <c r="A713" s="135"/>
      <c r="B713" s="135"/>
      <c r="C713" s="135"/>
      <c r="D713" s="135"/>
      <c r="E713" s="135"/>
      <c r="F713" s="135"/>
      <c r="G713" s="135"/>
      <c r="H713" s="135"/>
      <c r="I713" s="135"/>
      <c r="J713" s="135"/>
      <c r="K713" s="135"/>
      <c r="L713" s="135"/>
      <c r="M713" s="135"/>
      <c r="N713" s="135"/>
      <c r="O713" s="135"/>
      <c r="P713" s="135"/>
      <c r="Q713" s="135"/>
      <c r="R713" s="135"/>
      <c r="S713" s="135"/>
      <c r="T713" s="135"/>
      <c r="U713" s="135"/>
      <c r="V713" s="135"/>
      <c r="W713" s="135"/>
      <c r="X713" s="135"/>
      <c r="Y713" s="135"/>
      <c r="Z713" s="135"/>
    </row>
    <row r="714" spans="1:26" ht="21.6" customHeight="1">
      <c r="A714" s="135"/>
      <c r="B714" s="135"/>
      <c r="C714" s="135"/>
      <c r="D714" s="135"/>
      <c r="E714" s="135"/>
      <c r="F714" s="135"/>
      <c r="G714" s="135"/>
      <c r="H714" s="135"/>
      <c r="I714" s="135"/>
      <c r="J714" s="135"/>
      <c r="K714" s="135"/>
      <c r="L714" s="135"/>
      <c r="M714" s="135"/>
      <c r="N714" s="135"/>
      <c r="O714" s="135"/>
      <c r="P714" s="135"/>
      <c r="Q714" s="135"/>
      <c r="R714" s="135"/>
      <c r="S714" s="135"/>
      <c r="T714" s="135"/>
      <c r="U714" s="135"/>
      <c r="V714" s="135"/>
      <c r="W714" s="135"/>
      <c r="X714" s="135"/>
      <c r="Y714" s="135"/>
      <c r="Z714" s="135"/>
    </row>
    <row r="715" spans="1:26" ht="21.6" customHeight="1">
      <c r="A715" s="135"/>
      <c r="B715" s="135"/>
      <c r="C715" s="135"/>
      <c r="D715" s="135"/>
      <c r="E715" s="135"/>
      <c r="F715" s="135"/>
      <c r="G715" s="135"/>
      <c r="H715" s="135"/>
      <c r="I715" s="135"/>
      <c r="J715" s="135"/>
      <c r="K715" s="135"/>
      <c r="L715" s="135"/>
      <c r="M715" s="135"/>
      <c r="N715" s="135"/>
      <c r="O715" s="135"/>
      <c r="P715" s="135"/>
      <c r="Q715" s="135"/>
      <c r="R715" s="135"/>
      <c r="S715" s="135"/>
      <c r="T715" s="135"/>
      <c r="U715" s="135"/>
      <c r="V715" s="135"/>
      <c r="W715" s="135"/>
      <c r="X715" s="135"/>
      <c r="Y715" s="135"/>
      <c r="Z715" s="135"/>
    </row>
    <row r="716" spans="1:26" ht="21.6" customHeight="1">
      <c r="A716" s="135"/>
      <c r="B716" s="135"/>
      <c r="C716" s="135"/>
      <c r="D716" s="135"/>
      <c r="E716" s="135"/>
      <c r="F716" s="135"/>
      <c r="G716" s="135"/>
      <c r="H716" s="135"/>
      <c r="I716" s="135"/>
      <c r="J716" s="135"/>
      <c r="K716" s="135"/>
      <c r="L716" s="135"/>
      <c r="M716" s="135"/>
      <c r="N716" s="135"/>
      <c r="O716" s="135"/>
      <c r="P716" s="135"/>
      <c r="Q716" s="135"/>
      <c r="R716" s="135"/>
      <c r="S716" s="135"/>
      <c r="T716" s="135"/>
      <c r="U716" s="135"/>
      <c r="V716" s="135"/>
      <c r="W716" s="135"/>
      <c r="X716" s="135"/>
      <c r="Y716" s="135"/>
      <c r="Z716" s="135"/>
    </row>
    <row r="717" spans="1:26" ht="21.6" customHeight="1">
      <c r="A717" s="135"/>
      <c r="B717" s="135"/>
      <c r="C717" s="135"/>
      <c r="D717" s="135"/>
      <c r="E717" s="135"/>
      <c r="F717" s="135"/>
      <c r="G717" s="135"/>
      <c r="H717" s="135"/>
      <c r="I717" s="135"/>
      <c r="J717" s="135"/>
      <c r="K717" s="135"/>
      <c r="L717" s="135"/>
      <c r="M717" s="135"/>
      <c r="N717" s="135"/>
      <c r="O717" s="135"/>
      <c r="P717" s="135"/>
      <c r="Q717" s="135"/>
      <c r="R717" s="135"/>
      <c r="S717" s="135"/>
      <c r="T717" s="135"/>
      <c r="U717" s="135"/>
      <c r="V717" s="135"/>
      <c r="W717" s="135"/>
      <c r="X717" s="135"/>
      <c r="Y717" s="135"/>
      <c r="Z717" s="135"/>
    </row>
    <row r="718" spans="1:26" ht="21.6" customHeight="1">
      <c r="A718" s="135"/>
      <c r="B718" s="135"/>
      <c r="C718" s="135"/>
      <c r="D718" s="135"/>
      <c r="E718" s="135"/>
      <c r="F718" s="135"/>
      <c r="G718" s="135"/>
      <c r="H718" s="135"/>
      <c r="I718" s="135"/>
      <c r="J718" s="135"/>
      <c r="K718" s="135"/>
      <c r="L718" s="135"/>
      <c r="M718" s="135"/>
      <c r="N718" s="135"/>
      <c r="O718" s="135"/>
      <c r="P718" s="135"/>
      <c r="Q718" s="135"/>
      <c r="R718" s="135"/>
      <c r="S718" s="135"/>
      <c r="T718" s="135"/>
      <c r="U718" s="135"/>
      <c r="V718" s="135"/>
      <c r="W718" s="135"/>
      <c r="X718" s="135"/>
      <c r="Y718" s="135"/>
      <c r="Z718" s="135"/>
    </row>
    <row r="719" spans="1:26" ht="21.6" customHeight="1">
      <c r="A719" s="135"/>
      <c r="B719" s="135"/>
      <c r="C719" s="135"/>
      <c r="D719" s="135"/>
      <c r="E719" s="135"/>
      <c r="F719" s="135"/>
      <c r="G719" s="135"/>
      <c r="H719" s="135"/>
      <c r="I719" s="135"/>
      <c r="J719" s="135"/>
      <c r="K719" s="135"/>
      <c r="L719" s="135"/>
      <c r="M719" s="135"/>
      <c r="N719" s="135"/>
      <c r="O719" s="135"/>
      <c r="P719" s="135"/>
      <c r="Q719" s="135"/>
      <c r="R719" s="135"/>
      <c r="S719" s="135"/>
      <c r="T719" s="135"/>
      <c r="U719" s="135"/>
      <c r="V719" s="135"/>
      <c r="W719" s="135"/>
      <c r="X719" s="135"/>
      <c r="Y719" s="135"/>
      <c r="Z719" s="135"/>
    </row>
    <row r="720" spans="1:26" ht="21.6" customHeight="1">
      <c r="A720" s="135"/>
      <c r="B720" s="135"/>
      <c r="C720" s="135"/>
      <c r="D720" s="135"/>
      <c r="E720" s="135"/>
      <c r="F720" s="135"/>
      <c r="G720" s="135"/>
      <c r="H720" s="135"/>
      <c r="I720" s="135"/>
      <c r="J720" s="135"/>
      <c r="K720" s="135"/>
      <c r="L720" s="135"/>
      <c r="M720" s="135"/>
      <c r="N720" s="135"/>
      <c r="O720" s="135"/>
      <c r="P720" s="135"/>
      <c r="Q720" s="135"/>
      <c r="R720" s="135"/>
      <c r="S720" s="135"/>
      <c r="T720" s="135"/>
      <c r="U720" s="135"/>
      <c r="V720" s="135"/>
      <c r="W720" s="135"/>
      <c r="X720" s="135"/>
      <c r="Y720" s="135"/>
      <c r="Z720" s="135"/>
    </row>
    <row r="721" spans="1:26" ht="21.6" customHeight="1">
      <c r="A721" s="135"/>
      <c r="B721" s="135"/>
      <c r="C721" s="135"/>
      <c r="D721" s="135"/>
      <c r="E721" s="135"/>
      <c r="F721" s="135"/>
      <c r="G721" s="135"/>
      <c r="H721" s="135"/>
      <c r="I721" s="135"/>
      <c r="J721" s="135"/>
      <c r="K721" s="135"/>
      <c r="L721" s="135"/>
      <c r="M721" s="135"/>
      <c r="N721" s="135"/>
      <c r="O721" s="135"/>
      <c r="P721" s="135"/>
      <c r="Q721" s="135"/>
      <c r="R721" s="135"/>
      <c r="S721" s="135"/>
      <c r="T721" s="135"/>
      <c r="U721" s="135"/>
      <c r="V721" s="135"/>
      <c r="W721" s="135"/>
      <c r="X721" s="135"/>
      <c r="Y721" s="135"/>
      <c r="Z721" s="135"/>
    </row>
    <row r="722" spans="1:26" ht="21.6" customHeight="1">
      <c r="A722" s="135"/>
      <c r="B722" s="135"/>
      <c r="C722" s="135"/>
      <c r="D722" s="135"/>
      <c r="E722" s="135"/>
      <c r="F722" s="135"/>
      <c r="G722" s="135"/>
      <c r="H722" s="135"/>
      <c r="I722" s="135"/>
      <c r="J722" s="135"/>
      <c r="K722" s="135"/>
      <c r="L722" s="135"/>
      <c r="M722" s="135"/>
      <c r="N722" s="135"/>
      <c r="O722" s="135"/>
      <c r="P722" s="135"/>
      <c r="Q722" s="135"/>
      <c r="R722" s="135"/>
      <c r="S722" s="135"/>
      <c r="T722" s="135"/>
      <c r="U722" s="135"/>
      <c r="V722" s="135"/>
      <c r="W722" s="135"/>
      <c r="X722" s="135"/>
      <c r="Y722" s="135"/>
      <c r="Z722" s="135"/>
    </row>
    <row r="723" spans="1:26" ht="21.6" customHeight="1">
      <c r="A723" s="135"/>
      <c r="B723" s="135"/>
      <c r="C723" s="135"/>
      <c r="D723" s="135"/>
      <c r="E723" s="135"/>
      <c r="F723" s="135"/>
      <c r="G723" s="135"/>
      <c r="H723" s="135"/>
      <c r="I723" s="135"/>
      <c r="J723" s="135"/>
      <c r="K723" s="135"/>
      <c r="L723" s="135"/>
      <c r="M723" s="135"/>
      <c r="N723" s="135"/>
      <c r="O723" s="135"/>
      <c r="P723" s="135"/>
      <c r="Q723" s="135"/>
      <c r="R723" s="135"/>
      <c r="S723" s="135"/>
      <c r="T723" s="135"/>
      <c r="U723" s="135"/>
      <c r="V723" s="135"/>
      <c r="W723" s="135"/>
      <c r="X723" s="135"/>
      <c r="Y723" s="135"/>
      <c r="Z723" s="135"/>
    </row>
    <row r="724" spans="1:26" ht="21.6" customHeight="1">
      <c r="A724" s="135"/>
      <c r="B724" s="135"/>
      <c r="C724" s="135"/>
      <c r="D724" s="135"/>
      <c r="E724" s="135"/>
      <c r="F724" s="135"/>
      <c r="G724" s="135"/>
      <c r="H724" s="135"/>
      <c r="I724" s="135"/>
      <c r="J724" s="135"/>
      <c r="K724" s="135"/>
      <c r="L724" s="135"/>
      <c r="M724" s="135"/>
      <c r="N724" s="135"/>
      <c r="O724" s="135"/>
      <c r="P724" s="135"/>
      <c r="Q724" s="135"/>
      <c r="R724" s="135"/>
      <c r="S724" s="135"/>
      <c r="T724" s="135"/>
      <c r="U724" s="135"/>
      <c r="V724" s="135"/>
      <c r="W724" s="135"/>
      <c r="X724" s="135"/>
      <c r="Y724" s="135"/>
      <c r="Z724" s="135"/>
    </row>
    <row r="725" spans="1:26" ht="21.6" customHeight="1">
      <c r="A725" s="135"/>
      <c r="B725" s="135"/>
      <c r="C725" s="135"/>
      <c r="D725" s="135"/>
      <c r="E725" s="135"/>
      <c r="F725" s="135"/>
      <c r="G725" s="135"/>
      <c r="H725" s="135"/>
      <c r="I725" s="135"/>
      <c r="J725" s="135"/>
      <c r="K725" s="135"/>
      <c r="L725" s="135"/>
      <c r="M725" s="135"/>
      <c r="N725" s="135"/>
      <c r="O725" s="135"/>
      <c r="P725" s="135"/>
      <c r="Q725" s="135"/>
      <c r="R725" s="135"/>
      <c r="S725" s="135"/>
      <c r="T725" s="135"/>
      <c r="U725" s="135"/>
      <c r="V725" s="135"/>
      <c r="W725" s="135"/>
      <c r="X725" s="135"/>
      <c r="Y725" s="135"/>
      <c r="Z725" s="135"/>
    </row>
    <row r="726" spans="1:26" ht="21.6" customHeight="1">
      <c r="A726" s="135"/>
      <c r="B726" s="135"/>
      <c r="C726" s="135"/>
      <c r="D726" s="135"/>
      <c r="E726" s="135"/>
      <c r="F726" s="135"/>
      <c r="G726" s="135"/>
      <c r="H726" s="135"/>
      <c r="I726" s="135"/>
      <c r="J726" s="135"/>
      <c r="K726" s="135"/>
      <c r="L726" s="135"/>
      <c r="M726" s="135"/>
      <c r="N726" s="135"/>
      <c r="O726" s="135"/>
      <c r="P726" s="135"/>
      <c r="Q726" s="135"/>
      <c r="R726" s="135"/>
      <c r="S726" s="135"/>
      <c r="T726" s="135"/>
      <c r="U726" s="135"/>
      <c r="V726" s="135"/>
      <c r="W726" s="135"/>
      <c r="X726" s="135"/>
      <c r="Y726" s="135"/>
      <c r="Z726" s="135"/>
    </row>
    <row r="727" spans="1:26" ht="21.6" customHeight="1">
      <c r="A727" s="135"/>
      <c r="B727" s="135"/>
      <c r="C727" s="135"/>
      <c r="D727" s="135"/>
      <c r="E727" s="135"/>
      <c r="F727" s="135"/>
      <c r="G727" s="135"/>
      <c r="H727" s="135"/>
      <c r="I727" s="135"/>
      <c r="J727" s="135"/>
      <c r="K727" s="135"/>
      <c r="L727" s="135"/>
      <c r="M727" s="135"/>
      <c r="N727" s="135"/>
      <c r="O727" s="135"/>
      <c r="P727" s="135"/>
      <c r="Q727" s="135"/>
      <c r="R727" s="135"/>
      <c r="S727" s="135"/>
      <c r="T727" s="135"/>
      <c r="U727" s="135"/>
      <c r="V727" s="135"/>
      <c r="W727" s="135"/>
      <c r="X727" s="135"/>
      <c r="Y727" s="135"/>
      <c r="Z727" s="135"/>
    </row>
    <row r="728" spans="1:26" ht="21.6" customHeight="1">
      <c r="A728" s="135"/>
      <c r="B728" s="135"/>
      <c r="C728" s="135"/>
      <c r="D728" s="135"/>
      <c r="E728" s="135"/>
      <c r="F728" s="135"/>
      <c r="G728" s="135"/>
      <c r="H728" s="135"/>
      <c r="I728" s="135"/>
      <c r="J728" s="135"/>
      <c r="K728" s="135"/>
      <c r="L728" s="135"/>
      <c r="M728" s="135"/>
      <c r="N728" s="135"/>
      <c r="O728" s="135"/>
      <c r="P728" s="135"/>
      <c r="Q728" s="135"/>
      <c r="R728" s="135"/>
      <c r="S728" s="135"/>
      <c r="T728" s="135"/>
      <c r="U728" s="135"/>
      <c r="V728" s="135"/>
      <c r="W728" s="135"/>
      <c r="X728" s="135"/>
      <c r="Y728" s="135"/>
      <c r="Z728" s="135"/>
    </row>
    <row r="729" spans="1:26" ht="21.6" customHeight="1">
      <c r="A729" s="135"/>
      <c r="B729" s="135"/>
      <c r="C729" s="135"/>
      <c r="D729" s="135"/>
      <c r="E729" s="135"/>
      <c r="F729" s="135"/>
      <c r="G729" s="135"/>
      <c r="H729" s="135"/>
      <c r="I729" s="135"/>
      <c r="J729" s="135"/>
      <c r="K729" s="135"/>
      <c r="L729" s="135"/>
      <c r="M729" s="135"/>
      <c r="N729" s="135"/>
      <c r="O729" s="135"/>
      <c r="P729" s="135"/>
      <c r="Q729" s="135"/>
      <c r="R729" s="135"/>
      <c r="S729" s="135"/>
      <c r="T729" s="135"/>
      <c r="U729" s="135"/>
      <c r="V729" s="135"/>
      <c r="W729" s="135"/>
      <c r="X729" s="135"/>
      <c r="Y729" s="135"/>
      <c r="Z729" s="135"/>
    </row>
    <row r="730" spans="1:26" ht="21.6" customHeight="1">
      <c r="A730" s="135"/>
      <c r="B730" s="135"/>
      <c r="C730" s="135"/>
      <c r="D730" s="135"/>
      <c r="E730" s="135"/>
      <c r="F730" s="135"/>
      <c r="G730" s="135"/>
      <c r="H730" s="135"/>
      <c r="I730" s="135"/>
      <c r="J730" s="135"/>
      <c r="K730" s="135"/>
      <c r="L730" s="135"/>
      <c r="M730" s="135"/>
      <c r="N730" s="135"/>
      <c r="O730" s="135"/>
      <c r="P730" s="135"/>
      <c r="Q730" s="135"/>
      <c r="R730" s="135"/>
      <c r="S730" s="135"/>
      <c r="T730" s="135"/>
      <c r="U730" s="135"/>
      <c r="V730" s="135"/>
      <c r="W730" s="135"/>
      <c r="X730" s="135"/>
      <c r="Y730" s="135"/>
      <c r="Z730" s="135"/>
    </row>
    <row r="731" spans="1:26" ht="21.6" customHeight="1">
      <c r="A731" s="135"/>
      <c r="B731" s="135"/>
      <c r="C731" s="135"/>
      <c r="D731" s="135"/>
      <c r="E731" s="135"/>
      <c r="F731" s="135"/>
      <c r="G731" s="135"/>
      <c r="H731" s="135"/>
      <c r="I731" s="135"/>
      <c r="J731" s="135"/>
      <c r="K731" s="135"/>
      <c r="L731" s="135"/>
      <c r="M731" s="135"/>
      <c r="N731" s="135"/>
      <c r="O731" s="135"/>
      <c r="P731" s="135"/>
      <c r="Q731" s="135"/>
      <c r="R731" s="135"/>
      <c r="S731" s="135"/>
      <c r="T731" s="135"/>
      <c r="U731" s="135"/>
      <c r="V731" s="135"/>
      <c r="W731" s="135"/>
      <c r="X731" s="135"/>
      <c r="Y731" s="135"/>
      <c r="Z731" s="135"/>
    </row>
    <row r="732" spans="1:26" ht="21.6" customHeight="1">
      <c r="A732" s="135"/>
      <c r="B732" s="135"/>
      <c r="C732" s="135"/>
      <c r="D732" s="135"/>
      <c r="E732" s="135"/>
      <c r="F732" s="135"/>
      <c r="G732" s="135"/>
      <c r="H732" s="135"/>
      <c r="I732" s="135"/>
      <c r="J732" s="135"/>
      <c r="K732" s="135"/>
      <c r="L732" s="135"/>
      <c r="M732" s="135"/>
      <c r="N732" s="135"/>
      <c r="O732" s="135"/>
      <c r="P732" s="135"/>
      <c r="Q732" s="135"/>
      <c r="R732" s="135"/>
      <c r="S732" s="135"/>
      <c r="T732" s="135"/>
      <c r="U732" s="135"/>
      <c r="V732" s="135"/>
      <c r="W732" s="135"/>
      <c r="X732" s="135"/>
      <c r="Y732" s="135"/>
      <c r="Z732" s="135"/>
    </row>
    <row r="733" spans="1:26" ht="21.6" customHeight="1">
      <c r="A733" s="135"/>
      <c r="B733" s="135"/>
      <c r="C733" s="135"/>
      <c r="D733" s="135"/>
      <c r="E733" s="135"/>
      <c r="F733" s="135"/>
      <c r="G733" s="135"/>
      <c r="H733" s="135"/>
      <c r="I733" s="135"/>
      <c r="J733" s="135"/>
      <c r="K733" s="135"/>
      <c r="L733" s="135"/>
      <c r="M733" s="135"/>
      <c r="N733" s="135"/>
      <c r="O733" s="135"/>
      <c r="P733" s="135"/>
      <c r="Q733" s="135"/>
      <c r="R733" s="135"/>
      <c r="S733" s="135"/>
      <c r="T733" s="135"/>
      <c r="U733" s="135"/>
      <c r="V733" s="135"/>
      <c r="W733" s="135"/>
      <c r="X733" s="135"/>
      <c r="Y733" s="135"/>
      <c r="Z733" s="135"/>
    </row>
    <row r="734" spans="1:26" ht="21.6" customHeight="1">
      <c r="A734" s="135"/>
      <c r="B734" s="135"/>
      <c r="C734" s="135"/>
      <c r="D734" s="135"/>
      <c r="E734" s="135"/>
      <c r="F734" s="135"/>
      <c r="G734" s="135"/>
      <c r="H734" s="135"/>
      <c r="I734" s="135"/>
      <c r="J734" s="135"/>
      <c r="K734" s="135"/>
      <c r="L734" s="135"/>
      <c r="M734" s="135"/>
      <c r="N734" s="135"/>
      <c r="O734" s="135"/>
      <c r="P734" s="135"/>
      <c r="Q734" s="135"/>
      <c r="R734" s="135"/>
      <c r="S734" s="135"/>
      <c r="T734" s="135"/>
      <c r="U734" s="135"/>
      <c r="V734" s="135"/>
      <c r="W734" s="135"/>
      <c r="X734" s="135"/>
      <c r="Y734" s="135"/>
      <c r="Z734" s="135"/>
    </row>
    <row r="735" spans="1:26" ht="21.6" customHeight="1">
      <c r="A735" s="135"/>
      <c r="B735" s="135"/>
      <c r="C735" s="135"/>
      <c r="D735" s="135"/>
      <c r="E735" s="135"/>
      <c r="F735" s="135"/>
      <c r="G735" s="135"/>
      <c r="H735" s="135"/>
      <c r="I735" s="135"/>
      <c r="J735" s="135"/>
      <c r="K735" s="135"/>
      <c r="L735" s="135"/>
      <c r="M735" s="135"/>
      <c r="N735" s="135"/>
      <c r="O735" s="135"/>
      <c r="P735" s="135"/>
      <c r="Q735" s="135"/>
      <c r="R735" s="135"/>
      <c r="S735" s="135"/>
      <c r="T735" s="135"/>
      <c r="U735" s="135"/>
      <c r="V735" s="135"/>
      <c r="W735" s="135"/>
      <c r="X735" s="135"/>
      <c r="Y735" s="135"/>
      <c r="Z735" s="135"/>
    </row>
    <row r="736" spans="1:26" ht="21.6" customHeight="1">
      <c r="A736" s="135"/>
      <c r="B736" s="135"/>
      <c r="C736" s="135"/>
      <c r="D736" s="135"/>
      <c r="E736" s="135"/>
      <c r="F736" s="135"/>
      <c r="G736" s="135"/>
      <c r="H736" s="135"/>
      <c r="I736" s="135"/>
      <c r="J736" s="135"/>
      <c r="K736" s="135"/>
      <c r="L736" s="135"/>
      <c r="M736" s="135"/>
      <c r="N736" s="135"/>
      <c r="O736" s="135"/>
      <c r="P736" s="135"/>
      <c r="Q736" s="135"/>
      <c r="R736" s="135"/>
      <c r="S736" s="135"/>
      <c r="T736" s="135"/>
      <c r="U736" s="135"/>
      <c r="V736" s="135"/>
      <c r="W736" s="135"/>
      <c r="X736" s="135"/>
      <c r="Y736" s="135"/>
      <c r="Z736" s="135"/>
    </row>
    <row r="737" spans="1:26" ht="21.6" customHeight="1">
      <c r="A737" s="135"/>
      <c r="B737" s="135"/>
      <c r="C737" s="135"/>
      <c r="D737" s="135"/>
      <c r="E737" s="135"/>
      <c r="F737" s="135"/>
      <c r="G737" s="135"/>
      <c r="H737" s="135"/>
      <c r="I737" s="135"/>
      <c r="J737" s="135"/>
      <c r="K737" s="135"/>
      <c r="L737" s="135"/>
      <c r="M737" s="135"/>
      <c r="N737" s="135"/>
      <c r="O737" s="135"/>
      <c r="P737" s="135"/>
      <c r="Q737" s="135"/>
      <c r="R737" s="135"/>
      <c r="S737" s="135"/>
      <c r="T737" s="135"/>
      <c r="U737" s="135"/>
      <c r="V737" s="135"/>
      <c r="W737" s="135"/>
      <c r="X737" s="135"/>
      <c r="Y737" s="135"/>
      <c r="Z737" s="135"/>
    </row>
    <row r="738" spans="1:26" ht="21.6" customHeight="1">
      <c r="A738" s="135"/>
      <c r="B738" s="135"/>
      <c r="C738" s="135"/>
      <c r="D738" s="135"/>
      <c r="E738" s="135"/>
      <c r="F738" s="135"/>
      <c r="G738" s="135"/>
      <c r="H738" s="135"/>
      <c r="I738" s="135"/>
      <c r="J738" s="135"/>
      <c r="K738" s="135"/>
      <c r="L738" s="135"/>
      <c r="M738" s="135"/>
      <c r="N738" s="135"/>
      <c r="O738" s="135"/>
      <c r="P738" s="135"/>
      <c r="Q738" s="135"/>
      <c r="R738" s="135"/>
      <c r="S738" s="135"/>
      <c r="T738" s="135"/>
      <c r="U738" s="135"/>
      <c r="V738" s="135"/>
      <c r="W738" s="135"/>
      <c r="X738" s="135"/>
      <c r="Y738" s="135"/>
      <c r="Z738" s="135"/>
    </row>
    <row r="739" spans="1:26" ht="21.6" customHeight="1">
      <c r="A739" s="135"/>
      <c r="B739" s="135"/>
      <c r="C739" s="135"/>
      <c r="D739" s="135"/>
      <c r="E739" s="135"/>
      <c r="F739" s="135"/>
      <c r="G739" s="135"/>
      <c r="H739" s="135"/>
      <c r="I739" s="135"/>
      <c r="J739" s="135"/>
      <c r="K739" s="135"/>
      <c r="L739" s="135"/>
      <c r="M739" s="135"/>
      <c r="N739" s="135"/>
      <c r="O739" s="135"/>
      <c r="P739" s="135"/>
      <c r="Q739" s="135"/>
      <c r="R739" s="135"/>
      <c r="S739" s="135"/>
      <c r="T739" s="135"/>
      <c r="U739" s="135"/>
      <c r="V739" s="135"/>
      <c r="W739" s="135"/>
      <c r="X739" s="135"/>
      <c r="Y739" s="135"/>
      <c r="Z739" s="135"/>
    </row>
    <row r="740" spans="1:26" ht="21.6" customHeight="1">
      <c r="A740" s="135"/>
      <c r="B740" s="135"/>
      <c r="C740" s="135"/>
      <c r="D740" s="135"/>
      <c r="E740" s="135"/>
      <c r="F740" s="135"/>
      <c r="G740" s="135"/>
      <c r="H740" s="135"/>
      <c r="I740" s="135"/>
      <c r="J740" s="135"/>
      <c r="K740" s="135"/>
      <c r="L740" s="135"/>
      <c r="M740" s="135"/>
      <c r="N740" s="135"/>
      <c r="O740" s="135"/>
      <c r="P740" s="135"/>
      <c r="Q740" s="135"/>
      <c r="R740" s="135"/>
      <c r="S740" s="135"/>
      <c r="T740" s="135"/>
      <c r="U740" s="135"/>
      <c r="V740" s="135"/>
      <c r="W740" s="135"/>
      <c r="X740" s="135"/>
      <c r="Y740" s="135"/>
      <c r="Z740" s="135"/>
    </row>
    <row r="741" spans="1:26" ht="21.6" customHeight="1">
      <c r="A741" s="135"/>
      <c r="B741" s="135"/>
      <c r="C741" s="135"/>
      <c r="D741" s="135"/>
      <c r="E741" s="135"/>
      <c r="F741" s="135"/>
      <c r="G741" s="135"/>
      <c r="H741" s="135"/>
      <c r="I741" s="135"/>
      <c r="J741" s="135"/>
      <c r="K741" s="135"/>
      <c r="L741" s="135"/>
      <c r="M741" s="135"/>
      <c r="N741" s="135"/>
      <c r="O741" s="135"/>
      <c r="P741" s="135"/>
      <c r="Q741" s="135"/>
      <c r="R741" s="135"/>
      <c r="S741" s="135"/>
      <c r="T741" s="135"/>
      <c r="U741" s="135"/>
      <c r="V741" s="135"/>
      <c r="W741" s="135"/>
      <c r="X741" s="135"/>
      <c r="Y741" s="135"/>
      <c r="Z741" s="135"/>
    </row>
    <row r="742" spans="1:26" ht="21.6" customHeight="1">
      <c r="A742" s="135"/>
      <c r="B742" s="135"/>
      <c r="C742" s="135"/>
      <c r="D742" s="135"/>
      <c r="E742" s="135"/>
      <c r="F742" s="135"/>
      <c r="G742" s="135"/>
      <c r="H742" s="135"/>
      <c r="I742" s="135"/>
      <c r="J742" s="135"/>
      <c r="K742" s="135"/>
      <c r="L742" s="135"/>
      <c r="M742" s="135"/>
      <c r="N742" s="135"/>
      <c r="O742" s="135"/>
      <c r="P742" s="135"/>
      <c r="Q742" s="135"/>
      <c r="R742" s="135"/>
      <c r="S742" s="135"/>
      <c r="T742" s="135"/>
      <c r="U742" s="135"/>
      <c r="V742" s="135"/>
      <c r="W742" s="135"/>
      <c r="X742" s="135"/>
      <c r="Y742" s="135"/>
      <c r="Z742" s="135"/>
    </row>
    <row r="743" spans="1:26" ht="21.6" customHeight="1">
      <c r="A743" s="135"/>
      <c r="B743" s="135"/>
      <c r="C743" s="135"/>
      <c r="D743" s="135"/>
      <c r="E743" s="135"/>
      <c r="F743" s="135"/>
      <c r="G743" s="135"/>
      <c r="H743" s="135"/>
      <c r="I743" s="135"/>
      <c r="J743" s="135"/>
      <c r="K743" s="135"/>
      <c r="L743" s="135"/>
      <c r="M743" s="135"/>
      <c r="N743" s="135"/>
      <c r="O743" s="135"/>
      <c r="P743" s="135"/>
      <c r="Q743" s="135"/>
      <c r="R743" s="135"/>
      <c r="S743" s="135"/>
      <c r="T743" s="135"/>
      <c r="U743" s="135"/>
      <c r="V743" s="135"/>
      <c r="W743" s="135"/>
      <c r="X743" s="135"/>
      <c r="Y743" s="135"/>
      <c r="Z743" s="135"/>
    </row>
    <row r="744" spans="1:26" ht="21.6" customHeight="1">
      <c r="A744" s="135"/>
      <c r="B744" s="135"/>
      <c r="C744" s="135"/>
      <c r="D744" s="135"/>
      <c r="E744" s="135"/>
      <c r="F744" s="135"/>
      <c r="G744" s="135"/>
      <c r="H744" s="135"/>
      <c r="I744" s="135"/>
      <c r="J744" s="135"/>
      <c r="K744" s="135"/>
      <c r="L744" s="135"/>
      <c r="M744" s="135"/>
      <c r="N744" s="135"/>
      <c r="O744" s="135"/>
      <c r="P744" s="135"/>
      <c r="Q744" s="135"/>
      <c r="R744" s="135"/>
      <c r="S744" s="135"/>
      <c r="T744" s="135"/>
      <c r="U744" s="135"/>
      <c r="V744" s="135"/>
      <c r="W744" s="135"/>
      <c r="X744" s="135"/>
      <c r="Y744" s="135"/>
      <c r="Z744" s="135"/>
    </row>
    <row r="745" spans="1:26" ht="21.6" customHeight="1">
      <c r="A745" s="135"/>
      <c r="B745" s="135"/>
      <c r="C745" s="135"/>
      <c r="D745" s="135"/>
      <c r="E745" s="135"/>
      <c r="F745" s="135"/>
      <c r="G745" s="135"/>
      <c r="H745" s="135"/>
      <c r="I745" s="135"/>
      <c r="J745" s="135"/>
      <c r="K745" s="135"/>
      <c r="L745" s="135"/>
      <c r="M745" s="135"/>
      <c r="N745" s="135"/>
      <c r="O745" s="135"/>
      <c r="P745" s="135"/>
      <c r="Q745" s="135"/>
      <c r="R745" s="135"/>
      <c r="S745" s="135"/>
      <c r="T745" s="135"/>
      <c r="U745" s="135"/>
      <c r="V745" s="135"/>
      <c r="W745" s="135"/>
      <c r="X745" s="135"/>
      <c r="Y745" s="135"/>
      <c r="Z745" s="135"/>
    </row>
    <row r="746" spans="1:26" ht="21.6" customHeight="1">
      <c r="A746" s="135"/>
      <c r="B746" s="135"/>
      <c r="C746" s="135"/>
      <c r="D746" s="135"/>
      <c r="E746" s="135"/>
      <c r="F746" s="135"/>
      <c r="G746" s="135"/>
      <c r="H746" s="135"/>
      <c r="I746" s="135"/>
      <c r="J746" s="135"/>
      <c r="K746" s="135"/>
      <c r="L746" s="135"/>
      <c r="M746" s="135"/>
      <c r="N746" s="135"/>
      <c r="O746" s="135"/>
      <c r="P746" s="135"/>
      <c r="Q746" s="135"/>
      <c r="R746" s="135"/>
      <c r="S746" s="135"/>
      <c r="T746" s="135"/>
      <c r="U746" s="135"/>
      <c r="V746" s="135"/>
      <c r="W746" s="135"/>
      <c r="X746" s="135"/>
      <c r="Y746" s="135"/>
      <c r="Z746" s="135"/>
    </row>
    <row r="747" spans="1:26" ht="21.6" customHeight="1">
      <c r="A747" s="135"/>
      <c r="B747" s="135"/>
      <c r="C747" s="135"/>
      <c r="D747" s="135"/>
      <c r="E747" s="135"/>
      <c r="F747" s="135"/>
      <c r="G747" s="135"/>
      <c r="H747" s="135"/>
      <c r="I747" s="135"/>
      <c r="J747" s="135"/>
      <c r="K747" s="135"/>
      <c r="L747" s="135"/>
      <c r="M747" s="135"/>
      <c r="N747" s="135"/>
      <c r="O747" s="135"/>
      <c r="P747" s="135"/>
      <c r="Q747" s="135"/>
      <c r="R747" s="135"/>
      <c r="S747" s="135"/>
      <c r="T747" s="135"/>
      <c r="U747" s="135"/>
      <c r="V747" s="135"/>
      <c r="W747" s="135"/>
      <c r="X747" s="135"/>
      <c r="Y747" s="135"/>
      <c r="Z747" s="135"/>
    </row>
    <row r="748" spans="1:26" ht="21.6" customHeight="1">
      <c r="A748" s="135"/>
      <c r="B748" s="135"/>
      <c r="C748" s="135"/>
      <c r="D748" s="135"/>
      <c r="E748" s="135"/>
      <c r="F748" s="135"/>
      <c r="G748" s="135"/>
      <c r="H748" s="135"/>
      <c r="I748" s="135"/>
      <c r="J748" s="135"/>
      <c r="K748" s="135"/>
      <c r="L748" s="135"/>
      <c r="M748" s="135"/>
      <c r="N748" s="135"/>
      <c r="O748" s="135"/>
      <c r="P748" s="135"/>
      <c r="Q748" s="135"/>
      <c r="R748" s="135"/>
      <c r="S748" s="135"/>
      <c r="T748" s="135"/>
      <c r="U748" s="135"/>
      <c r="V748" s="135"/>
      <c r="W748" s="135"/>
      <c r="X748" s="135"/>
      <c r="Y748" s="135"/>
      <c r="Z748" s="135"/>
    </row>
    <row r="749" spans="1:26" ht="21.6" customHeight="1">
      <c r="A749" s="135"/>
      <c r="B749" s="135"/>
      <c r="C749" s="135"/>
      <c r="D749" s="135"/>
      <c r="E749" s="135"/>
      <c r="F749" s="135"/>
      <c r="G749" s="135"/>
      <c r="H749" s="135"/>
      <c r="I749" s="135"/>
      <c r="J749" s="135"/>
      <c r="K749" s="135"/>
      <c r="L749" s="135"/>
      <c r="M749" s="135"/>
      <c r="N749" s="135"/>
      <c r="O749" s="135"/>
      <c r="P749" s="135"/>
      <c r="Q749" s="135"/>
      <c r="R749" s="135"/>
      <c r="S749" s="135"/>
      <c r="T749" s="135"/>
      <c r="U749" s="135"/>
      <c r="V749" s="135"/>
      <c r="W749" s="135"/>
      <c r="X749" s="135"/>
      <c r="Y749" s="135"/>
      <c r="Z749" s="135"/>
    </row>
    <row r="750" spans="1:26" ht="21.6" customHeight="1">
      <c r="A750" s="135"/>
      <c r="B750" s="135"/>
      <c r="C750" s="135"/>
      <c r="D750" s="135"/>
      <c r="E750" s="135"/>
      <c r="F750" s="135"/>
      <c r="G750" s="135"/>
      <c r="H750" s="135"/>
      <c r="I750" s="135"/>
      <c r="J750" s="135"/>
      <c r="K750" s="135"/>
      <c r="L750" s="135"/>
      <c r="M750" s="135"/>
      <c r="N750" s="135"/>
      <c r="O750" s="135"/>
      <c r="P750" s="135"/>
      <c r="Q750" s="135"/>
      <c r="R750" s="135"/>
      <c r="S750" s="135"/>
      <c r="T750" s="135"/>
      <c r="U750" s="135"/>
      <c r="V750" s="135"/>
      <c r="W750" s="135"/>
      <c r="X750" s="135"/>
      <c r="Y750" s="135"/>
      <c r="Z750" s="135"/>
    </row>
    <row r="751" spans="1:26" ht="21.6" customHeight="1">
      <c r="A751" s="135"/>
      <c r="B751" s="135"/>
      <c r="C751" s="135"/>
      <c r="D751" s="135"/>
      <c r="E751" s="135"/>
      <c r="F751" s="135"/>
      <c r="G751" s="135"/>
      <c r="H751" s="135"/>
      <c r="I751" s="135"/>
      <c r="J751" s="135"/>
      <c r="K751" s="135"/>
      <c r="L751" s="135"/>
      <c r="M751" s="135"/>
      <c r="N751" s="135"/>
      <c r="O751" s="135"/>
      <c r="P751" s="135"/>
      <c r="Q751" s="135"/>
      <c r="R751" s="135"/>
      <c r="S751" s="135"/>
      <c r="T751" s="135"/>
      <c r="U751" s="135"/>
      <c r="V751" s="135"/>
      <c r="W751" s="135"/>
      <c r="X751" s="135"/>
      <c r="Y751" s="135"/>
      <c r="Z751" s="135"/>
    </row>
    <row r="752" spans="1:26" ht="21.6" customHeight="1">
      <c r="A752" s="135"/>
      <c r="B752" s="135"/>
      <c r="C752" s="135"/>
      <c r="D752" s="135"/>
      <c r="E752" s="135"/>
      <c r="F752" s="135"/>
      <c r="G752" s="135"/>
      <c r="H752" s="135"/>
      <c r="I752" s="135"/>
      <c r="J752" s="135"/>
      <c r="K752" s="135"/>
      <c r="L752" s="135"/>
      <c r="M752" s="135"/>
      <c r="N752" s="135"/>
      <c r="O752" s="135"/>
      <c r="P752" s="135"/>
      <c r="Q752" s="135"/>
      <c r="R752" s="135"/>
      <c r="S752" s="135"/>
      <c r="T752" s="135"/>
      <c r="U752" s="135"/>
      <c r="V752" s="135"/>
      <c r="W752" s="135"/>
      <c r="X752" s="135"/>
      <c r="Y752" s="135"/>
      <c r="Z752" s="135"/>
    </row>
    <row r="753" spans="1:26" ht="21.6" customHeight="1">
      <c r="A753" s="135"/>
      <c r="B753" s="135"/>
      <c r="C753" s="135"/>
      <c r="D753" s="135"/>
      <c r="E753" s="135"/>
      <c r="F753" s="135"/>
      <c r="G753" s="135"/>
      <c r="H753" s="135"/>
      <c r="I753" s="135"/>
      <c r="J753" s="135"/>
      <c r="K753" s="135"/>
      <c r="L753" s="135"/>
      <c r="M753" s="135"/>
      <c r="N753" s="135"/>
      <c r="O753" s="135"/>
      <c r="P753" s="135"/>
      <c r="Q753" s="135"/>
      <c r="R753" s="135"/>
      <c r="S753" s="135"/>
      <c r="T753" s="135"/>
      <c r="U753" s="135"/>
      <c r="V753" s="135"/>
      <c r="W753" s="135"/>
      <c r="X753" s="135"/>
      <c r="Y753" s="135"/>
      <c r="Z753" s="135"/>
    </row>
    <row r="754" spans="1:26" ht="21.6" customHeight="1">
      <c r="A754" s="135"/>
      <c r="B754" s="135"/>
      <c r="C754" s="135"/>
      <c r="D754" s="135"/>
      <c r="E754" s="135"/>
      <c r="F754" s="135"/>
      <c r="G754" s="135"/>
      <c r="H754" s="135"/>
      <c r="I754" s="135"/>
      <c r="J754" s="135"/>
      <c r="K754" s="135"/>
      <c r="L754" s="135"/>
      <c r="M754" s="135"/>
      <c r="N754" s="135"/>
      <c r="O754" s="135"/>
      <c r="P754" s="135"/>
      <c r="Q754" s="135"/>
      <c r="R754" s="135"/>
      <c r="S754" s="135"/>
      <c r="T754" s="135"/>
      <c r="U754" s="135"/>
      <c r="V754" s="135"/>
      <c r="W754" s="135"/>
      <c r="X754" s="135"/>
      <c r="Y754" s="135"/>
      <c r="Z754" s="135"/>
    </row>
    <row r="755" spans="1:26" ht="21.6" customHeight="1">
      <c r="A755" s="135"/>
      <c r="B755" s="135"/>
      <c r="C755" s="135"/>
      <c r="D755" s="135"/>
      <c r="E755" s="135"/>
      <c r="F755" s="135"/>
      <c r="G755" s="135"/>
      <c r="H755" s="135"/>
      <c r="I755" s="135"/>
      <c r="J755" s="135"/>
      <c r="K755" s="135"/>
      <c r="L755" s="135"/>
      <c r="M755" s="135"/>
      <c r="N755" s="135"/>
      <c r="O755" s="135"/>
      <c r="P755" s="135"/>
      <c r="Q755" s="135"/>
      <c r="R755" s="135"/>
      <c r="S755" s="135"/>
      <c r="T755" s="135"/>
      <c r="U755" s="135"/>
      <c r="V755" s="135"/>
      <c r="W755" s="135"/>
      <c r="X755" s="135"/>
      <c r="Y755" s="135"/>
      <c r="Z755" s="135"/>
    </row>
    <row r="756" spans="1:26" ht="21.6" customHeight="1">
      <c r="A756" s="135"/>
      <c r="B756" s="135"/>
      <c r="C756" s="135"/>
      <c r="D756" s="135"/>
      <c r="E756" s="135"/>
      <c r="F756" s="135"/>
      <c r="G756" s="135"/>
      <c r="H756" s="135"/>
      <c r="I756" s="135"/>
      <c r="J756" s="135"/>
      <c r="K756" s="135"/>
      <c r="L756" s="135"/>
      <c r="M756" s="135"/>
      <c r="N756" s="135"/>
      <c r="O756" s="135"/>
      <c r="P756" s="135"/>
      <c r="Q756" s="135"/>
      <c r="R756" s="135"/>
      <c r="S756" s="135"/>
      <c r="T756" s="135"/>
      <c r="U756" s="135"/>
      <c r="V756" s="135"/>
      <c r="W756" s="135"/>
      <c r="X756" s="135"/>
      <c r="Y756" s="135"/>
      <c r="Z756" s="135"/>
    </row>
    <row r="757" spans="1:26" ht="21.6" customHeight="1">
      <c r="A757" s="135"/>
      <c r="B757" s="135"/>
      <c r="C757" s="135"/>
      <c r="D757" s="135"/>
      <c r="E757" s="135"/>
      <c r="F757" s="135"/>
      <c r="G757" s="135"/>
      <c r="H757" s="135"/>
      <c r="I757" s="135"/>
      <c r="J757" s="135"/>
      <c r="K757" s="135"/>
      <c r="L757" s="135"/>
      <c r="M757" s="135"/>
      <c r="N757" s="135"/>
      <c r="O757" s="135"/>
      <c r="P757" s="135"/>
      <c r="Q757" s="135"/>
      <c r="R757" s="135"/>
      <c r="S757" s="135"/>
      <c r="T757" s="135"/>
      <c r="U757" s="135"/>
      <c r="V757" s="135"/>
      <c r="W757" s="135"/>
      <c r="X757" s="135"/>
      <c r="Y757" s="135"/>
      <c r="Z757" s="135"/>
    </row>
    <row r="758" spans="1:26" ht="21.6" customHeight="1">
      <c r="A758" s="135"/>
      <c r="B758" s="135"/>
      <c r="C758" s="135"/>
      <c r="D758" s="135"/>
      <c r="E758" s="135"/>
      <c r="F758" s="135"/>
      <c r="G758" s="135"/>
      <c r="H758" s="135"/>
      <c r="I758" s="135"/>
      <c r="J758" s="135"/>
      <c r="K758" s="135"/>
      <c r="L758" s="135"/>
      <c r="M758" s="135"/>
      <c r="N758" s="135"/>
      <c r="O758" s="135"/>
      <c r="P758" s="135"/>
      <c r="Q758" s="135"/>
      <c r="R758" s="135"/>
      <c r="S758" s="135"/>
      <c r="T758" s="135"/>
      <c r="U758" s="135"/>
      <c r="V758" s="135"/>
      <c r="W758" s="135"/>
      <c r="X758" s="135"/>
      <c r="Y758" s="135"/>
      <c r="Z758" s="135"/>
    </row>
    <row r="759" spans="1:26" ht="21.6" customHeight="1">
      <c r="A759" s="135"/>
      <c r="B759" s="135"/>
      <c r="C759" s="135"/>
      <c r="D759" s="135"/>
      <c r="E759" s="135"/>
      <c r="F759" s="135"/>
      <c r="G759" s="135"/>
      <c r="H759" s="135"/>
      <c r="I759" s="135"/>
      <c r="J759" s="135"/>
      <c r="K759" s="135"/>
      <c r="L759" s="135"/>
      <c r="M759" s="135"/>
      <c r="N759" s="135"/>
      <c r="O759" s="135"/>
      <c r="P759" s="135"/>
      <c r="Q759" s="135"/>
      <c r="R759" s="135"/>
      <c r="S759" s="135"/>
      <c r="T759" s="135"/>
      <c r="U759" s="135"/>
      <c r="V759" s="135"/>
      <c r="W759" s="135"/>
      <c r="X759" s="135"/>
      <c r="Y759" s="135"/>
      <c r="Z759" s="135"/>
    </row>
    <row r="760" spans="1:26" ht="21.6" customHeight="1">
      <c r="A760" s="135"/>
      <c r="B760" s="135"/>
      <c r="C760" s="135"/>
      <c r="D760" s="135"/>
      <c r="E760" s="135"/>
      <c r="F760" s="135"/>
      <c r="G760" s="135"/>
      <c r="H760" s="135"/>
      <c r="I760" s="135"/>
      <c r="J760" s="135"/>
      <c r="K760" s="135"/>
      <c r="L760" s="135"/>
      <c r="M760" s="135"/>
      <c r="N760" s="135"/>
      <c r="O760" s="135"/>
      <c r="P760" s="135"/>
      <c r="Q760" s="135"/>
      <c r="R760" s="135"/>
      <c r="S760" s="135"/>
      <c r="T760" s="135"/>
      <c r="U760" s="135"/>
      <c r="V760" s="135"/>
      <c r="W760" s="135"/>
      <c r="X760" s="135"/>
      <c r="Y760" s="135"/>
      <c r="Z760" s="135"/>
    </row>
    <row r="761" spans="1:26" ht="21.6" customHeight="1">
      <c r="A761" s="135"/>
      <c r="B761" s="135"/>
      <c r="C761" s="135"/>
      <c r="D761" s="135"/>
      <c r="E761" s="135"/>
      <c r="F761" s="135"/>
      <c r="G761" s="135"/>
      <c r="H761" s="135"/>
      <c r="I761" s="135"/>
      <c r="J761" s="135"/>
      <c r="K761" s="135"/>
      <c r="L761" s="135"/>
      <c r="M761" s="135"/>
      <c r="N761" s="135"/>
      <c r="O761" s="135"/>
      <c r="P761" s="135"/>
      <c r="Q761" s="135"/>
      <c r="R761" s="135"/>
      <c r="S761" s="135"/>
      <c r="T761" s="135"/>
      <c r="U761" s="135"/>
      <c r="V761" s="135"/>
      <c r="W761" s="135"/>
      <c r="X761" s="135"/>
      <c r="Y761" s="135"/>
      <c r="Z761" s="135"/>
    </row>
    <row r="762" spans="1:26" ht="21.6" customHeight="1">
      <c r="A762" s="135"/>
      <c r="B762" s="135"/>
      <c r="C762" s="135"/>
      <c r="D762" s="135"/>
      <c r="E762" s="135"/>
      <c r="F762" s="135"/>
      <c r="G762" s="135"/>
      <c r="H762" s="135"/>
      <c r="I762" s="135"/>
      <c r="J762" s="135"/>
      <c r="K762" s="135"/>
      <c r="L762" s="135"/>
      <c r="M762" s="135"/>
      <c r="N762" s="135"/>
      <c r="O762" s="135"/>
      <c r="P762" s="135"/>
      <c r="Q762" s="135"/>
      <c r="R762" s="135"/>
      <c r="S762" s="135"/>
      <c r="T762" s="135"/>
      <c r="U762" s="135"/>
      <c r="V762" s="135"/>
      <c r="W762" s="135"/>
      <c r="X762" s="135"/>
      <c r="Y762" s="135"/>
      <c r="Z762" s="135"/>
    </row>
    <row r="763" spans="1:26" ht="21.6" customHeight="1">
      <c r="A763" s="135"/>
      <c r="B763" s="135"/>
      <c r="C763" s="135"/>
      <c r="D763" s="135"/>
      <c r="E763" s="135"/>
      <c r="F763" s="135"/>
      <c r="G763" s="135"/>
      <c r="H763" s="135"/>
      <c r="I763" s="135"/>
      <c r="J763" s="135"/>
      <c r="K763" s="135"/>
      <c r="L763" s="135"/>
      <c r="M763" s="135"/>
      <c r="N763" s="135"/>
      <c r="O763" s="135"/>
      <c r="P763" s="135"/>
      <c r="Q763" s="135"/>
      <c r="R763" s="135"/>
      <c r="S763" s="135"/>
      <c r="T763" s="135"/>
      <c r="U763" s="135"/>
      <c r="V763" s="135"/>
      <c r="W763" s="135"/>
      <c r="X763" s="135"/>
      <c r="Y763" s="135"/>
      <c r="Z763" s="135"/>
    </row>
    <row r="764" spans="1:26" ht="21.6" customHeight="1">
      <c r="A764" s="135"/>
      <c r="B764" s="135"/>
      <c r="C764" s="135"/>
      <c r="D764" s="135"/>
      <c r="E764" s="135"/>
      <c r="F764" s="135"/>
      <c r="G764" s="135"/>
      <c r="H764" s="135"/>
      <c r="I764" s="135"/>
      <c r="J764" s="135"/>
      <c r="K764" s="135"/>
      <c r="L764" s="135"/>
      <c r="M764" s="135"/>
      <c r="N764" s="135"/>
      <c r="O764" s="135"/>
      <c r="P764" s="135"/>
      <c r="Q764" s="135"/>
      <c r="R764" s="135"/>
      <c r="S764" s="135"/>
      <c r="T764" s="135"/>
      <c r="U764" s="135"/>
      <c r="V764" s="135"/>
      <c r="W764" s="135"/>
      <c r="X764" s="135"/>
      <c r="Y764" s="135"/>
      <c r="Z764" s="135"/>
    </row>
    <row r="765" spans="1:26" ht="21.6" customHeight="1">
      <c r="A765" s="135"/>
      <c r="B765" s="135"/>
      <c r="C765" s="135"/>
      <c r="D765" s="135"/>
      <c r="E765" s="135"/>
      <c r="F765" s="135"/>
      <c r="G765" s="135"/>
      <c r="H765" s="135"/>
      <c r="I765" s="135"/>
      <c r="J765" s="135"/>
      <c r="K765" s="135"/>
      <c r="L765" s="135"/>
      <c r="M765" s="135"/>
      <c r="N765" s="135"/>
      <c r="O765" s="135"/>
      <c r="P765" s="135"/>
      <c r="Q765" s="135"/>
      <c r="R765" s="135"/>
      <c r="S765" s="135"/>
      <c r="T765" s="135"/>
      <c r="U765" s="135"/>
      <c r="V765" s="135"/>
      <c r="W765" s="135"/>
      <c r="X765" s="135"/>
      <c r="Y765" s="135"/>
      <c r="Z765" s="135"/>
    </row>
    <row r="766" spans="1:26" ht="21.6" customHeight="1">
      <c r="A766" s="135"/>
      <c r="B766" s="135"/>
      <c r="C766" s="135"/>
      <c r="D766" s="135"/>
      <c r="E766" s="135"/>
      <c r="F766" s="135"/>
      <c r="G766" s="135"/>
      <c r="H766" s="135"/>
      <c r="I766" s="135"/>
      <c r="J766" s="135"/>
      <c r="K766" s="135"/>
      <c r="L766" s="135"/>
      <c r="M766" s="135"/>
      <c r="N766" s="135"/>
      <c r="O766" s="135"/>
      <c r="P766" s="135"/>
      <c r="Q766" s="135"/>
      <c r="R766" s="135"/>
      <c r="S766" s="135"/>
      <c r="T766" s="135"/>
      <c r="U766" s="135"/>
      <c r="V766" s="135"/>
      <c r="W766" s="135"/>
      <c r="X766" s="135"/>
      <c r="Y766" s="135"/>
      <c r="Z766" s="135"/>
    </row>
    <row r="767" spans="1:26" ht="21.6" customHeight="1">
      <c r="A767" s="135"/>
      <c r="B767" s="135"/>
      <c r="C767" s="135"/>
      <c r="D767" s="135"/>
      <c r="E767" s="135"/>
      <c r="F767" s="135"/>
      <c r="G767" s="135"/>
      <c r="H767" s="135"/>
      <c r="I767" s="135"/>
      <c r="J767" s="135"/>
      <c r="K767" s="135"/>
      <c r="L767" s="135"/>
      <c r="M767" s="135"/>
      <c r="N767" s="135"/>
      <c r="O767" s="135"/>
      <c r="P767" s="135"/>
      <c r="Q767" s="135"/>
      <c r="R767" s="135"/>
      <c r="S767" s="135"/>
      <c r="T767" s="135"/>
      <c r="U767" s="135"/>
      <c r="V767" s="135"/>
      <c r="W767" s="135"/>
      <c r="X767" s="135"/>
      <c r="Y767" s="135"/>
      <c r="Z767" s="135"/>
    </row>
    <row r="768" spans="1:26" ht="21.6" customHeight="1">
      <c r="A768" s="135"/>
      <c r="B768" s="135"/>
      <c r="C768" s="135"/>
      <c r="D768" s="135"/>
      <c r="E768" s="135"/>
      <c r="F768" s="135"/>
      <c r="G768" s="135"/>
      <c r="H768" s="135"/>
      <c r="I768" s="135"/>
      <c r="J768" s="135"/>
      <c r="K768" s="135"/>
      <c r="L768" s="135"/>
      <c r="M768" s="135"/>
      <c r="N768" s="135"/>
      <c r="O768" s="135"/>
      <c r="P768" s="135"/>
      <c r="Q768" s="135"/>
      <c r="R768" s="135"/>
      <c r="S768" s="135"/>
      <c r="T768" s="135"/>
      <c r="U768" s="135"/>
      <c r="V768" s="135"/>
      <c r="W768" s="135"/>
      <c r="X768" s="135"/>
      <c r="Y768" s="135"/>
      <c r="Z768" s="135"/>
    </row>
    <row r="769" spans="1:26" ht="21.6" customHeight="1">
      <c r="A769" s="135"/>
      <c r="B769" s="135"/>
      <c r="C769" s="135"/>
      <c r="D769" s="135"/>
      <c r="E769" s="135"/>
      <c r="F769" s="135"/>
      <c r="G769" s="135"/>
      <c r="H769" s="135"/>
      <c r="I769" s="135"/>
      <c r="J769" s="135"/>
      <c r="K769" s="135"/>
      <c r="L769" s="135"/>
      <c r="M769" s="135"/>
      <c r="N769" s="135"/>
      <c r="O769" s="135"/>
      <c r="P769" s="135"/>
      <c r="Q769" s="135"/>
      <c r="R769" s="135"/>
      <c r="S769" s="135"/>
      <c r="T769" s="135"/>
      <c r="U769" s="135"/>
      <c r="V769" s="135"/>
      <c r="W769" s="135"/>
      <c r="X769" s="135"/>
      <c r="Y769" s="135"/>
      <c r="Z769" s="135"/>
    </row>
    <row r="770" spans="1:26" ht="21.6" customHeight="1">
      <c r="A770" s="135"/>
      <c r="B770" s="135"/>
      <c r="C770" s="135"/>
      <c r="D770" s="135"/>
      <c r="E770" s="135"/>
      <c r="F770" s="135"/>
      <c r="G770" s="135"/>
      <c r="H770" s="135"/>
      <c r="I770" s="135"/>
      <c r="J770" s="135"/>
      <c r="K770" s="135"/>
      <c r="L770" s="135"/>
      <c r="M770" s="135"/>
      <c r="N770" s="135"/>
      <c r="O770" s="135"/>
      <c r="P770" s="135"/>
      <c r="Q770" s="135"/>
      <c r="R770" s="135"/>
      <c r="S770" s="135"/>
      <c r="T770" s="135"/>
      <c r="U770" s="135"/>
      <c r="V770" s="135"/>
      <c r="W770" s="135"/>
      <c r="X770" s="135"/>
      <c r="Y770" s="135"/>
      <c r="Z770" s="135"/>
    </row>
    <row r="771" spans="1:26" ht="21.6" customHeight="1">
      <c r="A771" s="135"/>
      <c r="B771" s="135"/>
      <c r="C771" s="135"/>
      <c r="D771" s="135"/>
      <c r="E771" s="135"/>
      <c r="F771" s="135"/>
      <c r="G771" s="135"/>
      <c r="H771" s="135"/>
      <c r="I771" s="135"/>
      <c r="J771" s="135"/>
      <c r="K771" s="135"/>
      <c r="L771" s="135"/>
      <c r="M771" s="135"/>
      <c r="N771" s="135"/>
      <c r="O771" s="135"/>
      <c r="P771" s="135"/>
      <c r="Q771" s="135"/>
      <c r="R771" s="135"/>
      <c r="S771" s="135"/>
      <c r="T771" s="135"/>
      <c r="U771" s="135"/>
      <c r="V771" s="135"/>
      <c r="W771" s="135"/>
      <c r="X771" s="135"/>
      <c r="Y771" s="135"/>
      <c r="Z771" s="135"/>
    </row>
    <row r="772" spans="1:26" ht="21.6" customHeight="1">
      <c r="A772" s="135"/>
      <c r="B772" s="135"/>
      <c r="C772" s="135"/>
      <c r="D772" s="135"/>
      <c r="E772" s="135"/>
      <c r="F772" s="135"/>
      <c r="G772" s="135"/>
      <c r="H772" s="135"/>
      <c r="I772" s="135"/>
      <c r="J772" s="135"/>
      <c r="K772" s="135"/>
      <c r="L772" s="135"/>
      <c r="M772" s="135"/>
      <c r="N772" s="135"/>
      <c r="O772" s="135"/>
      <c r="P772" s="135"/>
      <c r="Q772" s="135"/>
      <c r="R772" s="135"/>
      <c r="S772" s="135"/>
      <c r="T772" s="135"/>
      <c r="U772" s="135"/>
      <c r="V772" s="135"/>
      <c r="W772" s="135"/>
      <c r="X772" s="135"/>
      <c r="Y772" s="135"/>
      <c r="Z772" s="135"/>
    </row>
    <row r="773" spans="1:26" ht="21.6" customHeight="1">
      <c r="A773" s="135"/>
      <c r="B773" s="135"/>
      <c r="C773" s="135"/>
      <c r="D773" s="135"/>
      <c r="E773" s="135"/>
      <c r="F773" s="135"/>
      <c r="G773" s="135"/>
      <c r="H773" s="135"/>
      <c r="I773" s="135"/>
      <c r="J773" s="135"/>
      <c r="K773" s="135"/>
      <c r="L773" s="135"/>
      <c r="M773" s="135"/>
      <c r="N773" s="135"/>
      <c r="O773" s="135"/>
      <c r="P773" s="135"/>
      <c r="Q773" s="135"/>
      <c r="R773" s="135"/>
      <c r="S773" s="135"/>
      <c r="T773" s="135"/>
      <c r="U773" s="135"/>
      <c r="V773" s="135"/>
      <c r="W773" s="135"/>
      <c r="X773" s="135"/>
      <c r="Y773" s="135"/>
      <c r="Z773" s="135"/>
    </row>
    <row r="774" spans="1:26" ht="21.6" customHeight="1">
      <c r="A774" s="135"/>
      <c r="B774" s="135"/>
      <c r="C774" s="135"/>
      <c r="D774" s="135"/>
      <c r="E774" s="135"/>
      <c r="F774" s="135"/>
      <c r="G774" s="135"/>
      <c r="H774" s="135"/>
      <c r="I774" s="135"/>
      <c r="J774" s="135"/>
      <c r="K774" s="135"/>
      <c r="L774" s="135"/>
      <c r="M774" s="135"/>
      <c r="N774" s="135"/>
      <c r="O774" s="135"/>
      <c r="P774" s="135"/>
      <c r="Q774" s="135"/>
      <c r="R774" s="135"/>
      <c r="S774" s="135"/>
      <c r="T774" s="135"/>
      <c r="U774" s="135"/>
      <c r="V774" s="135"/>
      <c r="W774" s="135"/>
      <c r="X774" s="135"/>
      <c r="Y774" s="135"/>
      <c r="Z774" s="135"/>
    </row>
    <row r="775" spans="1:26" ht="21.6" customHeight="1">
      <c r="A775" s="135"/>
      <c r="B775" s="135"/>
      <c r="C775" s="135"/>
      <c r="D775" s="135"/>
      <c r="E775" s="135"/>
      <c r="F775" s="135"/>
      <c r="G775" s="135"/>
      <c r="H775" s="135"/>
      <c r="I775" s="135"/>
      <c r="J775" s="135"/>
      <c r="K775" s="135"/>
      <c r="L775" s="135"/>
      <c r="M775" s="135"/>
      <c r="N775" s="135"/>
      <c r="O775" s="135"/>
      <c r="P775" s="135"/>
      <c r="Q775" s="135"/>
      <c r="R775" s="135"/>
      <c r="S775" s="135"/>
      <c r="T775" s="135"/>
      <c r="U775" s="135"/>
      <c r="V775" s="135"/>
      <c r="W775" s="135"/>
      <c r="X775" s="135"/>
      <c r="Y775" s="135"/>
      <c r="Z775" s="135"/>
    </row>
    <row r="776" spans="1:26" ht="21.6" customHeight="1">
      <c r="A776" s="135"/>
      <c r="B776" s="135"/>
      <c r="C776" s="135"/>
      <c r="D776" s="135"/>
      <c r="E776" s="135"/>
      <c r="F776" s="135"/>
      <c r="G776" s="135"/>
      <c r="H776" s="135"/>
      <c r="I776" s="135"/>
      <c r="J776" s="135"/>
      <c r="K776" s="135"/>
      <c r="L776" s="135"/>
      <c r="M776" s="135"/>
      <c r="N776" s="135"/>
      <c r="O776" s="135"/>
      <c r="P776" s="135"/>
      <c r="Q776" s="135"/>
      <c r="R776" s="135"/>
      <c r="S776" s="135"/>
      <c r="T776" s="135"/>
      <c r="U776" s="135"/>
      <c r="V776" s="135"/>
      <c r="W776" s="135"/>
      <c r="X776" s="135"/>
      <c r="Y776" s="135"/>
      <c r="Z776" s="135"/>
    </row>
    <row r="777" spans="1:26" ht="21.6" customHeight="1">
      <c r="A777" s="135"/>
      <c r="B777" s="135"/>
      <c r="C777" s="135"/>
      <c r="D777" s="135"/>
      <c r="E777" s="135"/>
      <c r="F777" s="135"/>
      <c r="G777" s="135"/>
      <c r="H777" s="135"/>
      <c r="I777" s="135"/>
      <c r="J777" s="135"/>
      <c r="K777" s="135"/>
      <c r="L777" s="135"/>
      <c r="M777" s="135"/>
      <c r="N777" s="135"/>
      <c r="O777" s="135"/>
      <c r="P777" s="135"/>
      <c r="Q777" s="135"/>
      <c r="R777" s="135"/>
      <c r="S777" s="135"/>
      <c r="T777" s="135"/>
      <c r="U777" s="135"/>
      <c r="V777" s="135"/>
      <c r="W777" s="135"/>
      <c r="X777" s="135"/>
      <c r="Y777" s="135"/>
      <c r="Z777" s="135"/>
    </row>
    <row r="778" spans="1:26" ht="21.6" customHeight="1">
      <c r="A778" s="135"/>
      <c r="B778" s="135"/>
      <c r="C778" s="135"/>
      <c r="D778" s="135"/>
      <c r="E778" s="135"/>
      <c r="F778" s="135"/>
      <c r="G778" s="135"/>
      <c r="H778" s="135"/>
      <c r="I778" s="135"/>
      <c r="J778" s="135"/>
      <c r="K778" s="135"/>
      <c r="L778" s="135"/>
      <c r="M778" s="135"/>
      <c r="N778" s="135"/>
      <c r="O778" s="135"/>
      <c r="P778" s="135"/>
      <c r="Q778" s="135"/>
      <c r="R778" s="135"/>
      <c r="S778" s="135"/>
      <c r="T778" s="135"/>
      <c r="U778" s="135"/>
      <c r="V778" s="135"/>
      <c r="W778" s="135"/>
      <c r="X778" s="135"/>
      <c r="Y778" s="135"/>
      <c r="Z778" s="135"/>
    </row>
    <row r="779" spans="1:26" ht="21.6" customHeight="1">
      <c r="A779" s="135"/>
      <c r="B779" s="135"/>
      <c r="C779" s="135"/>
      <c r="D779" s="135"/>
      <c r="E779" s="135"/>
      <c r="F779" s="135"/>
      <c r="G779" s="135"/>
      <c r="H779" s="135"/>
      <c r="I779" s="135"/>
      <c r="J779" s="135"/>
      <c r="K779" s="135"/>
      <c r="L779" s="135"/>
      <c r="M779" s="135"/>
      <c r="N779" s="135"/>
      <c r="O779" s="135"/>
      <c r="P779" s="135"/>
      <c r="Q779" s="135"/>
      <c r="R779" s="135"/>
      <c r="S779" s="135"/>
      <c r="T779" s="135"/>
      <c r="U779" s="135"/>
      <c r="V779" s="135"/>
      <c r="W779" s="135"/>
      <c r="X779" s="135"/>
      <c r="Y779" s="135"/>
      <c r="Z779" s="135"/>
    </row>
    <row r="780" spans="1:26" ht="21.6" customHeight="1">
      <c r="A780" s="135"/>
      <c r="B780" s="135"/>
      <c r="C780" s="135"/>
      <c r="D780" s="135"/>
      <c r="E780" s="135"/>
      <c r="F780" s="135"/>
      <c r="G780" s="135"/>
      <c r="H780" s="135"/>
      <c r="I780" s="135"/>
      <c r="J780" s="135"/>
      <c r="K780" s="135"/>
      <c r="L780" s="135"/>
      <c r="M780" s="135"/>
      <c r="N780" s="135"/>
      <c r="O780" s="135"/>
      <c r="P780" s="135"/>
      <c r="Q780" s="135"/>
      <c r="R780" s="135"/>
      <c r="S780" s="135"/>
      <c r="T780" s="135"/>
      <c r="U780" s="135"/>
      <c r="V780" s="135"/>
      <c r="W780" s="135"/>
      <c r="X780" s="135"/>
      <c r="Y780" s="135"/>
      <c r="Z780" s="135"/>
    </row>
    <row r="781" spans="1:26" ht="21.6" customHeight="1">
      <c r="A781" s="135"/>
      <c r="B781" s="135"/>
      <c r="C781" s="135"/>
      <c r="D781" s="135"/>
      <c r="E781" s="135"/>
      <c r="F781" s="135"/>
      <c r="G781" s="135"/>
      <c r="H781" s="135"/>
      <c r="I781" s="135"/>
      <c r="J781" s="135"/>
      <c r="K781" s="135"/>
      <c r="L781" s="135"/>
      <c r="M781" s="135"/>
      <c r="N781" s="135"/>
      <c r="O781" s="135"/>
      <c r="P781" s="135"/>
      <c r="Q781" s="135"/>
      <c r="R781" s="135"/>
      <c r="S781" s="135"/>
      <c r="T781" s="135"/>
      <c r="U781" s="135"/>
      <c r="V781" s="135"/>
      <c r="W781" s="135"/>
      <c r="X781" s="135"/>
      <c r="Y781" s="135"/>
      <c r="Z781" s="135"/>
    </row>
    <row r="782" spans="1:26" ht="21.6" customHeight="1">
      <c r="A782" s="135"/>
      <c r="B782" s="135"/>
      <c r="C782" s="135"/>
      <c r="D782" s="135"/>
      <c r="E782" s="135"/>
      <c r="F782" s="135"/>
      <c r="G782" s="135"/>
      <c r="H782" s="135"/>
      <c r="I782" s="135"/>
      <c r="J782" s="135"/>
      <c r="K782" s="135"/>
      <c r="L782" s="135"/>
      <c r="M782" s="135"/>
      <c r="N782" s="135"/>
      <c r="O782" s="135"/>
      <c r="P782" s="135"/>
      <c r="Q782" s="135"/>
      <c r="R782" s="135"/>
      <c r="S782" s="135"/>
      <c r="T782" s="135"/>
      <c r="U782" s="135"/>
      <c r="V782" s="135"/>
      <c r="W782" s="135"/>
      <c r="X782" s="135"/>
      <c r="Y782" s="135"/>
      <c r="Z782" s="135"/>
    </row>
    <row r="783" spans="1:26" ht="21.6" customHeight="1">
      <c r="A783" s="135"/>
      <c r="B783" s="135"/>
      <c r="C783" s="135"/>
      <c r="D783" s="135"/>
      <c r="E783" s="135"/>
      <c r="F783" s="135"/>
      <c r="G783" s="135"/>
      <c r="H783" s="135"/>
      <c r="I783" s="135"/>
      <c r="J783" s="135"/>
      <c r="K783" s="135"/>
      <c r="L783" s="135"/>
      <c r="M783" s="135"/>
      <c r="N783" s="135"/>
      <c r="O783" s="135"/>
      <c r="P783" s="135"/>
      <c r="Q783" s="135"/>
      <c r="R783" s="135"/>
      <c r="S783" s="135"/>
      <c r="T783" s="135"/>
      <c r="U783" s="135"/>
      <c r="V783" s="135"/>
      <c r="W783" s="135"/>
      <c r="X783" s="135"/>
      <c r="Y783" s="135"/>
      <c r="Z783" s="135"/>
    </row>
    <row r="784" spans="1:26" ht="21.6" customHeight="1">
      <c r="A784" s="135"/>
      <c r="B784" s="135"/>
      <c r="C784" s="135"/>
      <c r="D784" s="135"/>
      <c r="E784" s="135"/>
      <c r="F784" s="135"/>
      <c r="G784" s="135"/>
      <c r="H784" s="135"/>
      <c r="I784" s="135"/>
      <c r="J784" s="135"/>
      <c r="K784" s="135"/>
      <c r="L784" s="135"/>
      <c r="M784" s="135"/>
      <c r="N784" s="135"/>
      <c r="O784" s="135"/>
      <c r="P784" s="135"/>
      <c r="Q784" s="135"/>
      <c r="R784" s="135"/>
      <c r="S784" s="135"/>
      <c r="T784" s="135"/>
      <c r="U784" s="135"/>
      <c r="V784" s="135"/>
      <c r="W784" s="135"/>
      <c r="X784" s="135"/>
      <c r="Y784" s="135"/>
      <c r="Z784" s="135"/>
    </row>
    <row r="785" spans="1:26" ht="21.6" customHeight="1">
      <c r="A785" s="135"/>
      <c r="B785" s="135"/>
      <c r="C785" s="135"/>
      <c r="D785" s="135"/>
      <c r="E785" s="135"/>
      <c r="F785" s="135"/>
      <c r="G785" s="135"/>
      <c r="H785" s="135"/>
      <c r="I785" s="135"/>
      <c r="J785" s="135"/>
      <c r="K785" s="135"/>
      <c r="L785" s="135"/>
      <c r="M785" s="135"/>
      <c r="N785" s="135"/>
      <c r="O785" s="135"/>
      <c r="P785" s="135"/>
      <c r="Q785" s="135"/>
      <c r="R785" s="135"/>
      <c r="S785" s="135"/>
      <c r="T785" s="135"/>
      <c r="U785" s="135"/>
      <c r="V785" s="135"/>
      <c r="W785" s="135"/>
      <c r="X785" s="135"/>
      <c r="Y785" s="135"/>
      <c r="Z785" s="135"/>
    </row>
    <row r="786" spans="1:26" ht="21.6" customHeight="1">
      <c r="A786" s="135"/>
      <c r="B786" s="135"/>
      <c r="C786" s="135"/>
      <c r="D786" s="135"/>
      <c r="E786" s="135"/>
      <c r="F786" s="135"/>
      <c r="G786" s="135"/>
      <c r="H786" s="135"/>
      <c r="I786" s="135"/>
      <c r="J786" s="135"/>
      <c r="K786" s="135"/>
      <c r="L786" s="135"/>
      <c r="M786" s="135"/>
      <c r="N786" s="135"/>
      <c r="O786" s="135"/>
      <c r="P786" s="135"/>
      <c r="Q786" s="135"/>
      <c r="R786" s="135"/>
      <c r="S786" s="135"/>
      <c r="T786" s="135"/>
      <c r="U786" s="135"/>
      <c r="V786" s="135"/>
      <c r="W786" s="135"/>
      <c r="X786" s="135"/>
      <c r="Y786" s="135"/>
      <c r="Z786" s="135"/>
    </row>
    <row r="787" spans="1:26" ht="21.6" customHeight="1">
      <c r="A787" s="135"/>
      <c r="B787" s="135"/>
      <c r="C787" s="135"/>
      <c r="D787" s="135"/>
      <c r="E787" s="135"/>
      <c r="F787" s="135"/>
      <c r="G787" s="135"/>
      <c r="H787" s="135"/>
      <c r="I787" s="135"/>
      <c r="J787" s="135"/>
      <c r="K787" s="135"/>
      <c r="L787" s="135"/>
      <c r="M787" s="135"/>
      <c r="N787" s="135"/>
      <c r="O787" s="135"/>
      <c r="P787" s="135"/>
      <c r="Q787" s="135"/>
      <c r="R787" s="135"/>
      <c r="S787" s="135"/>
      <c r="T787" s="135"/>
      <c r="U787" s="135"/>
      <c r="V787" s="135"/>
      <c r="W787" s="135"/>
      <c r="X787" s="135"/>
      <c r="Y787" s="135"/>
      <c r="Z787" s="135"/>
    </row>
    <row r="788" spans="1:26" ht="21.6" customHeight="1">
      <c r="A788" s="135"/>
      <c r="B788" s="135"/>
      <c r="C788" s="135"/>
      <c r="D788" s="135"/>
      <c r="E788" s="135"/>
      <c r="F788" s="135"/>
      <c r="G788" s="135"/>
      <c r="H788" s="135"/>
      <c r="I788" s="135"/>
      <c r="J788" s="135"/>
      <c r="K788" s="135"/>
      <c r="L788" s="135"/>
      <c r="M788" s="135"/>
      <c r="N788" s="135"/>
      <c r="O788" s="135"/>
      <c r="P788" s="135"/>
      <c r="Q788" s="135"/>
      <c r="R788" s="135"/>
      <c r="S788" s="135"/>
      <c r="T788" s="135"/>
      <c r="U788" s="135"/>
      <c r="V788" s="135"/>
      <c r="W788" s="135"/>
      <c r="X788" s="135"/>
      <c r="Y788" s="135"/>
      <c r="Z788" s="135"/>
    </row>
    <row r="789" spans="1:26" ht="21.6" customHeight="1">
      <c r="A789" s="135"/>
      <c r="B789" s="135"/>
      <c r="C789" s="135"/>
      <c r="D789" s="135"/>
      <c r="E789" s="135"/>
      <c r="F789" s="135"/>
      <c r="G789" s="135"/>
      <c r="H789" s="135"/>
      <c r="I789" s="135"/>
      <c r="J789" s="135"/>
      <c r="K789" s="135"/>
      <c r="L789" s="135"/>
      <c r="M789" s="135"/>
      <c r="N789" s="135"/>
      <c r="O789" s="135"/>
      <c r="P789" s="135"/>
      <c r="Q789" s="135"/>
      <c r="R789" s="135"/>
      <c r="S789" s="135"/>
      <c r="T789" s="135"/>
      <c r="U789" s="135"/>
      <c r="V789" s="135"/>
      <c r="W789" s="135"/>
      <c r="X789" s="135"/>
      <c r="Y789" s="135"/>
      <c r="Z789" s="135"/>
    </row>
    <row r="790" spans="1:26" ht="21.6" customHeight="1">
      <c r="A790" s="135"/>
      <c r="B790" s="135"/>
      <c r="C790" s="135"/>
      <c r="D790" s="135"/>
      <c r="E790" s="135"/>
      <c r="F790" s="135"/>
      <c r="G790" s="135"/>
      <c r="H790" s="135"/>
      <c r="I790" s="135"/>
      <c r="J790" s="135"/>
      <c r="K790" s="135"/>
      <c r="L790" s="135"/>
      <c r="M790" s="135"/>
      <c r="N790" s="135"/>
      <c r="O790" s="135"/>
      <c r="P790" s="135"/>
      <c r="Q790" s="135"/>
      <c r="R790" s="135"/>
      <c r="S790" s="135"/>
      <c r="T790" s="135"/>
      <c r="U790" s="135"/>
      <c r="V790" s="135"/>
      <c r="W790" s="135"/>
      <c r="X790" s="135"/>
      <c r="Y790" s="135"/>
      <c r="Z790" s="135"/>
    </row>
    <row r="791" spans="1:26" ht="21.6" customHeight="1">
      <c r="A791" s="135"/>
      <c r="B791" s="135"/>
      <c r="C791" s="135"/>
      <c r="D791" s="135"/>
      <c r="E791" s="135"/>
      <c r="F791" s="135"/>
      <c r="G791" s="135"/>
      <c r="H791" s="135"/>
      <c r="I791" s="135"/>
      <c r="J791" s="135"/>
      <c r="K791" s="135"/>
      <c r="L791" s="135"/>
      <c r="M791" s="135"/>
      <c r="N791" s="135"/>
      <c r="O791" s="135"/>
      <c r="P791" s="135"/>
      <c r="Q791" s="135"/>
      <c r="R791" s="135"/>
      <c r="S791" s="135"/>
      <c r="T791" s="135"/>
      <c r="U791" s="135"/>
      <c r="V791" s="135"/>
      <c r="W791" s="135"/>
      <c r="X791" s="135"/>
      <c r="Y791" s="135"/>
      <c r="Z791" s="135"/>
    </row>
    <row r="792" spans="1:26" ht="21.6" customHeight="1">
      <c r="A792" s="135"/>
      <c r="B792" s="135"/>
      <c r="C792" s="135"/>
      <c r="D792" s="135"/>
      <c r="E792" s="135"/>
      <c r="F792" s="135"/>
      <c r="G792" s="135"/>
      <c r="H792" s="135"/>
      <c r="I792" s="135"/>
      <c r="J792" s="135"/>
      <c r="K792" s="135"/>
      <c r="L792" s="135"/>
      <c r="M792" s="135"/>
      <c r="N792" s="135"/>
      <c r="O792" s="135"/>
      <c r="P792" s="135"/>
      <c r="Q792" s="135"/>
      <c r="R792" s="135"/>
      <c r="S792" s="135"/>
      <c r="T792" s="135"/>
      <c r="U792" s="135"/>
      <c r="V792" s="135"/>
      <c r="W792" s="135"/>
      <c r="X792" s="135"/>
      <c r="Y792" s="135"/>
      <c r="Z792" s="135"/>
    </row>
    <row r="793" spans="1:26" ht="21.6" customHeight="1">
      <c r="A793" s="135"/>
      <c r="B793" s="135"/>
      <c r="C793" s="135"/>
      <c r="D793" s="135"/>
      <c r="E793" s="135"/>
      <c r="F793" s="135"/>
      <c r="G793" s="135"/>
      <c r="H793" s="135"/>
      <c r="I793" s="135"/>
      <c r="J793" s="135"/>
      <c r="K793" s="135"/>
      <c r="L793" s="135"/>
      <c r="M793" s="135"/>
      <c r="N793" s="135"/>
      <c r="O793" s="135"/>
      <c r="P793" s="135"/>
      <c r="Q793" s="135"/>
      <c r="R793" s="135"/>
      <c r="S793" s="135"/>
      <c r="T793" s="135"/>
      <c r="U793" s="135"/>
      <c r="V793" s="135"/>
      <c r="W793" s="135"/>
      <c r="X793" s="135"/>
      <c r="Y793" s="135"/>
      <c r="Z793" s="135"/>
    </row>
    <row r="794" spans="1:26" ht="21.6" customHeight="1">
      <c r="A794" s="135"/>
      <c r="B794" s="135"/>
      <c r="C794" s="135"/>
      <c r="D794" s="135"/>
      <c r="E794" s="135"/>
      <c r="F794" s="135"/>
      <c r="G794" s="135"/>
      <c r="H794" s="135"/>
      <c r="I794" s="135"/>
      <c r="J794" s="135"/>
      <c r="K794" s="135"/>
      <c r="L794" s="135"/>
      <c r="M794" s="135"/>
      <c r="N794" s="135"/>
      <c r="O794" s="135"/>
      <c r="P794" s="135"/>
      <c r="Q794" s="135"/>
      <c r="R794" s="135"/>
      <c r="S794" s="135"/>
      <c r="T794" s="135"/>
      <c r="U794" s="135"/>
      <c r="V794" s="135"/>
      <c r="W794" s="135"/>
      <c r="X794" s="135"/>
      <c r="Y794" s="135"/>
      <c r="Z794" s="135"/>
    </row>
    <row r="795" spans="1:26" ht="21.6" customHeight="1">
      <c r="A795" s="135"/>
      <c r="B795" s="135"/>
      <c r="C795" s="135"/>
      <c r="D795" s="135"/>
      <c r="E795" s="135"/>
      <c r="F795" s="135"/>
      <c r="G795" s="135"/>
      <c r="H795" s="135"/>
      <c r="I795" s="135"/>
      <c r="J795" s="135"/>
      <c r="K795" s="135"/>
      <c r="L795" s="135"/>
      <c r="M795" s="135"/>
      <c r="N795" s="135"/>
      <c r="O795" s="135"/>
      <c r="P795" s="135"/>
      <c r="Q795" s="135"/>
      <c r="R795" s="135"/>
      <c r="S795" s="135"/>
      <c r="T795" s="135"/>
      <c r="U795" s="135"/>
      <c r="V795" s="135"/>
      <c r="W795" s="135"/>
      <c r="X795" s="135"/>
      <c r="Y795" s="135"/>
      <c r="Z795" s="135"/>
    </row>
    <row r="796" spans="1:26" ht="21.6" customHeight="1">
      <c r="A796" s="135"/>
      <c r="B796" s="135"/>
      <c r="C796" s="135"/>
      <c r="D796" s="135"/>
      <c r="E796" s="135"/>
      <c r="F796" s="135"/>
      <c r="G796" s="135"/>
      <c r="H796" s="135"/>
      <c r="I796" s="135"/>
      <c r="J796" s="135"/>
      <c r="K796" s="135"/>
      <c r="L796" s="135"/>
      <c r="M796" s="135"/>
      <c r="N796" s="135"/>
      <c r="O796" s="135"/>
      <c r="P796" s="135"/>
      <c r="Q796" s="135"/>
      <c r="R796" s="135"/>
      <c r="S796" s="135"/>
      <c r="T796" s="135"/>
      <c r="U796" s="135"/>
      <c r="V796" s="135"/>
      <c r="W796" s="135"/>
      <c r="X796" s="135"/>
      <c r="Y796" s="135"/>
      <c r="Z796" s="135"/>
    </row>
    <row r="797" spans="1:26" ht="21.6" customHeight="1">
      <c r="A797" s="135"/>
      <c r="B797" s="135"/>
      <c r="C797" s="135"/>
      <c r="D797" s="135"/>
      <c r="E797" s="135"/>
      <c r="F797" s="135"/>
      <c r="G797" s="135"/>
      <c r="H797" s="135"/>
      <c r="I797" s="135"/>
      <c r="J797" s="135"/>
      <c r="K797" s="135"/>
      <c r="L797" s="135"/>
      <c r="M797" s="135"/>
      <c r="N797" s="135"/>
      <c r="O797" s="135"/>
      <c r="P797" s="135"/>
      <c r="Q797" s="135"/>
      <c r="R797" s="135"/>
      <c r="S797" s="135"/>
      <c r="T797" s="135"/>
      <c r="U797" s="135"/>
      <c r="V797" s="135"/>
      <c r="W797" s="135"/>
      <c r="X797" s="135"/>
      <c r="Y797" s="135"/>
      <c r="Z797" s="135"/>
    </row>
    <row r="798" spans="1:26" ht="21.6" customHeight="1">
      <c r="A798" s="135"/>
      <c r="B798" s="135"/>
      <c r="C798" s="135"/>
      <c r="D798" s="135"/>
      <c r="E798" s="135"/>
      <c r="F798" s="135"/>
      <c r="G798" s="135"/>
      <c r="H798" s="135"/>
      <c r="I798" s="135"/>
      <c r="J798" s="135"/>
      <c r="K798" s="135"/>
      <c r="L798" s="135"/>
      <c r="M798" s="135"/>
      <c r="N798" s="135"/>
      <c r="O798" s="135"/>
      <c r="P798" s="135"/>
      <c r="Q798" s="135"/>
      <c r="R798" s="135"/>
      <c r="S798" s="135"/>
      <c r="T798" s="135"/>
      <c r="U798" s="135"/>
      <c r="V798" s="135"/>
      <c r="W798" s="135"/>
      <c r="X798" s="135"/>
      <c r="Y798" s="135"/>
      <c r="Z798" s="135"/>
    </row>
    <row r="799" spans="1:26" ht="21.6" customHeight="1">
      <c r="A799" s="135"/>
      <c r="B799" s="135"/>
      <c r="C799" s="135"/>
      <c r="D799" s="135"/>
      <c r="E799" s="135"/>
      <c r="F799" s="135"/>
      <c r="G799" s="135"/>
      <c r="H799" s="135"/>
      <c r="I799" s="135"/>
      <c r="J799" s="135"/>
      <c r="K799" s="135"/>
      <c r="L799" s="135"/>
      <c r="M799" s="135"/>
      <c r="N799" s="135"/>
      <c r="O799" s="135"/>
      <c r="P799" s="135"/>
      <c r="Q799" s="135"/>
      <c r="R799" s="135"/>
      <c r="S799" s="135"/>
      <c r="T799" s="135"/>
      <c r="U799" s="135"/>
      <c r="V799" s="135"/>
      <c r="W799" s="135"/>
      <c r="X799" s="135"/>
      <c r="Y799" s="135"/>
      <c r="Z799" s="135"/>
    </row>
    <row r="800" spans="1:26" ht="21.6" customHeight="1">
      <c r="A800" s="135"/>
      <c r="B800" s="135"/>
      <c r="C800" s="135"/>
      <c r="D800" s="135"/>
      <c r="E800" s="135"/>
      <c r="F800" s="135"/>
      <c r="G800" s="135"/>
      <c r="H800" s="135"/>
      <c r="I800" s="135"/>
      <c r="J800" s="135"/>
      <c r="K800" s="135"/>
      <c r="L800" s="135"/>
      <c r="M800" s="135"/>
      <c r="N800" s="135"/>
      <c r="O800" s="135"/>
      <c r="P800" s="135"/>
      <c r="Q800" s="135"/>
      <c r="R800" s="135"/>
      <c r="S800" s="135"/>
      <c r="T800" s="135"/>
      <c r="U800" s="135"/>
      <c r="V800" s="135"/>
      <c r="W800" s="135"/>
      <c r="X800" s="135"/>
      <c r="Y800" s="135"/>
      <c r="Z800" s="135"/>
    </row>
    <row r="801" spans="1:26" ht="21.6" customHeight="1">
      <c r="A801" s="135"/>
      <c r="B801" s="135"/>
      <c r="C801" s="135"/>
      <c r="D801" s="135"/>
      <c r="E801" s="135"/>
      <c r="F801" s="135"/>
      <c r="G801" s="135"/>
      <c r="H801" s="135"/>
      <c r="I801" s="135"/>
      <c r="J801" s="135"/>
      <c r="K801" s="135"/>
      <c r="L801" s="135"/>
      <c r="M801" s="135"/>
      <c r="N801" s="135"/>
      <c r="O801" s="135"/>
      <c r="P801" s="135"/>
      <c r="Q801" s="135"/>
      <c r="R801" s="135"/>
      <c r="S801" s="135"/>
      <c r="T801" s="135"/>
      <c r="U801" s="135"/>
      <c r="V801" s="135"/>
      <c r="W801" s="135"/>
      <c r="X801" s="135"/>
      <c r="Y801" s="135"/>
      <c r="Z801" s="135"/>
    </row>
    <row r="802" spans="1:26" ht="21.6" customHeight="1">
      <c r="A802" s="135"/>
      <c r="B802" s="135"/>
      <c r="C802" s="135"/>
      <c r="D802" s="135"/>
      <c r="E802" s="135"/>
      <c r="F802" s="135"/>
      <c r="G802" s="135"/>
      <c r="H802" s="135"/>
      <c r="I802" s="135"/>
      <c r="J802" s="135"/>
      <c r="K802" s="135"/>
      <c r="L802" s="135"/>
      <c r="M802" s="135"/>
      <c r="N802" s="135"/>
      <c r="O802" s="135"/>
      <c r="P802" s="135"/>
      <c r="Q802" s="135"/>
      <c r="R802" s="135"/>
      <c r="S802" s="135"/>
      <c r="T802" s="135"/>
      <c r="U802" s="135"/>
      <c r="V802" s="135"/>
      <c r="W802" s="135"/>
      <c r="X802" s="135"/>
      <c r="Y802" s="135"/>
      <c r="Z802" s="135"/>
    </row>
    <row r="803" spans="1:26" ht="21.6" customHeight="1">
      <c r="A803" s="135"/>
      <c r="B803" s="135"/>
      <c r="C803" s="135"/>
      <c r="D803" s="135"/>
      <c r="E803" s="135"/>
      <c r="F803" s="135"/>
      <c r="G803" s="135"/>
      <c r="H803" s="135"/>
      <c r="I803" s="135"/>
      <c r="J803" s="135"/>
      <c r="K803" s="135"/>
      <c r="L803" s="135"/>
      <c r="M803" s="135"/>
      <c r="N803" s="135"/>
      <c r="O803" s="135"/>
      <c r="P803" s="135"/>
      <c r="Q803" s="135"/>
      <c r="R803" s="135"/>
      <c r="S803" s="135"/>
      <c r="T803" s="135"/>
      <c r="U803" s="135"/>
      <c r="V803" s="135"/>
      <c r="W803" s="135"/>
      <c r="X803" s="135"/>
      <c r="Y803" s="135"/>
      <c r="Z803" s="135"/>
    </row>
    <row r="804" spans="1:26" ht="21.6" customHeight="1">
      <c r="A804" s="135"/>
      <c r="B804" s="135"/>
      <c r="C804" s="135"/>
      <c r="D804" s="135"/>
      <c r="E804" s="135"/>
      <c r="F804" s="135"/>
      <c r="G804" s="135"/>
      <c r="H804" s="135"/>
      <c r="I804" s="135"/>
      <c r="J804" s="135"/>
      <c r="K804" s="135"/>
      <c r="L804" s="135"/>
      <c r="M804" s="135"/>
      <c r="N804" s="135"/>
      <c r="O804" s="135"/>
      <c r="P804" s="135"/>
      <c r="Q804" s="135"/>
      <c r="R804" s="135"/>
      <c r="S804" s="135"/>
      <c r="T804" s="135"/>
      <c r="U804" s="135"/>
      <c r="V804" s="135"/>
      <c r="W804" s="135"/>
      <c r="X804" s="135"/>
      <c r="Y804" s="135"/>
      <c r="Z804" s="135"/>
    </row>
    <row r="805" spans="1:26" ht="21.6" customHeight="1">
      <c r="A805" s="135"/>
      <c r="B805" s="135"/>
      <c r="C805" s="135"/>
      <c r="D805" s="135"/>
      <c r="E805" s="135"/>
      <c r="F805" s="135"/>
      <c r="G805" s="135"/>
      <c r="H805" s="135"/>
      <c r="I805" s="135"/>
      <c r="J805" s="135"/>
      <c r="K805" s="135"/>
      <c r="L805" s="135"/>
      <c r="M805" s="135"/>
      <c r="N805" s="135"/>
      <c r="O805" s="135"/>
      <c r="P805" s="135"/>
      <c r="Q805" s="135"/>
      <c r="R805" s="135"/>
      <c r="S805" s="135"/>
      <c r="T805" s="135"/>
      <c r="U805" s="135"/>
      <c r="V805" s="135"/>
      <c r="W805" s="135"/>
      <c r="X805" s="135"/>
      <c r="Y805" s="135"/>
      <c r="Z805" s="135"/>
    </row>
    <row r="806" spans="1:26" ht="21.6" customHeight="1">
      <c r="A806" s="135"/>
      <c r="B806" s="135"/>
      <c r="C806" s="135"/>
      <c r="D806" s="135"/>
      <c r="E806" s="135"/>
      <c r="F806" s="135"/>
      <c r="G806" s="135"/>
      <c r="H806" s="135"/>
      <c r="I806" s="135"/>
      <c r="J806" s="135"/>
      <c r="K806" s="135"/>
      <c r="L806" s="135"/>
      <c r="M806" s="135"/>
      <c r="N806" s="135"/>
      <c r="O806" s="135"/>
      <c r="P806" s="135"/>
      <c r="Q806" s="135"/>
      <c r="R806" s="135"/>
      <c r="S806" s="135"/>
      <c r="T806" s="135"/>
      <c r="U806" s="135"/>
      <c r="V806" s="135"/>
      <c r="W806" s="135"/>
      <c r="X806" s="135"/>
      <c r="Y806" s="135"/>
      <c r="Z806" s="135"/>
    </row>
    <row r="807" spans="1:26" ht="21.6" customHeight="1">
      <c r="A807" s="135"/>
      <c r="B807" s="135"/>
      <c r="C807" s="135"/>
      <c r="D807" s="135"/>
      <c r="E807" s="135"/>
      <c r="F807" s="135"/>
      <c r="G807" s="135"/>
      <c r="H807" s="135"/>
      <c r="I807" s="135"/>
      <c r="J807" s="135"/>
      <c r="K807" s="135"/>
      <c r="L807" s="135"/>
      <c r="M807" s="135"/>
      <c r="N807" s="135"/>
      <c r="O807" s="135"/>
      <c r="P807" s="135"/>
      <c r="Q807" s="135"/>
      <c r="R807" s="135"/>
      <c r="S807" s="135"/>
      <c r="T807" s="135"/>
      <c r="U807" s="135"/>
      <c r="V807" s="135"/>
      <c r="W807" s="135"/>
      <c r="X807" s="135"/>
      <c r="Y807" s="135"/>
      <c r="Z807" s="135"/>
    </row>
    <row r="808" spans="1:26" ht="21.6" customHeight="1">
      <c r="A808" s="135"/>
      <c r="B808" s="135"/>
      <c r="C808" s="135"/>
      <c r="D808" s="135"/>
      <c r="E808" s="135"/>
      <c r="F808" s="135"/>
      <c r="G808" s="135"/>
      <c r="H808" s="135"/>
      <c r="I808" s="135"/>
      <c r="J808" s="135"/>
      <c r="K808" s="135"/>
      <c r="L808" s="135"/>
      <c r="M808" s="135"/>
      <c r="N808" s="135"/>
      <c r="O808" s="135"/>
      <c r="P808" s="135"/>
      <c r="Q808" s="135"/>
      <c r="R808" s="135"/>
      <c r="S808" s="135"/>
      <c r="T808" s="135"/>
      <c r="U808" s="135"/>
      <c r="V808" s="135"/>
      <c r="W808" s="135"/>
      <c r="X808" s="135"/>
      <c r="Y808" s="135"/>
      <c r="Z808" s="135"/>
    </row>
    <row r="809" spans="1:26" ht="21.6" customHeight="1">
      <c r="A809" s="135"/>
      <c r="B809" s="135"/>
      <c r="C809" s="135"/>
      <c r="D809" s="135"/>
      <c r="E809" s="135"/>
      <c r="F809" s="135"/>
      <c r="G809" s="135"/>
      <c r="H809" s="135"/>
      <c r="I809" s="135"/>
      <c r="J809" s="135"/>
      <c r="K809" s="135"/>
      <c r="L809" s="135"/>
      <c r="M809" s="135"/>
      <c r="N809" s="135"/>
      <c r="O809" s="135"/>
      <c r="P809" s="135"/>
      <c r="Q809" s="135"/>
      <c r="R809" s="135"/>
      <c r="S809" s="135"/>
      <c r="T809" s="135"/>
      <c r="U809" s="135"/>
      <c r="V809" s="135"/>
      <c r="W809" s="135"/>
      <c r="X809" s="135"/>
      <c r="Y809" s="135"/>
      <c r="Z809" s="135"/>
    </row>
    <row r="810" spans="1:26" ht="21.6" customHeight="1">
      <c r="A810" s="135"/>
      <c r="B810" s="135"/>
      <c r="C810" s="135"/>
      <c r="D810" s="135"/>
      <c r="E810" s="135"/>
      <c r="F810" s="135"/>
      <c r="G810" s="135"/>
      <c r="H810" s="135"/>
      <c r="I810" s="135"/>
      <c r="J810" s="135"/>
      <c r="K810" s="135"/>
      <c r="L810" s="135"/>
      <c r="M810" s="135"/>
      <c r="N810" s="135"/>
      <c r="O810" s="135"/>
      <c r="P810" s="135"/>
      <c r="Q810" s="135"/>
      <c r="R810" s="135"/>
      <c r="S810" s="135"/>
      <c r="T810" s="135"/>
      <c r="U810" s="135"/>
      <c r="V810" s="135"/>
      <c r="W810" s="135"/>
      <c r="X810" s="135"/>
      <c r="Y810" s="135"/>
      <c r="Z810" s="135"/>
    </row>
    <row r="811" spans="1:26" ht="21.6" customHeight="1">
      <c r="A811" s="135"/>
      <c r="B811" s="135"/>
      <c r="C811" s="135"/>
      <c r="D811" s="135"/>
      <c r="E811" s="135"/>
      <c r="F811" s="135"/>
      <c r="G811" s="135"/>
      <c r="H811" s="135"/>
      <c r="I811" s="135"/>
      <c r="J811" s="135"/>
      <c r="K811" s="135"/>
      <c r="L811" s="135"/>
      <c r="M811" s="135"/>
      <c r="N811" s="135"/>
      <c r="O811" s="135"/>
      <c r="P811" s="135"/>
      <c r="Q811" s="135"/>
      <c r="R811" s="135"/>
      <c r="S811" s="135"/>
      <c r="T811" s="135"/>
      <c r="U811" s="135"/>
      <c r="V811" s="135"/>
      <c r="W811" s="135"/>
      <c r="X811" s="135"/>
      <c r="Y811" s="135"/>
      <c r="Z811" s="135"/>
    </row>
    <row r="812" spans="1:26" ht="21.6" customHeight="1">
      <c r="A812" s="135"/>
      <c r="B812" s="135"/>
      <c r="C812" s="135"/>
      <c r="D812" s="135"/>
      <c r="E812" s="135"/>
      <c r="F812" s="135"/>
      <c r="G812" s="135"/>
      <c r="H812" s="135"/>
      <c r="I812" s="135"/>
      <c r="J812" s="135"/>
      <c r="K812" s="135"/>
      <c r="L812" s="135"/>
      <c r="M812" s="135"/>
      <c r="N812" s="135"/>
      <c r="O812" s="135"/>
      <c r="P812" s="135"/>
      <c r="Q812" s="135"/>
      <c r="R812" s="135"/>
      <c r="S812" s="135"/>
      <c r="T812" s="135"/>
      <c r="U812" s="135"/>
      <c r="V812" s="135"/>
      <c r="W812" s="135"/>
      <c r="X812" s="135"/>
      <c r="Y812" s="135"/>
      <c r="Z812" s="135"/>
    </row>
    <row r="813" spans="1:26" ht="21.6" customHeight="1">
      <c r="A813" s="135"/>
      <c r="B813" s="135"/>
      <c r="C813" s="135"/>
      <c r="D813" s="135"/>
      <c r="E813" s="135"/>
      <c r="F813" s="135"/>
      <c r="G813" s="135"/>
      <c r="H813" s="135"/>
      <c r="I813" s="135"/>
      <c r="J813" s="135"/>
      <c r="K813" s="135"/>
      <c r="L813" s="135"/>
      <c r="M813" s="135"/>
      <c r="N813" s="135"/>
      <c r="O813" s="135"/>
      <c r="P813" s="135"/>
      <c r="Q813" s="135"/>
      <c r="R813" s="135"/>
      <c r="S813" s="135"/>
      <c r="T813" s="135"/>
      <c r="U813" s="135"/>
      <c r="V813" s="135"/>
      <c r="W813" s="135"/>
      <c r="X813" s="135"/>
      <c r="Y813" s="135"/>
      <c r="Z813" s="135"/>
    </row>
    <row r="814" spans="1:26" ht="21.6" customHeight="1">
      <c r="A814" s="135"/>
      <c r="B814" s="135"/>
      <c r="C814" s="135"/>
      <c r="D814" s="135"/>
      <c r="E814" s="135"/>
      <c r="F814" s="135"/>
      <c r="G814" s="135"/>
      <c r="H814" s="135"/>
      <c r="I814" s="135"/>
      <c r="J814" s="135"/>
      <c r="K814" s="135"/>
      <c r="L814" s="135"/>
      <c r="M814" s="135"/>
      <c r="N814" s="135"/>
      <c r="O814" s="135"/>
      <c r="P814" s="135"/>
      <c r="Q814" s="135"/>
      <c r="R814" s="135"/>
      <c r="S814" s="135"/>
      <c r="T814" s="135"/>
      <c r="U814" s="135"/>
      <c r="V814" s="135"/>
      <c r="W814" s="135"/>
      <c r="X814" s="135"/>
      <c r="Y814" s="135"/>
      <c r="Z814" s="135"/>
    </row>
    <row r="815" spans="1:26" ht="21.6" customHeight="1">
      <c r="A815" s="135"/>
      <c r="B815" s="135"/>
      <c r="C815" s="135"/>
      <c r="D815" s="135"/>
      <c r="E815" s="135"/>
      <c r="F815" s="135"/>
      <c r="G815" s="135"/>
      <c r="H815" s="135"/>
      <c r="I815" s="135"/>
      <c r="J815" s="135"/>
      <c r="K815" s="135"/>
      <c r="L815" s="135"/>
      <c r="M815" s="135"/>
      <c r="N815" s="135"/>
      <c r="O815" s="135"/>
      <c r="P815" s="135"/>
      <c r="Q815" s="135"/>
      <c r="R815" s="135"/>
      <c r="S815" s="135"/>
      <c r="T815" s="135"/>
      <c r="U815" s="135"/>
      <c r="V815" s="135"/>
      <c r="W815" s="135"/>
      <c r="X815" s="135"/>
      <c r="Y815" s="135"/>
      <c r="Z815" s="135"/>
    </row>
    <row r="816" spans="1:26" ht="21.6" customHeight="1">
      <c r="A816" s="135"/>
      <c r="B816" s="135"/>
      <c r="C816" s="135"/>
      <c r="D816" s="135"/>
      <c r="E816" s="135"/>
      <c r="F816" s="135"/>
      <c r="G816" s="135"/>
      <c r="H816" s="135"/>
      <c r="I816" s="135"/>
      <c r="J816" s="135"/>
      <c r="K816" s="135"/>
      <c r="L816" s="135"/>
      <c r="M816" s="135"/>
      <c r="N816" s="135"/>
      <c r="O816" s="135"/>
      <c r="P816" s="135"/>
      <c r="Q816" s="135"/>
      <c r="R816" s="135"/>
      <c r="S816" s="135"/>
      <c r="T816" s="135"/>
      <c r="U816" s="135"/>
      <c r="V816" s="135"/>
      <c r="W816" s="135"/>
      <c r="X816" s="135"/>
      <c r="Y816" s="135"/>
      <c r="Z816" s="135"/>
    </row>
    <row r="817" spans="1:26" ht="21.6" customHeight="1">
      <c r="A817" s="135"/>
      <c r="B817" s="135"/>
      <c r="C817" s="135"/>
      <c r="D817" s="135"/>
      <c r="E817" s="135"/>
      <c r="F817" s="135"/>
      <c r="G817" s="135"/>
      <c r="H817" s="135"/>
      <c r="I817" s="135"/>
      <c r="J817" s="135"/>
      <c r="K817" s="135"/>
      <c r="L817" s="135"/>
      <c r="M817" s="135"/>
      <c r="N817" s="135"/>
      <c r="O817" s="135"/>
      <c r="P817" s="135"/>
      <c r="Q817" s="135"/>
      <c r="R817" s="135"/>
      <c r="S817" s="135"/>
      <c r="T817" s="135"/>
      <c r="U817" s="135"/>
      <c r="V817" s="135"/>
      <c r="W817" s="135"/>
      <c r="X817" s="135"/>
      <c r="Y817" s="135"/>
      <c r="Z817" s="135"/>
    </row>
    <row r="818" spans="1:26" ht="21.6" customHeight="1">
      <c r="A818" s="135"/>
      <c r="B818" s="135"/>
      <c r="C818" s="135"/>
      <c r="D818" s="135"/>
      <c r="E818" s="135"/>
      <c r="F818" s="135"/>
      <c r="G818" s="135"/>
      <c r="H818" s="135"/>
      <c r="I818" s="135"/>
      <c r="J818" s="135"/>
      <c r="K818" s="135"/>
      <c r="L818" s="135"/>
      <c r="M818" s="135"/>
      <c r="N818" s="135"/>
      <c r="O818" s="135"/>
      <c r="P818" s="135"/>
      <c r="Q818" s="135"/>
      <c r="R818" s="135"/>
      <c r="S818" s="135"/>
      <c r="T818" s="135"/>
      <c r="U818" s="135"/>
      <c r="V818" s="135"/>
      <c r="W818" s="135"/>
      <c r="X818" s="135"/>
      <c r="Y818" s="135"/>
      <c r="Z818" s="135"/>
    </row>
    <row r="819" spans="1:26" ht="21.6" customHeight="1">
      <c r="A819" s="135"/>
      <c r="B819" s="135"/>
      <c r="C819" s="135"/>
      <c r="D819" s="135"/>
      <c r="E819" s="135"/>
      <c r="F819" s="135"/>
      <c r="G819" s="135"/>
      <c r="H819" s="135"/>
      <c r="I819" s="135"/>
      <c r="J819" s="135"/>
      <c r="K819" s="135"/>
      <c r="L819" s="135"/>
      <c r="M819" s="135"/>
      <c r="N819" s="135"/>
      <c r="O819" s="135"/>
      <c r="P819" s="135"/>
      <c r="Q819" s="135"/>
      <c r="R819" s="135"/>
      <c r="S819" s="135"/>
      <c r="T819" s="135"/>
      <c r="U819" s="135"/>
      <c r="V819" s="135"/>
      <c r="W819" s="135"/>
      <c r="X819" s="135"/>
      <c r="Y819" s="135"/>
      <c r="Z819" s="135"/>
    </row>
    <row r="820" spans="1:26" ht="21.6" customHeight="1">
      <c r="A820" s="135"/>
      <c r="B820" s="135"/>
      <c r="C820" s="135"/>
      <c r="D820" s="135"/>
      <c r="E820" s="135"/>
      <c r="F820" s="135"/>
      <c r="G820" s="135"/>
      <c r="H820" s="135"/>
      <c r="I820" s="135"/>
      <c r="J820" s="135"/>
      <c r="K820" s="135"/>
      <c r="L820" s="135"/>
      <c r="M820" s="135"/>
      <c r="N820" s="135"/>
      <c r="O820" s="135"/>
      <c r="P820" s="135"/>
      <c r="Q820" s="135"/>
      <c r="R820" s="135"/>
      <c r="S820" s="135"/>
      <c r="T820" s="135"/>
      <c r="U820" s="135"/>
      <c r="V820" s="135"/>
      <c r="W820" s="135"/>
      <c r="X820" s="135"/>
      <c r="Y820" s="135"/>
      <c r="Z820" s="135"/>
    </row>
    <row r="821" spans="1:26" ht="21.6" customHeight="1">
      <c r="A821" s="135"/>
      <c r="B821" s="135"/>
      <c r="C821" s="135"/>
      <c r="D821" s="135"/>
      <c r="E821" s="135"/>
      <c r="F821" s="135"/>
      <c r="G821" s="135"/>
      <c r="H821" s="135"/>
      <c r="I821" s="135"/>
      <c r="J821" s="135"/>
      <c r="K821" s="135"/>
      <c r="L821" s="135"/>
      <c r="M821" s="135"/>
      <c r="N821" s="135"/>
      <c r="O821" s="135"/>
      <c r="P821" s="135"/>
      <c r="Q821" s="135"/>
      <c r="R821" s="135"/>
      <c r="S821" s="135"/>
      <c r="T821" s="135"/>
      <c r="U821" s="135"/>
      <c r="V821" s="135"/>
      <c r="W821" s="135"/>
      <c r="X821" s="135"/>
      <c r="Y821" s="135"/>
      <c r="Z821" s="135"/>
    </row>
    <row r="822" spans="1:26" ht="21.6" customHeight="1">
      <c r="A822" s="135"/>
      <c r="B822" s="135"/>
      <c r="C822" s="135"/>
      <c r="D822" s="135"/>
      <c r="E822" s="135"/>
      <c r="F822" s="135"/>
      <c r="G822" s="135"/>
      <c r="H822" s="135"/>
      <c r="I822" s="135"/>
      <c r="J822" s="135"/>
      <c r="K822" s="135"/>
      <c r="L822" s="135"/>
      <c r="M822" s="135"/>
      <c r="N822" s="135"/>
      <c r="O822" s="135"/>
      <c r="P822" s="135"/>
      <c r="Q822" s="135"/>
      <c r="R822" s="135"/>
      <c r="S822" s="135"/>
      <c r="T822" s="135"/>
      <c r="U822" s="135"/>
      <c r="V822" s="135"/>
      <c r="W822" s="135"/>
      <c r="X822" s="135"/>
      <c r="Y822" s="135"/>
      <c r="Z822" s="135"/>
    </row>
    <row r="823" spans="1:26" ht="21.6" customHeight="1">
      <c r="A823" s="135"/>
      <c r="B823" s="135"/>
      <c r="C823" s="135"/>
      <c r="D823" s="135"/>
      <c r="E823" s="135"/>
      <c r="F823" s="135"/>
      <c r="G823" s="135"/>
      <c r="H823" s="135"/>
      <c r="I823" s="135"/>
      <c r="J823" s="135"/>
      <c r="K823" s="135"/>
      <c r="L823" s="135"/>
      <c r="M823" s="135"/>
      <c r="N823" s="135"/>
      <c r="O823" s="135"/>
      <c r="P823" s="135"/>
      <c r="Q823" s="135"/>
      <c r="R823" s="135"/>
      <c r="S823" s="135"/>
      <c r="T823" s="135"/>
      <c r="U823" s="135"/>
      <c r="V823" s="135"/>
      <c r="W823" s="135"/>
      <c r="X823" s="135"/>
      <c r="Y823" s="135"/>
      <c r="Z823" s="135"/>
    </row>
    <row r="824" spans="1:26" ht="21.6" customHeight="1">
      <c r="A824" s="135"/>
      <c r="B824" s="135"/>
      <c r="C824" s="135"/>
      <c r="D824" s="135"/>
      <c r="E824" s="135"/>
      <c r="F824" s="135"/>
      <c r="G824" s="135"/>
      <c r="H824" s="135"/>
      <c r="I824" s="135"/>
      <c r="J824" s="135"/>
      <c r="K824" s="135"/>
      <c r="L824" s="135"/>
      <c r="M824" s="135"/>
      <c r="N824" s="135"/>
      <c r="O824" s="135"/>
      <c r="P824" s="135"/>
      <c r="Q824" s="135"/>
      <c r="R824" s="135"/>
      <c r="S824" s="135"/>
      <c r="T824" s="135"/>
      <c r="U824" s="135"/>
      <c r="V824" s="135"/>
      <c r="W824" s="135"/>
      <c r="X824" s="135"/>
      <c r="Y824" s="135"/>
      <c r="Z824" s="135"/>
    </row>
    <row r="825" spans="1:26" ht="21.6" customHeight="1">
      <c r="A825" s="135"/>
      <c r="B825" s="135"/>
      <c r="C825" s="135"/>
      <c r="D825" s="135"/>
      <c r="E825" s="135"/>
      <c r="F825" s="135"/>
      <c r="G825" s="135"/>
      <c r="H825" s="135"/>
      <c r="I825" s="135"/>
      <c r="J825" s="135"/>
      <c r="K825" s="135"/>
      <c r="L825" s="135"/>
      <c r="M825" s="135"/>
      <c r="N825" s="135"/>
      <c r="O825" s="135"/>
      <c r="P825" s="135"/>
      <c r="Q825" s="135"/>
      <c r="R825" s="135"/>
      <c r="S825" s="135"/>
      <c r="T825" s="135"/>
      <c r="U825" s="135"/>
      <c r="V825" s="135"/>
      <c r="W825" s="135"/>
      <c r="X825" s="135"/>
      <c r="Y825" s="135"/>
      <c r="Z825" s="135"/>
    </row>
    <row r="826" spans="1:26" ht="21.6" customHeight="1">
      <c r="A826" s="135"/>
      <c r="B826" s="135"/>
      <c r="C826" s="135"/>
      <c r="D826" s="135"/>
      <c r="E826" s="135"/>
      <c r="F826" s="135"/>
      <c r="G826" s="135"/>
      <c r="H826" s="135"/>
      <c r="I826" s="135"/>
      <c r="J826" s="135"/>
      <c r="K826" s="135"/>
      <c r="L826" s="135"/>
      <c r="M826" s="135"/>
      <c r="N826" s="135"/>
      <c r="O826" s="135"/>
      <c r="P826" s="135"/>
      <c r="Q826" s="135"/>
      <c r="R826" s="135"/>
      <c r="S826" s="135"/>
      <c r="T826" s="135"/>
      <c r="U826" s="135"/>
      <c r="V826" s="135"/>
      <c r="W826" s="135"/>
      <c r="X826" s="135"/>
      <c r="Y826" s="135"/>
      <c r="Z826" s="135"/>
    </row>
    <row r="827" spans="1:26" ht="21.6" customHeight="1">
      <c r="A827" s="135"/>
      <c r="B827" s="135"/>
      <c r="C827" s="135"/>
      <c r="D827" s="135"/>
      <c r="E827" s="135"/>
      <c r="F827" s="135"/>
      <c r="G827" s="135"/>
      <c r="H827" s="135"/>
      <c r="I827" s="135"/>
      <c r="J827" s="135"/>
      <c r="K827" s="135"/>
      <c r="L827" s="135"/>
      <c r="M827" s="135"/>
      <c r="N827" s="135"/>
      <c r="O827" s="135"/>
      <c r="P827" s="135"/>
      <c r="Q827" s="135"/>
      <c r="R827" s="135"/>
      <c r="S827" s="135"/>
      <c r="T827" s="135"/>
      <c r="U827" s="135"/>
      <c r="V827" s="135"/>
      <c r="W827" s="135"/>
      <c r="X827" s="135"/>
      <c r="Y827" s="135"/>
      <c r="Z827" s="135"/>
    </row>
    <row r="828" spans="1:26" ht="21.6" customHeight="1">
      <c r="A828" s="135"/>
      <c r="B828" s="135"/>
      <c r="C828" s="135"/>
      <c r="D828" s="135"/>
      <c r="E828" s="135"/>
      <c r="F828" s="135"/>
      <c r="G828" s="135"/>
      <c r="H828" s="135"/>
      <c r="I828" s="135"/>
      <c r="J828" s="135"/>
      <c r="K828" s="135"/>
      <c r="L828" s="135"/>
      <c r="M828" s="135"/>
      <c r="N828" s="135"/>
      <c r="O828" s="135"/>
      <c r="P828" s="135"/>
      <c r="Q828" s="135"/>
      <c r="R828" s="135"/>
      <c r="S828" s="135"/>
      <c r="T828" s="135"/>
      <c r="U828" s="135"/>
      <c r="V828" s="135"/>
      <c r="W828" s="135"/>
      <c r="X828" s="135"/>
      <c r="Y828" s="135"/>
      <c r="Z828" s="135"/>
    </row>
    <row r="829" spans="1:26" ht="21.6" customHeight="1">
      <c r="A829" s="135"/>
      <c r="B829" s="135"/>
      <c r="C829" s="135"/>
      <c r="D829" s="135"/>
      <c r="E829" s="135"/>
      <c r="F829" s="135"/>
      <c r="G829" s="135"/>
      <c r="H829" s="135"/>
      <c r="I829" s="135"/>
      <c r="J829" s="135"/>
      <c r="K829" s="135"/>
      <c r="L829" s="135"/>
      <c r="M829" s="135"/>
      <c r="N829" s="135"/>
      <c r="O829" s="135"/>
      <c r="P829" s="135"/>
      <c r="Q829" s="135"/>
      <c r="R829" s="135"/>
      <c r="S829" s="135"/>
      <c r="T829" s="135"/>
      <c r="U829" s="135"/>
      <c r="V829" s="135"/>
      <c r="W829" s="135"/>
      <c r="X829" s="135"/>
      <c r="Y829" s="135"/>
      <c r="Z829" s="135"/>
    </row>
    <row r="830" spans="1:26" ht="21.6" customHeight="1">
      <c r="A830" s="135"/>
      <c r="B830" s="135"/>
      <c r="C830" s="135"/>
      <c r="D830" s="135"/>
      <c r="E830" s="135"/>
      <c r="F830" s="135"/>
      <c r="G830" s="135"/>
      <c r="H830" s="135"/>
      <c r="I830" s="135"/>
      <c r="J830" s="135"/>
      <c r="K830" s="135"/>
      <c r="L830" s="135"/>
      <c r="M830" s="135"/>
      <c r="N830" s="135"/>
      <c r="O830" s="135"/>
      <c r="P830" s="135"/>
      <c r="Q830" s="135"/>
      <c r="R830" s="135"/>
      <c r="S830" s="135"/>
      <c r="T830" s="135"/>
      <c r="U830" s="135"/>
      <c r="V830" s="135"/>
      <c r="W830" s="135"/>
      <c r="X830" s="135"/>
      <c r="Y830" s="135"/>
      <c r="Z830" s="135"/>
    </row>
    <row r="831" spans="1:26" ht="21.6" customHeight="1">
      <c r="A831" s="135"/>
      <c r="B831" s="135"/>
      <c r="C831" s="135"/>
      <c r="D831" s="135"/>
      <c r="E831" s="135"/>
      <c r="F831" s="135"/>
      <c r="G831" s="135"/>
      <c r="H831" s="135"/>
      <c r="I831" s="135"/>
      <c r="J831" s="135"/>
      <c r="K831" s="135"/>
      <c r="L831" s="135"/>
      <c r="M831" s="135"/>
      <c r="N831" s="135"/>
      <c r="O831" s="135"/>
      <c r="P831" s="135"/>
      <c r="Q831" s="135"/>
      <c r="R831" s="135"/>
      <c r="S831" s="135"/>
      <c r="T831" s="135"/>
      <c r="U831" s="135"/>
      <c r="V831" s="135"/>
      <c r="W831" s="135"/>
      <c r="X831" s="135"/>
      <c r="Y831" s="135"/>
      <c r="Z831" s="135"/>
    </row>
    <row r="832" spans="1:26" ht="21.6" customHeight="1">
      <c r="A832" s="135"/>
      <c r="B832" s="135"/>
      <c r="C832" s="135"/>
      <c r="D832" s="135"/>
      <c r="E832" s="135"/>
      <c r="F832" s="135"/>
      <c r="G832" s="135"/>
      <c r="H832" s="135"/>
      <c r="I832" s="135"/>
      <c r="J832" s="135"/>
      <c r="K832" s="135"/>
      <c r="L832" s="135"/>
      <c r="M832" s="135"/>
      <c r="N832" s="135"/>
      <c r="O832" s="135"/>
      <c r="P832" s="135"/>
      <c r="Q832" s="135"/>
      <c r="R832" s="135"/>
      <c r="S832" s="135"/>
      <c r="T832" s="135"/>
      <c r="U832" s="135"/>
      <c r="V832" s="135"/>
      <c r="W832" s="135"/>
      <c r="X832" s="135"/>
      <c r="Y832" s="135"/>
      <c r="Z832" s="135"/>
    </row>
    <row r="833" spans="1:26" ht="21.6" customHeight="1">
      <c r="A833" s="135"/>
      <c r="B833" s="135"/>
      <c r="C833" s="135"/>
      <c r="D833" s="135"/>
      <c r="E833" s="135"/>
      <c r="F833" s="135"/>
      <c r="G833" s="135"/>
      <c r="H833" s="135"/>
      <c r="I833" s="135"/>
      <c r="J833" s="135"/>
      <c r="K833" s="135"/>
      <c r="L833" s="135"/>
      <c r="M833" s="135"/>
      <c r="N833" s="135"/>
      <c r="O833" s="135"/>
      <c r="P833" s="135"/>
      <c r="Q833" s="135"/>
      <c r="R833" s="135"/>
      <c r="S833" s="135"/>
      <c r="T833" s="135"/>
      <c r="U833" s="135"/>
      <c r="V833" s="135"/>
      <c r="W833" s="135"/>
      <c r="X833" s="135"/>
      <c r="Y833" s="135"/>
      <c r="Z833" s="135"/>
    </row>
    <row r="834" spans="1:26" ht="21.6" customHeight="1">
      <c r="A834" s="135"/>
      <c r="B834" s="135"/>
      <c r="C834" s="135"/>
      <c r="D834" s="135"/>
      <c r="E834" s="135"/>
      <c r="F834" s="135"/>
      <c r="G834" s="135"/>
      <c r="H834" s="135"/>
      <c r="I834" s="135"/>
      <c r="J834" s="135"/>
      <c r="K834" s="135"/>
      <c r="L834" s="135"/>
      <c r="M834" s="135"/>
      <c r="N834" s="135"/>
      <c r="O834" s="135"/>
      <c r="P834" s="135"/>
      <c r="Q834" s="135"/>
      <c r="R834" s="135"/>
      <c r="S834" s="135"/>
      <c r="T834" s="135"/>
      <c r="U834" s="135"/>
      <c r="V834" s="135"/>
      <c r="W834" s="135"/>
      <c r="X834" s="135"/>
      <c r="Y834" s="135"/>
      <c r="Z834" s="135"/>
    </row>
    <row r="835" spans="1:26" ht="21.6" customHeight="1">
      <c r="A835" s="135"/>
      <c r="B835" s="135"/>
      <c r="C835" s="135"/>
      <c r="D835" s="135"/>
      <c r="E835" s="135"/>
      <c r="F835" s="135"/>
      <c r="G835" s="135"/>
      <c r="H835" s="135"/>
      <c r="I835" s="135"/>
      <c r="J835" s="135"/>
      <c r="K835" s="135"/>
      <c r="L835" s="135"/>
      <c r="M835" s="135"/>
      <c r="N835" s="135"/>
      <c r="O835" s="135"/>
      <c r="P835" s="135"/>
      <c r="Q835" s="135"/>
      <c r="R835" s="135"/>
      <c r="S835" s="135"/>
      <c r="T835" s="135"/>
      <c r="U835" s="135"/>
      <c r="V835" s="135"/>
      <c r="W835" s="135"/>
      <c r="X835" s="135"/>
      <c r="Y835" s="135"/>
      <c r="Z835" s="135"/>
    </row>
    <row r="836" spans="1:26" ht="21.6" customHeight="1">
      <c r="A836" s="135"/>
      <c r="B836" s="135"/>
      <c r="C836" s="135"/>
      <c r="D836" s="135"/>
      <c r="E836" s="135"/>
      <c r="F836" s="135"/>
      <c r="G836" s="135"/>
      <c r="H836" s="135"/>
      <c r="I836" s="135"/>
      <c r="J836" s="135"/>
      <c r="K836" s="135"/>
      <c r="L836" s="135"/>
      <c r="M836" s="135"/>
      <c r="N836" s="135"/>
      <c r="O836" s="135"/>
      <c r="P836" s="135"/>
      <c r="Q836" s="135"/>
      <c r="R836" s="135"/>
      <c r="S836" s="135"/>
      <c r="T836" s="135"/>
      <c r="U836" s="135"/>
      <c r="V836" s="135"/>
      <c r="W836" s="135"/>
      <c r="X836" s="135"/>
      <c r="Y836" s="135"/>
      <c r="Z836" s="135"/>
    </row>
    <row r="837" spans="1:26" ht="21.6" customHeight="1">
      <c r="A837" s="135"/>
      <c r="B837" s="135"/>
      <c r="C837" s="135"/>
      <c r="D837" s="135"/>
      <c r="E837" s="135"/>
      <c r="F837" s="135"/>
      <c r="G837" s="135"/>
      <c r="H837" s="135"/>
      <c r="I837" s="135"/>
      <c r="J837" s="135"/>
      <c r="K837" s="135"/>
      <c r="L837" s="135"/>
      <c r="M837" s="135"/>
      <c r="N837" s="135"/>
      <c r="O837" s="135"/>
      <c r="P837" s="135"/>
      <c r="Q837" s="135"/>
      <c r="R837" s="135"/>
      <c r="S837" s="135"/>
      <c r="T837" s="135"/>
      <c r="U837" s="135"/>
      <c r="V837" s="135"/>
      <c r="W837" s="135"/>
      <c r="X837" s="135"/>
      <c r="Y837" s="135"/>
      <c r="Z837" s="135"/>
    </row>
    <row r="838" spans="1:26" ht="21.6" customHeight="1">
      <c r="A838" s="135"/>
      <c r="B838" s="135"/>
      <c r="C838" s="135"/>
      <c r="D838" s="135"/>
      <c r="E838" s="135"/>
      <c r="F838" s="135"/>
      <c r="G838" s="135"/>
      <c r="H838" s="135"/>
      <c r="I838" s="135"/>
      <c r="J838" s="135"/>
      <c r="K838" s="135"/>
      <c r="L838" s="135"/>
      <c r="M838" s="135"/>
      <c r="N838" s="135"/>
      <c r="O838" s="135"/>
      <c r="P838" s="135"/>
      <c r="Q838" s="135"/>
      <c r="R838" s="135"/>
      <c r="S838" s="135"/>
      <c r="T838" s="135"/>
      <c r="U838" s="135"/>
      <c r="V838" s="135"/>
      <c r="W838" s="135"/>
      <c r="X838" s="135"/>
      <c r="Y838" s="135"/>
      <c r="Z838" s="135"/>
    </row>
    <row r="839" spans="1:26" ht="21.6" customHeight="1">
      <c r="A839" s="135"/>
      <c r="B839" s="135"/>
      <c r="C839" s="135"/>
      <c r="D839" s="135"/>
      <c r="E839" s="135"/>
      <c r="F839" s="135"/>
      <c r="G839" s="135"/>
      <c r="H839" s="135"/>
      <c r="I839" s="135"/>
      <c r="J839" s="135"/>
      <c r="K839" s="135"/>
      <c r="L839" s="135"/>
      <c r="M839" s="135"/>
      <c r="N839" s="135"/>
      <c r="O839" s="135"/>
      <c r="P839" s="135"/>
      <c r="Q839" s="135"/>
      <c r="R839" s="135"/>
      <c r="S839" s="135"/>
      <c r="T839" s="135"/>
      <c r="U839" s="135"/>
      <c r="V839" s="135"/>
      <c r="W839" s="135"/>
      <c r="X839" s="135"/>
      <c r="Y839" s="135"/>
      <c r="Z839" s="135"/>
    </row>
    <row r="840" spans="1:26" ht="21.6" customHeight="1">
      <c r="A840" s="135"/>
      <c r="B840" s="135"/>
      <c r="C840" s="135"/>
      <c r="D840" s="135"/>
      <c r="E840" s="135"/>
      <c r="F840" s="135"/>
      <c r="G840" s="135"/>
      <c r="H840" s="135"/>
      <c r="I840" s="135"/>
      <c r="J840" s="135"/>
      <c r="K840" s="135"/>
      <c r="L840" s="135"/>
      <c r="M840" s="135"/>
      <c r="N840" s="135"/>
      <c r="O840" s="135"/>
      <c r="P840" s="135"/>
      <c r="Q840" s="135"/>
      <c r="R840" s="135"/>
      <c r="S840" s="135"/>
      <c r="T840" s="135"/>
      <c r="U840" s="135"/>
      <c r="V840" s="135"/>
      <c r="W840" s="135"/>
      <c r="X840" s="135"/>
      <c r="Y840" s="135"/>
      <c r="Z840" s="135"/>
    </row>
    <row r="841" spans="1:26" ht="21.6" customHeight="1">
      <c r="A841" s="135"/>
      <c r="B841" s="135"/>
      <c r="C841" s="135"/>
      <c r="D841" s="135"/>
      <c r="E841" s="135"/>
      <c r="F841" s="135"/>
      <c r="G841" s="135"/>
      <c r="H841" s="135"/>
      <c r="I841" s="135"/>
      <c r="J841" s="135"/>
      <c r="K841" s="135"/>
      <c r="L841" s="135"/>
      <c r="M841" s="135"/>
      <c r="N841" s="135"/>
      <c r="O841" s="135"/>
      <c r="P841" s="135"/>
      <c r="Q841" s="135"/>
      <c r="R841" s="135"/>
      <c r="S841" s="135"/>
      <c r="T841" s="135"/>
      <c r="U841" s="135"/>
      <c r="V841" s="135"/>
      <c r="W841" s="135"/>
      <c r="X841" s="135"/>
      <c r="Y841" s="135"/>
      <c r="Z841" s="135"/>
    </row>
    <row r="842" spans="1:26" ht="21.6" customHeight="1">
      <c r="A842" s="135"/>
      <c r="B842" s="135"/>
      <c r="C842" s="135"/>
      <c r="D842" s="135"/>
      <c r="E842" s="135"/>
      <c r="F842" s="135"/>
      <c r="G842" s="135"/>
      <c r="H842" s="135"/>
      <c r="I842" s="135"/>
      <c r="J842" s="135"/>
      <c r="K842" s="135"/>
      <c r="L842" s="135"/>
      <c r="M842" s="135"/>
      <c r="N842" s="135"/>
      <c r="O842" s="135"/>
      <c r="P842" s="135"/>
      <c r="Q842" s="135"/>
      <c r="R842" s="135"/>
      <c r="S842" s="135"/>
      <c r="T842" s="135"/>
      <c r="U842" s="135"/>
      <c r="V842" s="135"/>
      <c r="W842" s="135"/>
      <c r="X842" s="135"/>
      <c r="Y842" s="135"/>
      <c r="Z842" s="135"/>
    </row>
    <row r="843" spans="1:26" ht="21.6" customHeight="1">
      <c r="A843" s="135"/>
      <c r="B843" s="135"/>
      <c r="C843" s="135"/>
      <c r="D843" s="135"/>
      <c r="E843" s="135"/>
      <c r="F843" s="135"/>
      <c r="G843" s="135"/>
      <c r="H843" s="135"/>
      <c r="I843" s="135"/>
      <c r="J843" s="135"/>
      <c r="K843" s="135"/>
      <c r="L843" s="135"/>
      <c r="M843" s="135"/>
      <c r="N843" s="135"/>
      <c r="O843" s="135"/>
      <c r="P843" s="135"/>
      <c r="Q843" s="135"/>
      <c r="R843" s="135"/>
      <c r="S843" s="135"/>
      <c r="T843" s="135"/>
      <c r="U843" s="135"/>
      <c r="V843" s="135"/>
      <c r="W843" s="135"/>
      <c r="X843" s="135"/>
      <c r="Y843" s="135"/>
      <c r="Z843" s="135"/>
    </row>
    <row r="844" spans="1:26" ht="21.6" customHeight="1">
      <c r="A844" s="135"/>
      <c r="B844" s="135"/>
      <c r="C844" s="135"/>
      <c r="D844" s="135"/>
      <c r="E844" s="135"/>
      <c r="F844" s="135"/>
      <c r="G844" s="135"/>
      <c r="H844" s="135"/>
      <c r="I844" s="135"/>
      <c r="J844" s="135"/>
      <c r="K844" s="135"/>
      <c r="L844" s="135"/>
      <c r="M844" s="135"/>
      <c r="N844" s="135"/>
      <c r="O844" s="135"/>
      <c r="P844" s="135"/>
      <c r="Q844" s="135"/>
      <c r="R844" s="135"/>
      <c r="S844" s="135"/>
      <c r="T844" s="135"/>
      <c r="U844" s="135"/>
      <c r="V844" s="135"/>
      <c r="W844" s="135"/>
      <c r="X844" s="135"/>
      <c r="Y844" s="135"/>
      <c r="Z844" s="135"/>
    </row>
    <row r="845" spans="1:26" ht="21.6" customHeight="1">
      <c r="A845" s="135"/>
      <c r="B845" s="135"/>
      <c r="C845" s="135"/>
      <c r="D845" s="135"/>
      <c r="E845" s="135"/>
      <c r="F845" s="135"/>
      <c r="G845" s="135"/>
      <c r="H845" s="135"/>
      <c r="I845" s="135"/>
      <c r="J845" s="135"/>
      <c r="K845" s="135"/>
      <c r="L845" s="135"/>
      <c r="M845" s="135"/>
      <c r="N845" s="135"/>
      <c r="O845" s="135"/>
      <c r="P845" s="135"/>
      <c r="Q845" s="135"/>
      <c r="R845" s="135"/>
      <c r="S845" s="135"/>
      <c r="T845" s="135"/>
      <c r="U845" s="135"/>
      <c r="V845" s="135"/>
      <c r="W845" s="135"/>
      <c r="X845" s="135"/>
      <c r="Y845" s="135"/>
      <c r="Z845" s="135"/>
    </row>
    <row r="846" spans="1:26" ht="21.6" customHeight="1">
      <c r="A846" s="135"/>
      <c r="B846" s="135"/>
      <c r="C846" s="135"/>
      <c r="D846" s="135"/>
      <c r="E846" s="135"/>
      <c r="F846" s="135"/>
      <c r="G846" s="135"/>
      <c r="H846" s="135"/>
      <c r="I846" s="135"/>
      <c r="J846" s="135"/>
      <c r="K846" s="135"/>
      <c r="L846" s="135"/>
      <c r="M846" s="135"/>
      <c r="N846" s="135"/>
      <c r="O846" s="135"/>
      <c r="P846" s="135"/>
      <c r="Q846" s="135"/>
      <c r="R846" s="135"/>
      <c r="S846" s="135"/>
      <c r="T846" s="135"/>
      <c r="U846" s="135"/>
      <c r="V846" s="135"/>
      <c r="W846" s="135"/>
      <c r="X846" s="135"/>
      <c r="Y846" s="135"/>
      <c r="Z846" s="135"/>
    </row>
    <row r="847" spans="1:26" ht="21.6" customHeight="1">
      <c r="A847" s="135"/>
      <c r="B847" s="135"/>
      <c r="C847" s="135"/>
      <c r="D847" s="135"/>
      <c r="E847" s="135"/>
      <c r="F847" s="135"/>
      <c r="G847" s="135"/>
      <c r="H847" s="135"/>
      <c r="I847" s="135"/>
      <c r="J847" s="135"/>
      <c r="K847" s="135"/>
      <c r="L847" s="135"/>
      <c r="M847" s="135"/>
      <c r="N847" s="135"/>
      <c r="O847" s="135"/>
      <c r="P847" s="135"/>
      <c r="Q847" s="135"/>
      <c r="R847" s="135"/>
      <c r="S847" s="135"/>
      <c r="T847" s="135"/>
      <c r="U847" s="135"/>
      <c r="V847" s="135"/>
      <c r="W847" s="135"/>
      <c r="X847" s="135"/>
      <c r="Y847" s="135"/>
      <c r="Z847" s="135"/>
    </row>
    <row r="848" spans="1:26" ht="21.6" customHeight="1">
      <c r="A848" s="135"/>
      <c r="B848" s="135"/>
      <c r="C848" s="135"/>
      <c r="D848" s="135"/>
      <c r="E848" s="135"/>
      <c r="F848" s="135"/>
      <c r="G848" s="135"/>
      <c r="H848" s="135"/>
      <c r="I848" s="135"/>
      <c r="J848" s="135"/>
      <c r="K848" s="135"/>
      <c r="L848" s="135"/>
      <c r="M848" s="135"/>
      <c r="N848" s="135"/>
      <c r="O848" s="135"/>
      <c r="P848" s="135"/>
      <c r="Q848" s="135"/>
      <c r="R848" s="135"/>
      <c r="S848" s="135"/>
      <c r="T848" s="135"/>
      <c r="U848" s="135"/>
      <c r="V848" s="135"/>
      <c r="W848" s="135"/>
      <c r="X848" s="135"/>
      <c r="Y848" s="135"/>
      <c r="Z848" s="135"/>
    </row>
    <row r="849" spans="1:26" ht="21.6" customHeight="1">
      <c r="A849" s="135"/>
      <c r="B849" s="135"/>
      <c r="C849" s="135"/>
      <c r="D849" s="135"/>
      <c r="E849" s="135"/>
      <c r="F849" s="135"/>
      <c r="G849" s="135"/>
      <c r="H849" s="135"/>
      <c r="I849" s="135"/>
      <c r="J849" s="135"/>
      <c r="K849" s="135"/>
      <c r="L849" s="135"/>
      <c r="M849" s="135"/>
      <c r="N849" s="135"/>
      <c r="O849" s="135"/>
      <c r="P849" s="135"/>
      <c r="Q849" s="135"/>
      <c r="R849" s="135"/>
      <c r="S849" s="135"/>
      <c r="T849" s="135"/>
      <c r="U849" s="135"/>
      <c r="V849" s="135"/>
      <c r="W849" s="135"/>
      <c r="X849" s="135"/>
      <c r="Y849" s="135"/>
      <c r="Z849" s="135"/>
    </row>
    <row r="850" spans="1:26" ht="21.6" customHeight="1">
      <c r="A850" s="135"/>
      <c r="B850" s="135"/>
      <c r="C850" s="135"/>
      <c r="D850" s="135"/>
      <c r="E850" s="135"/>
      <c r="F850" s="135"/>
      <c r="G850" s="135"/>
      <c r="H850" s="135"/>
      <c r="I850" s="135"/>
      <c r="J850" s="135"/>
      <c r="K850" s="135"/>
      <c r="L850" s="135"/>
      <c r="M850" s="135"/>
      <c r="N850" s="135"/>
      <c r="O850" s="135"/>
      <c r="P850" s="135"/>
      <c r="Q850" s="135"/>
      <c r="R850" s="135"/>
      <c r="S850" s="135"/>
      <c r="T850" s="135"/>
      <c r="U850" s="135"/>
      <c r="V850" s="135"/>
      <c r="W850" s="135"/>
      <c r="X850" s="135"/>
      <c r="Y850" s="135"/>
      <c r="Z850" s="135"/>
    </row>
    <row r="851" spans="1:26" ht="21.6" customHeight="1">
      <c r="A851" s="135"/>
      <c r="B851" s="135"/>
      <c r="C851" s="135"/>
      <c r="D851" s="135"/>
      <c r="E851" s="135"/>
      <c r="F851" s="135"/>
      <c r="G851" s="135"/>
      <c r="H851" s="135"/>
      <c r="I851" s="135"/>
      <c r="J851" s="135"/>
      <c r="K851" s="135"/>
      <c r="L851" s="135"/>
      <c r="M851" s="135"/>
      <c r="N851" s="135"/>
      <c r="O851" s="135"/>
      <c r="P851" s="135"/>
      <c r="Q851" s="135"/>
      <c r="R851" s="135"/>
      <c r="S851" s="135"/>
      <c r="T851" s="135"/>
      <c r="U851" s="135"/>
      <c r="V851" s="135"/>
      <c r="W851" s="135"/>
      <c r="X851" s="135"/>
      <c r="Y851" s="135"/>
      <c r="Z851" s="135"/>
    </row>
    <row r="852" spans="1:26" ht="21.6" customHeight="1">
      <c r="A852" s="135"/>
      <c r="B852" s="135"/>
      <c r="C852" s="135"/>
      <c r="D852" s="135"/>
      <c r="E852" s="135"/>
      <c r="F852" s="135"/>
      <c r="G852" s="135"/>
      <c r="H852" s="135"/>
      <c r="I852" s="135"/>
      <c r="J852" s="135"/>
      <c r="K852" s="135"/>
      <c r="L852" s="135"/>
      <c r="M852" s="135"/>
      <c r="N852" s="135"/>
      <c r="O852" s="135"/>
      <c r="P852" s="135"/>
      <c r="Q852" s="135"/>
      <c r="R852" s="135"/>
      <c r="S852" s="135"/>
      <c r="T852" s="135"/>
      <c r="U852" s="135"/>
      <c r="V852" s="135"/>
      <c r="W852" s="135"/>
      <c r="X852" s="135"/>
      <c r="Y852" s="135"/>
      <c r="Z852" s="135"/>
    </row>
    <row r="853" spans="1:26" ht="21.6" customHeight="1">
      <c r="A853" s="135"/>
      <c r="B853" s="135"/>
      <c r="C853" s="135"/>
      <c r="D853" s="135"/>
      <c r="E853" s="135"/>
      <c r="F853" s="135"/>
      <c r="G853" s="135"/>
      <c r="H853" s="135"/>
      <c r="I853" s="135"/>
      <c r="J853" s="135"/>
      <c r="K853" s="135"/>
      <c r="L853" s="135"/>
      <c r="M853" s="135"/>
      <c r="N853" s="135"/>
      <c r="O853" s="135"/>
      <c r="P853" s="135"/>
      <c r="Q853" s="135"/>
      <c r="R853" s="135"/>
      <c r="S853" s="135"/>
      <c r="T853" s="135"/>
      <c r="U853" s="135"/>
      <c r="V853" s="135"/>
      <c r="W853" s="135"/>
      <c r="X853" s="135"/>
      <c r="Y853" s="135"/>
      <c r="Z853" s="135"/>
    </row>
    <row r="854" spans="1:26" ht="21.6" customHeight="1">
      <c r="A854" s="135"/>
      <c r="B854" s="135"/>
      <c r="C854" s="135"/>
      <c r="D854" s="135"/>
      <c r="E854" s="135"/>
      <c r="F854" s="135"/>
      <c r="G854" s="135"/>
      <c r="H854" s="135"/>
      <c r="I854" s="135"/>
      <c r="J854" s="135"/>
      <c r="K854" s="135"/>
      <c r="L854" s="135"/>
      <c r="M854" s="135"/>
      <c r="N854" s="135"/>
      <c r="O854" s="135"/>
      <c r="P854" s="135"/>
      <c r="Q854" s="135"/>
      <c r="R854" s="135"/>
      <c r="S854" s="135"/>
      <c r="T854" s="135"/>
      <c r="U854" s="135"/>
      <c r="V854" s="135"/>
      <c r="W854" s="135"/>
      <c r="X854" s="135"/>
      <c r="Y854" s="135"/>
      <c r="Z854" s="135"/>
    </row>
    <row r="855" spans="1:26" ht="21.6" customHeight="1">
      <c r="A855" s="135"/>
      <c r="B855" s="135"/>
      <c r="C855" s="135"/>
      <c r="D855" s="135"/>
      <c r="E855" s="135"/>
      <c r="F855" s="135"/>
      <c r="G855" s="135"/>
      <c r="H855" s="135"/>
      <c r="I855" s="135"/>
      <c r="J855" s="135"/>
      <c r="K855" s="135"/>
      <c r="L855" s="135"/>
      <c r="M855" s="135"/>
      <c r="N855" s="135"/>
      <c r="O855" s="135"/>
      <c r="P855" s="135"/>
      <c r="Q855" s="135"/>
      <c r="R855" s="135"/>
      <c r="S855" s="135"/>
      <c r="T855" s="135"/>
      <c r="U855" s="135"/>
      <c r="V855" s="135"/>
      <c r="W855" s="135"/>
      <c r="X855" s="135"/>
      <c r="Y855" s="135"/>
      <c r="Z855" s="135"/>
    </row>
    <row r="856" spans="1:26" ht="21.6" customHeight="1">
      <c r="A856" s="135"/>
      <c r="B856" s="135"/>
      <c r="C856" s="135"/>
      <c r="D856" s="135"/>
      <c r="E856" s="135"/>
      <c r="F856" s="135"/>
      <c r="G856" s="135"/>
      <c r="H856" s="135"/>
      <c r="I856" s="135"/>
      <c r="J856" s="135"/>
      <c r="K856" s="135"/>
      <c r="L856" s="135"/>
      <c r="M856" s="135"/>
      <c r="N856" s="135"/>
      <c r="O856" s="135"/>
      <c r="P856" s="135"/>
      <c r="Q856" s="135"/>
      <c r="R856" s="135"/>
      <c r="S856" s="135"/>
      <c r="T856" s="135"/>
      <c r="U856" s="135"/>
      <c r="V856" s="135"/>
      <c r="W856" s="135"/>
      <c r="X856" s="135"/>
      <c r="Y856" s="135"/>
      <c r="Z856" s="135"/>
    </row>
    <row r="857" spans="1:26" ht="21.6" customHeight="1">
      <c r="A857" s="135"/>
      <c r="B857" s="135"/>
      <c r="C857" s="135"/>
      <c r="D857" s="135"/>
      <c r="E857" s="135"/>
      <c r="F857" s="135"/>
      <c r="G857" s="135"/>
      <c r="H857" s="135"/>
      <c r="I857" s="135"/>
      <c r="J857" s="135"/>
      <c r="K857" s="135"/>
      <c r="L857" s="135"/>
      <c r="M857" s="135"/>
      <c r="N857" s="135"/>
      <c r="O857" s="135"/>
      <c r="P857" s="135"/>
      <c r="Q857" s="135"/>
      <c r="R857" s="135"/>
      <c r="S857" s="135"/>
      <c r="T857" s="135"/>
      <c r="U857" s="135"/>
      <c r="V857" s="135"/>
      <c r="W857" s="135"/>
      <c r="X857" s="135"/>
      <c r="Y857" s="135"/>
      <c r="Z857" s="135"/>
    </row>
    <row r="858" spans="1:26" ht="21.6" customHeight="1">
      <c r="A858" s="135"/>
      <c r="B858" s="135"/>
      <c r="C858" s="135"/>
      <c r="D858" s="135"/>
      <c r="E858" s="135"/>
      <c r="F858" s="135"/>
      <c r="G858" s="135"/>
      <c r="H858" s="135"/>
      <c r="I858" s="135"/>
      <c r="J858" s="135"/>
      <c r="K858" s="135"/>
      <c r="L858" s="135"/>
      <c r="M858" s="135"/>
      <c r="N858" s="135"/>
      <c r="O858" s="135"/>
      <c r="P858" s="135"/>
      <c r="Q858" s="135"/>
      <c r="R858" s="135"/>
      <c r="S858" s="135"/>
      <c r="T858" s="135"/>
      <c r="U858" s="135"/>
      <c r="V858" s="135"/>
      <c r="W858" s="135"/>
      <c r="X858" s="135"/>
      <c r="Y858" s="135"/>
      <c r="Z858" s="135"/>
    </row>
    <row r="859" spans="1:26" ht="21.6" customHeight="1">
      <c r="A859" s="135"/>
      <c r="B859" s="135"/>
      <c r="C859" s="135"/>
      <c r="D859" s="135"/>
      <c r="E859" s="135"/>
      <c r="F859" s="135"/>
      <c r="G859" s="135"/>
      <c r="H859" s="135"/>
      <c r="I859" s="135"/>
      <c r="J859" s="135"/>
      <c r="K859" s="135"/>
      <c r="L859" s="135"/>
      <c r="M859" s="135"/>
      <c r="N859" s="135"/>
      <c r="O859" s="135"/>
      <c r="P859" s="135"/>
      <c r="Q859" s="135"/>
      <c r="R859" s="135"/>
      <c r="S859" s="135"/>
      <c r="T859" s="135"/>
      <c r="U859" s="135"/>
      <c r="V859" s="135"/>
      <c r="W859" s="135"/>
      <c r="X859" s="135"/>
      <c r="Y859" s="135"/>
      <c r="Z859" s="135"/>
    </row>
    <row r="860" spans="1:26" ht="21.6" customHeight="1">
      <c r="A860" s="135"/>
      <c r="B860" s="135"/>
      <c r="C860" s="135"/>
      <c r="D860" s="135"/>
      <c r="E860" s="135"/>
      <c r="F860" s="135"/>
      <c r="G860" s="135"/>
      <c r="H860" s="135"/>
      <c r="I860" s="135"/>
      <c r="J860" s="135"/>
      <c r="K860" s="135"/>
      <c r="L860" s="135"/>
      <c r="M860" s="135"/>
      <c r="N860" s="135"/>
      <c r="O860" s="135"/>
      <c r="P860" s="135"/>
      <c r="Q860" s="135"/>
      <c r="R860" s="135"/>
      <c r="S860" s="135"/>
      <c r="T860" s="135"/>
      <c r="U860" s="135"/>
      <c r="V860" s="135"/>
      <c r="W860" s="135"/>
      <c r="X860" s="135"/>
      <c r="Y860" s="135"/>
      <c r="Z860" s="135"/>
    </row>
    <row r="861" spans="1:26" ht="21.6" customHeight="1">
      <c r="A861" s="135"/>
      <c r="B861" s="135"/>
      <c r="C861" s="135"/>
      <c r="D861" s="135"/>
      <c r="E861" s="135"/>
      <c r="F861" s="135"/>
      <c r="G861" s="135"/>
      <c r="H861" s="135"/>
      <c r="I861" s="135"/>
      <c r="J861" s="135"/>
      <c r="K861" s="135"/>
      <c r="L861" s="135"/>
      <c r="M861" s="135"/>
      <c r="N861" s="135"/>
      <c r="O861" s="135"/>
      <c r="P861" s="135"/>
      <c r="Q861" s="135"/>
      <c r="R861" s="135"/>
      <c r="S861" s="135"/>
      <c r="T861" s="135"/>
      <c r="U861" s="135"/>
      <c r="V861" s="135"/>
      <c r="W861" s="135"/>
      <c r="X861" s="135"/>
      <c r="Y861" s="135"/>
      <c r="Z861" s="135"/>
    </row>
    <row r="862" spans="1:26" ht="21.6" customHeight="1">
      <c r="A862" s="135"/>
      <c r="B862" s="135"/>
      <c r="C862" s="135"/>
      <c r="D862" s="135"/>
      <c r="E862" s="135"/>
      <c r="F862" s="135"/>
      <c r="G862" s="135"/>
      <c r="H862" s="135"/>
      <c r="I862" s="135"/>
      <c r="J862" s="135"/>
      <c r="K862" s="135"/>
      <c r="L862" s="135"/>
      <c r="M862" s="135"/>
      <c r="N862" s="135"/>
      <c r="O862" s="135"/>
      <c r="P862" s="135"/>
      <c r="Q862" s="135"/>
      <c r="R862" s="135"/>
      <c r="S862" s="135"/>
      <c r="T862" s="135"/>
      <c r="U862" s="135"/>
      <c r="V862" s="135"/>
      <c r="W862" s="135"/>
      <c r="X862" s="135"/>
      <c r="Y862" s="135"/>
      <c r="Z862" s="135"/>
    </row>
    <row r="863" spans="1:26" ht="21.6" customHeight="1">
      <c r="A863" s="135"/>
      <c r="B863" s="135"/>
      <c r="C863" s="135"/>
      <c r="D863" s="135"/>
      <c r="E863" s="135"/>
      <c r="F863" s="135"/>
      <c r="G863" s="135"/>
      <c r="H863" s="135"/>
      <c r="I863" s="135"/>
      <c r="J863" s="135"/>
      <c r="K863" s="135"/>
      <c r="L863" s="135"/>
      <c r="M863" s="135"/>
      <c r="N863" s="135"/>
      <c r="O863" s="135"/>
      <c r="P863" s="135"/>
      <c r="Q863" s="135"/>
      <c r="R863" s="135"/>
      <c r="S863" s="135"/>
      <c r="T863" s="135"/>
      <c r="U863" s="135"/>
      <c r="V863" s="135"/>
      <c r="W863" s="135"/>
      <c r="X863" s="135"/>
      <c r="Y863" s="135"/>
      <c r="Z863" s="135"/>
    </row>
    <row r="864" spans="1:26" ht="21.6" customHeight="1">
      <c r="A864" s="135"/>
      <c r="B864" s="135"/>
      <c r="C864" s="135"/>
      <c r="D864" s="135"/>
      <c r="E864" s="135"/>
      <c r="F864" s="135"/>
      <c r="G864" s="135"/>
      <c r="H864" s="135"/>
      <c r="I864" s="135"/>
      <c r="J864" s="135"/>
      <c r="K864" s="135"/>
      <c r="L864" s="135"/>
      <c r="M864" s="135"/>
      <c r="N864" s="135"/>
      <c r="O864" s="135"/>
      <c r="P864" s="135"/>
      <c r="Q864" s="135"/>
      <c r="R864" s="135"/>
      <c r="S864" s="135"/>
      <c r="T864" s="135"/>
      <c r="U864" s="135"/>
      <c r="V864" s="135"/>
      <c r="W864" s="135"/>
      <c r="X864" s="135"/>
      <c r="Y864" s="135"/>
      <c r="Z864" s="135"/>
    </row>
    <row r="865" spans="1:26" ht="21.6" customHeight="1">
      <c r="A865" s="135"/>
      <c r="B865" s="135"/>
      <c r="C865" s="135"/>
      <c r="D865" s="135"/>
      <c r="E865" s="135"/>
      <c r="F865" s="135"/>
      <c r="G865" s="135"/>
      <c r="H865" s="135"/>
      <c r="I865" s="135"/>
      <c r="J865" s="135"/>
      <c r="K865" s="135"/>
      <c r="L865" s="135"/>
      <c r="M865" s="135"/>
      <c r="N865" s="135"/>
      <c r="O865" s="135"/>
      <c r="P865" s="135"/>
      <c r="Q865" s="135"/>
      <c r="R865" s="135"/>
      <c r="S865" s="135"/>
      <c r="T865" s="135"/>
      <c r="U865" s="135"/>
      <c r="V865" s="135"/>
      <c r="W865" s="135"/>
      <c r="X865" s="135"/>
      <c r="Y865" s="135"/>
      <c r="Z865" s="135"/>
    </row>
    <row r="866" spans="1:26" ht="21.6" customHeight="1">
      <c r="A866" s="135"/>
      <c r="B866" s="135"/>
      <c r="C866" s="135"/>
      <c r="D866" s="135"/>
      <c r="E866" s="135"/>
      <c r="F866" s="135"/>
      <c r="G866" s="135"/>
      <c r="H866" s="135"/>
      <c r="I866" s="135"/>
      <c r="J866" s="135"/>
      <c r="K866" s="135"/>
      <c r="L866" s="135"/>
      <c r="M866" s="135"/>
      <c r="N866" s="135"/>
      <c r="O866" s="135"/>
      <c r="P866" s="135"/>
      <c r="Q866" s="135"/>
      <c r="R866" s="135"/>
      <c r="S866" s="135"/>
      <c r="T866" s="135"/>
      <c r="U866" s="135"/>
      <c r="V866" s="135"/>
      <c r="W866" s="135"/>
      <c r="X866" s="135"/>
      <c r="Y866" s="135"/>
      <c r="Z866" s="135"/>
    </row>
    <row r="867" spans="1:26" ht="21.6" customHeight="1">
      <c r="A867" s="135"/>
      <c r="B867" s="135"/>
      <c r="C867" s="135"/>
      <c r="D867" s="135"/>
      <c r="E867" s="135"/>
      <c r="F867" s="135"/>
      <c r="G867" s="135"/>
      <c r="H867" s="135"/>
      <c r="I867" s="135"/>
      <c r="J867" s="135"/>
      <c r="K867" s="135"/>
      <c r="L867" s="135"/>
      <c r="M867" s="135"/>
      <c r="N867" s="135"/>
      <c r="O867" s="135"/>
      <c r="P867" s="135"/>
      <c r="Q867" s="135"/>
      <c r="R867" s="135"/>
      <c r="S867" s="135"/>
      <c r="T867" s="135"/>
      <c r="U867" s="135"/>
      <c r="V867" s="135"/>
      <c r="W867" s="135"/>
      <c r="X867" s="135"/>
      <c r="Y867" s="135"/>
      <c r="Z867" s="135"/>
    </row>
    <row r="868" spans="1:26" ht="21.6" customHeight="1">
      <c r="A868" s="135"/>
      <c r="B868" s="135"/>
      <c r="C868" s="135"/>
      <c r="D868" s="135"/>
      <c r="E868" s="135"/>
      <c r="F868" s="135"/>
      <c r="G868" s="135"/>
      <c r="H868" s="135"/>
      <c r="I868" s="135"/>
      <c r="J868" s="135"/>
      <c r="K868" s="135"/>
      <c r="L868" s="135"/>
      <c r="M868" s="135"/>
      <c r="N868" s="135"/>
      <c r="O868" s="135"/>
      <c r="P868" s="135"/>
      <c r="Q868" s="135"/>
      <c r="R868" s="135"/>
      <c r="S868" s="135"/>
      <c r="T868" s="135"/>
      <c r="U868" s="135"/>
      <c r="V868" s="135"/>
      <c r="W868" s="135"/>
      <c r="X868" s="135"/>
      <c r="Y868" s="135"/>
      <c r="Z868" s="135"/>
    </row>
    <row r="869" spans="1:26" ht="21.6" customHeight="1">
      <c r="A869" s="135"/>
      <c r="B869" s="135"/>
      <c r="C869" s="135"/>
      <c r="D869" s="135"/>
      <c r="E869" s="135"/>
      <c r="F869" s="135"/>
      <c r="G869" s="135"/>
      <c r="H869" s="135"/>
      <c r="I869" s="135"/>
      <c r="J869" s="135"/>
      <c r="K869" s="135"/>
      <c r="L869" s="135"/>
      <c r="M869" s="135"/>
      <c r="N869" s="135"/>
      <c r="O869" s="135"/>
      <c r="P869" s="135"/>
      <c r="Q869" s="135"/>
      <c r="R869" s="135"/>
      <c r="S869" s="135"/>
      <c r="T869" s="135"/>
      <c r="U869" s="135"/>
      <c r="V869" s="135"/>
      <c r="W869" s="135"/>
      <c r="X869" s="135"/>
      <c r="Y869" s="135"/>
      <c r="Z869" s="135"/>
    </row>
    <row r="870" spans="1:26" ht="21.6" customHeight="1">
      <c r="A870" s="135"/>
      <c r="B870" s="135"/>
      <c r="C870" s="135"/>
      <c r="D870" s="135"/>
      <c r="E870" s="135"/>
      <c r="F870" s="135"/>
      <c r="G870" s="135"/>
      <c r="H870" s="135"/>
      <c r="I870" s="135"/>
      <c r="J870" s="135"/>
      <c r="K870" s="135"/>
      <c r="L870" s="135"/>
      <c r="M870" s="135"/>
      <c r="N870" s="135"/>
      <c r="O870" s="135"/>
      <c r="P870" s="135"/>
      <c r="Q870" s="135"/>
      <c r="R870" s="135"/>
      <c r="S870" s="135"/>
      <c r="T870" s="135"/>
      <c r="U870" s="135"/>
      <c r="V870" s="135"/>
      <c r="W870" s="135"/>
      <c r="X870" s="135"/>
      <c r="Y870" s="135"/>
      <c r="Z870" s="135"/>
    </row>
    <row r="871" spans="1:26" ht="21.6" customHeight="1">
      <c r="A871" s="135"/>
      <c r="B871" s="135"/>
      <c r="C871" s="135"/>
      <c r="D871" s="135"/>
      <c r="E871" s="135"/>
      <c r="F871" s="135"/>
      <c r="G871" s="135"/>
      <c r="H871" s="135"/>
      <c r="I871" s="135"/>
      <c r="J871" s="135"/>
      <c r="K871" s="135"/>
      <c r="L871" s="135"/>
      <c r="M871" s="135"/>
      <c r="N871" s="135"/>
      <c r="O871" s="135"/>
      <c r="P871" s="135"/>
      <c r="Q871" s="135"/>
      <c r="R871" s="135"/>
      <c r="S871" s="135"/>
      <c r="T871" s="135"/>
      <c r="U871" s="135"/>
      <c r="V871" s="135"/>
      <c r="W871" s="135"/>
      <c r="X871" s="135"/>
      <c r="Y871" s="135"/>
      <c r="Z871" s="135"/>
    </row>
    <row r="872" spans="1:26" ht="21.6" customHeight="1">
      <c r="A872" s="135"/>
      <c r="B872" s="135"/>
      <c r="C872" s="135"/>
      <c r="D872" s="135"/>
      <c r="E872" s="135"/>
      <c r="F872" s="135"/>
      <c r="G872" s="135"/>
      <c r="H872" s="135"/>
      <c r="I872" s="135"/>
      <c r="J872" s="135"/>
      <c r="K872" s="135"/>
      <c r="L872" s="135"/>
      <c r="M872" s="135"/>
      <c r="N872" s="135"/>
      <c r="O872" s="135"/>
      <c r="P872" s="135"/>
      <c r="Q872" s="135"/>
      <c r="R872" s="135"/>
      <c r="S872" s="135"/>
      <c r="T872" s="135"/>
      <c r="U872" s="135"/>
      <c r="V872" s="135"/>
      <c r="W872" s="135"/>
      <c r="X872" s="135"/>
      <c r="Y872" s="135"/>
      <c r="Z872" s="135"/>
    </row>
    <row r="873" spans="1:26" ht="21.6" customHeight="1">
      <c r="A873" s="135"/>
      <c r="B873" s="135"/>
      <c r="C873" s="135"/>
      <c r="D873" s="135"/>
      <c r="E873" s="135"/>
      <c r="F873" s="135"/>
      <c r="G873" s="135"/>
      <c r="H873" s="135"/>
      <c r="I873" s="135"/>
      <c r="J873" s="135"/>
      <c r="K873" s="135"/>
      <c r="L873" s="135"/>
      <c r="M873" s="135"/>
      <c r="N873" s="135"/>
      <c r="O873" s="135"/>
      <c r="P873" s="135"/>
      <c r="Q873" s="135"/>
      <c r="R873" s="135"/>
      <c r="S873" s="135"/>
      <c r="T873" s="135"/>
      <c r="U873" s="135"/>
      <c r="V873" s="135"/>
      <c r="W873" s="135"/>
      <c r="X873" s="135"/>
      <c r="Y873" s="135"/>
      <c r="Z873" s="135"/>
    </row>
    <row r="874" spans="1:26" ht="21.6" customHeight="1">
      <c r="A874" s="135"/>
      <c r="B874" s="135"/>
      <c r="C874" s="135"/>
      <c r="D874" s="135"/>
      <c r="E874" s="135"/>
      <c r="F874" s="135"/>
      <c r="G874" s="135"/>
      <c r="H874" s="135"/>
      <c r="I874" s="135"/>
      <c r="J874" s="135"/>
      <c r="K874" s="135"/>
      <c r="L874" s="135"/>
      <c r="M874" s="135"/>
      <c r="N874" s="135"/>
      <c r="O874" s="135"/>
      <c r="P874" s="135"/>
      <c r="Q874" s="135"/>
      <c r="R874" s="135"/>
      <c r="S874" s="135"/>
      <c r="T874" s="135"/>
      <c r="U874" s="135"/>
      <c r="V874" s="135"/>
      <c r="W874" s="135"/>
      <c r="X874" s="135"/>
      <c r="Y874" s="135"/>
      <c r="Z874" s="135"/>
    </row>
    <row r="875" spans="1:26" ht="21.6" customHeight="1">
      <c r="A875" s="135"/>
      <c r="B875" s="135"/>
      <c r="C875" s="135"/>
      <c r="D875" s="135"/>
      <c r="E875" s="135"/>
      <c r="F875" s="135"/>
      <c r="G875" s="135"/>
      <c r="H875" s="135"/>
      <c r="I875" s="135"/>
      <c r="J875" s="135"/>
      <c r="K875" s="135"/>
      <c r="L875" s="135"/>
      <c r="M875" s="135"/>
      <c r="N875" s="135"/>
      <c r="O875" s="135"/>
      <c r="P875" s="135"/>
      <c r="Q875" s="135"/>
      <c r="R875" s="135"/>
      <c r="S875" s="135"/>
      <c r="T875" s="135"/>
      <c r="U875" s="135"/>
      <c r="V875" s="135"/>
      <c r="W875" s="135"/>
      <c r="X875" s="135"/>
      <c r="Y875" s="135"/>
      <c r="Z875" s="135"/>
    </row>
    <row r="876" spans="1:26" ht="21.6" customHeight="1">
      <c r="A876" s="135"/>
      <c r="B876" s="135"/>
      <c r="C876" s="135"/>
      <c r="D876" s="135"/>
      <c r="E876" s="135"/>
      <c r="F876" s="135"/>
      <c r="G876" s="135"/>
      <c r="H876" s="135"/>
      <c r="I876" s="135"/>
      <c r="J876" s="135"/>
      <c r="K876" s="135"/>
      <c r="L876" s="135"/>
      <c r="M876" s="135"/>
      <c r="N876" s="135"/>
      <c r="O876" s="135"/>
      <c r="P876" s="135"/>
      <c r="Q876" s="135"/>
      <c r="R876" s="135"/>
      <c r="S876" s="135"/>
      <c r="T876" s="135"/>
      <c r="U876" s="135"/>
      <c r="V876" s="135"/>
      <c r="W876" s="135"/>
      <c r="X876" s="135"/>
      <c r="Y876" s="135"/>
      <c r="Z876" s="135"/>
    </row>
    <row r="877" spans="1:26" ht="21.6" customHeight="1">
      <c r="A877" s="135"/>
      <c r="B877" s="135"/>
      <c r="C877" s="135"/>
      <c r="D877" s="135"/>
      <c r="E877" s="135"/>
      <c r="F877" s="135"/>
      <c r="G877" s="135"/>
      <c r="H877" s="135"/>
      <c r="I877" s="135"/>
      <c r="J877" s="135"/>
      <c r="K877" s="135"/>
      <c r="L877" s="135"/>
      <c r="M877" s="135"/>
      <c r="N877" s="135"/>
      <c r="O877" s="135"/>
      <c r="P877" s="135"/>
      <c r="Q877" s="135"/>
      <c r="R877" s="135"/>
      <c r="S877" s="135"/>
      <c r="T877" s="135"/>
      <c r="U877" s="135"/>
      <c r="V877" s="135"/>
      <c r="W877" s="135"/>
      <c r="X877" s="135"/>
      <c r="Y877" s="135"/>
      <c r="Z877" s="135"/>
    </row>
    <row r="878" spans="1:26" ht="21.6" customHeight="1">
      <c r="A878" s="135"/>
      <c r="B878" s="135"/>
      <c r="C878" s="135"/>
      <c r="D878" s="135"/>
      <c r="E878" s="135"/>
      <c r="F878" s="135"/>
      <c r="G878" s="135"/>
      <c r="H878" s="135"/>
      <c r="I878" s="135"/>
      <c r="J878" s="135"/>
      <c r="K878" s="135"/>
      <c r="L878" s="135"/>
      <c r="M878" s="135"/>
      <c r="N878" s="135"/>
      <c r="O878" s="135"/>
      <c r="P878" s="135"/>
      <c r="Q878" s="135"/>
      <c r="R878" s="135"/>
      <c r="S878" s="135"/>
      <c r="T878" s="135"/>
      <c r="U878" s="135"/>
      <c r="V878" s="135"/>
      <c r="W878" s="135"/>
      <c r="X878" s="135"/>
      <c r="Y878" s="135"/>
      <c r="Z878" s="135"/>
    </row>
    <row r="879" spans="1:26" ht="21.6" customHeight="1">
      <c r="A879" s="135"/>
      <c r="B879" s="135"/>
      <c r="C879" s="135"/>
      <c r="D879" s="135"/>
      <c r="E879" s="135"/>
      <c r="F879" s="135"/>
      <c r="G879" s="135"/>
      <c r="H879" s="135"/>
      <c r="I879" s="135"/>
      <c r="J879" s="135"/>
      <c r="K879" s="135"/>
      <c r="L879" s="135"/>
      <c r="M879" s="135"/>
      <c r="N879" s="135"/>
      <c r="O879" s="135"/>
      <c r="P879" s="135"/>
      <c r="Q879" s="135"/>
      <c r="R879" s="135"/>
      <c r="S879" s="135"/>
      <c r="T879" s="135"/>
      <c r="U879" s="135"/>
      <c r="V879" s="135"/>
      <c r="W879" s="135"/>
      <c r="X879" s="135"/>
      <c r="Y879" s="135"/>
      <c r="Z879" s="135"/>
    </row>
    <row r="880" spans="1:26" ht="21.6" customHeight="1">
      <c r="A880" s="135"/>
      <c r="B880" s="135"/>
      <c r="C880" s="135"/>
      <c r="D880" s="135"/>
      <c r="E880" s="135"/>
      <c r="F880" s="135"/>
      <c r="G880" s="135"/>
      <c r="H880" s="135"/>
      <c r="I880" s="135"/>
      <c r="J880" s="135"/>
      <c r="K880" s="135"/>
      <c r="L880" s="135"/>
      <c r="M880" s="135"/>
      <c r="N880" s="135"/>
      <c r="O880" s="135"/>
      <c r="P880" s="135"/>
      <c r="Q880" s="135"/>
      <c r="R880" s="135"/>
      <c r="S880" s="135"/>
      <c r="T880" s="135"/>
      <c r="U880" s="135"/>
      <c r="V880" s="135"/>
      <c r="W880" s="135"/>
      <c r="X880" s="135"/>
      <c r="Y880" s="135"/>
      <c r="Z880" s="135"/>
    </row>
    <row r="881" spans="1:26" ht="21.6" customHeight="1">
      <c r="A881" s="135"/>
      <c r="B881" s="135"/>
      <c r="C881" s="135"/>
      <c r="D881" s="135"/>
      <c r="E881" s="135"/>
      <c r="F881" s="135"/>
      <c r="G881" s="135"/>
      <c r="H881" s="135"/>
      <c r="I881" s="135"/>
      <c r="J881" s="135"/>
      <c r="K881" s="135"/>
      <c r="L881" s="135"/>
      <c r="M881" s="135"/>
      <c r="N881" s="135"/>
      <c r="O881" s="135"/>
      <c r="P881" s="135"/>
      <c r="Q881" s="135"/>
      <c r="R881" s="135"/>
      <c r="S881" s="135"/>
      <c r="T881" s="135"/>
      <c r="U881" s="135"/>
      <c r="V881" s="135"/>
      <c r="W881" s="135"/>
      <c r="X881" s="135"/>
      <c r="Y881" s="135"/>
      <c r="Z881" s="135"/>
    </row>
    <row r="882" spans="1:26" ht="21.6" customHeight="1">
      <c r="A882" s="135"/>
      <c r="B882" s="135"/>
      <c r="C882" s="135"/>
      <c r="D882" s="135"/>
      <c r="E882" s="135"/>
      <c r="F882" s="135"/>
      <c r="G882" s="135"/>
      <c r="H882" s="135"/>
      <c r="I882" s="135"/>
      <c r="J882" s="135"/>
      <c r="K882" s="135"/>
      <c r="L882" s="135"/>
      <c r="M882" s="135"/>
      <c r="N882" s="135"/>
      <c r="O882" s="135"/>
      <c r="P882" s="135"/>
      <c r="Q882" s="135"/>
      <c r="R882" s="135"/>
      <c r="S882" s="135"/>
      <c r="T882" s="135"/>
      <c r="U882" s="135"/>
      <c r="V882" s="135"/>
      <c r="W882" s="135"/>
      <c r="X882" s="135"/>
      <c r="Y882" s="135"/>
      <c r="Z882" s="135"/>
    </row>
    <row r="883" spans="1:26" ht="21.6" customHeight="1">
      <c r="A883" s="135"/>
      <c r="B883" s="135"/>
      <c r="C883" s="135"/>
      <c r="D883" s="135"/>
      <c r="E883" s="135"/>
      <c r="F883" s="135"/>
      <c r="G883" s="135"/>
      <c r="H883" s="135"/>
      <c r="I883" s="135"/>
      <c r="J883" s="135"/>
      <c r="K883" s="135"/>
      <c r="L883" s="135"/>
      <c r="M883" s="135"/>
      <c r="N883" s="135"/>
      <c r="O883" s="135"/>
      <c r="P883" s="135"/>
      <c r="Q883" s="135"/>
      <c r="R883" s="135"/>
      <c r="S883" s="135"/>
      <c r="T883" s="135"/>
      <c r="U883" s="135"/>
      <c r="V883" s="135"/>
      <c r="W883" s="135"/>
      <c r="X883" s="135"/>
      <c r="Y883" s="135"/>
      <c r="Z883" s="135"/>
    </row>
    <row r="884" spans="1:26" ht="21.6" customHeight="1">
      <c r="A884" s="135"/>
      <c r="B884" s="135"/>
      <c r="C884" s="135"/>
      <c r="D884" s="135"/>
      <c r="E884" s="135"/>
      <c r="F884" s="135"/>
      <c r="G884" s="135"/>
      <c r="H884" s="135"/>
      <c r="I884" s="135"/>
      <c r="J884" s="135"/>
      <c r="K884" s="135"/>
      <c r="L884" s="135"/>
      <c r="M884" s="135"/>
      <c r="N884" s="135"/>
      <c r="O884" s="135"/>
      <c r="P884" s="135"/>
      <c r="Q884" s="135"/>
      <c r="R884" s="135"/>
      <c r="S884" s="135"/>
      <c r="T884" s="135"/>
      <c r="U884" s="135"/>
      <c r="V884" s="135"/>
      <c r="W884" s="135"/>
      <c r="X884" s="135"/>
      <c r="Y884" s="135"/>
      <c r="Z884" s="135"/>
    </row>
    <row r="885" spans="1:26" ht="21.6" customHeight="1">
      <c r="A885" s="135"/>
      <c r="B885" s="135"/>
      <c r="C885" s="135"/>
      <c r="D885" s="135"/>
      <c r="E885" s="135"/>
      <c r="F885" s="135"/>
      <c r="G885" s="135"/>
      <c r="H885" s="135"/>
      <c r="I885" s="135"/>
      <c r="J885" s="135"/>
      <c r="K885" s="135"/>
      <c r="L885" s="135"/>
      <c r="M885" s="135"/>
      <c r="N885" s="135"/>
      <c r="O885" s="135"/>
      <c r="P885" s="135"/>
      <c r="Q885" s="135"/>
      <c r="R885" s="135"/>
      <c r="S885" s="135"/>
      <c r="T885" s="135"/>
      <c r="U885" s="135"/>
      <c r="V885" s="135"/>
      <c r="W885" s="135"/>
      <c r="X885" s="135"/>
      <c r="Y885" s="135"/>
      <c r="Z885" s="135"/>
    </row>
    <row r="886" spans="1:26" ht="21.6" customHeight="1">
      <c r="A886" s="135"/>
      <c r="B886" s="135"/>
      <c r="C886" s="135"/>
      <c r="D886" s="135"/>
      <c r="E886" s="135"/>
      <c r="F886" s="135"/>
      <c r="G886" s="135"/>
      <c r="H886" s="135"/>
      <c r="I886" s="135"/>
      <c r="J886" s="135"/>
      <c r="K886" s="135"/>
      <c r="L886" s="135"/>
      <c r="M886" s="135"/>
      <c r="N886" s="135"/>
      <c r="O886" s="135"/>
      <c r="P886" s="135"/>
      <c r="Q886" s="135"/>
      <c r="R886" s="135"/>
      <c r="S886" s="135"/>
      <c r="T886" s="135"/>
      <c r="U886" s="135"/>
      <c r="V886" s="135"/>
      <c r="W886" s="135"/>
      <c r="X886" s="135"/>
      <c r="Y886" s="135"/>
      <c r="Z886" s="135"/>
    </row>
    <row r="887" spans="1:26" ht="21.6" customHeight="1">
      <c r="A887" s="135"/>
      <c r="B887" s="135"/>
      <c r="C887" s="135"/>
      <c r="D887" s="135"/>
      <c r="E887" s="135"/>
      <c r="F887" s="135"/>
      <c r="G887" s="135"/>
      <c r="H887" s="135"/>
      <c r="I887" s="135"/>
      <c r="J887" s="135"/>
      <c r="K887" s="135"/>
      <c r="L887" s="135"/>
      <c r="M887" s="135"/>
      <c r="N887" s="135"/>
      <c r="O887" s="135"/>
      <c r="P887" s="135"/>
      <c r="Q887" s="135"/>
      <c r="R887" s="135"/>
      <c r="S887" s="135"/>
      <c r="T887" s="135"/>
      <c r="U887" s="135"/>
      <c r="V887" s="135"/>
      <c r="W887" s="135"/>
      <c r="X887" s="135"/>
      <c r="Y887" s="135"/>
      <c r="Z887" s="135"/>
    </row>
    <row r="888" spans="1:26" ht="21.6" customHeight="1">
      <c r="A888" s="135"/>
      <c r="B888" s="135"/>
      <c r="C888" s="135"/>
      <c r="D888" s="135"/>
      <c r="E888" s="135"/>
      <c r="F888" s="135"/>
      <c r="G888" s="135"/>
      <c r="H888" s="135"/>
      <c r="I888" s="135"/>
      <c r="J888" s="135"/>
      <c r="K888" s="135"/>
      <c r="L888" s="135"/>
      <c r="M888" s="135"/>
      <c r="N888" s="135"/>
      <c r="O888" s="135"/>
      <c r="P888" s="135"/>
      <c r="Q888" s="135"/>
      <c r="R888" s="135"/>
      <c r="S888" s="135"/>
      <c r="T888" s="135"/>
      <c r="U888" s="135"/>
      <c r="V888" s="135"/>
      <c r="W888" s="135"/>
      <c r="X888" s="135"/>
      <c r="Y888" s="135"/>
      <c r="Z888" s="135"/>
    </row>
    <row r="889" spans="1:26" ht="21.6" customHeight="1">
      <c r="A889" s="135"/>
      <c r="B889" s="135"/>
      <c r="C889" s="135"/>
      <c r="D889" s="135"/>
      <c r="E889" s="135"/>
      <c r="F889" s="135"/>
      <c r="G889" s="135"/>
      <c r="H889" s="135"/>
      <c r="I889" s="135"/>
      <c r="J889" s="135"/>
      <c r="K889" s="135"/>
      <c r="L889" s="135"/>
      <c r="M889" s="135"/>
      <c r="N889" s="135"/>
      <c r="O889" s="135"/>
      <c r="P889" s="135"/>
      <c r="Q889" s="135"/>
      <c r="R889" s="135"/>
      <c r="S889" s="135"/>
      <c r="T889" s="135"/>
      <c r="U889" s="135"/>
      <c r="V889" s="135"/>
      <c r="W889" s="135"/>
      <c r="X889" s="135"/>
      <c r="Y889" s="135"/>
      <c r="Z889" s="135"/>
    </row>
    <row r="890" spans="1:26" ht="21.6" customHeight="1">
      <c r="A890" s="135"/>
      <c r="B890" s="135"/>
      <c r="C890" s="135"/>
      <c r="D890" s="135"/>
      <c r="E890" s="135"/>
      <c r="F890" s="135"/>
      <c r="G890" s="135"/>
      <c r="H890" s="135"/>
      <c r="I890" s="135"/>
      <c r="J890" s="135"/>
      <c r="K890" s="135"/>
      <c r="L890" s="135"/>
      <c r="M890" s="135"/>
      <c r="N890" s="135"/>
      <c r="O890" s="135"/>
      <c r="P890" s="135"/>
      <c r="Q890" s="135"/>
      <c r="R890" s="135"/>
      <c r="S890" s="135"/>
      <c r="T890" s="135"/>
      <c r="U890" s="135"/>
      <c r="V890" s="135"/>
      <c r="W890" s="135"/>
      <c r="X890" s="135"/>
      <c r="Y890" s="135"/>
      <c r="Z890" s="135"/>
    </row>
    <row r="891" spans="1:26" ht="21.6" customHeight="1">
      <c r="A891" s="135"/>
      <c r="B891" s="135"/>
      <c r="C891" s="135"/>
      <c r="D891" s="135"/>
      <c r="E891" s="135"/>
      <c r="F891" s="135"/>
      <c r="G891" s="135"/>
      <c r="H891" s="135"/>
      <c r="I891" s="135"/>
      <c r="J891" s="135"/>
      <c r="K891" s="135"/>
      <c r="L891" s="135"/>
      <c r="M891" s="135"/>
      <c r="N891" s="135"/>
      <c r="O891" s="135"/>
      <c r="P891" s="135"/>
      <c r="Q891" s="135"/>
      <c r="R891" s="135"/>
      <c r="S891" s="135"/>
      <c r="T891" s="135"/>
      <c r="U891" s="135"/>
      <c r="V891" s="135"/>
      <c r="W891" s="135"/>
      <c r="X891" s="135"/>
      <c r="Y891" s="135"/>
      <c r="Z891" s="135"/>
    </row>
    <row r="892" spans="1:26" ht="21.6" customHeight="1">
      <c r="A892" s="135"/>
      <c r="B892" s="135"/>
      <c r="C892" s="135"/>
      <c r="D892" s="135"/>
      <c r="E892" s="135"/>
      <c r="F892" s="135"/>
      <c r="G892" s="135"/>
      <c r="H892" s="135"/>
      <c r="I892" s="135"/>
      <c r="J892" s="135"/>
      <c r="K892" s="135"/>
      <c r="L892" s="135"/>
      <c r="M892" s="135"/>
      <c r="N892" s="135"/>
      <c r="O892" s="135"/>
      <c r="P892" s="135"/>
      <c r="Q892" s="135"/>
      <c r="R892" s="135"/>
      <c r="S892" s="135"/>
      <c r="T892" s="135"/>
      <c r="U892" s="135"/>
      <c r="V892" s="135"/>
      <c r="W892" s="135"/>
      <c r="X892" s="135"/>
      <c r="Y892" s="135"/>
      <c r="Z892" s="135"/>
    </row>
    <row r="893" spans="1:26" ht="21.6" customHeight="1">
      <c r="A893" s="135"/>
      <c r="B893" s="135"/>
      <c r="C893" s="135"/>
      <c r="D893" s="135"/>
      <c r="E893" s="135"/>
      <c r="F893" s="135"/>
      <c r="G893" s="135"/>
      <c r="H893" s="135"/>
      <c r="I893" s="135"/>
      <c r="J893" s="135"/>
      <c r="K893" s="135"/>
      <c r="L893" s="135"/>
      <c r="M893" s="135"/>
      <c r="N893" s="135"/>
      <c r="O893" s="135"/>
      <c r="P893" s="135"/>
      <c r="Q893" s="135"/>
      <c r="R893" s="135"/>
      <c r="S893" s="135"/>
      <c r="T893" s="135"/>
      <c r="U893" s="135"/>
      <c r="V893" s="135"/>
      <c r="W893" s="135"/>
      <c r="X893" s="135"/>
      <c r="Y893" s="135"/>
      <c r="Z893" s="135"/>
    </row>
    <row r="894" spans="1:26" ht="21.6" customHeight="1">
      <c r="A894" s="135"/>
      <c r="B894" s="135"/>
      <c r="C894" s="135"/>
      <c r="D894" s="135"/>
      <c r="E894" s="135"/>
      <c r="F894" s="135"/>
      <c r="G894" s="135"/>
      <c r="H894" s="135"/>
      <c r="I894" s="135"/>
      <c r="J894" s="135"/>
      <c r="K894" s="135"/>
      <c r="L894" s="135"/>
      <c r="M894" s="135"/>
      <c r="N894" s="135"/>
      <c r="O894" s="135"/>
      <c r="P894" s="135"/>
      <c r="Q894" s="135"/>
      <c r="R894" s="135"/>
      <c r="S894" s="135"/>
      <c r="T894" s="135"/>
      <c r="U894" s="135"/>
      <c r="V894" s="135"/>
      <c r="W894" s="135"/>
      <c r="X894" s="135"/>
      <c r="Y894" s="135"/>
      <c r="Z894" s="135"/>
    </row>
    <row r="895" spans="1:26" ht="21.6" customHeight="1">
      <c r="A895" s="135"/>
      <c r="B895" s="135"/>
      <c r="C895" s="135"/>
      <c r="D895" s="135"/>
      <c r="E895" s="135"/>
      <c r="F895" s="135"/>
      <c r="G895" s="135"/>
      <c r="H895" s="135"/>
      <c r="I895" s="135"/>
      <c r="J895" s="135"/>
      <c r="K895" s="135"/>
      <c r="L895" s="135"/>
      <c r="M895" s="135"/>
      <c r="N895" s="135"/>
      <c r="O895" s="135"/>
      <c r="P895" s="135"/>
      <c r="Q895" s="135"/>
      <c r="R895" s="135"/>
      <c r="S895" s="135"/>
      <c r="T895" s="135"/>
      <c r="U895" s="135"/>
      <c r="V895" s="135"/>
      <c r="W895" s="135"/>
      <c r="X895" s="135"/>
      <c r="Y895" s="135"/>
      <c r="Z895" s="135"/>
    </row>
    <row r="896" spans="1:26" ht="21.6" customHeight="1">
      <c r="A896" s="135"/>
      <c r="B896" s="135"/>
      <c r="C896" s="135"/>
      <c r="D896" s="135"/>
      <c r="E896" s="135"/>
      <c r="F896" s="135"/>
      <c r="G896" s="135"/>
      <c r="H896" s="135"/>
      <c r="I896" s="135"/>
      <c r="J896" s="135"/>
      <c r="K896" s="135"/>
      <c r="L896" s="135"/>
      <c r="M896" s="135"/>
      <c r="N896" s="135"/>
      <c r="O896" s="135"/>
      <c r="P896" s="135"/>
      <c r="Q896" s="135"/>
      <c r="R896" s="135"/>
      <c r="S896" s="135"/>
      <c r="T896" s="135"/>
      <c r="U896" s="135"/>
      <c r="V896" s="135"/>
      <c r="W896" s="135"/>
      <c r="X896" s="135"/>
      <c r="Y896" s="135"/>
      <c r="Z896" s="135"/>
    </row>
    <row r="897" spans="1:26" ht="21.6" customHeight="1">
      <c r="A897" s="135"/>
      <c r="B897" s="135"/>
      <c r="C897" s="135"/>
      <c r="D897" s="135"/>
      <c r="E897" s="135"/>
      <c r="F897" s="135"/>
      <c r="G897" s="135"/>
      <c r="H897" s="135"/>
      <c r="I897" s="135"/>
      <c r="J897" s="135"/>
      <c r="K897" s="135"/>
      <c r="L897" s="135"/>
      <c r="M897" s="135"/>
      <c r="N897" s="135"/>
      <c r="O897" s="135"/>
      <c r="P897" s="135"/>
      <c r="Q897" s="135"/>
      <c r="R897" s="135"/>
      <c r="S897" s="135"/>
      <c r="T897" s="135"/>
      <c r="U897" s="135"/>
      <c r="V897" s="135"/>
      <c r="W897" s="135"/>
      <c r="X897" s="135"/>
      <c r="Y897" s="135"/>
      <c r="Z897" s="135"/>
    </row>
    <row r="898" spans="1:26" ht="21.6" customHeight="1">
      <c r="A898" s="135"/>
      <c r="B898" s="135"/>
      <c r="C898" s="135"/>
      <c r="D898" s="135"/>
      <c r="E898" s="135"/>
      <c r="F898" s="135"/>
      <c r="G898" s="135"/>
      <c r="H898" s="135"/>
      <c r="I898" s="135"/>
      <c r="J898" s="135"/>
      <c r="K898" s="135"/>
      <c r="L898" s="135"/>
      <c r="M898" s="135"/>
      <c r="N898" s="135"/>
      <c r="O898" s="135"/>
      <c r="P898" s="135"/>
      <c r="Q898" s="135"/>
      <c r="R898" s="135"/>
      <c r="S898" s="135"/>
      <c r="T898" s="135"/>
      <c r="U898" s="135"/>
      <c r="V898" s="135"/>
      <c r="W898" s="135"/>
      <c r="X898" s="135"/>
      <c r="Y898" s="135"/>
      <c r="Z898" s="135"/>
    </row>
    <row r="899" spans="1:26" ht="21.6" customHeight="1">
      <c r="A899" s="135"/>
      <c r="B899" s="135"/>
      <c r="C899" s="135"/>
      <c r="D899" s="135"/>
      <c r="E899" s="135"/>
      <c r="F899" s="135"/>
      <c r="G899" s="135"/>
      <c r="H899" s="135"/>
      <c r="I899" s="135"/>
      <c r="J899" s="135"/>
      <c r="K899" s="135"/>
      <c r="L899" s="135"/>
      <c r="M899" s="135"/>
      <c r="N899" s="135"/>
      <c r="O899" s="135"/>
      <c r="P899" s="135"/>
      <c r="Q899" s="135"/>
      <c r="R899" s="135"/>
      <c r="S899" s="135"/>
      <c r="T899" s="135"/>
      <c r="U899" s="135"/>
      <c r="V899" s="135"/>
      <c r="W899" s="135"/>
      <c r="X899" s="135"/>
      <c r="Y899" s="135"/>
      <c r="Z899" s="135"/>
    </row>
    <row r="900" spans="1:26" ht="21.6" customHeight="1">
      <c r="A900" s="135"/>
      <c r="B900" s="135"/>
      <c r="C900" s="135"/>
      <c r="D900" s="135"/>
      <c r="E900" s="135"/>
      <c r="F900" s="135"/>
      <c r="G900" s="135"/>
      <c r="H900" s="135"/>
      <c r="I900" s="135"/>
      <c r="J900" s="135"/>
      <c r="K900" s="135"/>
      <c r="L900" s="135"/>
      <c r="M900" s="135"/>
      <c r="N900" s="135"/>
      <c r="O900" s="135"/>
      <c r="P900" s="135"/>
      <c r="Q900" s="135"/>
      <c r="R900" s="135"/>
      <c r="S900" s="135"/>
      <c r="T900" s="135"/>
      <c r="U900" s="135"/>
      <c r="V900" s="135"/>
      <c r="W900" s="135"/>
      <c r="X900" s="135"/>
      <c r="Y900" s="135"/>
      <c r="Z900" s="135"/>
    </row>
    <row r="901" spans="1:26" ht="21.6" customHeight="1">
      <c r="A901" s="135"/>
      <c r="B901" s="135"/>
      <c r="C901" s="135"/>
      <c r="D901" s="135"/>
      <c r="E901" s="135"/>
      <c r="F901" s="135"/>
      <c r="G901" s="135"/>
      <c r="H901" s="135"/>
      <c r="I901" s="135"/>
      <c r="J901" s="135"/>
      <c r="K901" s="135"/>
      <c r="L901" s="135"/>
      <c r="M901" s="135"/>
      <c r="N901" s="135"/>
      <c r="O901" s="135"/>
      <c r="P901" s="135"/>
      <c r="Q901" s="135"/>
      <c r="R901" s="135"/>
      <c r="S901" s="135"/>
      <c r="T901" s="135"/>
      <c r="U901" s="135"/>
      <c r="V901" s="135"/>
      <c r="W901" s="135"/>
      <c r="X901" s="135"/>
      <c r="Y901" s="135"/>
      <c r="Z901" s="135"/>
    </row>
    <row r="902" spans="1:26" ht="21.6" customHeight="1">
      <c r="A902" s="135"/>
      <c r="B902" s="135"/>
      <c r="C902" s="135"/>
      <c r="D902" s="135"/>
      <c r="E902" s="135"/>
      <c r="F902" s="135"/>
      <c r="G902" s="135"/>
      <c r="H902" s="135"/>
      <c r="I902" s="135"/>
      <c r="J902" s="135"/>
      <c r="K902" s="135"/>
      <c r="L902" s="135"/>
      <c r="M902" s="135"/>
      <c r="N902" s="135"/>
      <c r="O902" s="135"/>
      <c r="P902" s="135"/>
      <c r="Q902" s="135"/>
      <c r="R902" s="135"/>
      <c r="S902" s="135"/>
      <c r="T902" s="135"/>
      <c r="U902" s="135"/>
      <c r="V902" s="135"/>
      <c r="W902" s="135"/>
      <c r="X902" s="135"/>
      <c r="Y902" s="135"/>
      <c r="Z902" s="135"/>
    </row>
    <row r="903" spans="1:26" ht="21.6" customHeight="1">
      <c r="A903" s="135"/>
      <c r="B903" s="135"/>
      <c r="C903" s="135"/>
      <c r="D903" s="135"/>
      <c r="E903" s="135"/>
      <c r="F903" s="135"/>
      <c r="G903" s="135"/>
      <c r="H903" s="135"/>
      <c r="I903" s="135"/>
      <c r="J903" s="135"/>
      <c r="K903" s="135"/>
      <c r="L903" s="135"/>
      <c r="M903" s="135"/>
      <c r="N903" s="135"/>
      <c r="O903" s="135"/>
      <c r="P903" s="135"/>
      <c r="Q903" s="135"/>
      <c r="R903" s="135"/>
      <c r="S903" s="135"/>
      <c r="T903" s="135"/>
      <c r="U903" s="135"/>
      <c r="V903" s="135"/>
      <c r="W903" s="135"/>
      <c r="X903" s="135"/>
      <c r="Y903" s="135"/>
      <c r="Z903" s="135"/>
    </row>
    <row r="904" spans="1:26" ht="21.6" customHeight="1">
      <c r="A904" s="135"/>
      <c r="B904" s="135"/>
      <c r="C904" s="135"/>
      <c r="D904" s="135"/>
      <c r="E904" s="135"/>
      <c r="F904" s="135"/>
      <c r="G904" s="135"/>
      <c r="H904" s="135"/>
      <c r="I904" s="135"/>
      <c r="J904" s="135"/>
      <c r="K904" s="135"/>
      <c r="L904" s="135"/>
      <c r="M904" s="135"/>
      <c r="N904" s="135"/>
      <c r="O904" s="135"/>
      <c r="P904" s="135"/>
      <c r="Q904" s="135"/>
      <c r="R904" s="135"/>
      <c r="S904" s="135"/>
      <c r="T904" s="135"/>
      <c r="U904" s="135"/>
      <c r="V904" s="135"/>
      <c r="W904" s="135"/>
      <c r="X904" s="135"/>
      <c r="Y904" s="135"/>
      <c r="Z904" s="135"/>
    </row>
    <row r="905" spans="1:26" ht="21.6" customHeight="1">
      <c r="A905" s="135"/>
      <c r="B905" s="135"/>
      <c r="C905" s="135"/>
      <c r="D905" s="135"/>
      <c r="E905" s="135"/>
      <c r="F905" s="135"/>
      <c r="G905" s="135"/>
      <c r="H905" s="135"/>
      <c r="I905" s="135"/>
      <c r="J905" s="135"/>
      <c r="K905" s="135"/>
      <c r="L905" s="135"/>
      <c r="M905" s="135"/>
      <c r="N905" s="135"/>
      <c r="O905" s="135"/>
      <c r="P905" s="135"/>
      <c r="Q905" s="135"/>
      <c r="R905" s="135"/>
      <c r="S905" s="135"/>
      <c r="T905" s="135"/>
      <c r="U905" s="135"/>
      <c r="V905" s="135"/>
      <c r="W905" s="135"/>
      <c r="X905" s="135"/>
      <c r="Y905" s="135"/>
      <c r="Z905" s="135"/>
    </row>
    <row r="906" spans="1:26" ht="21.6" customHeight="1">
      <c r="A906" s="135"/>
      <c r="B906" s="135"/>
      <c r="C906" s="135"/>
      <c r="D906" s="135"/>
      <c r="E906" s="135"/>
      <c r="F906" s="135"/>
      <c r="G906" s="135"/>
      <c r="H906" s="135"/>
      <c r="I906" s="135"/>
      <c r="J906" s="135"/>
      <c r="K906" s="135"/>
      <c r="L906" s="135"/>
      <c r="M906" s="135"/>
      <c r="N906" s="135"/>
      <c r="O906" s="135"/>
      <c r="P906" s="135"/>
      <c r="Q906" s="135"/>
      <c r="R906" s="135"/>
      <c r="S906" s="135"/>
      <c r="T906" s="135"/>
      <c r="U906" s="135"/>
      <c r="V906" s="135"/>
      <c r="W906" s="135"/>
      <c r="X906" s="135"/>
      <c r="Y906" s="135"/>
      <c r="Z906" s="135"/>
    </row>
    <row r="907" spans="1:26" ht="21.6" customHeight="1">
      <c r="A907" s="135"/>
      <c r="B907" s="135"/>
      <c r="C907" s="135"/>
      <c r="D907" s="135"/>
      <c r="E907" s="135"/>
      <c r="F907" s="135"/>
      <c r="G907" s="135"/>
      <c r="H907" s="135"/>
      <c r="I907" s="135"/>
      <c r="J907" s="135"/>
      <c r="K907" s="135"/>
      <c r="L907" s="135"/>
      <c r="M907" s="135"/>
      <c r="N907" s="135"/>
      <c r="O907" s="135"/>
      <c r="P907" s="135"/>
      <c r="Q907" s="135"/>
      <c r="R907" s="135"/>
      <c r="S907" s="135"/>
      <c r="T907" s="135"/>
      <c r="U907" s="135"/>
      <c r="V907" s="135"/>
      <c r="W907" s="135"/>
      <c r="X907" s="135"/>
      <c r="Y907" s="135"/>
      <c r="Z907" s="135"/>
    </row>
    <row r="908" spans="1:26" ht="21.6" customHeight="1">
      <c r="A908" s="135"/>
      <c r="B908" s="135"/>
      <c r="C908" s="135"/>
      <c r="D908" s="135"/>
      <c r="E908" s="135"/>
      <c r="F908" s="135"/>
      <c r="G908" s="135"/>
      <c r="H908" s="135"/>
      <c r="I908" s="135"/>
      <c r="J908" s="135"/>
      <c r="K908" s="135"/>
      <c r="L908" s="135"/>
      <c r="M908" s="135"/>
      <c r="N908" s="135"/>
      <c r="O908" s="135"/>
      <c r="P908" s="135"/>
      <c r="Q908" s="135"/>
      <c r="R908" s="135"/>
      <c r="S908" s="135"/>
      <c r="T908" s="135"/>
      <c r="U908" s="135"/>
      <c r="V908" s="135"/>
      <c r="W908" s="135"/>
      <c r="X908" s="135"/>
      <c r="Y908" s="135"/>
      <c r="Z908" s="135"/>
    </row>
    <row r="909" spans="1:26" ht="21.6" customHeight="1">
      <c r="A909" s="135"/>
      <c r="B909" s="135"/>
      <c r="C909" s="135"/>
      <c r="D909" s="135"/>
      <c r="E909" s="135"/>
      <c r="F909" s="135"/>
      <c r="G909" s="135"/>
      <c r="H909" s="135"/>
      <c r="I909" s="135"/>
      <c r="J909" s="135"/>
      <c r="K909" s="135"/>
      <c r="L909" s="135"/>
      <c r="M909" s="135"/>
      <c r="N909" s="135"/>
      <c r="O909" s="135"/>
      <c r="P909" s="135"/>
      <c r="Q909" s="135"/>
      <c r="R909" s="135"/>
      <c r="S909" s="135"/>
      <c r="T909" s="135"/>
      <c r="U909" s="135"/>
      <c r="V909" s="135"/>
      <c r="W909" s="135"/>
      <c r="X909" s="135"/>
      <c r="Y909" s="135"/>
      <c r="Z909" s="135"/>
    </row>
    <row r="910" spans="1:26" ht="21.6" customHeight="1">
      <c r="A910" s="135"/>
      <c r="B910" s="135"/>
      <c r="C910" s="135"/>
      <c r="D910" s="135"/>
      <c r="E910" s="135"/>
      <c r="F910" s="135"/>
      <c r="G910" s="135"/>
      <c r="H910" s="135"/>
      <c r="I910" s="135"/>
      <c r="J910" s="135"/>
      <c r="K910" s="135"/>
      <c r="L910" s="135"/>
      <c r="M910" s="135"/>
      <c r="N910" s="135"/>
      <c r="O910" s="135"/>
      <c r="P910" s="135"/>
      <c r="Q910" s="135"/>
      <c r="R910" s="135"/>
      <c r="S910" s="135"/>
      <c r="T910" s="135"/>
      <c r="U910" s="135"/>
      <c r="V910" s="135"/>
      <c r="W910" s="135"/>
      <c r="X910" s="135"/>
      <c r="Y910" s="135"/>
      <c r="Z910" s="135"/>
    </row>
    <row r="911" spans="1:26" ht="21.6" customHeight="1">
      <c r="A911" s="135"/>
      <c r="B911" s="135"/>
      <c r="C911" s="135"/>
      <c r="D911" s="135"/>
      <c r="E911" s="135"/>
      <c r="F911" s="135"/>
      <c r="G911" s="135"/>
      <c r="H911" s="135"/>
      <c r="I911" s="135"/>
      <c r="J911" s="135"/>
      <c r="K911" s="135"/>
      <c r="L911" s="135"/>
      <c r="M911" s="135"/>
      <c r="N911" s="135"/>
      <c r="O911" s="135"/>
      <c r="P911" s="135"/>
      <c r="Q911" s="135"/>
      <c r="R911" s="135"/>
      <c r="S911" s="135"/>
      <c r="T911" s="135"/>
      <c r="U911" s="135"/>
      <c r="V911" s="135"/>
      <c r="W911" s="135"/>
      <c r="X911" s="135"/>
      <c r="Y911" s="135"/>
      <c r="Z911" s="135"/>
    </row>
    <row r="912" spans="1:26" ht="21.6" customHeight="1">
      <c r="A912" s="135"/>
      <c r="B912" s="135"/>
      <c r="C912" s="135"/>
      <c r="D912" s="135"/>
      <c r="E912" s="135"/>
      <c r="F912" s="135"/>
      <c r="G912" s="135"/>
      <c r="H912" s="135"/>
      <c r="I912" s="135"/>
      <c r="J912" s="135"/>
      <c r="K912" s="135"/>
      <c r="L912" s="135"/>
      <c r="M912" s="135"/>
      <c r="N912" s="135"/>
      <c r="O912" s="135"/>
      <c r="P912" s="135"/>
      <c r="Q912" s="135"/>
      <c r="R912" s="135"/>
      <c r="S912" s="135"/>
      <c r="T912" s="135"/>
      <c r="U912" s="135"/>
      <c r="V912" s="135"/>
      <c r="W912" s="135"/>
      <c r="X912" s="135"/>
      <c r="Y912" s="135"/>
      <c r="Z912" s="135"/>
    </row>
    <row r="913" spans="1:26" ht="21.6" customHeight="1">
      <c r="A913" s="135"/>
      <c r="B913" s="135"/>
      <c r="C913" s="135"/>
      <c r="D913" s="135"/>
      <c r="E913" s="135"/>
      <c r="F913" s="135"/>
      <c r="G913" s="135"/>
      <c r="H913" s="135"/>
      <c r="I913" s="135"/>
      <c r="J913" s="135"/>
      <c r="K913" s="135"/>
      <c r="L913" s="135"/>
      <c r="M913" s="135"/>
      <c r="N913" s="135"/>
      <c r="O913" s="135"/>
      <c r="P913" s="135"/>
      <c r="Q913" s="135"/>
      <c r="R913" s="135"/>
      <c r="S913" s="135"/>
      <c r="T913" s="135"/>
      <c r="U913" s="135"/>
      <c r="V913" s="135"/>
      <c r="W913" s="135"/>
      <c r="X913" s="135"/>
      <c r="Y913" s="135"/>
      <c r="Z913" s="135"/>
    </row>
    <row r="914" spans="1:26" ht="21.6" customHeight="1">
      <c r="A914" s="135"/>
      <c r="B914" s="135"/>
      <c r="C914" s="135"/>
      <c r="D914" s="135"/>
      <c r="E914" s="135"/>
      <c r="F914" s="135"/>
      <c r="G914" s="135"/>
      <c r="H914" s="135"/>
      <c r="I914" s="135"/>
      <c r="J914" s="135"/>
      <c r="K914" s="135"/>
      <c r="L914" s="135"/>
      <c r="M914" s="135"/>
      <c r="N914" s="135"/>
      <c r="O914" s="135"/>
      <c r="P914" s="135"/>
      <c r="Q914" s="135"/>
      <c r="R914" s="135"/>
      <c r="S914" s="135"/>
      <c r="T914" s="135"/>
      <c r="U914" s="135"/>
      <c r="V914" s="135"/>
      <c r="W914" s="135"/>
      <c r="X914" s="135"/>
      <c r="Y914" s="135"/>
      <c r="Z914" s="135"/>
    </row>
    <row r="915" spans="1:26" ht="21.6" customHeight="1">
      <c r="A915" s="135"/>
      <c r="B915" s="135"/>
      <c r="C915" s="135"/>
      <c r="D915" s="135"/>
      <c r="E915" s="135"/>
      <c r="F915" s="135"/>
      <c r="G915" s="135"/>
      <c r="H915" s="135"/>
      <c r="I915" s="135"/>
      <c r="J915" s="135"/>
      <c r="K915" s="135"/>
      <c r="L915" s="135"/>
      <c r="M915" s="135"/>
      <c r="N915" s="135"/>
      <c r="O915" s="135"/>
      <c r="P915" s="135"/>
      <c r="Q915" s="135"/>
      <c r="R915" s="135"/>
      <c r="S915" s="135"/>
      <c r="T915" s="135"/>
      <c r="U915" s="135"/>
      <c r="V915" s="135"/>
      <c r="W915" s="135"/>
      <c r="X915" s="135"/>
      <c r="Y915" s="135"/>
      <c r="Z915" s="135"/>
    </row>
    <row r="916" spans="1:26" ht="21.6" customHeight="1">
      <c r="A916" s="135"/>
      <c r="B916" s="135"/>
      <c r="C916" s="135"/>
      <c r="D916" s="135"/>
      <c r="E916" s="135"/>
      <c r="F916" s="135"/>
      <c r="G916" s="135"/>
      <c r="H916" s="135"/>
      <c r="I916" s="135"/>
      <c r="J916" s="135"/>
      <c r="K916" s="135"/>
      <c r="L916" s="135"/>
      <c r="M916" s="135"/>
      <c r="N916" s="135"/>
      <c r="O916" s="135"/>
      <c r="P916" s="135"/>
      <c r="Q916" s="135"/>
      <c r="R916" s="135"/>
      <c r="S916" s="135"/>
      <c r="T916" s="135"/>
      <c r="U916" s="135"/>
      <c r="V916" s="135"/>
      <c r="W916" s="135"/>
      <c r="X916" s="135"/>
      <c r="Y916" s="135"/>
      <c r="Z916" s="135"/>
    </row>
    <row r="917" spans="1:26" ht="21.6" customHeight="1">
      <c r="A917" s="135"/>
      <c r="B917" s="135"/>
      <c r="C917" s="135"/>
      <c r="D917" s="135"/>
      <c r="E917" s="135"/>
      <c r="F917" s="135"/>
      <c r="G917" s="135"/>
      <c r="H917" s="135"/>
      <c r="I917" s="135"/>
      <c r="J917" s="135"/>
      <c r="K917" s="135"/>
      <c r="L917" s="135"/>
      <c r="M917" s="135"/>
      <c r="N917" s="135"/>
      <c r="O917" s="135"/>
      <c r="P917" s="135"/>
      <c r="Q917" s="135"/>
      <c r="R917" s="135"/>
      <c r="S917" s="135"/>
      <c r="T917" s="135"/>
      <c r="U917" s="135"/>
      <c r="V917" s="135"/>
      <c r="W917" s="135"/>
      <c r="X917" s="135"/>
      <c r="Y917" s="135"/>
      <c r="Z917" s="135"/>
    </row>
    <row r="918" spans="1:26" ht="21.6" customHeight="1">
      <c r="A918" s="135"/>
      <c r="B918" s="135"/>
      <c r="C918" s="135"/>
      <c r="D918" s="135"/>
      <c r="E918" s="135"/>
      <c r="F918" s="135"/>
      <c r="G918" s="135"/>
      <c r="H918" s="135"/>
      <c r="I918" s="135"/>
      <c r="J918" s="135"/>
      <c r="K918" s="135"/>
      <c r="L918" s="135"/>
      <c r="M918" s="135"/>
      <c r="N918" s="135"/>
      <c r="O918" s="135"/>
      <c r="P918" s="135"/>
      <c r="Q918" s="135"/>
      <c r="R918" s="135"/>
      <c r="S918" s="135"/>
      <c r="T918" s="135"/>
      <c r="U918" s="135"/>
      <c r="V918" s="135"/>
      <c r="W918" s="135"/>
      <c r="X918" s="135"/>
      <c r="Y918" s="135"/>
      <c r="Z918" s="135"/>
    </row>
    <row r="919" spans="1:26" ht="21.6" customHeight="1">
      <c r="A919" s="135"/>
      <c r="B919" s="135"/>
      <c r="C919" s="135"/>
      <c r="D919" s="135"/>
      <c r="E919" s="135"/>
      <c r="F919" s="135"/>
      <c r="G919" s="135"/>
      <c r="H919" s="135"/>
      <c r="I919" s="135"/>
      <c r="J919" s="135"/>
      <c r="K919" s="135"/>
      <c r="L919" s="135"/>
      <c r="M919" s="135"/>
      <c r="N919" s="135"/>
      <c r="O919" s="135"/>
      <c r="P919" s="135"/>
      <c r="Q919" s="135"/>
      <c r="R919" s="135"/>
      <c r="S919" s="135"/>
      <c r="T919" s="135"/>
      <c r="U919" s="135"/>
      <c r="V919" s="135"/>
      <c r="W919" s="135"/>
      <c r="X919" s="135"/>
      <c r="Y919" s="135"/>
      <c r="Z919" s="135"/>
    </row>
    <row r="920" spans="1:26" ht="21.6" customHeight="1">
      <c r="A920" s="135"/>
      <c r="B920" s="135"/>
      <c r="C920" s="135"/>
      <c r="D920" s="135"/>
      <c r="E920" s="135"/>
      <c r="F920" s="135"/>
      <c r="G920" s="135"/>
      <c r="H920" s="135"/>
      <c r="I920" s="135"/>
      <c r="J920" s="135"/>
      <c r="K920" s="135"/>
      <c r="L920" s="135"/>
      <c r="M920" s="135"/>
      <c r="N920" s="135"/>
      <c r="O920" s="135"/>
      <c r="P920" s="135"/>
      <c r="Q920" s="135"/>
      <c r="R920" s="135"/>
      <c r="S920" s="135"/>
      <c r="T920" s="135"/>
      <c r="U920" s="135"/>
      <c r="V920" s="135"/>
      <c r="W920" s="135"/>
      <c r="X920" s="135"/>
      <c r="Y920" s="135"/>
      <c r="Z920" s="135"/>
    </row>
    <row r="921" spans="1:26" ht="21.6" customHeight="1">
      <c r="A921" s="135"/>
      <c r="B921" s="135"/>
      <c r="C921" s="135"/>
      <c r="D921" s="135"/>
      <c r="E921" s="135"/>
      <c r="F921" s="135"/>
      <c r="G921" s="135"/>
      <c r="H921" s="135"/>
      <c r="I921" s="135"/>
      <c r="J921" s="135"/>
      <c r="K921" s="135"/>
      <c r="L921" s="135"/>
      <c r="M921" s="135"/>
      <c r="N921" s="135"/>
      <c r="O921" s="135"/>
      <c r="P921" s="135"/>
      <c r="Q921" s="135"/>
      <c r="R921" s="135"/>
      <c r="S921" s="135"/>
      <c r="T921" s="135"/>
      <c r="U921" s="135"/>
      <c r="V921" s="135"/>
      <c r="W921" s="135"/>
      <c r="X921" s="135"/>
      <c r="Y921" s="135"/>
      <c r="Z921" s="135"/>
    </row>
    <row r="922" spans="1:26" ht="21.6" customHeight="1">
      <c r="A922" s="135"/>
      <c r="B922" s="135"/>
      <c r="C922" s="135"/>
      <c r="D922" s="135"/>
      <c r="E922" s="135"/>
      <c r="F922" s="135"/>
      <c r="G922" s="135"/>
      <c r="H922" s="135"/>
      <c r="I922" s="135"/>
      <c r="J922" s="135"/>
      <c r="K922" s="135"/>
      <c r="L922" s="135"/>
      <c r="M922" s="135"/>
      <c r="N922" s="135"/>
      <c r="O922" s="135"/>
      <c r="P922" s="135"/>
      <c r="Q922" s="135"/>
      <c r="R922" s="135"/>
      <c r="S922" s="135"/>
      <c r="T922" s="135"/>
      <c r="U922" s="135"/>
      <c r="V922" s="135"/>
      <c r="W922" s="135"/>
      <c r="X922" s="135"/>
      <c r="Y922" s="135"/>
      <c r="Z922" s="135"/>
    </row>
    <row r="923" spans="1:26" ht="21.6" customHeight="1">
      <c r="A923" s="135"/>
      <c r="B923" s="135"/>
      <c r="C923" s="135"/>
      <c r="D923" s="135"/>
      <c r="E923" s="135"/>
      <c r="F923" s="135"/>
      <c r="G923" s="135"/>
      <c r="H923" s="135"/>
      <c r="I923" s="135"/>
      <c r="J923" s="135"/>
      <c r="K923" s="135"/>
      <c r="L923" s="135"/>
      <c r="M923" s="135"/>
      <c r="N923" s="135"/>
      <c r="O923" s="135"/>
      <c r="P923" s="135"/>
      <c r="Q923" s="135"/>
      <c r="R923" s="135"/>
      <c r="S923" s="135"/>
      <c r="T923" s="135"/>
      <c r="U923" s="135"/>
      <c r="V923" s="135"/>
      <c r="W923" s="135"/>
      <c r="X923" s="135"/>
      <c r="Y923" s="135"/>
      <c r="Z923" s="135"/>
    </row>
    <row r="924" spans="1:26" ht="21.6" customHeight="1">
      <c r="A924" s="135"/>
      <c r="B924" s="135"/>
      <c r="C924" s="135"/>
      <c r="D924" s="135"/>
      <c r="E924" s="135"/>
      <c r="F924" s="135"/>
      <c r="G924" s="135"/>
      <c r="H924" s="135"/>
      <c r="I924" s="135"/>
      <c r="J924" s="135"/>
      <c r="K924" s="135"/>
      <c r="L924" s="135"/>
      <c r="M924" s="135"/>
      <c r="N924" s="135"/>
      <c r="O924" s="135"/>
      <c r="P924" s="135"/>
      <c r="Q924" s="135"/>
      <c r="R924" s="135"/>
      <c r="S924" s="135"/>
      <c r="T924" s="135"/>
      <c r="U924" s="135"/>
      <c r="V924" s="135"/>
      <c r="W924" s="135"/>
      <c r="X924" s="135"/>
      <c r="Y924" s="135"/>
      <c r="Z924" s="135"/>
    </row>
    <row r="925" spans="1:26" ht="21.6" customHeight="1">
      <c r="A925" s="135"/>
      <c r="B925" s="135"/>
      <c r="C925" s="135"/>
      <c r="D925" s="135"/>
      <c r="E925" s="135"/>
      <c r="F925" s="135"/>
      <c r="G925" s="135"/>
      <c r="H925" s="135"/>
      <c r="I925" s="135"/>
      <c r="J925" s="135"/>
      <c r="K925" s="135"/>
      <c r="L925" s="135"/>
      <c r="M925" s="135"/>
      <c r="N925" s="135"/>
      <c r="O925" s="135"/>
      <c r="P925" s="135"/>
      <c r="Q925" s="135"/>
      <c r="R925" s="135"/>
      <c r="S925" s="135"/>
      <c r="T925" s="135"/>
      <c r="U925" s="135"/>
      <c r="V925" s="135"/>
      <c r="W925" s="135"/>
      <c r="X925" s="135"/>
      <c r="Y925" s="135"/>
      <c r="Z925" s="135"/>
    </row>
    <row r="926" spans="1:26" ht="21.6" customHeight="1">
      <c r="A926" s="135"/>
      <c r="B926" s="135"/>
      <c r="C926" s="135"/>
      <c r="D926" s="135"/>
      <c r="E926" s="135"/>
      <c r="F926" s="135"/>
      <c r="G926" s="135"/>
      <c r="H926" s="135"/>
      <c r="I926" s="135"/>
      <c r="J926" s="135"/>
      <c r="K926" s="135"/>
      <c r="L926" s="135"/>
      <c r="M926" s="135"/>
      <c r="N926" s="135"/>
      <c r="O926" s="135"/>
      <c r="P926" s="135"/>
      <c r="Q926" s="135"/>
      <c r="R926" s="135"/>
      <c r="S926" s="135"/>
      <c r="T926" s="135"/>
      <c r="U926" s="135"/>
      <c r="V926" s="135"/>
      <c r="W926" s="135"/>
      <c r="X926" s="135"/>
      <c r="Y926" s="135"/>
      <c r="Z926" s="135"/>
    </row>
    <row r="927" spans="1:26" ht="21.6" customHeight="1">
      <c r="A927" s="135"/>
      <c r="B927" s="135"/>
      <c r="C927" s="135"/>
      <c r="D927" s="135"/>
      <c r="E927" s="135"/>
      <c r="F927" s="135"/>
      <c r="G927" s="135"/>
      <c r="H927" s="135"/>
      <c r="I927" s="135"/>
      <c r="J927" s="135"/>
      <c r="K927" s="135"/>
      <c r="L927" s="135"/>
      <c r="M927" s="135"/>
      <c r="N927" s="135"/>
      <c r="O927" s="135"/>
      <c r="P927" s="135"/>
      <c r="Q927" s="135"/>
      <c r="R927" s="135"/>
      <c r="S927" s="135"/>
      <c r="T927" s="135"/>
      <c r="U927" s="135"/>
      <c r="V927" s="135"/>
      <c r="W927" s="135"/>
      <c r="X927" s="135"/>
      <c r="Y927" s="135"/>
      <c r="Z927" s="135"/>
    </row>
    <row r="928" spans="1:26" ht="21.6" customHeight="1">
      <c r="A928" s="135"/>
      <c r="B928" s="135"/>
      <c r="C928" s="135"/>
      <c r="D928" s="135"/>
      <c r="E928" s="135"/>
      <c r="F928" s="135"/>
      <c r="G928" s="135"/>
      <c r="H928" s="135"/>
      <c r="I928" s="135"/>
      <c r="J928" s="135"/>
      <c r="K928" s="135"/>
      <c r="L928" s="135"/>
      <c r="M928" s="135"/>
      <c r="N928" s="135"/>
      <c r="O928" s="135"/>
      <c r="P928" s="135"/>
      <c r="Q928" s="135"/>
      <c r="R928" s="135"/>
      <c r="S928" s="135"/>
      <c r="T928" s="135"/>
      <c r="U928" s="135"/>
      <c r="V928" s="135"/>
      <c r="W928" s="135"/>
      <c r="X928" s="135"/>
      <c r="Y928" s="135"/>
      <c r="Z928" s="135"/>
    </row>
    <row r="929" spans="1:26" ht="21.6" customHeight="1">
      <c r="A929" s="135"/>
      <c r="B929" s="135"/>
      <c r="C929" s="135"/>
      <c r="D929" s="135"/>
      <c r="E929" s="135"/>
      <c r="F929" s="135"/>
      <c r="G929" s="135"/>
      <c r="H929" s="135"/>
      <c r="I929" s="135"/>
      <c r="J929" s="135"/>
      <c r="K929" s="135"/>
      <c r="L929" s="135"/>
      <c r="M929" s="135"/>
      <c r="N929" s="135"/>
      <c r="O929" s="135"/>
      <c r="P929" s="135"/>
      <c r="Q929" s="135"/>
      <c r="R929" s="135"/>
      <c r="S929" s="135"/>
      <c r="T929" s="135"/>
      <c r="U929" s="135"/>
      <c r="V929" s="135"/>
      <c r="W929" s="135"/>
      <c r="X929" s="135"/>
      <c r="Y929" s="135"/>
      <c r="Z929" s="135"/>
    </row>
    <row r="930" spans="1:26" ht="21.6" customHeight="1">
      <c r="A930" s="135"/>
      <c r="B930" s="135"/>
      <c r="C930" s="135"/>
      <c r="D930" s="135"/>
      <c r="E930" s="135"/>
      <c r="F930" s="135"/>
      <c r="G930" s="135"/>
      <c r="H930" s="135"/>
      <c r="I930" s="135"/>
      <c r="J930" s="135"/>
      <c r="K930" s="135"/>
      <c r="L930" s="135"/>
      <c r="M930" s="135"/>
      <c r="N930" s="135"/>
      <c r="O930" s="135"/>
      <c r="P930" s="135"/>
      <c r="Q930" s="135"/>
      <c r="R930" s="135"/>
      <c r="S930" s="135"/>
      <c r="T930" s="135"/>
      <c r="U930" s="135"/>
      <c r="V930" s="135"/>
      <c r="W930" s="135"/>
      <c r="X930" s="135"/>
      <c r="Y930" s="135"/>
      <c r="Z930" s="135"/>
    </row>
    <row r="931" spans="1:26" ht="21.6" customHeight="1">
      <c r="A931" s="135"/>
      <c r="B931" s="135"/>
      <c r="C931" s="135"/>
      <c r="D931" s="135"/>
      <c r="E931" s="135"/>
      <c r="F931" s="135"/>
      <c r="G931" s="135"/>
      <c r="H931" s="135"/>
      <c r="I931" s="135"/>
      <c r="J931" s="135"/>
      <c r="K931" s="135"/>
      <c r="L931" s="135"/>
      <c r="M931" s="135"/>
      <c r="N931" s="135"/>
      <c r="O931" s="135"/>
      <c r="P931" s="135"/>
      <c r="Q931" s="135"/>
      <c r="R931" s="135"/>
      <c r="S931" s="135"/>
      <c r="T931" s="135"/>
      <c r="U931" s="135"/>
      <c r="V931" s="135"/>
      <c r="W931" s="135"/>
      <c r="X931" s="135"/>
      <c r="Y931" s="135"/>
      <c r="Z931" s="135"/>
    </row>
    <row r="932" spans="1:26" ht="21.6" customHeight="1">
      <c r="A932" s="135"/>
      <c r="B932" s="135"/>
      <c r="C932" s="135"/>
      <c r="D932" s="135"/>
      <c r="E932" s="135"/>
      <c r="F932" s="135"/>
      <c r="G932" s="135"/>
      <c r="H932" s="135"/>
      <c r="I932" s="135"/>
      <c r="J932" s="135"/>
      <c r="K932" s="135"/>
      <c r="L932" s="135"/>
      <c r="M932" s="135"/>
      <c r="N932" s="135"/>
      <c r="O932" s="135"/>
      <c r="P932" s="135"/>
      <c r="Q932" s="135"/>
      <c r="R932" s="135"/>
      <c r="S932" s="135"/>
      <c r="T932" s="135"/>
      <c r="U932" s="135"/>
      <c r="V932" s="135"/>
      <c r="W932" s="135"/>
      <c r="X932" s="135"/>
      <c r="Y932" s="135"/>
      <c r="Z932" s="135"/>
    </row>
    <row r="933" spans="1:26" ht="21.6" customHeight="1">
      <c r="A933" s="135"/>
      <c r="B933" s="135"/>
      <c r="C933" s="135"/>
      <c r="D933" s="135"/>
      <c r="E933" s="135"/>
      <c r="F933" s="135"/>
      <c r="G933" s="135"/>
      <c r="H933" s="135"/>
      <c r="I933" s="135"/>
      <c r="J933" s="135"/>
      <c r="K933" s="135"/>
      <c r="L933" s="135"/>
      <c r="M933" s="135"/>
      <c r="N933" s="135"/>
      <c r="O933" s="135"/>
      <c r="P933" s="135"/>
      <c r="Q933" s="135"/>
      <c r="R933" s="135"/>
      <c r="S933" s="135"/>
      <c r="T933" s="135"/>
      <c r="U933" s="135"/>
      <c r="V933" s="135"/>
      <c r="W933" s="135"/>
      <c r="X933" s="135"/>
      <c r="Y933" s="135"/>
      <c r="Z933" s="135"/>
    </row>
    <row r="934" spans="1:26" ht="21.6" customHeight="1">
      <c r="A934" s="135"/>
      <c r="B934" s="135"/>
      <c r="C934" s="135"/>
      <c r="D934" s="135"/>
      <c r="E934" s="135"/>
      <c r="F934" s="135"/>
      <c r="G934" s="135"/>
      <c r="H934" s="135"/>
      <c r="I934" s="135"/>
      <c r="J934" s="135"/>
      <c r="K934" s="135"/>
      <c r="L934" s="135"/>
      <c r="M934" s="135"/>
      <c r="N934" s="135"/>
      <c r="O934" s="135"/>
      <c r="P934" s="135"/>
      <c r="Q934" s="135"/>
      <c r="R934" s="135"/>
      <c r="S934" s="135"/>
      <c r="T934" s="135"/>
      <c r="U934" s="135"/>
      <c r="V934" s="135"/>
      <c r="W934" s="135"/>
      <c r="X934" s="135"/>
      <c r="Y934" s="135"/>
      <c r="Z934" s="135"/>
    </row>
    <row r="935" spans="1:26" ht="21.6" customHeight="1">
      <c r="A935" s="135"/>
      <c r="B935" s="135"/>
      <c r="C935" s="135"/>
      <c r="D935" s="135"/>
      <c r="E935" s="135"/>
      <c r="F935" s="135"/>
      <c r="G935" s="135"/>
      <c r="H935" s="135"/>
      <c r="I935" s="135"/>
      <c r="J935" s="135"/>
      <c r="K935" s="135"/>
      <c r="L935" s="135"/>
      <c r="M935" s="135"/>
      <c r="N935" s="135"/>
      <c r="O935" s="135"/>
      <c r="P935" s="135"/>
      <c r="Q935" s="135"/>
      <c r="R935" s="135"/>
      <c r="S935" s="135"/>
      <c r="T935" s="135"/>
      <c r="U935" s="135"/>
      <c r="V935" s="135"/>
      <c r="W935" s="135"/>
      <c r="X935" s="135"/>
      <c r="Y935" s="135"/>
      <c r="Z935" s="135"/>
    </row>
    <row r="936" spans="1:26" ht="21.6" customHeight="1">
      <c r="A936" s="135"/>
      <c r="B936" s="135"/>
      <c r="C936" s="135"/>
      <c r="D936" s="135"/>
      <c r="E936" s="135"/>
      <c r="F936" s="135"/>
      <c r="G936" s="135"/>
      <c r="H936" s="135"/>
      <c r="I936" s="135"/>
      <c r="J936" s="135"/>
      <c r="K936" s="135"/>
      <c r="L936" s="135"/>
      <c r="M936" s="135"/>
      <c r="N936" s="135"/>
      <c r="O936" s="135"/>
      <c r="P936" s="135"/>
      <c r="Q936" s="135"/>
      <c r="R936" s="135"/>
      <c r="S936" s="135"/>
      <c r="T936" s="135"/>
      <c r="U936" s="135"/>
      <c r="V936" s="135"/>
      <c r="W936" s="135"/>
      <c r="X936" s="135"/>
      <c r="Y936" s="135"/>
      <c r="Z936" s="135"/>
    </row>
    <row r="937" spans="1:26" ht="21.6" customHeight="1">
      <c r="A937" s="135"/>
      <c r="B937" s="135"/>
      <c r="C937" s="135"/>
      <c r="D937" s="135"/>
      <c r="E937" s="135"/>
      <c r="F937" s="135"/>
      <c r="G937" s="135"/>
      <c r="H937" s="135"/>
      <c r="I937" s="135"/>
      <c r="J937" s="135"/>
      <c r="K937" s="135"/>
      <c r="L937" s="135"/>
      <c r="M937" s="135"/>
      <c r="N937" s="135"/>
      <c r="O937" s="135"/>
      <c r="P937" s="135"/>
      <c r="Q937" s="135"/>
      <c r="R937" s="135"/>
      <c r="S937" s="135"/>
      <c r="T937" s="135"/>
      <c r="U937" s="135"/>
      <c r="V937" s="135"/>
      <c r="W937" s="135"/>
      <c r="X937" s="135"/>
      <c r="Y937" s="135"/>
      <c r="Z937" s="135"/>
    </row>
    <row r="938" spans="1:26" ht="21.6" customHeight="1">
      <c r="A938" s="135"/>
      <c r="B938" s="135"/>
      <c r="C938" s="135"/>
      <c r="D938" s="135"/>
      <c r="E938" s="135"/>
      <c r="F938" s="135"/>
      <c r="G938" s="135"/>
      <c r="H938" s="135"/>
      <c r="I938" s="135"/>
      <c r="J938" s="135"/>
      <c r="K938" s="135"/>
      <c r="L938" s="135"/>
      <c r="M938" s="135"/>
      <c r="N938" s="135"/>
      <c r="O938" s="135"/>
      <c r="P938" s="135"/>
      <c r="Q938" s="135"/>
      <c r="R938" s="135"/>
      <c r="S938" s="135"/>
      <c r="T938" s="135"/>
      <c r="U938" s="135"/>
      <c r="V938" s="135"/>
      <c r="W938" s="135"/>
      <c r="X938" s="135"/>
      <c r="Y938" s="135"/>
      <c r="Z938" s="135"/>
    </row>
    <row r="939" spans="1:26" ht="21.6" customHeight="1">
      <c r="A939" s="135"/>
      <c r="B939" s="135"/>
      <c r="C939" s="135"/>
      <c r="D939" s="135"/>
      <c r="E939" s="135"/>
      <c r="F939" s="135"/>
      <c r="G939" s="135"/>
      <c r="H939" s="135"/>
      <c r="I939" s="135"/>
      <c r="J939" s="135"/>
      <c r="K939" s="135"/>
      <c r="L939" s="135"/>
      <c r="M939" s="135"/>
      <c r="N939" s="135"/>
      <c r="O939" s="135"/>
      <c r="P939" s="135"/>
      <c r="Q939" s="135"/>
      <c r="R939" s="135"/>
      <c r="S939" s="135"/>
      <c r="T939" s="135"/>
      <c r="U939" s="135"/>
      <c r="V939" s="135"/>
      <c r="W939" s="135"/>
      <c r="X939" s="135"/>
      <c r="Y939" s="135"/>
      <c r="Z939" s="135"/>
    </row>
    <row r="940" spans="1:26" ht="21.6" customHeight="1">
      <c r="A940" s="135"/>
      <c r="B940" s="135"/>
      <c r="C940" s="135"/>
      <c r="D940" s="135"/>
      <c r="E940" s="135"/>
      <c r="F940" s="135"/>
      <c r="G940" s="135"/>
      <c r="H940" s="135"/>
      <c r="I940" s="135"/>
      <c r="J940" s="135"/>
      <c r="K940" s="135"/>
      <c r="L940" s="135"/>
      <c r="M940" s="135"/>
      <c r="N940" s="135"/>
      <c r="O940" s="135"/>
      <c r="P940" s="135"/>
      <c r="Q940" s="135"/>
      <c r="R940" s="135"/>
      <c r="S940" s="135"/>
      <c r="T940" s="135"/>
      <c r="U940" s="135"/>
      <c r="V940" s="135"/>
      <c r="W940" s="135"/>
      <c r="X940" s="135"/>
      <c r="Y940" s="135"/>
      <c r="Z940" s="135"/>
    </row>
    <row r="941" spans="1:26" ht="21.6" customHeight="1">
      <c r="A941" s="135"/>
      <c r="B941" s="135"/>
      <c r="C941" s="135"/>
      <c r="D941" s="135"/>
      <c r="E941" s="135"/>
      <c r="F941" s="135"/>
      <c r="G941" s="135"/>
      <c r="H941" s="135"/>
      <c r="I941" s="135"/>
      <c r="J941" s="135"/>
      <c r="K941" s="135"/>
      <c r="L941" s="135"/>
      <c r="M941" s="135"/>
      <c r="N941" s="135"/>
      <c r="O941" s="135"/>
      <c r="P941" s="135"/>
      <c r="Q941" s="135"/>
      <c r="R941" s="135"/>
      <c r="S941" s="135"/>
      <c r="T941" s="135"/>
      <c r="U941" s="135"/>
      <c r="V941" s="135"/>
      <c r="W941" s="135"/>
      <c r="X941" s="135"/>
      <c r="Y941" s="135"/>
      <c r="Z941" s="135"/>
    </row>
    <row r="942" spans="1:26" ht="21.6" customHeight="1">
      <c r="A942" s="135"/>
      <c r="B942" s="135"/>
      <c r="C942" s="135"/>
      <c r="D942" s="135"/>
      <c r="E942" s="135"/>
      <c r="F942" s="135"/>
      <c r="G942" s="135"/>
      <c r="H942" s="135"/>
      <c r="I942" s="135"/>
      <c r="J942" s="135"/>
      <c r="K942" s="135"/>
      <c r="L942" s="135"/>
      <c r="M942" s="135"/>
      <c r="N942" s="135"/>
      <c r="O942" s="135"/>
      <c r="P942" s="135"/>
      <c r="Q942" s="135"/>
      <c r="R942" s="135"/>
      <c r="S942" s="135"/>
      <c r="T942" s="135"/>
      <c r="U942" s="135"/>
      <c r="V942" s="135"/>
      <c r="W942" s="135"/>
      <c r="X942" s="135"/>
      <c r="Y942" s="135"/>
      <c r="Z942" s="135"/>
    </row>
    <row r="943" spans="1:26" ht="21.6" customHeight="1">
      <c r="A943" s="135"/>
      <c r="B943" s="135"/>
      <c r="C943" s="135"/>
      <c r="D943" s="135"/>
      <c r="E943" s="135"/>
      <c r="F943" s="135"/>
      <c r="G943" s="135"/>
      <c r="H943" s="135"/>
      <c r="I943" s="135"/>
      <c r="J943" s="135"/>
      <c r="K943" s="135"/>
      <c r="L943" s="135"/>
      <c r="M943" s="135"/>
      <c r="N943" s="135"/>
      <c r="O943" s="135"/>
      <c r="P943" s="135"/>
      <c r="Q943" s="135"/>
      <c r="R943" s="135"/>
      <c r="S943" s="135"/>
      <c r="T943" s="135"/>
      <c r="U943" s="135"/>
      <c r="V943" s="135"/>
      <c r="W943" s="135"/>
      <c r="X943" s="135"/>
      <c r="Y943" s="135"/>
      <c r="Z943" s="135"/>
    </row>
    <row r="944" spans="1:26" ht="21.6" customHeight="1">
      <c r="A944" s="135"/>
      <c r="B944" s="135"/>
      <c r="C944" s="135"/>
      <c r="D944" s="135"/>
      <c r="E944" s="135"/>
      <c r="F944" s="135"/>
      <c r="G944" s="135"/>
      <c r="H944" s="135"/>
      <c r="I944" s="135"/>
      <c r="J944" s="135"/>
      <c r="K944" s="135"/>
      <c r="L944" s="135"/>
      <c r="M944" s="135"/>
      <c r="N944" s="135"/>
      <c r="O944" s="135"/>
      <c r="P944" s="135"/>
      <c r="Q944" s="135"/>
      <c r="R944" s="135"/>
      <c r="S944" s="135"/>
      <c r="T944" s="135"/>
      <c r="U944" s="135"/>
      <c r="V944" s="135"/>
      <c r="W944" s="135"/>
      <c r="X944" s="135"/>
      <c r="Y944" s="135"/>
      <c r="Z944" s="135"/>
    </row>
    <row r="945" spans="1:26" ht="21.6" customHeight="1">
      <c r="A945" s="135"/>
      <c r="B945" s="135"/>
      <c r="C945" s="135"/>
      <c r="D945" s="135"/>
      <c r="E945" s="135"/>
      <c r="F945" s="135"/>
      <c r="G945" s="135"/>
      <c r="H945" s="135"/>
      <c r="I945" s="135"/>
      <c r="J945" s="135"/>
      <c r="K945" s="135"/>
      <c r="L945" s="135"/>
      <c r="M945" s="135"/>
      <c r="N945" s="135"/>
      <c r="O945" s="135"/>
      <c r="P945" s="135"/>
      <c r="Q945" s="135"/>
      <c r="R945" s="135"/>
      <c r="S945" s="135"/>
      <c r="T945" s="135"/>
      <c r="U945" s="135"/>
      <c r="V945" s="135"/>
      <c r="W945" s="135"/>
      <c r="X945" s="135"/>
      <c r="Y945" s="135"/>
      <c r="Z945" s="135"/>
    </row>
    <row r="946" spans="1:26" ht="21.6" customHeight="1">
      <c r="A946" s="135"/>
      <c r="B946" s="135"/>
      <c r="C946" s="135"/>
      <c r="D946" s="135"/>
      <c r="E946" s="135"/>
      <c r="F946" s="135"/>
      <c r="G946" s="135"/>
      <c r="H946" s="135"/>
      <c r="I946" s="135"/>
      <c r="J946" s="135"/>
      <c r="K946" s="135"/>
      <c r="L946" s="135"/>
      <c r="M946" s="135"/>
      <c r="N946" s="135"/>
      <c r="O946" s="135"/>
      <c r="P946" s="135"/>
      <c r="Q946" s="135"/>
      <c r="R946" s="135"/>
      <c r="S946" s="135"/>
      <c r="T946" s="135"/>
      <c r="U946" s="135"/>
      <c r="V946" s="135"/>
      <c r="W946" s="135"/>
      <c r="X946" s="135"/>
      <c r="Y946" s="135"/>
      <c r="Z946" s="135"/>
    </row>
    <row r="947" spans="1:26" ht="21.6" customHeight="1">
      <c r="A947" s="135"/>
      <c r="B947" s="135"/>
      <c r="C947" s="135"/>
      <c r="D947" s="135"/>
      <c r="E947" s="135"/>
      <c r="F947" s="135"/>
      <c r="G947" s="135"/>
      <c r="H947" s="135"/>
      <c r="I947" s="135"/>
      <c r="J947" s="135"/>
      <c r="K947" s="135"/>
      <c r="L947" s="135"/>
      <c r="M947" s="135"/>
      <c r="N947" s="135"/>
      <c r="O947" s="135"/>
      <c r="P947" s="135"/>
      <c r="Q947" s="135"/>
      <c r="R947" s="135"/>
      <c r="S947" s="135"/>
      <c r="T947" s="135"/>
      <c r="U947" s="135"/>
      <c r="V947" s="135"/>
      <c r="W947" s="135"/>
      <c r="X947" s="135"/>
      <c r="Y947" s="135"/>
      <c r="Z947" s="135"/>
    </row>
    <row r="948" spans="1:26" ht="21.6" customHeight="1">
      <c r="A948" s="135"/>
      <c r="B948" s="135"/>
      <c r="C948" s="135"/>
      <c r="D948" s="135"/>
      <c r="E948" s="135"/>
      <c r="F948" s="135"/>
      <c r="G948" s="135"/>
      <c r="H948" s="135"/>
      <c r="I948" s="135"/>
      <c r="J948" s="135"/>
      <c r="K948" s="135"/>
      <c r="L948" s="135"/>
      <c r="M948" s="135"/>
      <c r="N948" s="135"/>
      <c r="O948" s="135"/>
      <c r="P948" s="135"/>
      <c r="Q948" s="135"/>
      <c r="R948" s="135"/>
      <c r="S948" s="135"/>
      <c r="T948" s="135"/>
      <c r="U948" s="135"/>
      <c r="V948" s="135"/>
      <c r="W948" s="135"/>
      <c r="X948" s="135"/>
      <c r="Y948" s="135"/>
      <c r="Z948" s="135"/>
    </row>
    <row r="949" spans="1:26" ht="21.6" customHeight="1">
      <c r="A949" s="135"/>
      <c r="B949" s="135"/>
      <c r="C949" s="135"/>
      <c r="D949" s="135"/>
      <c r="E949" s="135"/>
      <c r="F949" s="135"/>
      <c r="G949" s="135"/>
      <c r="H949" s="135"/>
      <c r="I949" s="135"/>
      <c r="J949" s="135"/>
      <c r="K949" s="135"/>
      <c r="L949" s="135"/>
      <c r="M949" s="135"/>
      <c r="N949" s="135"/>
      <c r="O949" s="135"/>
      <c r="P949" s="135"/>
      <c r="Q949" s="135"/>
      <c r="R949" s="135"/>
      <c r="S949" s="135"/>
      <c r="T949" s="135"/>
      <c r="U949" s="135"/>
      <c r="V949" s="135"/>
      <c r="W949" s="135"/>
      <c r="X949" s="135"/>
      <c r="Y949" s="135"/>
      <c r="Z949" s="135"/>
    </row>
    <row r="950" spans="1:26" ht="21.6" customHeight="1">
      <c r="A950" s="135"/>
      <c r="B950" s="135"/>
      <c r="C950" s="135"/>
      <c r="D950" s="135"/>
      <c r="E950" s="135"/>
      <c r="F950" s="135"/>
      <c r="G950" s="135"/>
      <c r="H950" s="135"/>
      <c r="I950" s="135"/>
      <c r="J950" s="135"/>
      <c r="K950" s="135"/>
      <c r="L950" s="135"/>
      <c r="M950" s="135"/>
      <c r="N950" s="135"/>
      <c r="O950" s="135"/>
      <c r="P950" s="135"/>
      <c r="Q950" s="135"/>
      <c r="R950" s="135"/>
      <c r="S950" s="135"/>
      <c r="T950" s="135"/>
      <c r="U950" s="135"/>
      <c r="V950" s="135"/>
      <c r="W950" s="135"/>
      <c r="X950" s="135"/>
      <c r="Y950" s="135"/>
      <c r="Z950" s="135"/>
    </row>
    <row r="951" spans="1:26" ht="21.6" customHeight="1">
      <c r="A951" s="135"/>
      <c r="B951" s="135"/>
      <c r="C951" s="135"/>
      <c r="D951" s="135"/>
      <c r="E951" s="135"/>
      <c r="F951" s="135"/>
      <c r="G951" s="135"/>
      <c r="H951" s="135"/>
      <c r="I951" s="135"/>
      <c r="J951" s="135"/>
      <c r="K951" s="135"/>
      <c r="L951" s="135"/>
      <c r="M951" s="135"/>
      <c r="N951" s="135"/>
      <c r="O951" s="135"/>
      <c r="P951" s="135"/>
      <c r="Q951" s="135"/>
      <c r="R951" s="135"/>
      <c r="S951" s="135"/>
      <c r="T951" s="135"/>
      <c r="U951" s="135"/>
      <c r="V951" s="135"/>
      <c r="W951" s="135"/>
      <c r="X951" s="135"/>
      <c r="Y951" s="135"/>
      <c r="Z951" s="135"/>
    </row>
    <row r="952" spans="1:26" ht="21.6" customHeight="1">
      <c r="A952" s="135"/>
      <c r="B952" s="135"/>
      <c r="C952" s="135"/>
      <c r="D952" s="135"/>
      <c r="E952" s="135"/>
      <c r="F952" s="135"/>
      <c r="G952" s="135"/>
      <c r="H952" s="135"/>
      <c r="I952" s="135"/>
      <c r="J952" s="135"/>
      <c r="K952" s="135"/>
      <c r="L952" s="135"/>
      <c r="M952" s="135"/>
      <c r="N952" s="135"/>
      <c r="O952" s="135"/>
      <c r="P952" s="135"/>
      <c r="Q952" s="135"/>
      <c r="R952" s="135"/>
      <c r="S952" s="135"/>
      <c r="T952" s="135"/>
      <c r="U952" s="135"/>
      <c r="V952" s="135"/>
      <c r="W952" s="135"/>
      <c r="X952" s="135"/>
      <c r="Y952" s="135"/>
      <c r="Z952" s="135"/>
    </row>
    <row r="953" spans="1:26" ht="21.6" customHeight="1">
      <c r="A953" s="135"/>
      <c r="B953" s="135"/>
      <c r="C953" s="135"/>
      <c r="D953" s="135"/>
      <c r="E953" s="135"/>
      <c r="F953" s="135"/>
      <c r="G953" s="135"/>
      <c r="H953" s="135"/>
      <c r="I953" s="135"/>
      <c r="J953" s="135"/>
      <c r="K953" s="135"/>
      <c r="L953" s="135"/>
      <c r="M953" s="135"/>
      <c r="N953" s="135"/>
      <c r="O953" s="135"/>
      <c r="P953" s="135"/>
      <c r="Q953" s="135"/>
      <c r="R953" s="135"/>
      <c r="S953" s="135"/>
      <c r="T953" s="135"/>
      <c r="U953" s="135"/>
      <c r="V953" s="135"/>
      <c r="W953" s="135"/>
      <c r="X953" s="135"/>
      <c r="Y953" s="135"/>
      <c r="Z953" s="135"/>
    </row>
    <row r="954" spans="1:26" ht="21.6" customHeight="1">
      <c r="A954" s="135"/>
      <c r="B954" s="135"/>
      <c r="C954" s="135"/>
      <c r="D954" s="135"/>
      <c r="E954" s="135"/>
      <c r="F954" s="135"/>
      <c r="G954" s="135"/>
      <c r="H954" s="135"/>
      <c r="I954" s="135"/>
      <c r="J954" s="135"/>
      <c r="K954" s="135"/>
      <c r="L954" s="135"/>
      <c r="M954" s="135"/>
      <c r="N954" s="135"/>
      <c r="O954" s="135"/>
      <c r="P954" s="135"/>
      <c r="Q954" s="135"/>
      <c r="R954" s="135"/>
      <c r="S954" s="135"/>
      <c r="T954" s="135"/>
      <c r="U954" s="135"/>
      <c r="V954" s="135"/>
      <c r="W954" s="135"/>
      <c r="X954" s="135"/>
      <c r="Y954" s="135"/>
      <c r="Z954" s="135"/>
    </row>
    <row r="955" spans="1:26" ht="21.6" customHeight="1">
      <c r="A955" s="135"/>
      <c r="B955" s="135"/>
      <c r="C955" s="135"/>
      <c r="D955" s="135"/>
      <c r="E955" s="135"/>
      <c r="F955" s="135"/>
      <c r="G955" s="135"/>
      <c r="H955" s="135"/>
      <c r="I955" s="135"/>
      <c r="J955" s="135"/>
      <c r="K955" s="135"/>
      <c r="L955" s="135"/>
      <c r="M955" s="135"/>
      <c r="N955" s="135"/>
      <c r="O955" s="135"/>
      <c r="P955" s="135"/>
      <c r="Q955" s="135"/>
      <c r="R955" s="135"/>
      <c r="S955" s="135"/>
      <c r="T955" s="135"/>
      <c r="U955" s="135"/>
      <c r="V955" s="135"/>
      <c r="W955" s="135"/>
      <c r="X955" s="135"/>
      <c r="Y955" s="135"/>
      <c r="Z955" s="135"/>
    </row>
    <row r="956" spans="1:26" ht="21.6" customHeight="1">
      <c r="A956" s="135"/>
      <c r="B956" s="135"/>
      <c r="C956" s="135"/>
      <c r="D956" s="135"/>
      <c r="E956" s="135"/>
      <c r="F956" s="135"/>
      <c r="G956" s="135"/>
      <c r="H956" s="135"/>
      <c r="I956" s="135"/>
      <c r="J956" s="135"/>
      <c r="K956" s="135"/>
      <c r="L956" s="135"/>
      <c r="M956" s="135"/>
      <c r="N956" s="135"/>
      <c r="O956" s="135"/>
      <c r="P956" s="135"/>
      <c r="Q956" s="135"/>
      <c r="R956" s="135"/>
      <c r="S956" s="135"/>
      <c r="T956" s="135"/>
      <c r="U956" s="135"/>
      <c r="V956" s="135"/>
      <c r="W956" s="135"/>
      <c r="X956" s="135"/>
      <c r="Y956" s="135"/>
      <c r="Z956" s="135"/>
    </row>
    <row r="957" spans="1:26" ht="21.6" customHeight="1">
      <c r="A957" s="135"/>
      <c r="B957" s="135"/>
      <c r="C957" s="135"/>
      <c r="D957" s="135"/>
      <c r="E957" s="135"/>
      <c r="F957" s="135"/>
      <c r="G957" s="135"/>
      <c r="H957" s="135"/>
      <c r="I957" s="135"/>
      <c r="J957" s="135"/>
      <c r="K957" s="135"/>
      <c r="L957" s="135"/>
      <c r="M957" s="135"/>
      <c r="N957" s="135"/>
      <c r="O957" s="135"/>
      <c r="P957" s="135"/>
      <c r="Q957" s="135"/>
      <c r="R957" s="135"/>
      <c r="S957" s="135"/>
      <c r="T957" s="135"/>
      <c r="U957" s="135"/>
      <c r="V957" s="135"/>
      <c r="W957" s="135"/>
      <c r="X957" s="135"/>
      <c r="Y957" s="135"/>
      <c r="Z957" s="135"/>
    </row>
    <row r="958" spans="1:26" ht="21.6" customHeight="1">
      <c r="A958" s="135"/>
      <c r="B958" s="135"/>
      <c r="C958" s="135"/>
      <c r="D958" s="135"/>
      <c r="E958" s="135"/>
      <c r="F958" s="135"/>
      <c r="G958" s="135"/>
      <c r="H958" s="135"/>
      <c r="I958" s="135"/>
      <c r="J958" s="135"/>
      <c r="K958" s="135"/>
      <c r="L958" s="135"/>
      <c r="M958" s="135"/>
      <c r="N958" s="135"/>
      <c r="O958" s="135"/>
      <c r="P958" s="135"/>
      <c r="Q958" s="135"/>
      <c r="R958" s="135"/>
      <c r="S958" s="135"/>
      <c r="T958" s="135"/>
      <c r="U958" s="135"/>
      <c r="V958" s="135"/>
      <c r="W958" s="135"/>
      <c r="X958" s="135"/>
      <c r="Y958" s="135"/>
      <c r="Z958" s="135"/>
    </row>
    <row r="959" spans="1:26" ht="21.6" customHeight="1">
      <c r="A959" s="135"/>
      <c r="B959" s="135"/>
      <c r="C959" s="135"/>
      <c r="D959" s="135"/>
      <c r="E959" s="135"/>
      <c r="F959" s="135"/>
      <c r="G959" s="135"/>
      <c r="H959" s="135"/>
      <c r="I959" s="135"/>
      <c r="J959" s="135"/>
      <c r="K959" s="135"/>
      <c r="L959" s="135"/>
      <c r="M959" s="135"/>
      <c r="N959" s="135"/>
      <c r="O959" s="135"/>
      <c r="P959" s="135"/>
      <c r="Q959" s="135"/>
      <c r="R959" s="135"/>
      <c r="S959" s="135"/>
      <c r="T959" s="135"/>
      <c r="U959" s="135"/>
      <c r="V959" s="135"/>
      <c r="W959" s="135"/>
      <c r="X959" s="135"/>
      <c r="Y959" s="135"/>
      <c r="Z959" s="135"/>
    </row>
    <row r="960" spans="1:26" ht="21.6" customHeight="1">
      <c r="A960" s="135"/>
      <c r="B960" s="135"/>
      <c r="C960" s="135"/>
      <c r="D960" s="135"/>
      <c r="E960" s="135"/>
      <c r="F960" s="135"/>
      <c r="G960" s="135"/>
      <c r="H960" s="135"/>
      <c r="I960" s="135"/>
      <c r="J960" s="135"/>
      <c r="K960" s="135"/>
      <c r="L960" s="135"/>
      <c r="M960" s="135"/>
      <c r="N960" s="135"/>
      <c r="O960" s="135"/>
      <c r="P960" s="135"/>
      <c r="Q960" s="135"/>
      <c r="R960" s="135"/>
      <c r="S960" s="135"/>
      <c r="T960" s="135"/>
      <c r="U960" s="135"/>
      <c r="V960" s="135"/>
      <c r="W960" s="135"/>
      <c r="X960" s="135"/>
      <c r="Y960" s="135"/>
      <c r="Z960" s="135"/>
    </row>
    <row r="961" spans="1:26" ht="21.6" customHeight="1">
      <c r="A961" s="135"/>
      <c r="B961" s="135"/>
      <c r="C961" s="135"/>
      <c r="D961" s="135"/>
      <c r="E961" s="135"/>
      <c r="F961" s="135"/>
      <c r="G961" s="135"/>
      <c r="H961" s="135"/>
      <c r="I961" s="135"/>
      <c r="J961" s="135"/>
      <c r="K961" s="135"/>
      <c r="L961" s="135"/>
      <c r="M961" s="135"/>
      <c r="N961" s="135"/>
      <c r="O961" s="135"/>
      <c r="P961" s="135"/>
      <c r="Q961" s="135"/>
      <c r="R961" s="135"/>
      <c r="S961" s="135"/>
      <c r="T961" s="135"/>
      <c r="U961" s="135"/>
      <c r="V961" s="135"/>
      <c r="W961" s="135"/>
      <c r="X961" s="135"/>
      <c r="Y961" s="135"/>
      <c r="Z961" s="135"/>
    </row>
    <row r="962" spans="1:26" ht="21.6" customHeight="1">
      <c r="A962" s="135"/>
      <c r="B962" s="135"/>
      <c r="C962" s="135"/>
      <c r="D962" s="135"/>
      <c r="E962" s="135"/>
      <c r="F962" s="135"/>
      <c r="G962" s="135"/>
      <c r="H962" s="135"/>
      <c r="I962" s="135"/>
      <c r="J962" s="135"/>
      <c r="K962" s="135"/>
      <c r="L962" s="135"/>
      <c r="M962" s="135"/>
      <c r="N962" s="135"/>
      <c r="O962" s="135"/>
      <c r="P962" s="135"/>
      <c r="Q962" s="135"/>
      <c r="R962" s="135"/>
      <c r="S962" s="135"/>
      <c r="T962" s="135"/>
      <c r="U962" s="135"/>
      <c r="V962" s="135"/>
      <c r="W962" s="135"/>
      <c r="X962" s="135"/>
      <c r="Y962" s="135"/>
      <c r="Z962" s="135"/>
    </row>
    <row r="963" spans="1:26" ht="21.6" customHeight="1">
      <c r="A963" s="135"/>
      <c r="B963" s="135"/>
      <c r="C963" s="135"/>
      <c r="D963" s="135"/>
      <c r="E963" s="135"/>
      <c r="F963" s="135"/>
      <c r="G963" s="135"/>
      <c r="H963" s="135"/>
      <c r="I963" s="135"/>
      <c r="J963" s="135"/>
      <c r="K963" s="135"/>
      <c r="L963" s="135"/>
      <c r="M963" s="135"/>
      <c r="N963" s="135"/>
      <c r="O963" s="135"/>
      <c r="P963" s="135"/>
      <c r="Q963" s="135"/>
      <c r="R963" s="135"/>
      <c r="S963" s="135"/>
      <c r="T963" s="135"/>
      <c r="U963" s="135"/>
      <c r="V963" s="135"/>
      <c r="W963" s="135"/>
      <c r="X963" s="135"/>
      <c r="Y963" s="135"/>
      <c r="Z963" s="135"/>
    </row>
    <row r="964" spans="1:26" ht="21.6" customHeight="1">
      <c r="A964" s="135"/>
      <c r="B964" s="135"/>
      <c r="C964" s="135"/>
      <c r="D964" s="135"/>
      <c r="E964" s="135"/>
      <c r="F964" s="135"/>
      <c r="G964" s="135"/>
      <c r="H964" s="135"/>
      <c r="I964" s="135"/>
      <c r="J964" s="135"/>
      <c r="K964" s="135"/>
      <c r="L964" s="135"/>
      <c r="M964" s="135"/>
      <c r="N964" s="135"/>
      <c r="O964" s="135"/>
      <c r="P964" s="135"/>
      <c r="Q964" s="135"/>
      <c r="R964" s="135"/>
      <c r="S964" s="135"/>
      <c r="T964" s="135"/>
      <c r="U964" s="135"/>
      <c r="V964" s="135"/>
      <c r="W964" s="135"/>
      <c r="X964" s="135"/>
      <c r="Y964" s="135"/>
      <c r="Z964" s="135"/>
    </row>
    <row r="965" spans="1:26" ht="21.6" customHeight="1">
      <c r="A965" s="135"/>
      <c r="B965" s="135"/>
      <c r="C965" s="135"/>
      <c r="D965" s="135"/>
      <c r="E965" s="135"/>
      <c r="F965" s="135"/>
      <c r="G965" s="135"/>
      <c r="H965" s="135"/>
      <c r="I965" s="135"/>
      <c r="J965" s="135"/>
      <c r="K965" s="135"/>
      <c r="L965" s="135"/>
      <c r="M965" s="135"/>
      <c r="N965" s="135"/>
      <c r="O965" s="135"/>
      <c r="P965" s="135"/>
      <c r="Q965" s="135"/>
      <c r="R965" s="135"/>
      <c r="S965" s="135"/>
      <c r="T965" s="135"/>
      <c r="U965" s="135"/>
      <c r="V965" s="135"/>
      <c r="W965" s="135"/>
      <c r="X965" s="135"/>
      <c r="Y965" s="135"/>
      <c r="Z965" s="135"/>
    </row>
    <row r="966" spans="1:26" ht="21.6" customHeight="1">
      <c r="A966" s="135"/>
      <c r="B966" s="135"/>
      <c r="C966" s="135"/>
      <c r="D966" s="135"/>
      <c r="E966" s="135"/>
      <c r="F966" s="135"/>
      <c r="G966" s="135"/>
      <c r="H966" s="135"/>
      <c r="I966" s="135"/>
      <c r="J966" s="135"/>
      <c r="K966" s="135"/>
      <c r="L966" s="135"/>
      <c r="M966" s="135"/>
      <c r="N966" s="135"/>
      <c r="O966" s="135"/>
      <c r="P966" s="135"/>
      <c r="Q966" s="135"/>
      <c r="R966" s="135"/>
      <c r="S966" s="135"/>
      <c r="T966" s="135"/>
      <c r="U966" s="135"/>
      <c r="V966" s="135"/>
      <c r="W966" s="135"/>
      <c r="X966" s="135"/>
      <c r="Y966" s="135"/>
      <c r="Z966" s="135"/>
    </row>
    <row r="967" spans="1:26" ht="21.6" customHeight="1">
      <c r="A967" s="135"/>
      <c r="B967" s="135"/>
      <c r="C967" s="135"/>
      <c r="D967" s="135"/>
      <c r="E967" s="135"/>
      <c r="F967" s="135"/>
      <c r="G967" s="135"/>
      <c r="H967" s="135"/>
      <c r="I967" s="135"/>
      <c r="J967" s="135"/>
      <c r="K967" s="135"/>
      <c r="L967" s="135"/>
      <c r="M967" s="135"/>
      <c r="N967" s="135"/>
      <c r="O967" s="135"/>
      <c r="P967" s="135"/>
      <c r="Q967" s="135"/>
      <c r="R967" s="135"/>
      <c r="S967" s="135"/>
      <c r="T967" s="135"/>
      <c r="U967" s="135"/>
      <c r="V967" s="135"/>
      <c r="W967" s="135"/>
      <c r="X967" s="135"/>
      <c r="Y967" s="135"/>
      <c r="Z967" s="135"/>
    </row>
    <row r="968" spans="1:26" ht="21.6" customHeight="1">
      <c r="A968" s="135"/>
      <c r="B968" s="135"/>
      <c r="C968" s="135"/>
      <c r="D968" s="135"/>
      <c r="E968" s="135"/>
      <c r="F968" s="135"/>
      <c r="G968" s="135"/>
      <c r="H968" s="135"/>
      <c r="I968" s="135"/>
      <c r="J968" s="135"/>
      <c r="K968" s="135"/>
      <c r="L968" s="135"/>
      <c r="M968" s="135"/>
      <c r="N968" s="135"/>
      <c r="O968" s="135"/>
      <c r="P968" s="135"/>
      <c r="Q968" s="135"/>
      <c r="R968" s="135"/>
      <c r="S968" s="135"/>
      <c r="T968" s="135"/>
      <c r="U968" s="135"/>
      <c r="V968" s="135"/>
      <c r="W968" s="135"/>
      <c r="X968" s="135"/>
      <c r="Y968" s="135"/>
      <c r="Z968" s="135"/>
    </row>
    <row r="969" spans="1:26" ht="21.6" customHeight="1">
      <c r="A969" s="135"/>
      <c r="B969" s="135"/>
      <c r="C969" s="135"/>
      <c r="D969" s="135"/>
      <c r="E969" s="135"/>
      <c r="F969" s="135"/>
      <c r="G969" s="135"/>
      <c r="H969" s="135"/>
      <c r="I969" s="135"/>
      <c r="J969" s="135"/>
      <c r="K969" s="135"/>
      <c r="L969" s="135"/>
      <c r="M969" s="135"/>
      <c r="N969" s="135"/>
      <c r="O969" s="135"/>
      <c r="P969" s="135"/>
      <c r="Q969" s="135"/>
      <c r="R969" s="135"/>
      <c r="S969" s="135"/>
      <c r="T969" s="135"/>
      <c r="U969" s="135"/>
      <c r="V969" s="135"/>
      <c r="W969" s="135"/>
      <c r="X969" s="135"/>
      <c r="Y969" s="135"/>
      <c r="Z969" s="135"/>
    </row>
    <row r="970" spans="1:26" ht="21.6" customHeight="1">
      <c r="A970" s="135"/>
      <c r="B970" s="135"/>
      <c r="C970" s="135"/>
      <c r="D970" s="135"/>
      <c r="E970" s="135"/>
      <c r="F970" s="135"/>
      <c r="G970" s="135"/>
      <c r="H970" s="135"/>
      <c r="I970" s="135"/>
      <c r="J970" s="135"/>
      <c r="K970" s="135"/>
      <c r="L970" s="135"/>
      <c r="M970" s="135"/>
      <c r="N970" s="135"/>
      <c r="O970" s="135"/>
      <c r="P970" s="135"/>
      <c r="Q970" s="135"/>
      <c r="R970" s="135"/>
      <c r="S970" s="135"/>
      <c r="T970" s="135"/>
      <c r="U970" s="135"/>
      <c r="V970" s="135"/>
      <c r="W970" s="135"/>
      <c r="X970" s="135"/>
      <c r="Y970" s="135"/>
      <c r="Z970" s="135"/>
    </row>
    <row r="971" spans="1:26" ht="21.6" customHeight="1">
      <c r="A971" s="135"/>
      <c r="B971" s="135"/>
      <c r="C971" s="135"/>
      <c r="D971" s="135"/>
      <c r="E971" s="135"/>
      <c r="F971" s="135"/>
      <c r="G971" s="135"/>
      <c r="H971" s="135"/>
      <c r="I971" s="135"/>
      <c r="J971" s="135"/>
      <c r="K971" s="135"/>
      <c r="L971" s="135"/>
      <c r="M971" s="135"/>
      <c r="N971" s="135"/>
      <c r="O971" s="135"/>
      <c r="P971" s="135"/>
      <c r="Q971" s="135"/>
      <c r="R971" s="135"/>
      <c r="S971" s="135"/>
      <c r="T971" s="135"/>
      <c r="U971" s="135"/>
      <c r="V971" s="135"/>
      <c r="W971" s="135"/>
      <c r="X971" s="135"/>
      <c r="Y971" s="135"/>
      <c r="Z971" s="135"/>
    </row>
    <row r="972" spans="1:26" ht="21.6" customHeight="1">
      <c r="A972" s="135"/>
      <c r="B972" s="135"/>
      <c r="C972" s="135"/>
      <c r="D972" s="135"/>
      <c r="E972" s="135"/>
      <c r="F972" s="135"/>
      <c r="G972" s="135"/>
      <c r="H972" s="135"/>
      <c r="I972" s="135"/>
      <c r="J972" s="135"/>
      <c r="K972" s="135"/>
      <c r="L972" s="135"/>
      <c r="M972" s="135"/>
      <c r="N972" s="135"/>
      <c r="O972" s="135"/>
      <c r="P972" s="135"/>
      <c r="Q972" s="135"/>
      <c r="R972" s="135"/>
      <c r="S972" s="135"/>
      <c r="T972" s="135"/>
      <c r="U972" s="135"/>
      <c r="V972" s="135"/>
      <c r="W972" s="135"/>
      <c r="X972" s="135"/>
      <c r="Y972" s="135"/>
      <c r="Z972" s="135"/>
    </row>
    <row r="973" spans="1:26" ht="21.6" customHeight="1">
      <c r="A973" s="135"/>
      <c r="B973" s="135"/>
      <c r="C973" s="135"/>
      <c r="D973" s="135"/>
      <c r="E973" s="135"/>
      <c r="F973" s="135"/>
      <c r="G973" s="135"/>
      <c r="H973" s="135"/>
      <c r="I973" s="135"/>
      <c r="J973" s="135"/>
      <c r="K973" s="135"/>
      <c r="L973" s="135"/>
      <c r="M973" s="135"/>
      <c r="N973" s="135"/>
      <c r="O973" s="135"/>
      <c r="P973" s="135"/>
      <c r="Q973" s="135"/>
      <c r="R973" s="135"/>
      <c r="S973" s="135"/>
      <c r="T973" s="135"/>
      <c r="U973" s="135"/>
      <c r="V973" s="135"/>
      <c r="W973" s="135"/>
      <c r="X973" s="135"/>
      <c r="Y973" s="135"/>
      <c r="Z973" s="135"/>
    </row>
    <row r="974" spans="1:26" ht="21.6" customHeight="1">
      <c r="A974" s="135"/>
      <c r="B974" s="135"/>
      <c r="C974" s="135"/>
      <c r="D974" s="135"/>
      <c r="E974" s="135"/>
      <c r="F974" s="135"/>
      <c r="G974" s="135"/>
      <c r="H974" s="135"/>
      <c r="I974" s="135"/>
      <c r="J974" s="135"/>
      <c r="K974" s="135"/>
      <c r="L974" s="135"/>
      <c r="M974" s="135"/>
      <c r="N974" s="135"/>
      <c r="O974" s="135"/>
      <c r="P974" s="135"/>
      <c r="Q974" s="135"/>
      <c r="R974" s="135"/>
      <c r="S974" s="135"/>
      <c r="T974" s="135"/>
      <c r="U974" s="135"/>
      <c r="V974" s="135"/>
      <c r="W974" s="135"/>
      <c r="X974" s="135"/>
      <c r="Y974" s="135"/>
      <c r="Z974" s="135"/>
    </row>
    <row r="975" spans="1:26" ht="21.6" customHeight="1">
      <c r="A975" s="135"/>
      <c r="B975" s="135"/>
      <c r="C975" s="135"/>
      <c r="D975" s="135"/>
      <c r="E975" s="135"/>
      <c r="F975" s="135"/>
      <c r="G975" s="135"/>
      <c r="H975" s="135"/>
      <c r="I975" s="135"/>
      <c r="J975" s="135"/>
      <c r="K975" s="135"/>
      <c r="L975" s="135"/>
      <c r="M975" s="135"/>
      <c r="N975" s="135"/>
      <c r="O975" s="135"/>
      <c r="P975" s="135"/>
      <c r="Q975" s="135"/>
      <c r="R975" s="135"/>
      <c r="S975" s="135"/>
      <c r="T975" s="135"/>
      <c r="U975" s="135"/>
      <c r="V975" s="135"/>
      <c r="W975" s="135"/>
      <c r="X975" s="135"/>
      <c r="Y975" s="135"/>
      <c r="Z975" s="135"/>
    </row>
    <row r="976" spans="1:26" ht="21.6" customHeight="1">
      <c r="A976" s="135"/>
      <c r="B976" s="135"/>
      <c r="C976" s="135"/>
      <c r="D976" s="135"/>
      <c r="E976" s="135"/>
      <c r="F976" s="135"/>
      <c r="G976" s="135"/>
      <c r="H976" s="135"/>
      <c r="I976" s="135"/>
      <c r="J976" s="135"/>
      <c r="K976" s="135"/>
      <c r="L976" s="135"/>
      <c r="M976" s="135"/>
      <c r="N976" s="135"/>
      <c r="O976" s="135"/>
      <c r="P976" s="135"/>
      <c r="Q976" s="135"/>
      <c r="R976" s="135"/>
      <c r="S976" s="135"/>
      <c r="T976" s="135"/>
      <c r="U976" s="135"/>
      <c r="V976" s="135"/>
      <c r="W976" s="135"/>
      <c r="X976" s="135"/>
      <c r="Y976" s="135"/>
      <c r="Z976" s="135"/>
    </row>
    <row r="977" spans="1:26" ht="21.6" customHeight="1">
      <c r="A977" s="135"/>
      <c r="B977" s="135"/>
      <c r="C977" s="135"/>
      <c r="D977" s="135"/>
      <c r="E977" s="135"/>
      <c r="F977" s="135"/>
      <c r="G977" s="135"/>
      <c r="H977" s="135"/>
      <c r="I977" s="135"/>
      <c r="J977" s="135"/>
      <c r="K977" s="135"/>
      <c r="L977" s="135"/>
      <c r="M977" s="135"/>
      <c r="N977" s="135"/>
      <c r="O977" s="135"/>
      <c r="P977" s="135"/>
      <c r="Q977" s="135"/>
      <c r="R977" s="135"/>
      <c r="S977" s="135"/>
      <c r="T977" s="135"/>
      <c r="U977" s="135"/>
      <c r="V977" s="135"/>
      <c r="W977" s="135"/>
      <c r="X977" s="135"/>
      <c r="Y977" s="135"/>
      <c r="Z977" s="135"/>
    </row>
    <row r="978" spans="1:26" ht="21.6" customHeight="1">
      <c r="A978" s="135"/>
      <c r="B978" s="135"/>
      <c r="C978" s="135"/>
      <c r="D978" s="135"/>
      <c r="E978" s="135"/>
      <c r="F978" s="135"/>
      <c r="G978" s="135"/>
      <c r="H978" s="135"/>
      <c r="I978" s="135"/>
      <c r="J978" s="135"/>
      <c r="K978" s="135"/>
      <c r="L978" s="135"/>
      <c r="M978" s="135"/>
      <c r="N978" s="135"/>
      <c r="O978" s="135"/>
      <c r="P978" s="135"/>
      <c r="Q978" s="135"/>
      <c r="R978" s="135"/>
      <c r="S978" s="135"/>
      <c r="T978" s="135"/>
      <c r="U978" s="135"/>
      <c r="V978" s="135"/>
      <c r="W978" s="135"/>
      <c r="X978" s="135"/>
      <c r="Y978" s="135"/>
      <c r="Z978" s="135"/>
    </row>
    <row r="979" spans="1:26" ht="21.6" customHeight="1">
      <c r="A979" s="135"/>
      <c r="B979" s="135"/>
      <c r="C979" s="135"/>
      <c r="D979" s="135"/>
      <c r="E979" s="135"/>
      <c r="F979" s="135"/>
      <c r="G979" s="135"/>
      <c r="H979" s="135"/>
      <c r="I979" s="135"/>
      <c r="J979" s="135"/>
      <c r="K979" s="135"/>
      <c r="L979" s="135"/>
      <c r="M979" s="135"/>
      <c r="N979" s="135"/>
      <c r="O979" s="135"/>
      <c r="P979" s="135"/>
      <c r="Q979" s="135"/>
      <c r="R979" s="135"/>
      <c r="S979" s="135"/>
      <c r="T979" s="135"/>
      <c r="U979" s="135"/>
      <c r="V979" s="135"/>
      <c r="W979" s="135"/>
      <c r="X979" s="135"/>
      <c r="Y979" s="135"/>
      <c r="Z979" s="135"/>
    </row>
    <row r="980" spans="1:26" ht="21.6" customHeight="1">
      <c r="A980" s="135"/>
      <c r="B980" s="135"/>
      <c r="C980" s="135"/>
      <c r="D980" s="135"/>
      <c r="E980" s="135"/>
      <c r="F980" s="135"/>
      <c r="G980" s="135"/>
      <c r="H980" s="135"/>
      <c r="I980" s="135"/>
      <c r="J980" s="135"/>
      <c r="K980" s="135"/>
      <c r="L980" s="135"/>
      <c r="M980" s="135"/>
      <c r="N980" s="135"/>
      <c r="O980" s="135"/>
      <c r="P980" s="135"/>
      <c r="Q980" s="135"/>
      <c r="R980" s="135"/>
      <c r="S980" s="135"/>
      <c r="T980" s="135"/>
      <c r="U980" s="135"/>
      <c r="V980" s="135"/>
      <c r="W980" s="135"/>
      <c r="X980" s="135"/>
      <c r="Y980" s="135"/>
      <c r="Z980" s="135"/>
    </row>
    <row r="981" spans="1:26" ht="21.6" customHeight="1">
      <c r="A981" s="135"/>
      <c r="B981" s="135"/>
      <c r="C981" s="135"/>
      <c r="D981" s="135"/>
      <c r="E981" s="135"/>
      <c r="F981" s="135"/>
      <c r="G981" s="135"/>
      <c r="H981" s="135"/>
      <c r="I981" s="135"/>
      <c r="J981" s="135"/>
      <c r="K981" s="135"/>
      <c r="L981" s="135"/>
      <c r="M981" s="135"/>
      <c r="N981" s="135"/>
      <c r="O981" s="135"/>
      <c r="P981" s="135"/>
      <c r="Q981" s="135"/>
      <c r="R981" s="135"/>
      <c r="S981" s="135"/>
      <c r="T981" s="135"/>
      <c r="U981" s="135"/>
      <c r="V981" s="135"/>
      <c r="W981" s="135"/>
      <c r="X981" s="135"/>
      <c r="Y981" s="135"/>
      <c r="Z981" s="135"/>
    </row>
    <row r="982" spans="1:26" ht="21.6" customHeight="1">
      <c r="A982" s="135"/>
      <c r="B982" s="135"/>
      <c r="C982" s="135"/>
      <c r="D982" s="135"/>
      <c r="E982" s="135"/>
      <c r="F982" s="135"/>
      <c r="G982" s="135"/>
      <c r="H982" s="135"/>
      <c r="I982" s="135"/>
      <c r="J982" s="135"/>
      <c r="K982" s="135"/>
      <c r="L982" s="135"/>
      <c r="M982" s="135"/>
      <c r="N982" s="135"/>
      <c r="O982" s="135"/>
      <c r="P982" s="135"/>
      <c r="Q982" s="135"/>
      <c r="R982" s="135"/>
      <c r="S982" s="135"/>
      <c r="T982" s="135"/>
      <c r="U982" s="135"/>
      <c r="V982" s="135"/>
      <c r="W982" s="135"/>
      <c r="X982" s="135"/>
      <c r="Y982" s="135"/>
      <c r="Z982" s="135"/>
    </row>
    <row r="983" spans="1:26" ht="21.6" customHeight="1">
      <c r="A983" s="135"/>
      <c r="B983" s="135"/>
      <c r="C983" s="135"/>
      <c r="D983" s="135"/>
      <c r="E983" s="135"/>
      <c r="F983" s="135"/>
      <c r="G983" s="135"/>
      <c r="H983" s="135"/>
      <c r="I983" s="135"/>
      <c r="J983" s="135"/>
      <c r="K983" s="135"/>
      <c r="L983" s="135"/>
      <c r="M983" s="135"/>
      <c r="N983" s="135"/>
      <c r="O983" s="135"/>
      <c r="P983" s="135"/>
      <c r="Q983" s="135"/>
      <c r="R983" s="135"/>
      <c r="S983" s="135"/>
      <c r="T983" s="135"/>
      <c r="U983" s="135"/>
      <c r="V983" s="135"/>
      <c r="W983" s="135"/>
      <c r="X983" s="135"/>
      <c r="Y983" s="135"/>
      <c r="Z983" s="135"/>
    </row>
    <row r="984" spans="1:26" ht="21.6" customHeight="1">
      <c r="A984" s="135"/>
      <c r="B984" s="135"/>
      <c r="C984" s="135"/>
      <c r="D984" s="135"/>
      <c r="E984" s="135"/>
      <c r="F984" s="135"/>
      <c r="G984" s="135"/>
      <c r="H984" s="135"/>
      <c r="I984" s="135"/>
      <c r="J984" s="135"/>
      <c r="K984" s="135"/>
      <c r="L984" s="135"/>
      <c r="M984" s="135"/>
      <c r="N984" s="135"/>
      <c r="O984" s="135"/>
      <c r="P984" s="135"/>
      <c r="Q984" s="135"/>
      <c r="R984" s="135"/>
      <c r="S984" s="135"/>
      <c r="T984" s="135"/>
      <c r="U984" s="135"/>
      <c r="V984" s="135"/>
      <c r="W984" s="135"/>
      <c r="X984" s="135"/>
      <c r="Y984" s="135"/>
      <c r="Z984" s="135"/>
    </row>
    <row r="985" spans="1:26" ht="21.6" customHeight="1">
      <c r="A985" s="135"/>
      <c r="B985" s="135"/>
      <c r="C985" s="135"/>
      <c r="D985" s="135"/>
      <c r="E985" s="135"/>
      <c r="F985" s="135"/>
      <c r="G985" s="135"/>
      <c r="H985" s="135"/>
      <c r="I985" s="135"/>
      <c r="J985" s="135"/>
      <c r="K985" s="135"/>
      <c r="L985" s="135"/>
      <c r="M985" s="135"/>
      <c r="N985" s="135"/>
      <c r="O985" s="135"/>
      <c r="P985" s="135"/>
      <c r="Q985" s="135"/>
      <c r="R985" s="135"/>
      <c r="S985" s="135"/>
      <c r="T985" s="135"/>
      <c r="U985" s="135"/>
      <c r="V985" s="135"/>
      <c r="W985" s="135"/>
      <c r="X985" s="135"/>
      <c r="Y985" s="135"/>
      <c r="Z985" s="135"/>
    </row>
    <row r="986" spans="1:26" ht="21.6" customHeight="1">
      <c r="A986" s="135"/>
      <c r="B986" s="135"/>
      <c r="C986" s="135"/>
      <c r="D986" s="135"/>
      <c r="E986" s="135"/>
      <c r="F986" s="135"/>
      <c r="G986" s="135"/>
      <c r="H986" s="135"/>
      <c r="I986" s="135"/>
      <c r="J986" s="135"/>
      <c r="K986" s="135"/>
      <c r="L986" s="135"/>
      <c r="M986" s="135"/>
      <c r="N986" s="135"/>
      <c r="O986" s="135"/>
      <c r="P986" s="135"/>
      <c r="Q986" s="135"/>
      <c r="R986" s="135"/>
      <c r="S986" s="135"/>
      <c r="T986" s="135"/>
      <c r="U986" s="135"/>
      <c r="V986" s="135"/>
      <c r="W986" s="135"/>
      <c r="X986" s="135"/>
      <c r="Y986" s="135"/>
      <c r="Z986" s="135"/>
    </row>
    <row r="987" spans="1:26" ht="21.6" customHeight="1">
      <c r="A987" s="135"/>
      <c r="B987" s="135"/>
      <c r="C987" s="135"/>
      <c r="D987" s="135"/>
      <c r="E987" s="135"/>
      <c r="F987" s="135"/>
      <c r="G987" s="135"/>
      <c r="H987" s="135"/>
      <c r="I987" s="135"/>
      <c r="J987" s="135"/>
      <c r="K987" s="135"/>
      <c r="L987" s="135"/>
      <c r="M987" s="135"/>
      <c r="N987" s="135"/>
      <c r="O987" s="135"/>
      <c r="P987" s="135"/>
      <c r="Q987" s="135"/>
      <c r="R987" s="135"/>
      <c r="S987" s="135"/>
      <c r="T987" s="135"/>
      <c r="U987" s="135"/>
      <c r="V987" s="135"/>
      <c r="W987" s="135"/>
      <c r="X987" s="135"/>
      <c r="Y987" s="135"/>
      <c r="Z987" s="135"/>
    </row>
    <row r="988" spans="1:26" ht="21.6" customHeight="1">
      <c r="A988" s="135"/>
      <c r="B988" s="135"/>
      <c r="C988" s="135"/>
      <c r="D988" s="135"/>
      <c r="E988" s="135"/>
      <c r="F988" s="135"/>
      <c r="G988" s="135"/>
      <c r="H988" s="135"/>
      <c r="I988" s="135"/>
      <c r="J988" s="135"/>
      <c r="K988" s="135"/>
      <c r="L988" s="135"/>
      <c r="M988" s="135"/>
      <c r="N988" s="135"/>
      <c r="O988" s="135"/>
      <c r="P988" s="135"/>
      <c r="Q988" s="135"/>
      <c r="R988" s="135"/>
      <c r="S988" s="135"/>
      <c r="T988" s="135"/>
      <c r="U988" s="135"/>
      <c r="V988" s="135"/>
      <c r="W988" s="135"/>
      <c r="X988" s="135"/>
      <c r="Y988" s="135"/>
      <c r="Z988" s="135"/>
    </row>
    <row r="989" spans="1:26" ht="21.6" customHeight="1">
      <c r="A989" s="135"/>
      <c r="B989" s="135"/>
      <c r="C989" s="135"/>
      <c r="D989" s="135"/>
      <c r="E989" s="135"/>
      <c r="F989" s="135"/>
      <c r="G989" s="135"/>
      <c r="H989" s="135"/>
      <c r="I989" s="135"/>
      <c r="J989" s="135"/>
      <c r="K989" s="135"/>
      <c r="L989" s="135"/>
      <c r="M989" s="135"/>
      <c r="N989" s="135"/>
      <c r="O989" s="135"/>
      <c r="P989" s="135"/>
      <c r="Q989" s="135"/>
      <c r="R989" s="135"/>
      <c r="S989" s="135"/>
      <c r="T989" s="135"/>
      <c r="U989" s="135"/>
      <c r="V989" s="135"/>
      <c r="W989" s="135"/>
      <c r="X989" s="135"/>
      <c r="Y989" s="135"/>
      <c r="Z989" s="135"/>
    </row>
    <row r="990" spans="1:26" ht="21.6" customHeight="1">
      <c r="A990" s="135"/>
      <c r="B990" s="135"/>
      <c r="C990" s="135"/>
      <c r="D990" s="135"/>
      <c r="E990" s="135"/>
      <c r="F990" s="135"/>
      <c r="G990" s="135"/>
      <c r="H990" s="135"/>
      <c r="I990" s="135"/>
      <c r="J990" s="135"/>
      <c r="K990" s="135"/>
      <c r="L990" s="135"/>
      <c r="M990" s="135"/>
      <c r="N990" s="135"/>
      <c r="O990" s="135"/>
      <c r="P990" s="135"/>
      <c r="Q990" s="135"/>
      <c r="R990" s="135"/>
      <c r="S990" s="135"/>
      <c r="T990" s="135"/>
      <c r="U990" s="135"/>
      <c r="V990" s="135"/>
      <c r="W990" s="135"/>
      <c r="X990" s="135"/>
      <c r="Y990" s="135"/>
      <c r="Z990" s="135"/>
    </row>
    <row r="991" spans="1:26" ht="21.6" customHeight="1">
      <c r="A991" s="135"/>
      <c r="B991" s="135"/>
      <c r="C991" s="135"/>
      <c r="D991" s="135"/>
      <c r="E991" s="135"/>
      <c r="F991" s="135"/>
      <c r="G991" s="135"/>
      <c r="H991" s="135"/>
      <c r="I991" s="135"/>
      <c r="J991" s="135"/>
      <c r="K991" s="135"/>
      <c r="L991" s="135"/>
      <c r="M991" s="135"/>
      <c r="N991" s="135"/>
      <c r="O991" s="135"/>
      <c r="P991" s="135"/>
      <c r="Q991" s="135"/>
      <c r="R991" s="135"/>
      <c r="S991" s="135"/>
      <c r="T991" s="135"/>
      <c r="U991" s="135"/>
      <c r="V991" s="135"/>
      <c r="W991" s="135"/>
      <c r="X991" s="135"/>
      <c r="Y991" s="135"/>
      <c r="Z991" s="135"/>
    </row>
    <row r="992" spans="1:26" ht="21.6" customHeight="1">
      <c r="A992" s="135"/>
      <c r="B992" s="135"/>
      <c r="C992" s="135"/>
      <c r="D992" s="135"/>
      <c r="E992" s="135"/>
      <c r="F992" s="135"/>
      <c r="G992" s="135"/>
      <c r="H992" s="135"/>
      <c r="I992" s="135"/>
      <c r="J992" s="135"/>
      <c r="K992" s="135"/>
      <c r="L992" s="135"/>
      <c r="M992" s="135"/>
      <c r="N992" s="135"/>
      <c r="O992" s="135"/>
      <c r="P992" s="135"/>
      <c r="Q992" s="135"/>
      <c r="R992" s="135"/>
      <c r="S992" s="135"/>
      <c r="T992" s="135"/>
      <c r="U992" s="135"/>
      <c r="V992" s="135"/>
      <c r="W992" s="135"/>
      <c r="X992" s="135"/>
      <c r="Y992" s="135"/>
      <c r="Z992" s="135"/>
    </row>
    <row r="993" spans="1:26" ht="21.6" customHeight="1">
      <c r="A993" s="135"/>
      <c r="B993" s="135"/>
      <c r="C993" s="135"/>
      <c r="D993" s="135"/>
      <c r="E993" s="135"/>
      <c r="F993" s="135"/>
      <c r="G993" s="135"/>
      <c r="H993" s="135"/>
      <c r="I993" s="135"/>
      <c r="J993" s="135"/>
      <c r="K993" s="135"/>
      <c r="L993" s="135"/>
      <c r="M993" s="135"/>
      <c r="N993" s="135"/>
      <c r="O993" s="135"/>
      <c r="P993" s="135"/>
      <c r="Q993" s="135"/>
      <c r="R993" s="135"/>
      <c r="S993" s="135"/>
      <c r="T993" s="135"/>
      <c r="U993" s="135"/>
      <c r="V993" s="135"/>
      <c r="W993" s="135"/>
      <c r="X993" s="135"/>
      <c r="Y993" s="135"/>
      <c r="Z993" s="135"/>
    </row>
    <row r="994" spans="1:26" ht="21.6" customHeight="1">
      <c r="A994" s="135"/>
      <c r="B994" s="135"/>
      <c r="C994" s="135"/>
      <c r="D994" s="135"/>
      <c r="E994" s="135"/>
      <c r="F994" s="135"/>
      <c r="G994" s="135"/>
      <c r="H994" s="135"/>
      <c r="I994" s="135"/>
      <c r="J994" s="135"/>
      <c r="K994" s="135"/>
      <c r="L994" s="135"/>
      <c r="M994" s="135"/>
      <c r="N994" s="135"/>
      <c r="O994" s="135"/>
      <c r="P994" s="135"/>
      <c r="Q994" s="135"/>
      <c r="R994" s="135"/>
      <c r="S994" s="135"/>
      <c r="T994" s="135"/>
      <c r="U994" s="135"/>
      <c r="V994" s="135"/>
      <c r="W994" s="135"/>
      <c r="X994" s="135"/>
      <c r="Y994" s="135"/>
      <c r="Z994" s="135"/>
    </row>
    <row r="995" spans="1:26" ht="21.6" customHeight="1">
      <c r="A995" s="135"/>
      <c r="B995" s="135"/>
      <c r="C995" s="135"/>
      <c r="D995" s="135"/>
      <c r="E995" s="135"/>
      <c r="F995" s="135"/>
      <c r="G995" s="135"/>
      <c r="H995" s="135"/>
      <c r="I995" s="135"/>
      <c r="J995" s="135"/>
      <c r="K995" s="135"/>
      <c r="L995" s="135"/>
      <c r="M995" s="135"/>
      <c r="N995" s="135"/>
      <c r="O995" s="135"/>
      <c r="P995" s="135"/>
      <c r="Q995" s="135"/>
      <c r="R995" s="135"/>
      <c r="S995" s="135"/>
      <c r="T995" s="135"/>
      <c r="U995" s="135"/>
      <c r="V995" s="135"/>
      <c r="W995" s="135"/>
      <c r="X995" s="135"/>
      <c r="Y995" s="135"/>
      <c r="Z995" s="135"/>
    </row>
    <row r="996" spans="1:26" ht="21.6" customHeight="1">
      <c r="A996" s="135"/>
      <c r="B996" s="135"/>
      <c r="C996" s="135"/>
      <c r="D996" s="135"/>
      <c r="E996" s="135"/>
      <c r="F996" s="135"/>
      <c r="G996" s="135"/>
      <c r="H996" s="135"/>
      <c r="I996" s="135"/>
      <c r="J996" s="135"/>
      <c r="K996" s="135"/>
      <c r="L996" s="135"/>
      <c r="M996" s="135"/>
      <c r="N996" s="135"/>
      <c r="O996" s="135"/>
      <c r="P996" s="135"/>
      <c r="Q996" s="135"/>
      <c r="R996" s="135"/>
      <c r="S996" s="135"/>
      <c r="T996" s="135"/>
      <c r="U996" s="135"/>
      <c r="V996" s="135"/>
      <c r="W996" s="135"/>
      <c r="X996" s="135"/>
      <c r="Y996" s="135"/>
      <c r="Z996" s="135"/>
    </row>
    <row r="997" spans="1:26" ht="21.6" customHeight="1">
      <c r="A997" s="135"/>
      <c r="B997" s="135"/>
      <c r="C997" s="135"/>
      <c r="D997" s="135"/>
      <c r="E997" s="135"/>
      <c r="F997" s="135"/>
      <c r="G997" s="135"/>
      <c r="H997" s="135"/>
      <c r="I997" s="135"/>
      <c r="J997" s="135"/>
      <c r="K997" s="135"/>
      <c r="L997" s="135"/>
      <c r="M997" s="135"/>
      <c r="N997" s="135"/>
      <c r="O997" s="135"/>
      <c r="P997" s="135"/>
      <c r="Q997" s="135"/>
      <c r="R997" s="135"/>
      <c r="S997" s="135"/>
      <c r="T997" s="135"/>
      <c r="U997" s="135"/>
      <c r="V997" s="135"/>
      <c r="W997" s="135"/>
      <c r="X997" s="135"/>
      <c r="Y997" s="135"/>
      <c r="Z997" s="135"/>
    </row>
    <row r="998" spans="1:26" ht="21.6" customHeight="1">
      <c r="A998" s="135"/>
      <c r="B998" s="135"/>
      <c r="C998" s="135"/>
      <c r="D998" s="135"/>
      <c r="E998" s="135"/>
      <c r="F998" s="135"/>
      <c r="G998" s="135"/>
      <c r="H998" s="135"/>
      <c r="I998" s="135"/>
      <c r="J998" s="135"/>
      <c r="K998" s="135"/>
      <c r="L998" s="135"/>
      <c r="M998" s="135"/>
      <c r="N998" s="135"/>
      <c r="O998" s="135"/>
      <c r="P998" s="135"/>
      <c r="Q998" s="135"/>
      <c r="R998" s="135"/>
      <c r="S998" s="135"/>
      <c r="T998" s="135"/>
      <c r="U998" s="135"/>
      <c r="V998" s="135"/>
      <c r="W998" s="135"/>
      <c r="X998" s="135"/>
      <c r="Y998" s="135"/>
      <c r="Z998" s="135"/>
    </row>
    <row r="999" spans="1:26" ht="21.6" customHeight="1">
      <c r="A999" s="135"/>
      <c r="B999" s="135"/>
      <c r="C999" s="135"/>
      <c r="D999" s="135"/>
      <c r="E999" s="135"/>
      <c r="F999" s="135"/>
      <c r="G999" s="135"/>
      <c r="H999" s="135"/>
      <c r="I999" s="135"/>
      <c r="J999" s="135"/>
      <c r="K999" s="135"/>
      <c r="L999" s="135"/>
      <c r="M999" s="135"/>
      <c r="N999" s="135"/>
      <c r="O999" s="135"/>
      <c r="P999" s="135"/>
      <c r="Q999" s="135"/>
      <c r="R999" s="135"/>
      <c r="S999" s="135"/>
      <c r="T999" s="135"/>
      <c r="U999" s="135"/>
      <c r="V999" s="135"/>
      <c r="W999" s="135"/>
      <c r="X999" s="135"/>
      <c r="Y999" s="135"/>
      <c r="Z999" s="135"/>
    </row>
    <row r="1000" spans="1:26" ht="21.6" customHeight="1">
      <c r="A1000" s="135"/>
      <c r="B1000" s="135"/>
      <c r="C1000" s="135"/>
      <c r="D1000" s="135"/>
      <c r="E1000" s="135"/>
      <c r="F1000" s="135"/>
      <c r="G1000" s="135"/>
      <c r="H1000" s="135"/>
      <c r="I1000" s="135"/>
      <c r="J1000" s="135"/>
      <c r="K1000" s="135"/>
      <c r="L1000" s="135"/>
      <c r="M1000" s="135"/>
      <c r="N1000" s="135"/>
      <c r="O1000" s="135"/>
      <c r="P1000" s="135"/>
      <c r="Q1000" s="135"/>
      <c r="R1000" s="135"/>
      <c r="S1000" s="135"/>
      <c r="T1000" s="135"/>
      <c r="U1000" s="135"/>
      <c r="V1000" s="135"/>
      <c r="W1000" s="135"/>
      <c r="X1000" s="135"/>
      <c r="Y1000" s="135"/>
      <c r="Z1000" s="135"/>
    </row>
  </sheetData>
  <mergeCells count="5">
    <mergeCell ref="G2:J3"/>
    <mergeCell ref="C12:D12"/>
    <mergeCell ref="C13:D13"/>
    <mergeCell ref="C14:D14"/>
    <mergeCell ref="C15:D15"/>
  </mergeCells>
  <hyperlinks>
    <hyperlink ref="I5" location="Sheet1!A1" display="Sheet1!A1" xr:uid="{40952818-CD13-4179-A06F-EAB7F01986B6}"/>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24D365-9435-4A06-8C80-E2BF739F3A1B}">
  <sheetPr codeName="Sheet42"/>
  <dimension ref="A1:I2027"/>
  <sheetViews>
    <sheetView workbookViewId="0">
      <selection activeCell="H6" sqref="H6"/>
    </sheetView>
  </sheetViews>
  <sheetFormatPr defaultColWidth="37.6640625" defaultRowHeight="19.8" customHeight="1"/>
  <cols>
    <col min="1" max="1" width="49.5546875" style="5" bestFit="1" customWidth="1"/>
    <col min="2" max="2" width="12" style="5" customWidth="1"/>
    <col min="3" max="3" width="12.5546875" style="5" customWidth="1"/>
    <col min="4" max="4" width="10" style="5" customWidth="1"/>
    <col min="5" max="5" width="17" style="5" customWidth="1"/>
    <col min="6" max="6" width="6" style="5" customWidth="1"/>
    <col min="7" max="7" width="7.44140625" style="5" customWidth="1"/>
    <col min="8" max="8" width="19" style="5" customWidth="1"/>
    <col min="9" max="9" width="16.88671875" style="5" customWidth="1"/>
    <col min="10" max="16384" width="37.6640625" style="5"/>
  </cols>
  <sheetData>
    <row r="1" spans="1:9" ht="19.8" customHeight="1" thickBot="1">
      <c r="A1" s="186" t="s">
        <v>51</v>
      </c>
      <c r="B1" s="186" t="s">
        <v>271</v>
      </c>
      <c r="C1" s="186" t="s">
        <v>272</v>
      </c>
      <c r="D1" s="173" t="s">
        <v>43</v>
      </c>
    </row>
    <row r="2" spans="1:9" ht="19.8" customHeight="1">
      <c r="A2" s="183" t="s">
        <v>273</v>
      </c>
      <c r="B2" s="184">
        <v>9312936921</v>
      </c>
      <c r="C2" s="184" t="s">
        <v>274</v>
      </c>
      <c r="D2" s="185">
        <v>276174</v>
      </c>
      <c r="F2" s="520" t="s">
        <v>2283</v>
      </c>
      <c r="G2" s="521"/>
      <c r="H2" s="521"/>
      <c r="I2" s="522"/>
    </row>
    <row r="3" spans="1:9" ht="19.8" customHeight="1">
      <c r="A3" s="178" t="s">
        <v>275</v>
      </c>
      <c r="B3" s="177">
        <v>9815582499</v>
      </c>
      <c r="C3" s="177" t="s">
        <v>274</v>
      </c>
      <c r="D3" s="179">
        <v>158903</v>
      </c>
      <c r="F3" s="523"/>
      <c r="G3" s="524"/>
      <c r="H3" s="524"/>
      <c r="I3" s="525"/>
    </row>
    <row r="4" spans="1:9" ht="19.8" customHeight="1" thickBot="1">
      <c r="A4" s="178" t="s">
        <v>276</v>
      </c>
      <c r="B4" s="177">
        <v>9815575152</v>
      </c>
      <c r="C4" s="177" t="s">
        <v>274</v>
      </c>
      <c r="D4" s="179">
        <v>446505</v>
      </c>
      <c r="F4" s="526"/>
      <c r="G4" s="527"/>
      <c r="H4" s="527"/>
      <c r="I4" s="528"/>
    </row>
    <row r="5" spans="1:9" ht="19.8" customHeight="1" thickBot="1">
      <c r="A5" s="178" t="s">
        <v>277</v>
      </c>
      <c r="B5" s="177">
        <v>9815817326</v>
      </c>
      <c r="C5" s="177" t="s">
        <v>274</v>
      </c>
      <c r="D5" s="179">
        <v>138363</v>
      </c>
      <c r="F5" s="175"/>
      <c r="G5" s="175"/>
      <c r="H5" s="175"/>
      <c r="I5" s="175"/>
    </row>
    <row r="6" spans="1:9" ht="19.8" customHeight="1" thickBot="1">
      <c r="A6" s="178" t="s">
        <v>278</v>
      </c>
      <c r="B6" s="177">
        <v>9811888778</v>
      </c>
      <c r="C6" s="177" t="s">
        <v>274</v>
      </c>
      <c r="D6" s="179">
        <v>281008</v>
      </c>
      <c r="F6" s="175"/>
      <c r="G6" s="175"/>
      <c r="H6" s="45" t="s">
        <v>111</v>
      </c>
      <c r="I6" s="175"/>
    </row>
    <row r="7" spans="1:9" ht="19.8" customHeight="1">
      <c r="A7" s="178" t="s">
        <v>279</v>
      </c>
      <c r="B7" s="177">
        <v>9815357566</v>
      </c>
      <c r="C7" s="177" t="s">
        <v>274</v>
      </c>
      <c r="D7" s="179">
        <v>468145</v>
      </c>
      <c r="F7" s="175"/>
      <c r="G7" s="175"/>
      <c r="H7" s="175"/>
      <c r="I7" s="175"/>
    </row>
    <row r="8" spans="1:9" ht="19.8" customHeight="1">
      <c r="A8" s="178" t="s">
        <v>280</v>
      </c>
      <c r="B8" s="177">
        <v>9815522647</v>
      </c>
      <c r="C8" s="177" t="s">
        <v>274</v>
      </c>
      <c r="D8" s="179">
        <v>339599</v>
      </c>
      <c r="F8" s="175"/>
      <c r="G8" s="175"/>
      <c r="H8" s="175"/>
      <c r="I8" s="175"/>
    </row>
    <row r="9" spans="1:9" ht="19.8" customHeight="1">
      <c r="A9" s="178" t="s">
        <v>281</v>
      </c>
      <c r="B9" s="177">
        <v>9815257355</v>
      </c>
      <c r="C9" s="177" t="s">
        <v>274</v>
      </c>
      <c r="D9" s="179">
        <v>434411</v>
      </c>
      <c r="F9" s="175"/>
      <c r="G9" s="175"/>
      <c r="H9" s="175"/>
      <c r="I9" s="175"/>
    </row>
    <row r="10" spans="1:9" ht="19.8" customHeight="1" thickBot="1">
      <c r="A10" s="178" t="s">
        <v>282</v>
      </c>
      <c r="B10" s="177">
        <v>9815634184</v>
      </c>
      <c r="C10" s="177" t="s">
        <v>283</v>
      </c>
      <c r="D10" s="179">
        <v>409625</v>
      </c>
    </row>
    <row r="11" spans="1:9" ht="19.8" customHeight="1" thickBot="1">
      <c r="A11" s="178" t="s">
        <v>284</v>
      </c>
      <c r="B11" s="177">
        <v>9815559176</v>
      </c>
      <c r="C11" s="177" t="s">
        <v>274</v>
      </c>
      <c r="D11" s="179">
        <v>294797</v>
      </c>
      <c r="E11" s="176" t="s">
        <v>2284</v>
      </c>
    </row>
    <row r="12" spans="1:9" ht="19.8" customHeight="1" thickBot="1">
      <c r="A12" s="178" t="s">
        <v>285</v>
      </c>
      <c r="B12" s="177">
        <v>9815346866</v>
      </c>
      <c r="C12" s="177" t="s">
        <v>274</v>
      </c>
      <c r="D12" s="179">
        <v>186601</v>
      </c>
      <c r="E12" s="134">
        <f>INDEX(LARGE(salarydata,ROW(D1)),MATCH($D$1,salarydata,0),1)</f>
        <v>555555</v>
      </c>
    </row>
    <row r="13" spans="1:9" ht="19.8" customHeight="1" thickBot="1">
      <c r="A13" s="178" t="s">
        <v>286</v>
      </c>
      <c r="B13" s="177">
        <v>9871515752</v>
      </c>
      <c r="C13" s="177" t="s">
        <v>274</v>
      </c>
      <c r="D13" s="179">
        <v>293100</v>
      </c>
      <c r="E13" s="134">
        <f>INDEX(LARGE(salarydata,ROW(D2)),MATCH($D$1,salarydata,0),1)</f>
        <v>499923</v>
      </c>
    </row>
    <row r="14" spans="1:9" ht="19.8" customHeight="1" thickBot="1">
      <c r="A14" s="178" t="s">
        <v>287</v>
      </c>
      <c r="B14" s="177">
        <v>9815545141</v>
      </c>
      <c r="C14" s="177" t="s">
        <v>274</v>
      </c>
      <c r="D14" s="179">
        <v>218268</v>
      </c>
      <c r="E14" s="134">
        <f>INDEX(LARGE(salarydata,ROW(D3)),MATCH($D$1,salarydata,0),1)</f>
        <v>499846</v>
      </c>
    </row>
    <row r="15" spans="1:9" ht="19.8" customHeight="1">
      <c r="A15" s="178" t="s">
        <v>288</v>
      </c>
      <c r="B15" s="177">
        <v>9565561559</v>
      </c>
      <c r="C15" s="177" t="s">
        <v>274</v>
      </c>
      <c r="D15" s="179">
        <v>191880</v>
      </c>
    </row>
    <row r="16" spans="1:9" ht="19.8" customHeight="1">
      <c r="A16" s="178" t="s">
        <v>289</v>
      </c>
      <c r="B16" s="177">
        <v>9811457855</v>
      </c>
      <c r="C16" s="177" t="s">
        <v>290</v>
      </c>
      <c r="D16" s="179">
        <v>252364</v>
      </c>
    </row>
    <row r="17" spans="1:6" ht="19.8" customHeight="1">
      <c r="A17" s="178" t="s">
        <v>291</v>
      </c>
      <c r="B17" s="177">
        <v>9815527751</v>
      </c>
      <c r="C17" s="177" t="s">
        <v>290</v>
      </c>
      <c r="D17" s="179">
        <v>105668</v>
      </c>
    </row>
    <row r="18" spans="1:6" ht="19.8" customHeight="1">
      <c r="A18" s="178" t="s">
        <v>292</v>
      </c>
      <c r="B18" s="177">
        <v>9873172884</v>
      </c>
      <c r="C18" s="177" t="s">
        <v>290</v>
      </c>
      <c r="D18" s="179">
        <v>308288</v>
      </c>
    </row>
    <row r="19" spans="1:6" ht="19.8" customHeight="1">
      <c r="A19" s="178" t="s">
        <v>293</v>
      </c>
      <c r="B19" s="177">
        <v>9811156375</v>
      </c>
      <c r="C19" s="177" t="s">
        <v>294</v>
      </c>
      <c r="D19" s="179">
        <v>275327</v>
      </c>
    </row>
    <row r="20" spans="1:6" ht="19.8" customHeight="1">
      <c r="A20" s="178" t="s">
        <v>295</v>
      </c>
      <c r="B20" s="177">
        <v>9873677917</v>
      </c>
      <c r="C20" s="177" t="s">
        <v>294</v>
      </c>
      <c r="D20" s="179">
        <v>320749</v>
      </c>
      <c r="E20" s="174"/>
      <c r="F20" s="174"/>
    </row>
    <row r="21" spans="1:6" ht="19.8" customHeight="1">
      <c r="A21" s="178" t="s">
        <v>296</v>
      </c>
      <c r="B21" s="177">
        <v>9811513655</v>
      </c>
      <c r="C21" s="177" t="s">
        <v>294</v>
      </c>
      <c r="D21" s="179">
        <v>344540</v>
      </c>
    </row>
    <row r="22" spans="1:6" ht="19.8" customHeight="1">
      <c r="A22" s="178" t="s">
        <v>297</v>
      </c>
      <c r="B22" s="177">
        <v>9915772727</v>
      </c>
      <c r="C22" s="177" t="s">
        <v>294</v>
      </c>
      <c r="D22" s="179">
        <v>171795</v>
      </c>
    </row>
    <row r="23" spans="1:6" ht="19.8" customHeight="1">
      <c r="A23" s="178" t="s">
        <v>298</v>
      </c>
      <c r="B23" s="177">
        <v>9915772585</v>
      </c>
      <c r="C23" s="177" t="s">
        <v>294</v>
      </c>
      <c r="D23" s="179">
        <v>335892</v>
      </c>
    </row>
    <row r="24" spans="1:6" ht="19.8" customHeight="1">
      <c r="A24" s="178" t="s">
        <v>299</v>
      </c>
      <c r="B24" s="177">
        <v>9815123624</v>
      </c>
      <c r="C24" s="177" t="s">
        <v>294</v>
      </c>
      <c r="D24" s="179">
        <v>417424</v>
      </c>
    </row>
    <row r="25" spans="1:6" ht="19.8" customHeight="1">
      <c r="A25" s="178" t="s">
        <v>300</v>
      </c>
      <c r="B25" s="177">
        <v>9999155383</v>
      </c>
      <c r="C25" s="177" t="s">
        <v>294</v>
      </c>
      <c r="D25" s="179">
        <v>191620</v>
      </c>
    </row>
    <row r="26" spans="1:6" ht="19.8" customHeight="1">
      <c r="A26" s="178" t="s">
        <v>301</v>
      </c>
      <c r="B26" s="177">
        <v>9911551655</v>
      </c>
      <c r="C26" s="177" t="s">
        <v>294</v>
      </c>
      <c r="D26" s="179">
        <v>199775</v>
      </c>
    </row>
    <row r="27" spans="1:6" ht="19.8" customHeight="1">
      <c r="A27" s="178" t="s">
        <v>302</v>
      </c>
      <c r="B27" s="177">
        <v>9999541553</v>
      </c>
      <c r="C27" s="177" t="s">
        <v>294</v>
      </c>
      <c r="D27" s="179">
        <v>336621</v>
      </c>
    </row>
    <row r="28" spans="1:6" ht="19.8" customHeight="1">
      <c r="A28" s="178" t="s">
        <v>303</v>
      </c>
      <c r="B28" s="177">
        <v>9711355263</v>
      </c>
      <c r="C28" s="177" t="s">
        <v>294</v>
      </c>
      <c r="D28" s="179">
        <v>109546</v>
      </c>
    </row>
    <row r="29" spans="1:6" ht="19.8" customHeight="1">
      <c r="A29" s="178" t="s">
        <v>304</v>
      </c>
      <c r="B29" s="177">
        <v>9868287783</v>
      </c>
      <c r="C29" s="177" t="s">
        <v>294</v>
      </c>
      <c r="D29" s="179">
        <v>310973</v>
      </c>
    </row>
    <row r="30" spans="1:6" ht="19.8" customHeight="1">
      <c r="A30" s="178" t="s">
        <v>305</v>
      </c>
      <c r="B30" s="177">
        <v>9871292277</v>
      </c>
      <c r="C30" s="177" t="s">
        <v>294</v>
      </c>
      <c r="D30" s="179">
        <v>389739</v>
      </c>
    </row>
    <row r="31" spans="1:6" ht="19.8" customHeight="1">
      <c r="A31" s="178" t="s">
        <v>306</v>
      </c>
      <c r="B31" s="177">
        <v>9811838182</v>
      </c>
      <c r="C31" s="177" t="s">
        <v>294</v>
      </c>
      <c r="D31" s="179">
        <v>137612</v>
      </c>
    </row>
    <row r="32" spans="1:6" ht="19.8" customHeight="1">
      <c r="A32" s="178" t="s">
        <v>307</v>
      </c>
      <c r="B32" s="177">
        <v>9815114132</v>
      </c>
      <c r="C32" s="177" t="s">
        <v>294</v>
      </c>
      <c r="D32" s="179">
        <v>271385</v>
      </c>
    </row>
    <row r="33" spans="1:4" ht="19.8" customHeight="1">
      <c r="A33" s="178" t="s">
        <v>308</v>
      </c>
      <c r="B33" s="177">
        <v>9818449145</v>
      </c>
      <c r="C33" s="177" t="s">
        <v>294</v>
      </c>
      <c r="D33" s="179">
        <v>311528</v>
      </c>
    </row>
    <row r="34" spans="1:4" ht="19.8" customHeight="1">
      <c r="A34" s="178" t="s">
        <v>309</v>
      </c>
      <c r="B34" s="177">
        <v>8855497762</v>
      </c>
      <c r="C34" s="177" t="s">
        <v>294</v>
      </c>
      <c r="D34" s="179">
        <v>288590</v>
      </c>
    </row>
    <row r="35" spans="1:4" ht="19.8" customHeight="1">
      <c r="A35" s="178" t="s">
        <v>310</v>
      </c>
      <c r="B35" s="177">
        <v>9811573613</v>
      </c>
      <c r="C35" s="177" t="s">
        <v>294</v>
      </c>
      <c r="D35" s="179">
        <v>205803</v>
      </c>
    </row>
    <row r="36" spans="1:4" ht="19.8" customHeight="1">
      <c r="A36" s="178" t="s">
        <v>311</v>
      </c>
      <c r="B36" s="177">
        <v>9815877822</v>
      </c>
      <c r="C36" s="177" t="s">
        <v>294</v>
      </c>
      <c r="D36" s="179">
        <v>418112</v>
      </c>
    </row>
    <row r="37" spans="1:4" ht="19.8" customHeight="1">
      <c r="A37" s="178" t="s">
        <v>312</v>
      </c>
      <c r="B37" s="177">
        <v>9915536955</v>
      </c>
      <c r="C37" s="177" t="s">
        <v>294</v>
      </c>
      <c r="D37" s="179">
        <v>303402</v>
      </c>
    </row>
    <row r="38" spans="1:4" ht="19.8" customHeight="1">
      <c r="A38" s="178" t="s">
        <v>313</v>
      </c>
      <c r="B38" s="177">
        <v>9815592397</v>
      </c>
      <c r="C38" s="177" t="s">
        <v>294</v>
      </c>
      <c r="D38" s="179">
        <v>555555</v>
      </c>
    </row>
    <row r="39" spans="1:4" ht="19.8" customHeight="1">
      <c r="A39" s="178" t="s">
        <v>314</v>
      </c>
      <c r="B39" s="177">
        <v>9915522294</v>
      </c>
      <c r="C39" s="177" t="s">
        <v>294</v>
      </c>
      <c r="D39" s="179">
        <v>274261</v>
      </c>
    </row>
    <row r="40" spans="1:4" ht="19.8" customHeight="1">
      <c r="A40" s="178" t="s">
        <v>315</v>
      </c>
      <c r="B40" s="177">
        <v>9899554517</v>
      </c>
      <c r="C40" s="177" t="s">
        <v>294</v>
      </c>
      <c r="D40" s="179">
        <v>385777</v>
      </c>
    </row>
    <row r="41" spans="1:4" ht="19.8" customHeight="1">
      <c r="A41" s="178" t="s">
        <v>316</v>
      </c>
      <c r="B41" s="177">
        <v>9871647711</v>
      </c>
      <c r="C41" s="177" t="s">
        <v>294</v>
      </c>
      <c r="D41" s="179">
        <v>366808</v>
      </c>
    </row>
    <row r="42" spans="1:4" ht="19.8" customHeight="1">
      <c r="A42" s="178" t="s">
        <v>317</v>
      </c>
      <c r="B42" s="177">
        <v>9815398418</v>
      </c>
      <c r="C42" s="177" t="s">
        <v>294</v>
      </c>
      <c r="D42" s="179">
        <v>169205</v>
      </c>
    </row>
    <row r="43" spans="1:4" ht="19.8" customHeight="1">
      <c r="A43" s="178" t="s">
        <v>318</v>
      </c>
      <c r="B43" s="177">
        <v>9815538938</v>
      </c>
      <c r="C43" s="177" t="s">
        <v>294</v>
      </c>
      <c r="D43" s="179">
        <v>290553</v>
      </c>
    </row>
    <row r="44" spans="1:4" ht="19.8" customHeight="1">
      <c r="A44" s="178" t="s">
        <v>319</v>
      </c>
      <c r="B44" s="177">
        <v>9811458289</v>
      </c>
      <c r="C44" s="177" t="s">
        <v>320</v>
      </c>
      <c r="D44" s="179">
        <v>438926</v>
      </c>
    </row>
    <row r="45" spans="1:4" ht="19.8" customHeight="1">
      <c r="A45" s="178" t="s">
        <v>321</v>
      </c>
      <c r="B45" s="177">
        <v>9815557553</v>
      </c>
      <c r="C45" s="177" t="s">
        <v>320</v>
      </c>
      <c r="D45" s="179">
        <v>117177</v>
      </c>
    </row>
    <row r="46" spans="1:4" ht="19.8" customHeight="1">
      <c r="A46" s="178" t="s">
        <v>322</v>
      </c>
      <c r="B46" s="177">
        <v>9811435131</v>
      </c>
      <c r="C46" s="177" t="s">
        <v>320</v>
      </c>
      <c r="D46" s="179">
        <v>401391</v>
      </c>
    </row>
    <row r="47" spans="1:4" ht="19.8" customHeight="1">
      <c r="A47" s="178" t="s">
        <v>323</v>
      </c>
      <c r="B47" s="177">
        <v>8285858185</v>
      </c>
      <c r="C47" s="177" t="s">
        <v>324</v>
      </c>
      <c r="D47" s="179">
        <v>468899</v>
      </c>
    </row>
    <row r="48" spans="1:4" ht="19.8" customHeight="1">
      <c r="A48" s="178" t="s">
        <v>325</v>
      </c>
      <c r="B48" s="177">
        <v>9315659996</v>
      </c>
      <c r="C48" s="177" t="s">
        <v>326</v>
      </c>
      <c r="D48" s="179">
        <v>498949</v>
      </c>
    </row>
    <row r="49" spans="1:4" ht="19.8" customHeight="1">
      <c r="A49" s="178" t="s">
        <v>327</v>
      </c>
      <c r="B49" s="177">
        <v>9958556715</v>
      </c>
      <c r="C49" s="177" t="s">
        <v>324</v>
      </c>
      <c r="D49" s="179">
        <v>380904</v>
      </c>
    </row>
    <row r="50" spans="1:4" ht="19.8" customHeight="1">
      <c r="A50" s="178" t="s">
        <v>328</v>
      </c>
      <c r="B50" s="177">
        <v>9654544564</v>
      </c>
      <c r="C50" s="177" t="s">
        <v>324</v>
      </c>
      <c r="D50" s="179">
        <v>428818</v>
      </c>
    </row>
    <row r="51" spans="1:4" ht="19.8" customHeight="1">
      <c r="A51" s="178" t="s">
        <v>329</v>
      </c>
      <c r="B51" s="177">
        <v>9915158252</v>
      </c>
      <c r="C51" s="177" t="s">
        <v>324</v>
      </c>
      <c r="D51" s="179">
        <v>482385</v>
      </c>
    </row>
    <row r="52" spans="1:4" ht="19.8" customHeight="1">
      <c r="A52" s="178" t="s">
        <v>330</v>
      </c>
      <c r="B52" s="177">
        <v>9717378786</v>
      </c>
      <c r="C52" s="177" t="s">
        <v>326</v>
      </c>
      <c r="D52" s="179">
        <v>306465</v>
      </c>
    </row>
    <row r="53" spans="1:4" ht="19.8" customHeight="1">
      <c r="A53" s="178" t="s">
        <v>331</v>
      </c>
      <c r="B53" s="177">
        <v>9811516496</v>
      </c>
      <c r="C53" s="177" t="s">
        <v>326</v>
      </c>
      <c r="D53" s="179">
        <v>234330</v>
      </c>
    </row>
    <row r="54" spans="1:4" ht="19.8" customHeight="1">
      <c r="A54" s="178" t="s">
        <v>332</v>
      </c>
      <c r="B54" s="177">
        <v>9515425571</v>
      </c>
      <c r="C54" s="177" t="s">
        <v>326</v>
      </c>
      <c r="D54" s="179">
        <v>341581</v>
      </c>
    </row>
    <row r="55" spans="1:4" ht="19.8" customHeight="1">
      <c r="A55" s="178" t="s">
        <v>333</v>
      </c>
      <c r="B55" s="177">
        <v>9995622353</v>
      </c>
      <c r="C55" s="177" t="s">
        <v>326</v>
      </c>
      <c r="D55" s="179">
        <v>322946</v>
      </c>
    </row>
    <row r="56" spans="1:4" ht="19.8" customHeight="1">
      <c r="A56" s="178" t="s">
        <v>334</v>
      </c>
      <c r="B56" s="177">
        <v>9513356255</v>
      </c>
      <c r="C56" s="177" t="s">
        <v>324</v>
      </c>
      <c r="D56" s="179">
        <v>442256</v>
      </c>
    </row>
    <row r="57" spans="1:4" ht="19.8" customHeight="1">
      <c r="A57" s="178" t="s">
        <v>335</v>
      </c>
      <c r="B57" s="177">
        <v>9958581552</v>
      </c>
      <c r="C57" s="177" t="s">
        <v>326</v>
      </c>
      <c r="D57" s="179">
        <v>280428</v>
      </c>
    </row>
    <row r="58" spans="1:4" ht="19.8" customHeight="1">
      <c r="A58" s="178" t="s">
        <v>336</v>
      </c>
      <c r="B58" s="177">
        <v>9815413446</v>
      </c>
      <c r="C58" s="177" t="s">
        <v>326</v>
      </c>
      <c r="D58" s="179">
        <v>307674</v>
      </c>
    </row>
    <row r="59" spans="1:4" ht="19.8" customHeight="1">
      <c r="A59" s="178" t="s">
        <v>337</v>
      </c>
      <c r="B59" s="177">
        <v>9545523777</v>
      </c>
      <c r="C59" s="177" t="s">
        <v>326</v>
      </c>
      <c r="D59" s="179">
        <v>422837</v>
      </c>
    </row>
    <row r="60" spans="1:4" ht="19.8" customHeight="1">
      <c r="A60" s="178" t="s">
        <v>338</v>
      </c>
      <c r="B60" s="177">
        <v>8447883797</v>
      </c>
      <c r="C60" s="177" t="s">
        <v>324</v>
      </c>
      <c r="D60" s="179">
        <v>400581</v>
      </c>
    </row>
    <row r="61" spans="1:4" ht="19.8" customHeight="1">
      <c r="A61" s="178" t="s">
        <v>339</v>
      </c>
      <c r="B61" s="177">
        <v>9312481693</v>
      </c>
      <c r="C61" s="177" t="s">
        <v>324</v>
      </c>
      <c r="D61" s="179">
        <v>431029</v>
      </c>
    </row>
    <row r="62" spans="1:4" ht="19.8" customHeight="1">
      <c r="A62" s="178" t="s">
        <v>340</v>
      </c>
      <c r="B62" s="177">
        <v>9815428457</v>
      </c>
      <c r="C62" s="177" t="s">
        <v>326</v>
      </c>
      <c r="D62" s="179">
        <v>314512</v>
      </c>
    </row>
    <row r="63" spans="1:4" ht="19.8" customHeight="1">
      <c r="A63" s="178" t="s">
        <v>341</v>
      </c>
      <c r="B63" s="177">
        <v>9915658585</v>
      </c>
      <c r="C63" s="177" t="s">
        <v>324</v>
      </c>
      <c r="D63" s="179">
        <v>308362</v>
      </c>
    </row>
    <row r="64" spans="1:4" ht="19.8" customHeight="1">
      <c r="A64" s="178" t="s">
        <v>342</v>
      </c>
      <c r="B64" s="177">
        <v>9815417581</v>
      </c>
      <c r="C64" s="177" t="s">
        <v>326</v>
      </c>
      <c r="D64" s="179">
        <v>250479</v>
      </c>
    </row>
    <row r="65" spans="1:4" ht="19.8" customHeight="1">
      <c r="A65" s="178" t="s">
        <v>343</v>
      </c>
      <c r="B65" s="177">
        <v>8527119898</v>
      </c>
      <c r="C65" s="177" t="s">
        <v>326</v>
      </c>
      <c r="D65" s="179">
        <v>393882</v>
      </c>
    </row>
    <row r="66" spans="1:4" ht="19.8" customHeight="1">
      <c r="A66" s="178" t="s">
        <v>344</v>
      </c>
      <c r="B66" s="177">
        <v>9212333293</v>
      </c>
      <c r="C66" s="177" t="s">
        <v>326</v>
      </c>
      <c r="D66" s="179">
        <v>180033</v>
      </c>
    </row>
    <row r="67" spans="1:4" ht="19.8" customHeight="1">
      <c r="A67" s="178" t="s">
        <v>345</v>
      </c>
      <c r="B67" s="177">
        <v>9891114569</v>
      </c>
      <c r="C67" s="177" t="s">
        <v>326</v>
      </c>
      <c r="D67" s="179">
        <v>468824</v>
      </c>
    </row>
    <row r="68" spans="1:4" ht="19.8" customHeight="1">
      <c r="A68" s="178" t="s">
        <v>346</v>
      </c>
      <c r="B68" s="177">
        <v>9815557338</v>
      </c>
      <c r="C68" s="177" t="s">
        <v>274</v>
      </c>
      <c r="D68" s="179">
        <v>481055</v>
      </c>
    </row>
    <row r="69" spans="1:4" ht="19.8" customHeight="1">
      <c r="A69" s="178" t="s">
        <v>347</v>
      </c>
      <c r="B69" s="177">
        <v>9815583313</v>
      </c>
      <c r="C69" s="177" t="s">
        <v>274</v>
      </c>
      <c r="D69" s="179">
        <v>294158</v>
      </c>
    </row>
    <row r="70" spans="1:4" ht="19.8" customHeight="1">
      <c r="A70" s="178" t="s">
        <v>348</v>
      </c>
      <c r="B70" s="177">
        <v>9711174933</v>
      </c>
      <c r="C70" s="177" t="s">
        <v>274</v>
      </c>
      <c r="D70" s="179">
        <v>266508</v>
      </c>
    </row>
    <row r="71" spans="1:4" ht="19.8" customHeight="1">
      <c r="A71" s="178" t="s">
        <v>349</v>
      </c>
      <c r="B71" s="177">
        <v>9811159355</v>
      </c>
      <c r="C71" s="177" t="s">
        <v>274</v>
      </c>
      <c r="D71" s="179">
        <v>145726</v>
      </c>
    </row>
    <row r="72" spans="1:4" ht="19.8" customHeight="1">
      <c r="A72" s="178" t="s">
        <v>350</v>
      </c>
      <c r="B72" s="177">
        <v>9815315385</v>
      </c>
      <c r="C72" s="177" t="s">
        <v>274</v>
      </c>
      <c r="D72" s="179">
        <v>365818</v>
      </c>
    </row>
    <row r="73" spans="1:4" ht="19.8" customHeight="1">
      <c r="A73" s="178" t="s">
        <v>351</v>
      </c>
      <c r="B73" s="177">
        <v>9873595827</v>
      </c>
      <c r="C73" s="177" t="s">
        <v>274</v>
      </c>
      <c r="D73" s="179">
        <v>358941</v>
      </c>
    </row>
    <row r="74" spans="1:4" ht="19.8" customHeight="1">
      <c r="A74" s="178" t="s">
        <v>352</v>
      </c>
      <c r="B74" s="177">
        <v>9717557137</v>
      </c>
      <c r="C74" s="177" t="s">
        <v>274</v>
      </c>
      <c r="D74" s="179">
        <v>175368</v>
      </c>
    </row>
    <row r="75" spans="1:4" ht="19.8" customHeight="1">
      <c r="A75" s="178" t="s">
        <v>353</v>
      </c>
      <c r="B75" s="177">
        <v>9811123455</v>
      </c>
      <c r="C75" s="177" t="s">
        <v>274</v>
      </c>
      <c r="D75" s="179">
        <v>377668</v>
      </c>
    </row>
    <row r="76" spans="1:4" ht="19.8" customHeight="1">
      <c r="A76" s="178" t="s">
        <v>354</v>
      </c>
      <c r="B76" s="177">
        <v>9815999911</v>
      </c>
      <c r="C76" s="177" t="s">
        <v>274</v>
      </c>
      <c r="D76" s="179">
        <v>278220</v>
      </c>
    </row>
    <row r="77" spans="1:4" ht="19.8" customHeight="1">
      <c r="A77" s="178" t="s">
        <v>355</v>
      </c>
      <c r="B77" s="177">
        <v>9815155123</v>
      </c>
      <c r="C77" s="177" t="s">
        <v>274</v>
      </c>
      <c r="D77" s="179">
        <v>229412</v>
      </c>
    </row>
    <row r="78" spans="1:4" ht="19.8" customHeight="1">
      <c r="A78" s="178" t="s">
        <v>356</v>
      </c>
      <c r="B78" s="177">
        <v>9815572441</v>
      </c>
      <c r="C78" s="177" t="s">
        <v>274</v>
      </c>
      <c r="D78" s="179">
        <v>306610</v>
      </c>
    </row>
    <row r="79" spans="1:4" ht="19.8" customHeight="1">
      <c r="A79" s="178" t="s">
        <v>357</v>
      </c>
      <c r="B79" s="177">
        <v>9815256579</v>
      </c>
      <c r="C79" s="177" t="s">
        <v>320</v>
      </c>
      <c r="D79" s="179">
        <v>328840</v>
      </c>
    </row>
    <row r="80" spans="1:4" ht="19.8" customHeight="1">
      <c r="A80" s="178" t="s">
        <v>358</v>
      </c>
      <c r="B80" s="177">
        <v>9815595291</v>
      </c>
      <c r="C80" s="177" t="s">
        <v>320</v>
      </c>
      <c r="D80" s="179">
        <v>235584</v>
      </c>
    </row>
    <row r="81" spans="1:4" ht="19.8" customHeight="1">
      <c r="A81" s="178" t="s">
        <v>359</v>
      </c>
      <c r="B81" s="177">
        <v>9995516825</v>
      </c>
      <c r="C81" s="177" t="s">
        <v>320</v>
      </c>
      <c r="D81" s="179">
        <v>496323</v>
      </c>
    </row>
    <row r="82" spans="1:4" ht="19.8" customHeight="1">
      <c r="A82" s="178" t="s">
        <v>360</v>
      </c>
      <c r="B82" s="177">
        <v>9911981982</v>
      </c>
      <c r="C82" s="177" t="s">
        <v>320</v>
      </c>
      <c r="D82" s="179">
        <v>123624</v>
      </c>
    </row>
    <row r="83" spans="1:4" ht="19.8" customHeight="1">
      <c r="A83" s="178" t="s">
        <v>361</v>
      </c>
      <c r="B83" s="177">
        <v>9815264248</v>
      </c>
      <c r="C83" s="177" t="s">
        <v>320</v>
      </c>
      <c r="D83" s="179">
        <v>312940</v>
      </c>
    </row>
    <row r="84" spans="1:4" ht="19.8" customHeight="1">
      <c r="A84" s="178" t="s">
        <v>362</v>
      </c>
      <c r="B84" s="177">
        <v>9971699284</v>
      </c>
      <c r="C84" s="177" t="s">
        <v>320</v>
      </c>
      <c r="D84" s="179">
        <v>483121</v>
      </c>
    </row>
    <row r="85" spans="1:4" ht="19.8" customHeight="1">
      <c r="A85" s="178" t="s">
        <v>363</v>
      </c>
      <c r="B85" s="177">
        <v>9915556887</v>
      </c>
      <c r="C85" s="177" t="s">
        <v>320</v>
      </c>
      <c r="D85" s="179">
        <v>274962</v>
      </c>
    </row>
    <row r="86" spans="1:4" ht="19.8" customHeight="1">
      <c r="A86" s="178" t="s">
        <v>364</v>
      </c>
      <c r="B86" s="177">
        <v>9899457143</v>
      </c>
      <c r="C86" s="177" t="s">
        <v>320</v>
      </c>
      <c r="D86" s="179">
        <v>110886</v>
      </c>
    </row>
    <row r="87" spans="1:4" ht="19.8" customHeight="1">
      <c r="A87" s="178" t="s">
        <v>365</v>
      </c>
      <c r="B87" s="177">
        <v>9815566666</v>
      </c>
      <c r="C87" s="177" t="s">
        <v>320</v>
      </c>
      <c r="D87" s="179">
        <v>100560</v>
      </c>
    </row>
    <row r="88" spans="1:4" ht="19.8" customHeight="1">
      <c r="A88" s="178" t="s">
        <v>366</v>
      </c>
      <c r="B88" s="177">
        <v>9815264496</v>
      </c>
      <c r="C88" s="177" t="s">
        <v>320</v>
      </c>
      <c r="D88" s="179">
        <v>468880</v>
      </c>
    </row>
    <row r="89" spans="1:4" ht="19.8" customHeight="1">
      <c r="A89" s="178" t="s">
        <v>367</v>
      </c>
      <c r="B89" s="177">
        <v>9871215956</v>
      </c>
      <c r="C89" s="177" t="s">
        <v>320</v>
      </c>
      <c r="D89" s="179">
        <v>444691</v>
      </c>
    </row>
    <row r="90" spans="1:4" ht="19.8" customHeight="1">
      <c r="A90" s="178" t="s">
        <v>368</v>
      </c>
      <c r="B90" s="177">
        <v>9818152324</v>
      </c>
      <c r="C90" s="177" t="s">
        <v>320</v>
      </c>
      <c r="D90" s="179">
        <v>471568</v>
      </c>
    </row>
    <row r="91" spans="1:4" ht="19.8" customHeight="1">
      <c r="A91" s="178" t="s">
        <v>369</v>
      </c>
      <c r="B91" s="177">
        <v>9815551254</v>
      </c>
      <c r="C91" s="177" t="s">
        <v>320</v>
      </c>
      <c r="D91" s="179">
        <v>182539</v>
      </c>
    </row>
    <row r="92" spans="1:4" ht="19.8" customHeight="1">
      <c r="A92" s="178" t="s">
        <v>370</v>
      </c>
      <c r="B92" s="177">
        <v>9815575251</v>
      </c>
      <c r="C92" s="177" t="s">
        <v>320</v>
      </c>
      <c r="D92" s="179">
        <v>210274</v>
      </c>
    </row>
    <row r="93" spans="1:4" ht="19.8" customHeight="1">
      <c r="A93" s="178" t="s">
        <v>371</v>
      </c>
      <c r="B93" s="177">
        <v>9811373737</v>
      </c>
      <c r="C93" s="177" t="s">
        <v>320</v>
      </c>
      <c r="D93" s="179">
        <v>214548</v>
      </c>
    </row>
    <row r="94" spans="1:4" ht="19.8" customHeight="1">
      <c r="A94" s="178" t="s">
        <v>372</v>
      </c>
      <c r="B94" s="177">
        <v>9811512633</v>
      </c>
      <c r="C94" s="177" t="s">
        <v>320</v>
      </c>
      <c r="D94" s="179">
        <v>112177</v>
      </c>
    </row>
    <row r="95" spans="1:4" ht="19.8" customHeight="1">
      <c r="A95" s="178" t="s">
        <v>373</v>
      </c>
      <c r="B95" s="177">
        <v>9818929892</v>
      </c>
      <c r="C95" s="177" t="s">
        <v>320</v>
      </c>
      <c r="D95" s="179">
        <v>203930</v>
      </c>
    </row>
    <row r="96" spans="1:4" ht="19.8" customHeight="1">
      <c r="A96" s="178" t="s">
        <v>374</v>
      </c>
      <c r="B96" s="177">
        <v>9312233557</v>
      </c>
      <c r="C96" s="177" t="s">
        <v>320</v>
      </c>
      <c r="D96" s="179">
        <v>463772</v>
      </c>
    </row>
    <row r="97" spans="1:4" ht="19.8" customHeight="1">
      <c r="A97" s="178" t="s">
        <v>375</v>
      </c>
      <c r="B97" s="177">
        <v>9312555851</v>
      </c>
      <c r="C97" s="177" t="s">
        <v>320</v>
      </c>
      <c r="D97" s="179">
        <v>208927</v>
      </c>
    </row>
    <row r="98" spans="1:4" ht="19.8" customHeight="1">
      <c r="A98" s="178" t="s">
        <v>376</v>
      </c>
      <c r="B98" s="177">
        <v>9815131675</v>
      </c>
      <c r="C98" s="177" t="s">
        <v>320</v>
      </c>
      <c r="D98" s="179">
        <v>205429</v>
      </c>
    </row>
    <row r="99" spans="1:4" ht="19.8" customHeight="1">
      <c r="A99" s="178" t="s">
        <v>377</v>
      </c>
      <c r="B99" s="177">
        <v>9811239313</v>
      </c>
      <c r="C99" s="177" t="s">
        <v>320</v>
      </c>
      <c r="D99" s="179">
        <v>325530</v>
      </c>
    </row>
    <row r="100" spans="1:4" ht="19.8" customHeight="1">
      <c r="A100" s="178" t="s">
        <v>378</v>
      </c>
      <c r="B100" s="177">
        <v>9811523459</v>
      </c>
      <c r="C100" s="177" t="s">
        <v>320</v>
      </c>
      <c r="D100" s="179">
        <v>305664</v>
      </c>
    </row>
    <row r="101" spans="1:4" ht="19.8" customHeight="1">
      <c r="A101" s="178" t="s">
        <v>379</v>
      </c>
      <c r="B101" s="177">
        <v>9211942943</v>
      </c>
      <c r="C101" s="177" t="s">
        <v>320</v>
      </c>
      <c r="D101" s="179">
        <v>476869</v>
      </c>
    </row>
    <row r="102" spans="1:4" ht="19.8" customHeight="1">
      <c r="A102" s="178" t="s">
        <v>380</v>
      </c>
      <c r="B102" s="177">
        <v>9255957984</v>
      </c>
      <c r="C102" s="177" t="s">
        <v>320</v>
      </c>
      <c r="D102" s="179">
        <v>149191</v>
      </c>
    </row>
    <row r="103" spans="1:4" ht="19.8" customHeight="1">
      <c r="A103" s="178" t="s">
        <v>381</v>
      </c>
      <c r="B103" s="177">
        <v>9811145825</v>
      </c>
      <c r="C103" s="177" t="s">
        <v>320</v>
      </c>
      <c r="D103" s="179">
        <v>117684</v>
      </c>
    </row>
    <row r="104" spans="1:4" ht="19.8" customHeight="1">
      <c r="A104" s="178" t="s">
        <v>382</v>
      </c>
      <c r="B104" s="177">
        <v>9815459129</v>
      </c>
      <c r="C104" s="177" t="s">
        <v>320</v>
      </c>
      <c r="D104" s="179">
        <v>124661</v>
      </c>
    </row>
    <row r="105" spans="1:4" ht="19.8" customHeight="1">
      <c r="A105" s="178" t="s">
        <v>383</v>
      </c>
      <c r="B105" s="177">
        <v>9355775653</v>
      </c>
      <c r="C105" s="177" t="s">
        <v>320</v>
      </c>
      <c r="D105" s="179">
        <v>191605</v>
      </c>
    </row>
    <row r="106" spans="1:4" ht="19.8" customHeight="1">
      <c r="A106" s="178" t="s">
        <v>384</v>
      </c>
      <c r="B106" s="177">
        <v>9811695555</v>
      </c>
      <c r="C106" s="177" t="s">
        <v>320</v>
      </c>
      <c r="D106" s="179">
        <v>319853</v>
      </c>
    </row>
    <row r="107" spans="1:4" ht="19.8" customHeight="1">
      <c r="A107" s="178" t="s">
        <v>385</v>
      </c>
      <c r="B107" s="177">
        <v>9815294195</v>
      </c>
      <c r="C107" s="177" t="s">
        <v>320</v>
      </c>
      <c r="D107" s="179">
        <v>191579</v>
      </c>
    </row>
    <row r="108" spans="1:4" ht="19.8" customHeight="1">
      <c r="A108" s="178" t="s">
        <v>386</v>
      </c>
      <c r="B108" s="177">
        <v>9995767885</v>
      </c>
      <c r="C108" s="177" t="s">
        <v>387</v>
      </c>
      <c r="D108" s="179">
        <v>279823</v>
      </c>
    </row>
    <row r="109" spans="1:4" ht="19.8" customHeight="1">
      <c r="A109" s="178" t="s">
        <v>388</v>
      </c>
      <c r="B109" s="177">
        <v>9971888424</v>
      </c>
      <c r="C109" s="177" t="s">
        <v>387</v>
      </c>
      <c r="D109" s="179">
        <v>343945</v>
      </c>
    </row>
    <row r="110" spans="1:4" ht="19.8" customHeight="1">
      <c r="A110" s="178" t="s">
        <v>389</v>
      </c>
      <c r="B110" s="177">
        <v>9971777435</v>
      </c>
      <c r="C110" s="177" t="s">
        <v>387</v>
      </c>
      <c r="D110" s="179">
        <v>110733</v>
      </c>
    </row>
    <row r="111" spans="1:4" ht="19.8" customHeight="1">
      <c r="A111" s="178" t="s">
        <v>390</v>
      </c>
      <c r="B111" s="177">
        <v>9815273883</v>
      </c>
      <c r="C111" s="177" t="s">
        <v>387</v>
      </c>
      <c r="D111" s="179">
        <v>463814</v>
      </c>
    </row>
    <row r="112" spans="1:4" ht="19.8" customHeight="1">
      <c r="A112" s="178" t="s">
        <v>391</v>
      </c>
      <c r="B112" s="177">
        <v>9815617554</v>
      </c>
      <c r="C112" s="177" t="s">
        <v>387</v>
      </c>
      <c r="D112" s="179">
        <v>233930</v>
      </c>
    </row>
    <row r="113" spans="1:4" ht="19.8" customHeight="1">
      <c r="A113" s="178" t="s">
        <v>392</v>
      </c>
      <c r="B113" s="177">
        <v>9811347232</v>
      </c>
      <c r="C113" s="177" t="s">
        <v>387</v>
      </c>
      <c r="D113" s="179">
        <v>191640</v>
      </c>
    </row>
    <row r="114" spans="1:4" ht="19.8" customHeight="1">
      <c r="A114" s="178" t="s">
        <v>393</v>
      </c>
      <c r="B114" s="177">
        <v>9815647779</v>
      </c>
      <c r="C114" s="177" t="s">
        <v>387</v>
      </c>
      <c r="D114" s="179">
        <v>482697</v>
      </c>
    </row>
    <row r="115" spans="1:4" ht="19.8" customHeight="1">
      <c r="A115" s="178" t="s">
        <v>394</v>
      </c>
      <c r="B115" s="177">
        <v>9818378989</v>
      </c>
      <c r="C115" s="177" t="s">
        <v>387</v>
      </c>
      <c r="D115" s="179">
        <v>400484</v>
      </c>
    </row>
    <row r="116" spans="1:4" ht="19.8" customHeight="1">
      <c r="A116" s="178" t="s">
        <v>395</v>
      </c>
      <c r="B116" s="177">
        <v>9815527657</v>
      </c>
      <c r="C116" s="177" t="s">
        <v>387</v>
      </c>
      <c r="D116" s="179">
        <v>285206</v>
      </c>
    </row>
    <row r="117" spans="1:4" ht="19.8" customHeight="1">
      <c r="A117" s="178" t="s">
        <v>396</v>
      </c>
      <c r="B117" s="177">
        <v>9815552785</v>
      </c>
      <c r="C117" s="177" t="s">
        <v>387</v>
      </c>
      <c r="D117" s="179">
        <v>189114</v>
      </c>
    </row>
    <row r="118" spans="1:4" ht="19.8" customHeight="1">
      <c r="A118" s="178" t="s">
        <v>397</v>
      </c>
      <c r="B118" s="177">
        <v>9915558439</v>
      </c>
      <c r="C118" s="177" t="s">
        <v>387</v>
      </c>
      <c r="D118" s="179">
        <v>367773</v>
      </c>
    </row>
    <row r="119" spans="1:4" ht="19.8" customHeight="1">
      <c r="A119" s="178" t="s">
        <v>398</v>
      </c>
      <c r="B119" s="177">
        <v>9811152514</v>
      </c>
      <c r="C119" s="177" t="s">
        <v>387</v>
      </c>
      <c r="D119" s="179">
        <v>170637</v>
      </c>
    </row>
    <row r="120" spans="1:4" ht="19.8" customHeight="1">
      <c r="A120" s="178" t="s">
        <v>399</v>
      </c>
      <c r="B120" s="177">
        <v>9815765288</v>
      </c>
      <c r="C120" s="177" t="s">
        <v>387</v>
      </c>
      <c r="D120" s="179">
        <v>194695</v>
      </c>
    </row>
    <row r="121" spans="1:4" ht="19.8" customHeight="1">
      <c r="A121" s="178" t="s">
        <v>400</v>
      </c>
      <c r="B121" s="177">
        <v>9868142568</v>
      </c>
      <c r="C121" s="177" t="s">
        <v>387</v>
      </c>
      <c r="D121" s="179">
        <v>193313</v>
      </c>
    </row>
    <row r="122" spans="1:4" ht="19.8" customHeight="1">
      <c r="A122" s="178" t="s">
        <v>401</v>
      </c>
      <c r="B122" s="177">
        <v>9811677955</v>
      </c>
      <c r="C122" s="177" t="s">
        <v>387</v>
      </c>
      <c r="D122" s="179">
        <v>399853</v>
      </c>
    </row>
    <row r="123" spans="1:4" ht="19.8" customHeight="1">
      <c r="A123" s="178" t="s">
        <v>402</v>
      </c>
      <c r="B123" s="177">
        <v>9811433447</v>
      </c>
      <c r="C123" s="177" t="s">
        <v>387</v>
      </c>
      <c r="D123" s="179">
        <v>455564</v>
      </c>
    </row>
    <row r="124" spans="1:4" ht="19.8" customHeight="1">
      <c r="A124" s="178" t="s">
        <v>403</v>
      </c>
      <c r="B124" s="177">
        <v>9711175551</v>
      </c>
      <c r="C124" s="177" t="s">
        <v>387</v>
      </c>
      <c r="D124" s="179">
        <v>290478</v>
      </c>
    </row>
    <row r="125" spans="1:4" ht="19.8" customHeight="1">
      <c r="A125" s="178" t="s">
        <v>404</v>
      </c>
      <c r="B125" s="177">
        <v>9891359578</v>
      </c>
      <c r="C125" s="177" t="s">
        <v>387</v>
      </c>
      <c r="D125" s="179">
        <v>487743</v>
      </c>
    </row>
    <row r="126" spans="1:4" ht="19.8" customHeight="1">
      <c r="A126" s="178" t="s">
        <v>405</v>
      </c>
      <c r="B126" s="177">
        <v>9815175521</v>
      </c>
      <c r="C126" s="177" t="s">
        <v>387</v>
      </c>
      <c r="D126" s="179">
        <v>446272</v>
      </c>
    </row>
    <row r="127" spans="1:4" ht="19.8" customHeight="1">
      <c r="A127" s="178" t="s">
        <v>406</v>
      </c>
      <c r="B127" s="177">
        <v>9811751455</v>
      </c>
      <c r="C127" s="177" t="s">
        <v>387</v>
      </c>
      <c r="D127" s="179">
        <v>459393</v>
      </c>
    </row>
    <row r="128" spans="1:4" ht="19.8" customHeight="1">
      <c r="A128" s="178" t="s">
        <v>407</v>
      </c>
      <c r="B128" s="177">
        <v>9811156357</v>
      </c>
      <c r="C128" s="177" t="s">
        <v>387</v>
      </c>
      <c r="D128" s="179">
        <v>433125</v>
      </c>
    </row>
    <row r="129" spans="1:4" ht="19.8" customHeight="1">
      <c r="A129" s="178" t="s">
        <v>408</v>
      </c>
      <c r="B129" s="177">
        <v>9818448235</v>
      </c>
      <c r="C129" s="177" t="s">
        <v>387</v>
      </c>
      <c r="D129" s="179">
        <v>160192</v>
      </c>
    </row>
    <row r="130" spans="1:4" ht="19.8" customHeight="1">
      <c r="A130" s="178" t="s">
        <v>409</v>
      </c>
      <c r="B130" s="177">
        <v>9311166577</v>
      </c>
      <c r="C130" s="177" t="s">
        <v>387</v>
      </c>
      <c r="D130" s="179">
        <v>317173</v>
      </c>
    </row>
    <row r="131" spans="1:4" ht="19.8" customHeight="1">
      <c r="A131" s="178" t="s">
        <v>410</v>
      </c>
      <c r="B131" s="177">
        <v>9899428589</v>
      </c>
      <c r="C131" s="177" t="s">
        <v>387</v>
      </c>
      <c r="D131" s="179">
        <v>357984</v>
      </c>
    </row>
    <row r="132" spans="1:4" ht="19.8" customHeight="1">
      <c r="A132" s="178" t="s">
        <v>411</v>
      </c>
      <c r="B132" s="177">
        <v>9711582646</v>
      </c>
      <c r="C132" s="177" t="s">
        <v>387</v>
      </c>
      <c r="D132" s="179">
        <v>317780</v>
      </c>
    </row>
    <row r="133" spans="1:4" ht="19.8" customHeight="1">
      <c r="A133" s="178" t="s">
        <v>412</v>
      </c>
      <c r="B133" s="177">
        <v>9811982518</v>
      </c>
      <c r="C133" s="177" t="s">
        <v>387</v>
      </c>
      <c r="D133" s="179">
        <v>340341</v>
      </c>
    </row>
    <row r="134" spans="1:4" ht="19.8" customHeight="1">
      <c r="A134" s="178" t="s">
        <v>413</v>
      </c>
      <c r="B134" s="177">
        <v>9815162535</v>
      </c>
      <c r="C134" s="177" t="s">
        <v>387</v>
      </c>
      <c r="D134" s="179">
        <v>482175</v>
      </c>
    </row>
    <row r="135" spans="1:4" ht="19.8" customHeight="1">
      <c r="A135" s="178" t="s">
        <v>414</v>
      </c>
      <c r="B135" s="177">
        <v>9815578117</v>
      </c>
      <c r="C135" s="177" t="s">
        <v>387</v>
      </c>
      <c r="D135" s="179">
        <v>379980</v>
      </c>
    </row>
    <row r="136" spans="1:4" ht="19.8" customHeight="1">
      <c r="A136" s="178" t="s">
        <v>415</v>
      </c>
      <c r="B136" s="177">
        <v>9899694749</v>
      </c>
      <c r="C136" s="177" t="s">
        <v>387</v>
      </c>
      <c r="D136" s="179">
        <v>213615</v>
      </c>
    </row>
    <row r="137" spans="1:4" ht="19.8" customHeight="1">
      <c r="A137" s="178" t="s">
        <v>416</v>
      </c>
      <c r="B137" s="177">
        <v>9815688875</v>
      </c>
      <c r="C137" s="177" t="s">
        <v>387</v>
      </c>
      <c r="D137" s="179">
        <v>321633</v>
      </c>
    </row>
    <row r="138" spans="1:4" ht="19.8" customHeight="1">
      <c r="A138" s="178" t="s">
        <v>417</v>
      </c>
      <c r="B138" s="177">
        <v>9811511737</v>
      </c>
      <c r="C138" s="177" t="s">
        <v>387</v>
      </c>
      <c r="D138" s="179">
        <v>333845</v>
      </c>
    </row>
    <row r="139" spans="1:4" ht="19.8" customHeight="1">
      <c r="A139" s="178" t="s">
        <v>418</v>
      </c>
      <c r="B139" s="177">
        <v>9815539898</v>
      </c>
      <c r="C139" s="177" t="s">
        <v>387</v>
      </c>
      <c r="D139" s="179">
        <v>431234</v>
      </c>
    </row>
    <row r="140" spans="1:4" ht="19.8" customHeight="1">
      <c r="A140" s="178" t="s">
        <v>419</v>
      </c>
      <c r="B140" s="177">
        <v>9815318184</v>
      </c>
      <c r="C140" s="177" t="s">
        <v>387</v>
      </c>
      <c r="D140" s="179">
        <v>438653</v>
      </c>
    </row>
    <row r="141" spans="1:4" ht="19.8" customHeight="1">
      <c r="A141" s="178" t="s">
        <v>420</v>
      </c>
      <c r="B141" s="177">
        <v>9313727676</v>
      </c>
      <c r="C141" s="177" t="s">
        <v>387</v>
      </c>
      <c r="D141" s="179">
        <v>197702</v>
      </c>
    </row>
    <row r="142" spans="1:4" ht="19.8" customHeight="1">
      <c r="A142" s="178" t="s">
        <v>421</v>
      </c>
      <c r="B142" s="177">
        <v>9811818377</v>
      </c>
      <c r="C142" s="177" t="s">
        <v>387</v>
      </c>
      <c r="D142" s="179">
        <v>220850</v>
      </c>
    </row>
    <row r="143" spans="1:4" ht="19.8" customHeight="1">
      <c r="A143" s="178" t="s">
        <v>422</v>
      </c>
      <c r="B143" s="177">
        <v>9711733939</v>
      </c>
      <c r="C143" s="177" t="s">
        <v>387</v>
      </c>
      <c r="D143" s="179">
        <v>165792</v>
      </c>
    </row>
    <row r="144" spans="1:4" ht="19.8" customHeight="1">
      <c r="A144" s="178" t="s">
        <v>423</v>
      </c>
      <c r="B144" s="177">
        <v>9911523925</v>
      </c>
      <c r="C144" s="177" t="s">
        <v>387</v>
      </c>
      <c r="D144" s="179">
        <v>314005</v>
      </c>
    </row>
    <row r="145" spans="1:4" ht="19.8" customHeight="1">
      <c r="A145" s="178" t="s">
        <v>424</v>
      </c>
      <c r="B145" s="177">
        <v>9815125594</v>
      </c>
      <c r="C145" s="177" t="s">
        <v>387</v>
      </c>
      <c r="D145" s="179">
        <v>423645</v>
      </c>
    </row>
    <row r="146" spans="1:4" ht="19.8" customHeight="1">
      <c r="A146" s="178" t="s">
        <v>425</v>
      </c>
      <c r="B146" s="177">
        <v>9811385859</v>
      </c>
      <c r="C146" s="177" t="s">
        <v>387</v>
      </c>
      <c r="D146" s="179">
        <v>165994</v>
      </c>
    </row>
    <row r="147" spans="1:4" ht="19.8" customHeight="1">
      <c r="A147" s="178" t="s">
        <v>426</v>
      </c>
      <c r="B147" s="177">
        <v>9815551252</v>
      </c>
      <c r="C147" s="177" t="s">
        <v>387</v>
      </c>
      <c r="D147" s="179">
        <v>467352</v>
      </c>
    </row>
    <row r="148" spans="1:4" ht="19.8" customHeight="1">
      <c r="A148" s="178" t="s">
        <v>427</v>
      </c>
      <c r="B148" s="177">
        <v>9899545455</v>
      </c>
      <c r="C148" s="177" t="s">
        <v>387</v>
      </c>
      <c r="D148" s="179">
        <v>186083</v>
      </c>
    </row>
    <row r="149" spans="1:4" ht="19.8" customHeight="1">
      <c r="A149" s="178" t="s">
        <v>428</v>
      </c>
      <c r="B149" s="177">
        <v>9891225512</v>
      </c>
      <c r="C149" s="177" t="s">
        <v>387</v>
      </c>
      <c r="D149" s="179">
        <v>180711</v>
      </c>
    </row>
    <row r="150" spans="1:4" ht="19.8" customHeight="1">
      <c r="A150" s="178" t="s">
        <v>429</v>
      </c>
      <c r="B150" s="177">
        <v>9815188968</v>
      </c>
      <c r="C150" s="177" t="s">
        <v>387</v>
      </c>
      <c r="D150" s="179">
        <v>128854</v>
      </c>
    </row>
    <row r="151" spans="1:4" ht="19.8" customHeight="1">
      <c r="A151" s="178" t="s">
        <v>430</v>
      </c>
      <c r="B151" s="177">
        <v>9915522844</v>
      </c>
      <c r="C151" s="177" t="s">
        <v>387</v>
      </c>
      <c r="D151" s="179">
        <v>110062</v>
      </c>
    </row>
    <row r="152" spans="1:4" ht="19.8" customHeight="1">
      <c r="A152" s="178" t="s">
        <v>431</v>
      </c>
      <c r="B152" s="177">
        <v>9811823166</v>
      </c>
      <c r="C152" s="177" t="s">
        <v>387</v>
      </c>
      <c r="D152" s="179">
        <v>491355</v>
      </c>
    </row>
    <row r="153" spans="1:4" ht="19.8" customHeight="1">
      <c r="A153" s="178" t="s">
        <v>432</v>
      </c>
      <c r="B153" s="177">
        <v>9818182559</v>
      </c>
      <c r="C153" s="177" t="s">
        <v>387</v>
      </c>
      <c r="D153" s="179">
        <v>281484</v>
      </c>
    </row>
    <row r="154" spans="1:4" ht="19.8" customHeight="1">
      <c r="A154" s="178" t="s">
        <v>433</v>
      </c>
      <c r="B154" s="177">
        <v>9815112214</v>
      </c>
      <c r="C154" s="177" t="s">
        <v>387</v>
      </c>
      <c r="D154" s="179">
        <v>233965</v>
      </c>
    </row>
    <row r="155" spans="1:4" ht="19.8" customHeight="1">
      <c r="A155" s="178" t="s">
        <v>434</v>
      </c>
      <c r="B155" s="177">
        <v>9868152535</v>
      </c>
      <c r="C155" s="177" t="s">
        <v>387</v>
      </c>
      <c r="D155" s="179">
        <v>345934</v>
      </c>
    </row>
    <row r="156" spans="1:4" ht="19.8" customHeight="1">
      <c r="A156" s="178" t="s">
        <v>435</v>
      </c>
      <c r="B156" s="177">
        <v>9815365285</v>
      </c>
      <c r="C156" s="177" t="s">
        <v>387</v>
      </c>
      <c r="D156" s="179">
        <v>285043</v>
      </c>
    </row>
    <row r="157" spans="1:4" ht="19.8" customHeight="1">
      <c r="A157" s="178" t="s">
        <v>436</v>
      </c>
      <c r="B157" s="177">
        <v>9871199655</v>
      </c>
      <c r="C157" s="177" t="s">
        <v>387</v>
      </c>
      <c r="D157" s="179">
        <v>483760</v>
      </c>
    </row>
    <row r="158" spans="1:4" ht="19.8" customHeight="1">
      <c r="A158" s="178" t="s">
        <v>437</v>
      </c>
      <c r="B158" s="177">
        <v>9711293949</v>
      </c>
      <c r="C158" s="177" t="s">
        <v>387</v>
      </c>
      <c r="D158" s="179">
        <v>469065</v>
      </c>
    </row>
    <row r="159" spans="1:4" ht="19.8" customHeight="1">
      <c r="A159" s="178" t="s">
        <v>438</v>
      </c>
      <c r="B159" s="177">
        <v>9815686881</v>
      </c>
      <c r="C159" s="177" t="s">
        <v>387</v>
      </c>
      <c r="D159" s="179">
        <v>115539</v>
      </c>
    </row>
    <row r="160" spans="1:4" ht="19.8" customHeight="1">
      <c r="A160" s="178" t="s">
        <v>439</v>
      </c>
      <c r="B160" s="177">
        <v>9811515559</v>
      </c>
      <c r="C160" s="177" t="s">
        <v>387</v>
      </c>
      <c r="D160" s="179">
        <v>370878</v>
      </c>
    </row>
    <row r="161" spans="1:4" ht="19.8" customHeight="1">
      <c r="A161" s="178" t="s">
        <v>440</v>
      </c>
      <c r="B161" s="177">
        <v>9811259857</v>
      </c>
      <c r="C161" s="177" t="s">
        <v>387</v>
      </c>
      <c r="D161" s="179">
        <v>376353</v>
      </c>
    </row>
    <row r="162" spans="1:4" ht="19.8" customHeight="1">
      <c r="A162" s="178" t="s">
        <v>441</v>
      </c>
      <c r="B162" s="177">
        <v>9815268933</v>
      </c>
      <c r="C162" s="177" t="s">
        <v>442</v>
      </c>
      <c r="D162" s="179">
        <v>134884</v>
      </c>
    </row>
    <row r="163" spans="1:4" ht="19.8" customHeight="1">
      <c r="A163" s="178" t="s">
        <v>443</v>
      </c>
      <c r="B163" s="177">
        <v>9815545517</v>
      </c>
      <c r="C163" s="177" t="s">
        <v>442</v>
      </c>
      <c r="D163" s="179">
        <v>263585</v>
      </c>
    </row>
    <row r="164" spans="1:4" ht="19.8" customHeight="1">
      <c r="A164" s="178" t="s">
        <v>444</v>
      </c>
      <c r="B164" s="177">
        <v>9999535546</v>
      </c>
      <c r="C164" s="177" t="s">
        <v>442</v>
      </c>
      <c r="D164" s="179">
        <v>495923</v>
      </c>
    </row>
    <row r="165" spans="1:4" ht="19.8" customHeight="1">
      <c r="A165" s="178" t="s">
        <v>445</v>
      </c>
      <c r="B165" s="177">
        <v>9811175543</v>
      </c>
      <c r="C165" s="177" t="s">
        <v>442</v>
      </c>
      <c r="D165" s="179">
        <v>371573</v>
      </c>
    </row>
    <row r="166" spans="1:4" ht="19.8" customHeight="1">
      <c r="A166" s="178" t="s">
        <v>446</v>
      </c>
      <c r="B166" s="177">
        <v>9873588554</v>
      </c>
      <c r="C166" s="177" t="s">
        <v>442</v>
      </c>
      <c r="D166" s="179">
        <v>309602</v>
      </c>
    </row>
    <row r="167" spans="1:4" ht="19.8" customHeight="1">
      <c r="A167" s="178" t="s">
        <v>447</v>
      </c>
      <c r="B167" s="177">
        <v>9815256166</v>
      </c>
      <c r="C167" s="177" t="s">
        <v>442</v>
      </c>
      <c r="D167" s="179">
        <v>193536</v>
      </c>
    </row>
    <row r="168" spans="1:4" ht="19.8" customHeight="1">
      <c r="A168" s="178" t="s">
        <v>448</v>
      </c>
      <c r="B168" s="177">
        <v>9871855551</v>
      </c>
      <c r="C168" s="177" t="s">
        <v>442</v>
      </c>
      <c r="D168" s="179">
        <v>423456</v>
      </c>
    </row>
    <row r="169" spans="1:4" ht="19.8" customHeight="1">
      <c r="A169" s="178" t="s">
        <v>449</v>
      </c>
      <c r="B169" s="177">
        <v>9971295666</v>
      </c>
      <c r="C169" s="177" t="s">
        <v>442</v>
      </c>
      <c r="D169" s="179">
        <v>279869</v>
      </c>
    </row>
    <row r="170" spans="1:4" ht="19.8" customHeight="1">
      <c r="A170" s="178" t="s">
        <v>450</v>
      </c>
      <c r="B170" s="177">
        <v>9811412365</v>
      </c>
      <c r="C170" s="177" t="s">
        <v>442</v>
      </c>
      <c r="D170" s="179">
        <v>351577</v>
      </c>
    </row>
    <row r="171" spans="1:4" ht="19.8" customHeight="1">
      <c r="A171" s="178" t="s">
        <v>451</v>
      </c>
      <c r="B171" s="177">
        <v>9999727225</v>
      </c>
      <c r="C171" s="177" t="s">
        <v>442</v>
      </c>
      <c r="D171" s="179">
        <v>399093</v>
      </c>
    </row>
    <row r="172" spans="1:4" ht="19.8" customHeight="1">
      <c r="A172" s="178" t="s">
        <v>452</v>
      </c>
      <c r="B172" s="177">
        <v>9871973432</v>
      </c>
      <c r="C172" s="177" t="s">
        <v>442</v>
      </c>
      <c r="D172" s="179">
        <v>439569</v>
      </c>
    </row>
    <row r="173" spans="1:4" ht="19.8" customHeight="1">
      <c r="A173" s="178" t="s">
        <v>453</v>
      </c>
      <c r="B173" s="177">
        <v>9815551182</v>
      </c>
      <c r="C173" s="177" t="s">
        <v>442</v>
      </c>
      <c r="D173" s="179">
        <v>175697</v>
      </c>
    </row>
    <row r="174" spans="1:4" ht="19.8" customHeight="1">
      <c r="A174" s="178" t="s">
        <v>454</v>
      </c>
      <c r="B174" s="177">
        <v>9815592778</v>
      </c>
      <c r="C174" s="177" t="s">
        <v>442</v>
      </c>
      <c r="D174" s="179">
        <v>391824</v>
      </c>
    </row>
    <row r="175" spans="1:4" ht="19.8" customHeight="1">
      <c r="A175" s="178" t="s">
        <v>455</v>
      </c>
      <c r="B175" s="177">
        <v>9815553456</v>
      </c>
      <c r="C175" s="177" t="s">
        <v>442</v>
      </c>
      <c r="D175" s="179">
        <v>276414</v>
      </c>
    </row>
    <row r="176" spans="1:4" ht="19.8" customHeight="1">
      <c r="A176" s="178" t="s">
        <v>456</v>
      </c>
      <c r="B176" s="177">
        <v>9868557956</v>
      </c>
      <c r="C176" s="177" t="s">
        <v>442</v>
      </c>
      <c r="D176" s="179">
        <v>252297</v>
      </c>
    </row>
    <row r="177" spans="1:4" ht="19.8" customHeight="1">
      <c r="A177" s="178" t="s">
        <v>457</v>
      </c>
      <c r="B177" s="177">
        <v>9915548221</v>
      </c>
      <c r="C177" s="177" t="s">
        <v>442</v>
      </c>
      <c r="D177" s="179">
        <v>277648</v>
      </c>
    </row>
    <row r="178" spans="1:4" ht="19.8" customHeight="1">
      <c r="A178" s="178" t="s">
        <v>458</v>
      </c>
      <c r="B178" s="177">
        <v>9815617552</v>
      </c>
      <c r="C178" s="177" t="s">
        <v>442</v>
      </c>
      <c r="D178" s="179">
        <v>306227</v>
      </c>
    </row>
    <row r="179" spans="1:4" ht="19.8" customHeight="1">
      <c r="A179" s="178" t="s">
        <v>459</v>
      </c>
      <c r="B179" s="177">
        <v>9871519558</v>
      </c>
      <c r="C179" s="177" t="s">
        <v>442</v>
      </c>
      <c r="D179" s="179">
        <v>235607</v>
      </c>
    </row>
    <row r="180" spans="1:4" ht="19.8" customHeight="1">
      <c r="A180" s="178" t="s">
        <v>460</v>
      </c>
      <c r="B180" s="177">
        <v>9911889335</v>
      </c>
      <c r="C180" s="177" t="s">
        <v>442</v>
      </c>
      <c r="D180" s="179">
        <v>373813</v>
      </c>
    </row>
    <row r="181" spans="1:4" ht="19.8" customHeight="1">
      <c r="A181" s="178" t="s">
        <v>461</v>
      </c>
      <c r="B181" s="177">
        <v>9815921359</v>
      </c>
      <c r="C181" s="177" t="s">
        <v>442</v>
      </c>
      <c r="D181" s="179">
        <v>408976</v>
      </c>
    </row>
    <row r="182" spans="1:4" ht="19.8" customHeight="1">
      <c r="A182" s="178" t="s">
        <v>462</v>
      </c>
      <c r="B182" s="177">
        <v>9818515457</v>
      </c>
      <c r="C182" s="177" t="s">
        <v>442</v>
      </c>
      <c r="D182" s="179">
        <v>253303</v>
      </c>
    </row>
    <row r="183" spans="1:4" ht="19.8" customHeight="1">
      <c r="A183" s="178" t="s">
        <v>463</v>
      </c>
      <c r="B183" s="177">
        <v>9815558558</v>
      </c>
      <c r="C183" s="177" t="s">
        <v>442</v>
      </c>
      <c r="D183" s="179">
        <v>244907</v>
      </c>
    </row>
    <row r="184" spans="1:4" ht="19.8" customHeight="1">
      <c r="A184" s="178" t="s">
        <v>464</v>
      </c>
      <c r="B184" s="177">
        <v>9811271374</v>
      </c>
      <c r="C184" s="177" t="s">
        <v>442</v>
      </c>
      <c r="D184" s="179">
        <v>473344</v>
      </c>
    </row>
    <row r="185" spans="1:4" ht="19.8" customHeight="1">
      <c r="A185" s="178" t="s">
        <v>465</v>
      </c>
      <c r="B185" s="177">
        <v>9915441177</v>
      </c>
      <c r="C185" s="177" t="s">
        <v>442</v>
      </c>
      <c r="D185" s="179">
        <v>146065</v>
      </c>
    </row>
    <row r="186" spans="1:4" ht="19.8" customHeight="1">
      <c r="A186" s="178" t="s">
        <v>466</v>
      </c>
      <c r="B186" s="177">
        <v>9899568822</v>
      </c>
      <c r="C186" s="177" t="s">
        <v>442</v>
      </c>
      <c r="D186" s="179">
        <v>237544</v>
      </c>
    </row>
    <row r="187" spans="1:4" ht="19.8" customHeight="1">
      <c r="A187" s="178" t="s">
        <v>467</v>
      </c>
      <c r="B187" s="177">
        <v>9915537282</v>
      </c>
      <c r="C187" s="177" t="s">
        <v>442</v>
      </c>
      <c r="D187" s="179">
        <v>417435</v>
      </c>
    </row>
    <row r="188" spans="1:4" ht="19.8" customHeight="1">
      <c r="A188" s="178" t="s">
        <v>468</v>
      </c>
      <c r="B188" s="177">
        <v>9582455545</v>
      </c>
      <c r="C188" s="177" t="s">
        <v>442</v>
      </c>
      <c r="D188" s="179">
        <v>412868</v>
      </c>
    </row>
    <row r="189" spans="1:4" ht="19.8" customHeight="1">
      <c r="A189" s="178" t="s">
        <v>469</v>
      </c>
      <c r="B189" s="177">
        <v>9355876835</v>
      </c>
      <c r="C189" s="177" t="s">
        <v>442</v>
      </c>
      <c r="D189" s="179">
        <v>265760</v>
      </c>
    </row>
    <row r="190" spans="1:4" ht="19.8" customHeight="1">
      <c r="A190" s="178" t="s">
        <v>470</v>
      </c>
      <c r="B190" s="177">
        <v>9716835515</v>
      </c>
      <c r="C190" s="177" t="s">
        <v>442</v>
      </c>
      <c r="D190" s="179">
        <v>137874</v>
      </c>
    </row>
    <row r="191" spans="1:4" ht="19.8" customHeight="1">
      <c r="A191" s="178" t="s">
        <v>471</v>
      </c>
      <c r="B191" s="177">
        <v>9968912559</v>
      </c>
      <c r="C191" s="177" t="s">
        <v>442</v>
      </c>
      <c r="D191" s="179">
        <v>427314</v>
      </c>
    </row>
    <row r="192" spans="1:4" ht="19.8" customHeight="1">
      <c r="A192" s="178" t="s">
        <v>472</v>
      </c>
      <c r="B192" s="177">
        <v>9818369752</v>
      </c>
      <c r="C192" s="177" t="s">
        <v>442</v>
      </c>
      <c r="D192" s="179">
        <v>380506</v>
      </c>
    </row>
    <row r="193" spans="1:4" ht="19.8" customHeight="1">
      <c r="A193" s="178" t="s">
        <v>473</v>
      </c>
      <c r="B193" s="177">
        <v>9815583833</v>
      </c>
      <c r="C193" s="177" t="s">
        <v>442</v>
      </c>
      <c r="D193" s="179">
        <v>418336</v>
      </c>
    </row>
    <row r="194" spans="1:4" ht="19.8" customHeight="1">
      <c r="A194" s="178" t="s">
        <v>474</v>
      </c>
      <c r="B194" s="177">
        <v>9811259127</v>
      </c>
      <c r="C194" s="177" t="s">
        <v>442</v>
      </c>
      <c r="D194" s="179">
        <v>474611</v>
      </c>
    </row>
    <row r="195" spans="1:4" ht="19.8" customHeight="1">
      <c r="A195" s="178" t="s">
        <v>475</v>
      </c>
      <c r="B195" s="177">
        <v>9311263592</v>
      </c>
      <c r="C195" s="177" t="s">
        <v>442</v>
      </c>
      <c r="D195" s="179">
        <v>277312</v>
      </c>
    </row>
    <row r="196" spans="1:4" ht="19.8" customHeight="1">
      <c r="A196" s="178" t="s">
        <v>476</v>
      </c>
      <c r="B196" s="177">
        <v>9212449827</v>
      </c>
      <c r="C196" s="177" t="s">
        <v>442</v>
      </c>
      <c r="D196" s="179">
        <v>251949</v>
      </c>
    </row>
    <row r="197" spans="1:4" ht="19.8" customHeight="1">
      <c r="A197" s="178" t="s">
        <v>477</v>
      </c>
      <c r="B197" s="177">
        <v>9815516574</v>
      </c>
      <c r="C197" s="177" t="s">
        <v>442</v>
      </c>
      <c r="D197" s="179">
        <v>291767</v>
      </c>
    </row>
    <row r="198" spans="1:4" ht="19.8" customHeight="1">
      <c r="A198" s="178" t="s">
        <v>478</v>
      </c>
      <c r="B198" s="177">
        <v>9899599255</v>
      </c>
      <c r="C198" s="177" t="s">
        <v>442</v>
      </c>
      <c r="D198" s="179">
        <v>189489</v>
      </c>
    </row>
    <row r="199" spans="1:4" ht="19.8" customHeight="1">
      <c r="A199" s="178" t="s">
        <v>479</v>
      </c>
      <c r="B199" s="177">
        <v>9815321475</v>
      </c>
      <c r="C199" s="177" t="s">
        <v>442</v>
      </c>
      <c r="D199" s="179">
        <v>413072</v>
      </c>
    </row>
    <row r="200" spans="1:4" ht="19.8" customHeight="1">
      <c r="A200" s="178" t="s">
        <v>480</v>
      </c>
      <c r="B200" s="177">
        <v>9815557383</v>
      </c>
      <c r="C200" s="177" t="s">
        <v>442</v>
      </c>
      <c r="D200" s="179">
        <v>189311</v>
      </c>
    </row>
    <row r="201" spans="1:4" ht="19.8" customHeight="1">
      <c r="A201" s="178" t="s">
        <v>481</v>
      </c>
      <c r="B201" s="177">
        <v>9815332385</v>
      </c>
      <c r="C201" s="177" t="s">
        <v>442</v>
      </c>
      <c r="D201" s="179">
        <v>465835</v>
      </c>
    </row>
    <row r="202" spans="1:4" ht="19.8" customHeight="1">
      <c r="A202" s="178" t="s">
        <v>482</v>
      </c>
      <c r="B202" s="177">
        <v>9999213999</v>
      </c>
      <c r="C202" s="177" t="s">
        <v>442</v>
      </c>
      <c r="D202" s="179">
        <v>131307</v>
      </c>
    </row>
    <row r="203" spans="1:4" ht="19.8" customHeight="1">
      <c r="A203" s="178" t="s">
        <v>483</v>
      </c>
      <c r="B203" s="177">
        <v>9818141388</v>
      </c>
      <c r="C203" s="177" t="s">
        <v>442</v>
      </c>
      <c r="D203" s="179">
        <v>164590</v>
      </c>
    </row>
    <row r="204" spans="1:4" ht="19.8" customHeight="1">
      <c r="A204" s="178" t="s">
        <v>484</v>
      </c>
      <c r="B204" s="177">
        <v>9811272755</v>
      </c>
      <c r="C204" s="177" t="s">
        <v>442</v>
      </c>
      <c r="D204" s="179">
        <v>100487</v>
      </c>
    </row>
    <row r="205" spans="1:4" ht="19.8" customHeight="1">
      <c r="A205" s="178" t="s">
        <v>485</v>
      </c>
      <c r="B205" s="177">
        <v>9811177925</v>
      </c>
      <c r="C205" s="177" t="s">
        <v>442</v>
      </c>
      <c r="D205" s="179">
        <v>134246</v>
      </c>
    </row>
    <row r="206" spans="1:4" ht="19.8" customHeight="1">
      <c r="A206" s="178" t="s">
        <v>486</v>
      </c>
      <c r="B206" s="177">
        <v>9815728856</v>
      </c>
      <c r="C206" s="177" t="s">
        <v>442</v>
      </c>
      <c r="D206" s="179">
        <v>265467</v>
      </c>
    </row>
    <row r="207" spans="1:4" ht="19.8" customHeight="1">
      <c r="A207" s="178" t="s">
        <v>487</v>
      </c>
      <c r="B207" s="177">
        <v>9999461553</v>
      </c>
      <c r="C207" s="177" t="s">
        <v>442</v>
      </c>
      <c r="D207" s="179">
        <v>255662</v>
      </c>
    </row>
    <row r="208" spans="1:4" ht="19.8" customHeight="1">
      <c r="A208" s="178" t="s">
        <v>488</v>
      </c>
      <c r="B208" s="177">
        <v>9711116212</v>
      </c>
      <c r="C208" s="177" t="s">
        <v>442</v>
      </c>
      <c r="D208" s="179">
        <v>358212</v>
      </c>
    </row>
    <row r="209" spans="1:4" ht="19.8" customHeight="1">
      <c r="A209" s="178" t="s">
        <v>489</v>
      </c>
      <c r="B209" s="177">
        <v>9711454561</v>
      </c>
      <c r="C209" s="177" t="s">
        <v>442</v>
      </c>
      <c r="D209" s="179">
        <v>426621</v>
      </c>
    </row>
    <row r="210" spans="1:4" ht="19.8" customHeight="1">
      <c r="A210" s="178" t="s">
        <v>490</v>
      </c>
      <c r="B210" s="177">
        <v>9811154734</v>
      </c>
      <c r="C210" s="177" t="s">
        <v>442</v>
      </c>
      <c r="D210" s="179">
        <v>440576</v>
      </c>
    </row>
    <row r="211" spans="1:4" ht="19.8" customHeight="1">
      <c r="A211" s="178" t="s">
        <v>491</v>
      </c>
      <c r="B211" s="177">
        <v>9815524976</v>
      </c>
      <c r="C211" s="177" t="s">
        <v>442</v>
      </c>
      <c r="D211" s="179">
        <v>478804</v>
      </c>
    </row>
    <row r="212" spans="1:4" ht="19.8" customHeight="1">
      <c r="A212" s="178" t="s">
        <v>492</v>
      </c>
      <c r="B212" s="177">
        <v>9811566711</v>
      </c>
      <c r="C212" s="177" t="s">
        <v>442</v>
      </c>
      <c r="D212" s="179">
        <v>410897</v>
      </c>
    </row>
    <row r="213" spans="1:4" ht="19.8" customHeight="1">
      <c r="A213" s="178" t="s">
        <v>493</v>
      </c>
      <c r="B213" s="177">
        <v>9999955789</v>
      </c>
      <c r="C213" s="177" t="s">
        <v>442</v>
      </c>
      <c r="D213" s="179">
        <v>121592</v>
      </c>
    </row>
    <row r="214" spans="1:4" ht="19.8" customHeight="1">
      <c r="A214" s="178" t="s">
        <v>494</v>
      </c>
      <c r="B214" s="177">
        <v>9313555111</v>
      </c>
      <c r="C214" s="177" t="s">
        <v>442</v>
      </c>
      <c r="D214" s="179">
        <v>129100</v>
      </c>
    </row>
    <row r="215" spans="1:4" ht="19.8" customHeight="1">
      <c r="A215" s="178" t="s">
        <v>495</v>
      </c>
      <c r="B215" s="177">
        <v>9815552132</v>
      </c>
      <c r="C215" s="177" t="s">
        <v>442</v>
      </c>
      <c r="D215" s="179">
        <v>338976</v>
      </c>
    </row>
    <row r="216" spans="1:4" ht="19.8" customHeight="1">
      <c r="A216" s="178" t="s">
        <v>496</v>
      </c>
      <c r="B216" s="177">
        <v>9999313935</v>
      </c>
      <c r="C216" s="177" t="s">
        <v>442</v>
      </c>
      <c r="D216" s="179">
        <v>343711</v>
      </c>
    </row>
    <row r="217" spans="1:4" ht="19.8" customHeight="1">
      <c r="A217" s="178" t="s">
        <v>497</v>
      </c>
      <c r="B217" s="177">
        <v>9815696667</v>
      </c>
      <c r="C217" s="177" t="s">
        <v>442</v>
      </c>
      <c r="D217" s="179">
        <v>262057</v>
      </c>
    </row>
    <row r="218" spans="1:4" ht="19.8" customHeight="1">
      <c r="A218" s="178" t="s">
        <v>498</v>
      </c>
      <c r="B218" s="177">
        <v>9811114258</v>
      </c>
      <c r="C218" s="177" t="s">
        <v>442</v>
      </c>
      <c r="D218" s="179">
        <v>212859</v>
      </c>
    </row>
    <row r="219" spans="1:4" ht="19.8" customHeight="1">
      <c r="A219" s="178" t="s">
        <v>499</v>
      </c>
      <c r="B219" s="177">
        <v>9654558456</v>
      </c>
      <c r="C219" s="177" t="s">
        <v>500</v>
      </c>
      <c r="D219" s="179">
        <v>136154</v>
      </c>
    </row>
    <row r="220" spans="1:4" ht="19.8" customHeight="1">
      <c r="A220" s="178" t="s">
        <v>501</v>
      </c>
      <c r="B220" s="177">
        <v>9899246863</v>
      </c>
      <c r="C220" s="177" t="s">
        <v>500</v>
      </c>
      <c r="D220" s="179">
        <v>329207</v>
      </c>
    </row>
    <row r="221" spans="1:4" ht="19.8" customHeight="1">
      <c r="A221" s="178" t="s">
        <v>502</v>
      </c>
      <c r="B221" s="177">
        <v>8826532279</v>
      </c>
      <c r="C221" s="177" t="s">
        <v>500</v>
      </c>
      <c r="D221" s="179">
        <v>100946</v>
      </c>
    </row>
    <row r="222" spans="1:4" ht="19.8" customHeight="1">
      <c r="A222" s="178" t="s">
        <v>503</v>
      </c>
      <c r="B222" s="177">
        <v>9355571436</v>
      </c>
      <c r="C222" s="177" t="s">
        <v>500</v>
      </c>
      <c r="D222" s="179">
        <v>437704</v>
      </c>
    </row>
    <row r="223" spans="1:4" ht="19.8" customHeight="1">
      <c r="A223" s="178" t="s">
        <v>504</v>
      </c>
      <c r="B223" s="177">
        <v>9513266337</v>
      </c>
      <c r="C223" s="177" t="s">
        <v>500</v>
      </c>
      <c r="D223" s="179">
        <v>418382</v>
      </c>
    </row>
    <row r="224" spans="1:4" ht="19.8" customHeight="1">
      <c r="A224" s="178" t="s">
        <v>505</v>
      </c>
      <c r="B224" s="177">
        <v>9545141595</v>
      </c>
      <c r="C224" s="177" t="s">
        <v>500</v>
      </c>
      <c r="D224" s="179">
        <v>377267</v>
      </c>
    </row>
    <row r="225" spans="1:4" ht="19.8" customHeight="1">
      <c r="A225" s="178" t="s">
        <v>506</v>
      </c>
      <c r="B225" s="177">
        <v>9815567493</v>
      </c>
      <c r="C225" s="177" t="s">
        <v>507</v>
      </c>
      <c r="D225" s="179">
        <v>225051</v>
      </c>
    </row>
    <row r="226" spans="1:4" ht="19.8" customHeight="1">
      <c r="A226" s="178" t="s">
        <v>508</v>
      </c>
      <c r="B226" s="177">
        <v>9811274965</v>
      </c>
      <c r="C226" s="177" t="s">
        <v>507</v>
      </c>
      <c r="D226" s="179">
        <v>152628</v>
      </c>
    </row>
    <row r="227" spans="1:4" ht="19.8" customHeight="1">
      <c r="A227" s="178" t="s">
        <v>509</v>
      </c>
      <c r="B227" s="177">
        <v>9815348993</v>
      </c>
      <c r="C227" s="177" t="s">
        <v>507</v>
      </c>
      <c r="D227" s="179">
        <v>180013</v>
      </c>
    </row>
    <row r="228" spans="1:4" ht="19.8" customHeight="1">
      <c r="A228" s="178" t="s">
        <v>510</v>
      </c>
      <c r="B228" s="177">
        <v>9899274547</v>
      </c>
      <c r="C228" s="177" t="s">
        <v>507</v>
      </c>
      <c r="D228" s="179">
        <v>135839</v>
      </c>
    </row>
    <row r="229" spans="1:4" ht="19.8" customHeight="1">
      <c r="A229" s="178" t="s">
        <v>511</v>
      </c>
      <c r="B229" s="177">
        <v>9513478892</v>
      </c>
      <c r="C229" s="177" t="s">
        <v>507</v>
      </c>
      <c r="D229" s="179">
        <v>340686</v>
      </c>
    </row>
    <row r="230" spans="1:4" ht="19.8" customHeight="1">
      <c r="A230" s="178" t="s">
        <v>512</v>
      </c>
      <c r="B230" s="177">
        <v>8447149711</v>
      </c>
      <c r="C230" s="177" t="s">
        <v>507</v>
      </c>
      <c r="D230" s="179">
        <v>392890</v>
      </c>
    </row>
    <row r="231" spans="1:4" ht="19.8" customHeight="1">
      <c r="A231" s="178" t="s">
        <v>513</v>
      </c>
      <c r="B231" s="177">
        <v>8755182525</v>
      </c>
      <c r="C231" s="177" t="s">
        <v>507</v>
      </c>
      <c r="D231" s="179">
        <v>446730</v>
      </c>
    </row>
    <row r="232" spans="1:4" ht="19.8" customHeight="1">
      <c r="A232" s="178" t="s">
        <v>514</v>
      </c>
      <c r="B232" s="177">
        <v>9311255229</v>
      </c>
      <c r="C232" s="177" t="s">
        <v>507</v>
      </c>
      <c r="D232" s="179">
        <v>214990</v>
      </c>
    </row>
    <row r="233" spans="1:4" ht="19.8" customHeight="1">
      <c r="A233" s="178" t="s">
        <v>515</v>
      </c>
      <c r="B233" s="177">
        <v>9891745258</v>
      </c>
      <c r="C233" s="177" t="s">
        <v>507</v>
      </c>
      <c r="D233" s="179">
        <v>187338</v>
      </c>
    </row>
    <row r="234" spans="1:4" ht="19.8" customHeight="1">
      <c r="A234" s="178" t="s">
        <v>516</v>
      </c>
      <c r="B234" s="177">
        <v>9815341155</v>
      </c>
      <c r="C234" s="177" t="s">
        <v>507</v>
      </c>
      <c r="D234" s="179">
        <v>320564</v>
      </c>
    </row>
    <row r="235" spans="1:4" ht="19.8" customHeight="1">
      <c r="A235" s="178" t="s">
        <v>517</v>
      </c>
      <c r="B235" s="177">
        <v>9995227519</v>
      </c>
      <c r="C235" s="177" t="s">
        <v>507</v>
      </c>
      <c r="D235" s="179">
        <v>294377</v>
      </c>
    </row>
    <row r="236" spans="1:4" ht="19.8" customHeight="1">
      <c r="A236" s="178" t="s">
        <v>518</v>
      </c>
      <c r="B236" s="177">
        <v>8135957155</v>
      </c>
      <c r="C236" s="177" t="s">
        <v>507</v>
      </c>
      <c r="D236" s="179">
        <v>312116</v>
      </c>
    </row>
    <row r="237" spans="1:4" ht="19.8" customHeight="1">
      <c r="A237" s="178" t="s">
        <v>519</v>
      </c>
      <c r="B237" s="177">
        <v>9915686363</v>
      </c>
      <c r="C237" s="177" t="s">
        <v>507</v>
      </c>
      <c r="D237" s="179">
        <v>154707</v>
      </c>
    </row>
    <row r="238" spans="1:4" ht="19.8" customHeight="1">
      <c r="A238" s="178" t="s">
        <v>520</v>
      </c>
      <c r="B238" s="177">
        <v>9871357274</v>
      </c>
      <c r="C238" s="177" t="s">
        <v>507</v>
      </c>
      <c r="D238" s="179">
        <v>404926</v>
      </c>
    </row>
    <row r="239" spans="1:4" ht="19.8" customHeight="1">
      <c r="A239" s="178" t="s">
        <v>521</v>
      </c>
      <c r="B239" s="177">
        <v>9971329351</v>
      </c>
      <c r="C239" s="177" t="s">
        <v>507</v>
      </c>
      <c r="D239" s="179">
        <v>290373</v>
      </c>
    </row>
    <row r="240" spans="1:4" ht="19.8" customHeight="1">
      <c r="A240" s="178" t="s">
        <v>522</v>
      </c>
      <c r="B240" s="177">
        <v>9515655382</v>
      </c>
      <c r="C240" s="177" t="s">
        <v>507</v>
      </c>
      <c r="D240" s="179">
        <v>221374</v>
      </c>
    </row>
    <row r="241" spans="1:4" ht="19.8" customHeight="1">
      <c r="A241" s="178" t="s">
        <v>523</v>
      </c>
      <c r="B241" s="177">
        <v>9711555475</v>
      </c>
      <c r="C241" s="177" t="s">
        <v>507</v>
      </c>
      <c r="D241" s="179">
        <v>358798</v>
      </c>
    </row>
    <row r="242" spans="1:4" ht="19.8" customHeight="1">
      <c r="A242" s="178" t="s">
        <v>524</v>
      </c>
      <c r="B242" s="177">
        <v>9868289234</v>
      </c>
      <c r="C242" s="177" t="s">
        <v>507</v>
      </c>
      <c r="D242" s="179">
        <v>372538</v>
      </c>
    </row>
    <row r="243" spans="1:4" ht="19.8" customHeight="1">
      <c r="A243" s="178" t="s">
        <v>525</v>
      </c>
      <c r="B243" s="177">
        <v>9311595858</v>
      </c>
      <c r="C243" s="177" t="s">
        <v>507</v>
      </c>
      <c r="D243" s="179">
        <v>390736</v>
      </c>
    </row>
    <row r="244" spans="1:4" ht="19.8" customHeight="1">
      <c r="A244" s="178" t="s">
        <v>526</v>
      </c>
      <c r="B244" s="177">
        <v>9915255491</v>
      </c>
      <c r="C244" s="177" t="s">
        <v>507</v>
      </c>
      <c r="D244" s="179">
        <v>265681</v>
      </c>
    </row>
    <row r="245" spans="1:4" ht="19.8" customHeight="1">
      <c r="A245" s="178" t="s">
        <v>527</v>
      </c>
      <c r="B245" s="177">
        <v>9818613535</v>
      </c>
      <c r="C245" s="177" t="s">
        <v>507</v>
      </c>
      <c r="D245" s="179">
        <v>471601</v>
      </c>
    </row>
    <row r="246" spans="1:4" ht="19.8" customHeight="1">
      <c r="A246" s="178" t="s">
        <v>528</v>
      </c>
      <c r="B246" s="177">
        <v>9999678384</v>
      </c>
      <c r="C246" s="177" t="s">
        <v>507</v>
      </c>
      <c r="D246" s="179">
        <v>338911</v>
      </c>
    </row>
    <row r="247" spans="1:4" ht="19.8" customHeight="1">
      <c r="A247" s="178" t="s">
        <v>529</v>
      </c>
      <c r="B247" s="177">
        <v>9315797163</v>
      </c>
      <c r="C247" s="177" t="s">
        <v>507</v>
      </c>
      <c r="D247" s="179">
        <v>458189</v>
      </c>
    </row>
    <row r="248" spans="1:4" ht="19.8" customHeight="1">
      <c r="A248" s="178" t="s">
        <v>530</v>
      </c>
      <c r="B248" s="177">
        <v>8826798331</v>
      </c>
      <c r="C248" s="177" t="s">
        <v>507</v>
      </c>
      <c r="D248" s="179">
        <v>429644</v>
      </c>
    </row>
    <row r="249" spans="1:4" ht="19.8" customHeight="1">
      <c r="A249" s="178" t="s">
        <v>531</v>
      </c>
      <c r="B249" s="177">
        <v>9871522155</v>
      </c>
      <c r="C249" s="177" t="s">
        <v>507</v>
      </c>
      <c r="D249" s="179">
        <v>108742</v>
      </c>
    </row>
    <row r="250" spans="1:4" ht="19.8" customHeight="1">
      <c r="A250" s="178" t="s">
        <v>532</v>
      </c>
      <c r="B250" s="177">
        <v>9815531866</v>
      </c>
      <c r="C250" s="177" t="s">
        <v>507</v>
      </c>
      <c r="D250" s="179">
        <v>321941</v>
      </c>
    </row>
    <row r="251" spans="1:4" ht="19.8" customHeight="1">
      <c r="A251" s="178" t="s">
        <v>533</v>
      </c>
      <c r="B251" s="177">
        <v>9953634735</v>
      </c>
      <c r="C251" s="177" t="s">
        <v>507</v>
      </c>
      <c r="D251" s="179">
        <v>449533</v>
      </c>
    </row>
    <row r="252" spans="1:4" ht="19.8" customHeight="1">
      <c r="A252" s="178" t="s">
        <v>534</v>
      </c>
      <c r="B252" s="177">
        <v>9312649949</v>
      </c>
      <c r="C252" s="177" t="s">
        <v>507</v>
      </c>
      <c r="D252" s="179">
        <v>415825</v>
      </c>
    </row>
    <row r="253" spans="1:4" ht="19.8" customHeight="1">
      <c r="A253" s="178" t="s">
        <v>535</v>
      </c>
      <c r="B253" s="177">
        <v>9911997966</v>
      </c>
      <c r="C253" s="177" t="s">
        <v>507</v>
      </c>
      <c r="D253" s="179">
        <v>361663</v>
      </c>
    </row>
    <row r="254" spans="1:4" ht="19.8" customHeight="1">
      <c r="A254" s="178" t="s">
        <v>536</v>
      </c>
      <c r="B254" s="177">
        <v>9995194154</v>
      </c>
      <c r="C254" s="177" t="s">
        <v>507</v>
      </c>
      <c r="D254" s="179">
        <v>290849</v>
      </c>
    </row>
    <row r="255" spans="1:4" ht="19.8" customHeight="1">
      <c r="A255" s="178" t="s">
        <v>537</v>
      </c>
      <c r="B255" s="177">
        <v>9313958489</v>
      </c>
      <c r="C255" s="177" t="s">
        <v>507</v>
      </c>
      <c r="D255" s="179">
        <v>213976</v>
      </c>
    </row>
    <row r="256" spans="1:4" ht="19.8" customHeight="1">
      <c r="A256" s="178" t="s">
        <v>526</v>
      </c>
      <c r="B256" s="177">
        <v>9999455877</v>
      </c>
      <c r="C256" s="177" t="s">
        <v>507</v>
      </c>
      <c r="D256" s="179">
        <v>298973</v>
      </c>
    </row>
    <row r="257" spans="1:4" ht="19.8" customHeight="1">
      <c r="A257" s="178" t="s">
        <v>343</v>
      </c>
      <c r="B257" s="177">
        <v>9255987827</v>
      </c>
      <c r="C257" s="177" t="s">
        <v>507</v>
      </c>
      <c r="D257" s="179">
        <v>429740</v>
      </c>
    </row>
    <row r="258" spans="1:4" ht="19.8" customHeight="1">
      <c r="A258" s="178" t="s">
        <v>538</v>
      </c>
      <c r="B258" s="177">
        <v>9513339952</v>
      </c>
      <c r="C258" s="177" t="s">
        <v>507</v>
      </c>
      <c r="D258" s="179">
        <v>343356</v>
      </c>
    </row>
    <row r="259" spans="1:4" ht="19.8" customHeight="1">
      <c r="A259" s="178" t="s">
        <v>539</v>
      </c>
      <c r="B259" s="177">
        <v>9515245539</v>
      </c>
      <c r="C259" s="177" t="s">
        <v>507</v>
      </c>
      <c r="D259" s="179">
        <v>132998</v>
      </c>
    </row>
    <row r="260" spans="1:4" ht="19.8" customHeight="1">
      <c r="A260" s="178" t="s">
        <v>540</v>
      </c>
      <c r="B260" s="177">
        <v>9899112954</v>
      </c>
      <c r="C260" s="177" t="s">
        <v>507</v>
      </c>
      <c r="D260" s="179">
        <v>381081</v>
      </c>
    </row>
    <row r="261" spans="1:4" ht="19.8" customHeight="1">
      <c r="A261" s="178" t="s">
        <v>541</v>
      </c>
      <c r="B261" s="177">
        <v>9815283516</v>
      </c>
      <c r="C261" s="177" t="s">
        <v>507</v>
      </c>
      <c r="D261" s="179">
        <v>467554</v>
      </c>
    </row>
    <row r="262" spans="1:4" ht="19.8" customHeight="1">
      <c r="A262" s="178" t="s">
        <v>542</v>
      </c>
      <c r="B262" s="177">
        <v>9873698455</v>
      </c>
      <c r="C262" s="177" t="s">
        <v>507</v>
      </c>
      <c r="D262" s="179">
        <v>327091</v>
      </c>
    </row>
    <row r="263" spans="1:4" ht="19.8" customHeight="1">
      <c r="A263" s="178" t="s">
        <v>543</v>
      </c>
      <c r="B263" s="177">
        <v>9971885559</v>
      </c>
      <c r="C263" s="177" t="s">
        <v>507</v>
      </c>
      <c r="D263" s="179">
        <v>463982</v>
      </c>
    </row>
    <row r="264" spans="1:4" ht="19.8" customHeight="1">
      <c r="A264" s="178" t="s">
        <v>544</v>
      </c>
      <c r="B264" s="177">
        <v>9312388256</v>
      </c>
      <c r="C264" s="177" t="s">
        <v>507</v>
      </c>
      <c r="D264" s="179">
        <v>375493</v>
      </c>
    </row>
    <row r="265" spans="1:4" ht="19.8" customHeight="1">
      <c r="A265" s="178" t="s">
        <v>545</v>
      </c>
      <c r="B265" s="177">
        <v>9818639659</v>
      </c>
      <c r="C265" s="177" t="s">
        <v>507</v>
      </c>
      <c r="D265" s="179">
        <v>227095</v>
      </c>
    </row>
    <row r="266" spans="1:4" ht="19.8" customHeight="1">
      <c r="A266" s="178" t="s">
        <v>546</v>
      </c>
      <c r="B266" s="177">
        <v>8527524655</v>
      </c>
      <c r="C266" s="177" t="s">
        <v>507</v>
      </c>
      <c r="D266" s="179">
        <v>152107</v>
      </c>
    </row>
    <row r="267" spans="1:4" ht="19.8" customHeight="1">
      <c r="A267" s="178" t="s">
        <v>547</v>
      </c>
      <c r="B267" s="177">
        <v>8826615271</v>
      </c>
      <c r="C267" s="177" t="s">
        <v>507</v>
      </c>
      <c r="D267" s="179">
        <v>417066</v>
      </c>
    </row>
    <row r="268" spans="1:4" ht="19.8" customHeight="1">
      <c r="A268" s="178" t="s">
        <v>548</v>
      </c>
      <c r="B268" s="177">
        <v>9312365458</v>
      </c>
      <c r="C268" s="177" t="s">
        <v>507</v>
      </c>
      <c r="D268" s="179">
        <v>303719</v>
      </c>
    </row>
    <row r="269" spans="1:4" ht="19.8" customHeight="1">
      <c r="A269" s="178" t="s">
        <v>549</v>
      </c>
      <c r="B269" s="177">
        <v>9873646258</v>
      </c>
      <c r="C269" s="177" t="s">
        <v>507</v>
      </c>
      <c r="D269" s="179">
        <v>226520</v>
      </c>
    </row>
    <row r="270" spans="1:4" ht="19.8" customHeight="1">
      <c r="A270" s="178" t="s">
        <v>550</v>
      </c>
      <c r="B270" s="177">
        <v>9718474547</v>
      </c>
      <c r="C270" s="177" t="s">
        <v>507</v>
      </c>
      <c r="D270" s="179">
        <v>180059</v>
      </c>
    </row>
    <row r="271" spans="1:4" ht="19.8" customHeight="1">
      <c r="A271" s="178" t="s">
        <v>551</v>
      </c>
      <c r="B271" s="177">
        <v>9818794758</v>
      </c>
      <c r="C271" s="177" t="s">
        <v>507</v>
      </c>
      <c r="D271" s="179">
        <v>198649</v>
      </c>
    </row>
    <row r="272" spans="1:4" ht="19.8" customHeight="1">
      <c r="A272" s="178" t="s">
        <v>552</v>
      </c>
      <c r="B272" s="177">
        <v>8865485432</v>
      </c>
      <c r="C272" s="177" t="s">
        <v>507</v>
      </c>
      <c r="D272" s="179">
        <v>258004</v>
      </c>
    </row>
    <row r="273" spans="1:4" ht="19.8" customHeight="1">
      <c r="A273" s="178" t="s">
        <v>553</v>
      </c>
      <c r="B273" s="177">
        <v>9565946555</v>
      </c>
      <c r="C273" s="177" t="s">
        <v>507</v>
      </c>
      <c r="D273" s="179">
        <v>358060</v>
      </c>
    </row>
    <row r="274" spans="1:4" ht="19.8" customHeight="1">
      <c r="A274" s="178" t="s">
        <v>554</v>
      </c>
      <c r="B274" s="177">
        <v>9899155959</v>
      </c>
      <c r="C274" s="177" t="s">
        <v>507</v>
      </c>
      <c r="D274" s="179">
        <v>467584</v>
      </c>
    </row>
    <row r="275" spans="1:4" ht="19.8" customHeight="1">
      <c r="A275" s="178" t="s">
        <v>555</v>
      </c>
      <c r="B275" s="177">
        <v>7838323127</v>
      </c>
      <c r="C275" s="177" t="s">
        <v>507</v>
      </c>
      <c r="D275" s="179">
        <v>301270</v>
      </c>
    </row>
    <row r="276" spans="1:4" ht="19.8" customHeight="1">
      <c r="A276" s="178" t="s">
        <v>556</v>
      </c>
      <c r="B276" s="177">
        <v>9811587666</v>
      </c>
      <c r="C276" s="177" t="s">
        <v>507</v>
      </c>
      <c r="D276" s="179">
        <v>472178</v>
      </c>
    </row>
    <row r="277" spans="1:4" ht="19.8" customHeight="1">
      <c r="A277" s="178" t="s">
        <v>557</v>
      </c>
      <c r="B277" s="177">
        <v>9211462144</v>
      </c>
      <c r="C277" s="177" t="s">
        <v>507</v>
      </c>
      <c r="D277" s="179">
        <v>468915</v>
      </c>
    </row>
    <row r="278" spans="1:4" ht="19.8" customHeight="1">
      <c r="A278" s="178" t="s">
        <v>558</v>
      </c>
      <c r="B278" s="177">
        <v>9811954431</v>
      </c>
      <c r="C278" s="177" t="s">
        <v>507</v>
      </c>
      <c r="D278" s="179">
        <v>424399</v>
      </c>
    </row>
    <row r="279" spans="1:4" ht="19.8" customHeight="1">
      <c r="A279" s="178" t="s">
        <v>559</v>
      </c>
      <c r="B279" s="177">
        <v>9565454845</v>
      </c>
      <c r="C279" s="177" t="s">
        <v>507</v>
      </c>
      <c r="D279" s="179">
        <v>254613</v>
      </c>
    </row>
    <row r="280" spans="1:4" ht="19.8" customHeight="1">
      <c r="A280" s="178" t="s">
        <v>560</v>
      </c>
      <c r="B280" s="177">
        <v>9899352236</v>
      </c>
      <c r="C280" s="177" t="s">
        <v>507</v>
      </c>
      <c r="D280" s="179">
        <v>154196</v>
      </c>
    </row>
    <row r="281" spans="1:4" ht="19.8" customHeight="1">
      <c r="A281" s="178" t="s">
        <v>561</v>
      </c>
      <c r="B281" s="177">
        <v>9654929366</v>
      </c>
      <c r="C281" s="177" t="s">
        <v>507</v>
      </c>
      <c r="D281" s="179">
        <v>125334</v>
      </c>
    </row>
    <row r="282" spans="1:4" ht="19.8" customHeight="1">
      <c r="A282" s="178" t="s">
        <v>562</v>
      </c>
      <c r="B282" s="177">
        <v>8459571568</v>
      </c>
      <c r="C282" s="177" t="s">
        <v>507</v>
      </c>
      <c r="D282" s="179">
        <v>400835</v>
      </c>
    </row>
    <row r="283" spans="1:4" ht="19.8" customHeight="1">
      <c r="A283" s="178" t="s">
        <v>526</v>
      </c>
      <c r="B283" s="177">
        <v>9311384595</v>
      </c>
      <c r="C283" s="177" t="s">
        <v>507</v>
      </c>
      <c r="D283" s="179">
        <v>115117</v>
      </c>
    </row>
    <row r="284" spans="1:4" ht="19.8" customHeight="1">
      <c r="A284" s="178" t="s">
        <v>563</v>
      </c>
      <c r="B284" s="177">
        <v>9815796827</v>
      </c>
      <c r="C284" s="177" t="s">
        <v>507</v>
      </c>
      <c r="D284" s="179">
        <v>312526</v>
      </c>
    </row>
    <row r="285" spans="1:4" ht="19.8" customHeight="1">
      <c r="A285" s="178" t="s">
        <v>564</v>
      </c>
      <c r="B285" s="177">
        <v>9873983755</v>
      </c>
      <c r="C285" s="177" t="s">
        <v>507</v>
      </c>
      <c r="D285" s="179">
        <v>238211</v>
      </c>
    </row>
    <row r="286" spans="1:4" ht="19.8" customHeight="1">
      <c r="A286" s="178" t="s">
        <v>565</v>
      </c>
      <c r="B286" s="177">
        <v>7838992599</v>
      </c>
      <c r="C286" s="177" t="s">
        <v>507</v>
      </c>
      <c r="D286" s="179">
        <v>302908</v>
      </c>
    </row>
    <row r="287" spans="1:4" ht="19.8" customHeight="1">
      <c r="A287" s="178" t="s">
        <v>566</v>
      </c>
      <c r="B287" s="177">
        <v>9355269797</v>
      </c>
      <c r="C287" s="177" t="s">
        <v>507</v>
      </c>
      <c r="D287" s="179">
        <v>372075</v>
      </c>
    </row>
    <row r="288" spans="1:4" ht="19.8" customHeight="1">
      <c r="A288" s="178" t="s">
        <v>567</v>
      </c>
      <c r="B288" s="177">
        <v>9891476661</v>
      </c>
      <c r="C288" s="177" t="s">
        <v>507</v>
      </c>
      <c r="D288" s="179">
        <v>259741</v>
      </c>
    </row>
    <row r="289" spans="1:4" ht="19.8" customHeight="1">
      <c r="A289" s="178" t="s">
        <v>568</v>
      </c>
      <c r="B289" s="177">
        <v>9818561956</v>
      </c>
      <c r="C289" s="177" t="s">
        <v>507</v>
      </c>
      <c r="D289" s="179">
        <v>140446</v>
      </c>
    </row>
    <row r="290" spans="1:4" ht="19.8" customHeight="1">
      <c r="A290" s="178" t="s">
        <v>569</v>
      </c>
      <c r="B290" s="177">
        <v>7838659759</v>
      </c>
      <c r="C290" s="177" t="s">
        <v>507</v>
      </c>
      <c r="D290" s="179">
        <v>198660</v>
      </c>
    </row>
    <row r="291" spans="1:4" ht="19.8" customHeight="1">
      <c r="A291" s="178" t="s">
        <v>570</v>
      </c>
      <c r="B291" s="177">
        <v>9315977935</v>
      </c>
      <c r="C291" s="177" t="s">
        <v>507</v>
      </c>
      <c r="D291" s="179">
        <v>247676</v>
      </c>
    </row>
    <row r="292" spans="1:4" ht="19.8" customHeight="1">
      <c r="A292" s="178" t="s">
        <v>571</v>
      </c>
      <c r="B292" s="177">
        <v>9268351685</v>
      </c>
      <c r="C292" s="177" t="s">
        <v>507</v>
      </c>
      <c r="D292" s="179">
        <v>239053</v>
      </c>
    </row>
    <row r="293" spans="1:4" ht="19.8" customHeight="1">
      <c r="A293" s="178" t="s">
        <v>572</v>
      </c>
      <c r="B293" s="177">
        <v>9811573775</v>
      </c>
      <c r="C293" s="177" t="s">
        <v>507</v>
      </c>
      <c r="D293" s="179">
        <v>172264</v>
      </c>
    </row>
    <row r="294" spans="1:4" ht="19.8" customHeight="1">
      <c r="A294" s="178" t="s">
        <v>573</v>
      </c>
      <c r="B294" s="177">
        <v>9811518765</v>
      </c>
      <c r="C294" s="177" t="s">
        <v>507</v>
      </c>
      <c r="D294" s="179">
        <v>409904</v>
      </c>
    </row>
    <row r="295" spans="1:4" ht="19.8" customHeight="1">
      <c r="A295" s="178" t="s">
        <v>574</v>
      </c>
      <c r="B295" s="177">
        <v>8135588741</v>
      </c>
      <c r="C295" s="177" t="s">
        <v>507</v>
      </c>
      <c r="D295" s="179">
        <v>244550</v>
      </c>
    </row>
    <row r="296" spans="1:4" ht="19.8" customHeight="1">
      <c r="A296" s="178" t="s">
        <v>575</v>
      </c>
      <c r="B296" s="177">
        <v>9313485228</v>
      </c>
      <c r="C296" s="177" t="s">
        <v>507</v>
      </c>
      <c r="D296" s="179">
        <v>467727</v>
      </c>
    </row>
    <row r="297" spans="1:4" ht="19.8" customHeight="1">
      <c r="A297" s="178" t="s">
        <v>576</v>
      </c>
      <c r="B297" s="177">
        <v>9899456923</v>
      </c>
      <c r="C297" s="177" t="s">
        <v>507</v>
      </c>
      <c r="D297" s="179">
        <v>254827</v>
      </c>
    </row>
    <row r="298" spans="1:4" ht="19.8" customHeight="1">
      <c r="A298" s="178" t="s">
        <v>577</v>
      </c>
      <c r="B298" s="177">
        <v>9655192362</v>
      </c>
      <c r="C298" s="177" t="s">
        <v>507</v>
      </c>
      <c r="D298" s="179">
        <v>333518</v>
      </c>
    </row>
    <row r="299" spans="1:4" ht="19.8" customHeight="1">
      <c r="A299" s="178" t="s">
        <v>578</v>
      </c>
      <c r="B299" s="177">
        <v>9815621223</v>
      </c>
      <c r="C299" s="177" t="s">
        <v>507</v>
      </c>
      <c r="D299" s="179">
        <v>329766</v>
      </c>
    </row>
    <row r="300" spans="1:4" ht="19.8" customHeight="1">
      <c r="A300" s="178" t="s">
        <v>579</v>
      </c>
      <c r="B300" s="177">
        <v>9915475697</v>
      </c>
      <c r="C300" s="177" t="s">
        <v>507</v>
      </c>
      <c r="D300" s="179">
        <v>142867</v>
      </c>
    </row>
    <row r="301" spans="1:4" ht="19.8" customHeight="1">
      <c r="A301" s="178" t="s">
        <v>580</v>
      </c>
      <c r="B301" s="177">
        <v>9215946816</v>
      </c>
      <c r="C301" s="177" t="s">
        <v>507</v>
      </c>
      <c r="D301" s="179">
        <v>493229</v>
      </c>
    </row>
    <row r="302" spans="1:4" ht="19.8" customHeight="1">
      <c r="A302" s="178" t="s">
        <v>581</v>
      </c>
      <c r="B302" s="177">
        <v>9815562785</v>
      </c>
      <c r="C302" s="177" t="s">
        <v>507</v>
      </c>
      <c r="D302" s="179">
        <v>147862</v>
      </c>
    </row>
    <row r="303" spans="1:4" ht="19.8" customHeight="1">
      <c r="A303" s="178" t="s">
        <v>582</v>
      </c>
      <c r="B303" s="177">
        <v>9968882758</v>
      </c>
      <c r="C303" s="177" t="s">
        <v>507</v>
      </c>
      <c r="D303" s="179">
        <v>371592</v>
      </c>
    </row>
    <row r="304" spans="1:4" ht="19.8" customHeight="1">
      <c r="A304" s="178" t="s">
        <v>583</v>
      </c>
      <c r="B304" s="177">
        <v>9811141782</v>
      </c>
      <c r="C304" s="177" t="s">
        <v>507</v>
      </c>
      <c r="D304" s="179">
        <v>411689</v>
      </c>
    </row>
    <row r="305" spans="1:4" ht="19.8" customHeight="1">
      <c r="A305" s="178" t="s">
        <v>584</v>
      </c>
      <c r="B305" s="177">
        <v>9868252799</v>
      </c>
      <c r="C305" s="177" t="s">
        <v>507</v>
      </c>
      <c r="D305" s="179">
        <v>393483</v>
      </c>
    </row>
    <row r="306" spans="1:4" ht="19.8" customHeight="1">
      <c r="A306" s="178" t="s">
        <v>585</v>
      </c>
      <c r="B306" s="177">
        <v>9565979514</v>
      </c>
      <c r="C306" s="177" t="s">
        <v>507</v>
      </c>
      <c r="D306" s="179">
        <v>265396</v>
      </c>
    </row>
    <row r="307" spans="1:4" ht="19.8" customHeight="1">
      <c r="A307" s="178" t="s">
        <v>586</v>
      </c>
      <c r="B307" s="177">
        <v>9655993799</v>
      </c>
      <c r="C307" s="177" t="s">
        <v>507</v>
      </c>
      <c r="D307" s="179">
        <v>443611</v>
      </c>
    </row>
    <row r="308" spans="1:4" ht="19.8" customHeight="1">
      <c r="A308" s="178" t="s">
        <v>587</v>
      </c>
      <c r="B308" s="177">
        <v>9815465555</v>
      </c>
      <c r="C308" s="177" t="s">
        <v>507</v>
      </c>
      <c r="D308" s="179">
        <v>257021</v>
      </c>
    </row>
    <row r="309" spans="1:4" ht="19.8" customHeight="1">
      <c r="A309" s="178" t="s">
        <v>588</v>
      </c>
      <c r="B309" s="177">
        <v>9911985217</v>
      </c>
      <c r="C309" s="177" t="s">
        <v>507</v>
      </c>
      <c r="D309" s="179">
        <v>355974</v>
      </c>
    </row>
    <row r="310" spans="1:4" ht="19.8" customHeight="1">
      <c r="A310" s="178" t="s">
        <v>589</v>
      </c>
      <c r="B310" s="177">
        <v>9899515655</v>
      </c>
      <c r="C310" s="177" t="s">
        <v>507</v>
      </c>
      <c r="D310" s="179">
        <v>278651</v>
      </c>
    </row>
    <row r="311" spans="1:4" ht="19.8" customHeight="1">
      <c r="A311" s="178" t="s">
        <v>590</v>
      </c>
      <c r="B311" s="177">
        <v>9871417484</v>
      </c>
      <c r="C311" s="177" t="s">
        <v>507</v>
      </c>
      <c r="D311" s="179">
        <v>349572</v>
      </c>
    </row>
    <row r="312" spans="1:4" ht="19.8" customHeight="1">
      <c r="A312" s="178" t="s">
        <v>591</v>
      </c>
      <c r="B312" s="177">
        <v>9868925513</v>
      </c>
      <c r="C312" s="177" t="s">
        <v>507</v>
      </c>
      <c r="D312" s="179">
        <v>396191</v>
      </c>
    </row>
    <row r="313" spans="1:4" ht="19.8" customHeight="1">
      <c r="A313" s="178" t="s">
        <v>592</v>
      </c>
      <c r="B313" s="177">
        <v>9815876944</v>
      </c>
      <c r="C313" s="177" t="s">
        <v>507</v>
      </c>
      <c r="D313" s="179">
        <v>459934</v>
      </c>
    </row>
    <row r="314" spans="1:4" ht="19.8" customHeight="1">
      <c r="A314" s="178" t="s">
        <v>593</v>
      </c>
      <c r="B314" s="177">
        <v>7845855143</v>
      </c>
      <c r="C314" s="177" t="s">
        <v>507</v>
      </c>
      <c r="D314" s="179">
        <v>470935</v>
      </c>
    </row>
    <row r="315" spans="1:4" ht="19.8" customHeight="1">
      <c r="A315" s="178" t="s">
        <v>594</v>
      </c>
      <c r="B315" s="177">
        <v>9815288589</v>
      </c>
      <c r="C315" s="177" t="s">
        <v>507</v>
      </c>
      <c r="D315" s="179">
        <v>489543</v>
      </c>
    </row>
    <row r="316" spans="1:4" ht="19.8" customHeight="1">
      <c r="A316" s="178" t="s">
        <v>595</v>
      </c>
      <c r="B316" s="177">
        <v>8586925459</v>
      </c>
      <c r="C316" s="177" t="s">
        <v>507</v>
      </c>
      <c r="D316" s="179">
        <v>422705</v>
      </c>
    </row>
    <row r="317" spans="1:4" ht="19.8" customHeight="1">
      <c r="A317" s="178" t="s">
        <v>596</v>
      </c>
      <c r="B317" s="177">
        <v>9871491315</v>
      </c>
      <c r="C317" s="177" t="s">
        <v>507</v>
      </c>
      <c r="D317" s="179">
        <v>318503</v>
      </c>
    </row>
    <row r="318" spans="1:4" ht="19.8" customHeight="1">
      <c r="A318" s="178" t="s">
        <v>597</v>
      </c>
      <c r="B318" s="177">
        <v>9565958512</v>
      </c>
      <c r="C318" s="177" t="s">
        <v>507</v>
      </c>
      <c r="D318" s="179">
        <v>259906</v>
      </c>
    </row>
    <row r="319" spans="1:4" ht="19.8" customHeight="1">
      <c r="A319" s="178" t="s">
        <v>598</v>
      </c>
      <c r="B319" s="177">
        <v>9871742225</v>
      </c>
      <c r="C319" s="177" t="s">
        <v>507</v>
      </c>
      <c r="D319" s="179">
        <v>421917</v>
      </c>
    </row>
    <row r="320" spans="1:4" ht="19.8" customHeight="1">
      <c r="A320" s="178" t="s">
        <v>599</v>
      </c>
      <c r="B320" s="177">
        <v>9953435499</v>
      </c>
      <c r="C320" s="177" t="s">
        <v>507</v>
      </c>
      <c r="D320" s="179">
        <v>462675</v>
      </c>
    </row>
    <row r="321" spans="1:4" ht="19.8" customHeight="1">
      <c r="A321" s="178" t="s">
        <v>600</v>
      </c>
      <c r="B321" s="177">
        <v>9915455971</v>
      </c>
      <c r="C321" s="177" t="s">
        <v>507</v>
      </c>
      <c r="D321" s="179">
        <v>448468</v>
      </c>
    </row>
    <row r="322" spans="1:4" ht="19.8" customHeight="1">
      <c r="A322" s="178" t="s">
        <v>601</v>
      </c>
      <c r="B322" s="177">
        <v>9873469747</v>
      </c>
      <c r="C322" s="177" t="s">
        <v>507</v>
      </c>
      <c r="D322" s="179">
        <v>327902</v>
      </c>
    </row>
    <row r="323" spans="1:4" ht="19.8" customHeight="1">
      <c r="A323" s="178" t="s">
        <v>602</v>
      </c>
      <c r="B323" s="177">
        <v>9654399456</v>
      </c>
      <c r="C323" s="177" t="s">
        <v>507</v>
      </c>
      <c r="D323" s="179">
        <v>363402</v>
      </c>
    </row>
    <row r="324" spans="1:4" ht="19.8" customHeight="1">
      <c r="A324" s="178" t="s">
        <v>603</v>
      </c>
      <c r="B324" s="177">
        <v>9215466621</v>
      </c>
      <c r="C324" s="177" t="s">
        <v>507</v>
      </c>
      <c r="D324" s="179">
        <v>155186</v>
      </c>
    </row>
    <row r="325" spans="1:4" ht="19.8" customHeight="1">
      <c r="A325" s="178" t="s">
        <v>604</v>
      </c>
      <c r="B325" s="177">
        <v>9212512655</v>
      </c>
      <c r="C325" s="177" t="s">
        <v>507</v>
      </c>
      <c r="D325" s="179">
        <v>196642</v>
      </c>
    </row>
    <row r="326" spans="1:4" ht="19.8" customHeight="1">
      <c r="A326" s="178" t="s">
        <v>605</v>
      </c>
      <c r="B326" s="177">
        <v>9818292626</v>
      </c>
      <c r="C326" s="177" t="s">
        <v>507</v>
      </c>
      <c r="D326" s="179">
        <v>142768</v>
      </c>
    </row>
    <row r="327" spans="1:4" ht="19.8" customHeight="1">
      <c r="A327" s="178" t="s">
        <v>606</v>
      </c>
      <c r="B327" s="177">
        <v>9818824816</v>
      </c>
      <c r="C327" s="177" t="s">
        <v>507</v>
      </c>
      <c r="D327" s="179">
        <v>123337</v>
      </c>
    </row>
    <row r="328" spans="1:4" ht="19.8" customHeight="1">
      <c r="A328" s="178" t="s">
        <v>607</v>
      </c>
      <c r="B328" s="177">
        <v>9811373879</v>
      </c>
      <c r="C328" s="177" t="s">
        <v>507</v>
      </c>
      <c r="D328" s="179">
        <v>253732</v>
      </c>
    </row>
    <row r="329" spans="1:4" ht="19.8" customHeight="1">
      <c r="A329" s="178" t="s">
        <v>608</v>
      </c>
      <c r="B329" s="177">
        <v>8588912559</v>
      </c>
      <c r="C329" s="177" t="s">
        <v>507</v>
      </c>
      <c r="D329" s="179">
        <v>458718</v>
      </c>
    </row>
    <row r="330" spans="1:4" ht="19.8" customHeight="1">
      <c r="A330" s="178" t="s">
        <v>609</v>
      </c>
      <c r="B330" s="177">
        <v>9212118599</v>
      </c>
      <c r="C330" s="177" t="s">
        <v>507</v>
      </c>
      <c r="D330" s="179">
        <v>369237</v>
      </c>
    </row>
    <row r="331" spans="1:4" ht="19.8" customHeight="1">
      <c r="A331" s="178" t="s">
        <v>610</v>
      </c>
      <c r="B331" s="177">
        <v>9212554985</v>
      </c>
      <c r="C331" s="177" t="s">
        <v>507</v>
      </c>
      <c r="D331" s="179">
        <v>222539</v>
      </c>
    </row>
    <row r="332" spans="1:4" ht="19.8" customHeight="1">
      <c r="A332" s="178" t="s">
        <v>611</v>
      </c>
      <c r="B332" s="177">
        <v>7827152952</v>
      </c>
      <c r="C332" s="177" t="s">
        <v>507</v>
      </c>
      <c r="D332" s="179">
        <v>393195</v>
      </c>
    </row>
    <row r="333" spans="1:4" ht="19.8" customHeight="1">
      <c r="A333" s="178" t="s">
        <v>612</v>
      </c>
      <c r="B333" s="177">
        <v>9815546151</v>
      </c>
      <c r="C333" s="177" t="s">
        <v>507</v>
      </c>
      <c r="D333" s="179">
        <v>194497</v>
      </c>
    </row>
    <row r="334" spans="1:4" ht="19.8" customHeight="1">
      <c r="A334" s="178" t="s">
        <v>613</v>
      </c>
      <c r="B334" s="177">
        <v>9565479358</v>
      </c>
      <c r="C334" s="177" t="s">
        <v>507</v>
      </c>
      <c r="D334" s="179">
        <v>172214</v>
      </c>
    </row>
    <row r="335" spans="1:4" ht="19.8" customHeight="1">
      <c r="A335" s="178" t="s">
        <v>614</v>
      </c>
      <c r="B335" s="177">
        <v>9958475225</v>
      </c>
      <c r="C335" s="177" t="s">
        <v>507</v>
      </c>
      <c r="D335" s="179">
        <v>157300</v>
      </c>
    </row>
    <row r="336" spans="1:4" ht="19.8" customHeight="1">
      <c r="A336" s="178" t="s">
        <v>615</v>
      </c>
      <c r="B336" s="177">
        <v>9971746333</v>
      </c>
      <c r="C336" s="177" t="s">
        <v>507</v>
      </c>
      <c r="D336" s="179">
        <v>207036</v>
      </c>
    </row>
    <row r="337" spans="1:4" ht="19.8" customHeight="1">
      <c r="A337" s="178" t="s">
        <v>616</v>
      </c>
      <c r="B337" s="177">
        <v>9811948489</v>
      </c>
      <c r="C337" s="177" t="s">
        <v>507</v>
      </c>
      <c r="D337" s="179">
        <v>138125</v>
      </c>
    </row>
    <row r="338" spans="1:4" ht="19.8" customHeight="1">
      <c r="A338" s="178" t="s">
        <v>576</v>
      </c>
      <c r="B338" s="177">
        <v>9599359561</v>
      </c>
      <c r="C338" s="177" t="s">
        <v>507</v>
      </c>
      <c r="D338" s="179">
        <v>142486</v>
      </c>
    </row>
    <row r="339" spans="1:4" ht="19.8" customHeight="1">
      <c r="A339" s="178" t="s">
        <v>617</v>
      </c>
      <c r="B339" s="177">
        <v>9811582525</v>
      </c>
      <c r="C339" s="177" t="s">
        <v>507</v>
      </c>
      <c r="D339" s="179">
        <v>225072</v>
      </c>
    </row>
    <row r="340" spans="1:4" ht="19.8" customHeight="1">
      <c r="A340" s="178" t="s">
        <v>618</v>
      </c>
      <c r="B340" s="177">
        <v>8855594132</v>
      </c>
      <c r="C340" s="177" t="s">
        <v>507</v>
      </c>
      <c r="D340" s="179">
        <v>262562</v>
      </c>
    </row>
    <row r="341" spans="1:4" ht="19.8" customHeight="1">
      <c r="A341" s="178" t="s">
        <v>619</v>
      </c>
      <c r="B341" s="177">
        <v>9213166152</v>
      </c>
      <c r="C341" s="177" t="s">
        <v>507</v>
      </c>
      <c r="D341" s="179">
        <v>175647</v>
      </c>
    </row>
    <row r="342" spans="1:4" ht="19.8" customHeight="1">
      <c r="A342" s="178" t="s">
        <v>620</v>
      </c>
      <c r="B342" s="177">
        <v>9818548665</v>
      </c>
      <c r="C342" s="177" t="s">
        <v>507</v>
      </c>
      <c r="D342" s="179">
        <v>340978</v>
      </c>
    </row>
    <row r="343" spans="1:4" ht="19.8" customHeight="1">
      <c r="A343" s="178" t="s">
        <v>343</v>
      </c>
      <c r="B343" s="177">
        <v>9968227552</v>
      </c>
      <c r="C343" s="177" t="s">
        <v>507</v>
      </c>
      <c r="D343" s="179">
        <v>292196</v>
      </c>
    </row>
    <row r="344" spans="1:4" ht="19.8" customHeight="1">
      <c r="A344" s="178" t="s">
        <v>621</v>
      </c>
      <c r="B344" s="177">
        <v>9971425789</v>
      </c>
      <c r="C344" s="177" t="s">
        <v>507</v>
      </c>
      <c r="D344" s="179">
        <v>266360</v>
      </c>
    </row>
    <row r="345" spans="1:4" ht="19.8" customHeight="1">
      <c r="A345" s="178" t="s">
        <v>622</v>
      </c>
      <c r="B345" s="177">
        <v>9818614915</v>
      </c>
      <c r="C345" s="177" t="s">
        <v>507</v>
      </c>
      <c r="D345" s="179">
        <v>425490</v>
      </c>
    </row>
    <row r="346" spans="1:4" ht="19.8" customHeight="1">
      <c r="A346" s="178" t="s">
        <v>623</v>
      </c>
      <c r="B346" s="177">
        <v>9871195111</v>
      </c>
      <c r="C346" s="177" t="s">
        <v>507</v>
      </c>
      <c r="D346" s="179">
        <v>275669</v>
      </c>
    </row>
    <row r="347" spans="1:4" ht="19.8" customHeight="1">
      <c r="A347" s="178" t="s">
        <v>624</v>
      </c>
      <c r="B347" s="177">
        <v>9999599534</v>
      </c>
      <c r="C347" s="177" t="s">
        <v>507</v>
      </c>
      <c r="D347" s="179">
        <v>278594</v>
      </c>
    </row>
    <row r="348" spans="1:4" ht="19.8" customHeight="1">
      <c r="A348" s="178" t="s">
        <v>625</v>
      </c>
      <c r="B348" s="177">
        <v>9868631882</v>
      </c>
      <c r="C348" s="177" t="s">
        <v>507</v>
      </c>
      <c r="D348" s="179">
        <v>369569</v>
      </c>
    </row>
    <row r="349" spans="1:4" ht="19.8" customHeight="1">
      <c r="A349" s="178" t="s">
        <v>626</v>
      </c>
      <c r="B349" s="177">
        <v>9999919727</v>
      </c>
      <c r="C349" s="177" t="s">
        <v>507</v>
      </c>
      <c r="D349" s="179">
        <v>227030</v>
      </c>
    </row>
    <row r="350" spans="1:4" ht="19.8" customHeight="1">
      <c r="A350" s="178" t="s">
        <v>627</v>
      </c>
      <c r="B350" s="177">
        <v>9958348437</v>
      </c>
      <c r="C350" s="177" t="s">
        <v>507</v>
      </c>
      <c r="D350" s="179">
        <v>471216</v>
      </c>
    </row>
    <row r="351" spans="1:4" ht="19.8" customHeight="1">
      <c r="A351" s="178" t="s">
        <v>628</v>
      </c>
      <c r="B351" s="177">
        <v>7838799996</v>
      </c>
      <c r="C351" s="177" t="s">
        <v>507</v>
      </c>
      <c r="D351" s="179">
        <v>215736</v>
      </c>
    </row>
    <row r="352" spans="1:4" ht="19.8" customHeight="1">
      <c r="A352" s="178" t="s">
        <v>629</v>
      </c>
      <c r="B352" s="177">
        <v>9868666485</v>
      </c>
      <c r="C352" s="177" t="s">
        <v>507</v>
      </c>
      <c r="D352" s="179">
        <v>217765</v>
      </c>
    </row>
    <row r="353" spans="1:4" ht="19.8" customHeight="1">
      <c r="A353" s="178" t="s">
        <v>630</v>
      </c>
      <c r="B353" s="177">
        <v>9211392938</v>
      </c>
      <c r="C353" s="177" t="s">
        <v>507</v>
      </c>
      <c r="D353" s="179">
        <v>360511</v>
      </c>
    </row>
    <row r="354" spans="1:4" ht="19.8" customHeight="1">
      <c r="A354" s="178" t="s">
        <v>631</v>
      </c>
      <c r="B354" s="177">
        <v>9899255242</v>
      </c>
      <c r="C354" s="177" t="s">
        <v>507</v>
      </c>
      <c r="D354" s="179">
        <v>313076</v>
      </c>
    </row>
    <row r="355" spans="1:4" ht="19.8" customHeight="1">
      <c r="A355" s="178" t="s">
        <v>632</v>
      </c>
      <c r="B355" s="177">
        <v>9953981555</v>
      </c>
      <c r="C355" s="177" t="s">
        <v>507</v>
      </c>
      <c r="D355" s="179">
        <v>200954</v>
      </c>
    </row>
    <row r="356" spans="1:4" ht="19.8" customHeight="1">
      <c r="A356" s="178" t="s">
        <v>633</v>
      </c>
      <c r="B356" s="177">
        <v>9811925382</v>
      </c>
      <c r="C356" s="177" t="s">
        <v>507</v>
      </c>
      <c r="D356" s="179">
        <v>457542</v>
      </c>
    </row>
    <row r="357" spans="1:4" ht="19.8" customHeight="1">
      <c r="A357" s="178" t="s">
        <v>634</v>
      </c>
      <c r="B357" s="177">
        <v>9355938121</v>
      </c>
      <c r="C357" s="177" t="s">
        <v>507</v>
      </c>
      <c r="D357" s="179">
        <v>294540</v>
      </c>
    </row>
    <row r="358" spans="1:4" ht="19.8" customHeight="1">
      <c r="A358" s="178" t="s">
        <v>635</v>
      </c>
      <c r="B358" s="177">
        <v>9711344462</v>
      </c>
      <c r="C358" s="177" t="s">
        <v>507</v>
      </c>
      <c r="D358" s="179">
        <v>138236</v>
      </c>
    </row>
    <row r="359" spans="1:4" ht="19.8" customHeight="1">
      <c r="A359" s="178" t="s">
        <v>636</v>
      </c>
      <c r="B359" s="177">
        <v>9212485518</v>
      </c>
      <c r="C359" s="177" t="s">
        <v>507</v>
      </c>
      <c r="D359" s="179">
        <v>487244</v>
      </c>
    </row>
    <row r="360" spans="1:4" ht="19.8" customHeight="1">
      <c r="A360" s="178" t="s">
        <v>637</v>
      </c>
      <c r="B360" s="177">
        <v>9654135699</v>
      </c>
      <c r="C360" s="177" t="s">
        <v>507</v>
      </c>
      <c r="D360" s="179">
        <v>122636</v>
      </c>
    </row>
    <row r="361" spans="1:4" ht="19.8" customHeight="1">
      <c r="A361" s="178" t="s">
        <v>638</v>
      </c>
      <c r="B361" s="177">
        <v>9873894993</v>
      </c>
      <c r="C361" s="177" t="s">
        <v>507</v>
      </c>
      <c r="D361" s="179">
        <v>105955</v>
      </c>
    </row>
    <row r="362" spans="1:4" ht="19.8" customHeight="1">
      <c r="A362" s="178" t="s">
        <v>639</v>
      </c>
      <c r="B362" s="177">
        <v>9555388365</v>
      </c>
      <c r="C362" s="177" t="s">
        <v>507</v>
      </c>
      <c r="D362" s="179">
        <v>304345</v>
      </c>
    </row>
    <row r="363" spans="1:4" ht="19.8" customHeight="1">
      <c r="A363" s="178" t="s">
        <v>640</v>
      </c>
      <c r="B363" s="177">
        <v>8447528585</v>
      </c>
      <c r="C363" s="177" t="s">
        <v>507</v>
      </c>
      <c r="D363" s="179">
        <v>455973</v>
      </c>
    </row>
    <row r="364" spans="1:4" ht="19.8" customHeight="1">
      <c r="A364" s="178" t="s">
        <v>641</v>
      </c>
      <c r="B364" s="177">
        <v>9811545951</v>
      </c>
      <c r="C364" s="177" t="s">
        <v>507</v>
      </c>
      <c r="D364" s="179">
        <v>355105</v>
      </c>
    </row>
    <row r="365" spans="1:4" ht="19.8" customHeight="1">
      <c r="A365" s="178" t="s">
        <v>642</v>
      </c>
      <c r="B365" s="177">
        <v>9654355435</v>
      </c>
      <c r="C365" s="177" t="s">
        <v>507</v>
      </c>
      <c r="D365" s="179">
        <v>112491</v>
      </c>
    </row>
    <row r="366" spans="1:4" ht="19.8" customHeight="1">
      <c r="A366" s="178" t="s">
        <v>643</v>
      </c>
      <c r="B366" s="177">
        <v>9818456574</v>
      </c>
      <c r="C366" s="177" t="s">
        <v>507</v>
      </c>
      <c r="D366" s="179">
        <v>274086</v>
      </c>
    </row>
    <row r="367" spans="1:4" ht="19.8" customHeight="1">
      <c r="A367" s="178" t="s">
        <v>644</v>
      </c>
      <c r="B367" s="177">
        <v>9818592133</v>
      </c>
      <c r="C367" s="177" t="s">
        <v>507</v>
      </c>
      <c r="D367" s="179">
        <v>126790</v>
      </c>
    </row>
    <row r="368" spans="1:4" ht="19.8" customHeight="1">
      <c r="A368" s="178" t="s">
        <v>645</v>
      </c>
      <c r="B368" s="177">
        <v>7553747157</v>
      </c>
      <c r="C368" s="177" t="s">
        <v>507</v>
      </c>
      <c r="D368" s="179">
        <v>101239</v>
      </c>
    </row>
    <row r="369" spans="1:4" ht="19.8" customHeight="1">
      <c r="A369" s="178" t="s">
        <v>646</v>
      </c>
      <c r="B369" s="177">
        <v>9871393579</v>
      </c>
      <c r="C369" s="177" t="s">
        <v>507</v>
      </c>
      <c r="D369" s="179">
        <v>338558</v>
      </c>
    </row>
    <row r="370" spans="1:4" ht="19.8" customHeight="1">
      <c r="A370" s="178" t="s">
        <v>647</v>
      </c>
      <c r="B370" s="177">
        <v>8855229333</v>
      </c>
      <c r="C370" s="177" t="s">
        <v>507</v>
      </c>
      <c r="D370" s="179">
        <v>170615</v>
      </c>
    </row>
    <row r="371" spans="1:4" ht="19.8" customHeight="1">
      <c r="A371" s="178" t="s">
        <v>648</v>
      </c>
      <c r="B371" s="177">
        <v>9355976462</v>
      </c>
      <c r="C371" s="177" t="s">
        <v>507</v>
      </c>
      <c r="D371" s="179">
        <v>414726</v>
      </c>
    </row>
    <row r="372" spans="1:4" ht="19.8" customHeight="1">
      <c r="A372" s="178" t="s">
        <v>649</v>
      </c>
      <c r="B372" s="177">
        <v>9815569295</v>
      </c>
      <c r="C372" s="177" t="s">
        <v>507</v>
      </c>
      <c r="D372" s="179">
        <v>260394</v>
      </c>
    </row>
    <row r="373" spans="1:4" ht="19.8" customHeight="1">
      <c r="A373" s="178" t="s">
        <v>650</v>
      </c>
      <c r="B373" s="177">
        <v>9355461456</v>
      </c>
      <c r="C373" s="177" t="s">
        <v>507</v>
      </c>
      <c r="D373" s="179">
        <v>133050</v>
      </c>
    </row>
    <row r="374" spans="1:4" ht="19.8" customHeight="1">
      <c r="A374" s="178" t="s">
        <v>651</v>
      </c>
      <c r="B374" s="177">
        <v>9811739646</v>
      </c>
      <c r="C374" s="177" t="s">
        <v>507</v>
      </c>
      <c r="D374" s="179">
        <v>439676</v>
      </c>
    </row>
    <row r="375" spans="1:4" ht="19.8" customHeight="1">
      <c r="A375" s="178" t="s">
        <v>652</v>
      </c>
      <c r="B375" s="177">
        <v>9212712115</v>
      </c>
      <c r="C375" s="177" t="s">
        <v>507</v>
      </c>
      <c r="D375" s="179">
        <v>496955</v>
      </c>
    </row>
    <row r="376" spans="1:4" ht="19.8" customHeight="1">
      <c r="A376" s="178" t="s">
        <v>653</v>
      </c>
      <c r="B376" s="177">
        <v>9958693955</v>
      </c>
      <c r="C376" s="177" t="s">
        <v>507</v>
      </c>
      <c r="D376" s="179">
        <v>399191</v>
      </c>
    </row>
    <row r="377" spans="1:4" ht="19.8" customHeight="1">
      <c r="A377" s="178" t="s">
        <v>654</v>
      </c>
      <c r="B377" s="177">
        <v>9355261193</v>
      </c>
      <c r="C377" s="177" t="s">
        <v>507</v>
      </c>
      <c r="D377" s="179">
        <v>253033</v>
      </c>
    </row>
    <row r="378" spans="1:4" ht="19.8" customHeight="1">
      <c r="A378" s="178" t="s">
        <v>655</v>
      </c>
      <c r="B378" s="177">
        <v>9215545857</v>
      </c>
      <c r="C378" s="177" t="s">
        <v>507</v>
      </c>
      <c r="D378" s="179">
        <v>193199</v>
      </c>
    </row>
    <row r="379" spans="1:4" ht="19.8" customHeight="1">
      <c r="A379" s="178" t="s">
        <v>656</v>
      </c>
      <c r="B379" s="177">
        <v>9891995151</v>
      </c>
      <c r="C379" s="177" t="s">
        <v>507</v>
      </c>
      <c r="D379" s="179">
        <v>194544</v>
      </c>
    </row>
    <row r="380" spans="1:4" ht="19.8" customHeight="1">
      <c r="A380" s="178" t="s">
        <v>657</v>
      </c>
      <c r="B380" s="177">
        <v>9871394452</v>
      </c>
      <c r="C380" s="177" t="s">
        <v>507</v>
      </c>
      <c r="D380" s="179">
        <v>255714</v>
      </c>
    </row>
    <row r="381" spans="1:4" ht="19.8" customHeight="1">
      <c r="A381" s="178" t="s">
        <v>658</v>
      </c>
      <c r="B381" s="177">
        <v>9513389235</v>
      </c>
      <c r="C381" s="177" t="s">
        <v>507</v>
      </c>
      <c r="D381" s="179">
        <v>451604</v>
      </c>
    </row>
    <row r="382" spans="1:4" ht="19.8" customHeight="1">
      <c r="A382" s="178" t="s">
        <v>659</v>
      </c>
      <c r="B382" s="177">
        <v>9899454613</v>
      </c>
      <c r="C382" s="177" t="s">
        <v>507</v>
      </c>
      <c r="D382" s="179">
        <v>258005</v>
      </c>
    </row>
    <row r="383" spans="1:4" ht="19.8" customHeight="1">
      <c r="A383" s="178" t="s">
        <v>660</v>
      </c>
      <c r="B383" s="177">
        <v>9815147382</v>
      </c>
      <c r="C383" s="177" t="s">
        <v>507</v>
      </c>
      <c r="D383" s="179">
        <v>139689</v>
      </c>
    </row>
    <row r="384" spans="1:4" ht="19.8" customHeight="1">
      <c r="A384" s="178" t="s">
        <v>661</v>
      </c>
      <c r="B384" s="177">
        <v>8586884211</v>
      </c>
      <c r="C384" s="177" t="s">
        <v>507</v>
      </c>
      <c r="D384" s="179">
        <v>195178</v>
      </c>
    </row>
    <row r="385" spans="1:4" ht="19.8" customHeight="1">
      <c r="A385" s="178" t="s">
        <v>662</v>
      </c>
      <c r="B385" s="177">
        <v>9811675236</v>
      </c>
      <c r="C385" s="177" t="s">
        <v>507</v>
      </c>
      <c r="D385" s="179">
        <v>136933</v>
      </c>
    </row>
    <row r="386" spans="1:4" ht="19.8" customHeight="1">
      <c r="A386" s="178" t="s">
        <v>576</v>
      </c>
      <c r="B386" s="177">
        <v>9811598144</v>
      </c>
      <c r="C386" s="177" t="s">
        <v>507</v>
      </c>
      <c r="D386" s="179">
        <v>141158</v>
      </c>
    </row>
    <row r="387" spans="1:4" ht="19.8" customHeight="1">
      <c r="A387" s="178" t="s">
        <v>663</v>
      </c>
      <c r="B387" s="177">
        <v>8882121193</v>
      </c>
      <c r="C387" s="177" t="s">
        <v>507</v>
      </c>
      <c r="D387" s="179">
        <v>353772</v>
      </c>
    </row>
    <row r="388" spans="1:4" ht="19.8" customHeight="1">
      <c r="A388" s="178" t="s">
        <v>664</v>
      </c>
      <c r="B388" s="177">
        <v>8377986215</v>
      </c>
      <c r="C388" s="177" t="s">
        <v>507</v>
      </c>
      <c r="D388" s="179">
        <v>499131</v>
      </c>
    </row>
    <row r="389" spans="1:4" ht="19.8" customHeight="1">
      <c r="A389" s="178" t="s">
        <v>665</v>
      </c>
      <c r="B389" s="177">
        <v>9915155741</v>
      </c>
      <c r="C389" s="177" t="s">
        <v>507</v>
      </c>
      <c r="D389" s="179">
        <v>432385</v>
      </c>
    </row>
    <row r="390" spans="1:4" ht="19.8" customHeight="1">
      <c r="A390" s="178" t="s">
        <v>666</v>
      </c>
      <c r="B390" s="177">
        <v>8855482742</v>
      </c>
      <c r="C390" s="177" t="s">
        <v>507</v>
      </c>
      <c r="D390" s="179">
        <v>239256</v>
      </c>
    </row>
    <row r="391" spans="1:4" ht="19.8" customHeight="1">
      <c r="A391" s="178" t="s">
        <v>667</v>
      </c>
      <c r="B391" s="177">
        <v>9312433452</v>
      </c>
      <c r="C391" s="177" t="s">
        <v>507</v>
      </c>
      <c r="D391" s="179">
        <v>235788</v>
      </c>
    </row>
    <row r="392" spans="1:4" ht="19.8" customHeight="1">
      <c r="A392" s="178" t="s">
        <v>668</v>
      </c>
      <c r="B392" s="177">
        <v>9565899335</v>
      </c>
      <c r="C392" s="177" t="s">
        <v>507</v>
      </c>
      <c r="D392" s="179">
        <v>137239</v>
      </c>
    </row>
    <row r="393" spans="1:4" ht="19.8" customHeight="1">
      <c r="A393" s="178" t="s">
        <v>669</v>
      </c>
      <c r="B393" s="177">
        <v>9871458695</v>
      </c>
      <c r="C393" s="177" t="s">
        <v>507</v>
      </c>
      <c r="D393" s="179">
        <v>396108</v>
      </c>
    </row>
    <row r="394" spans="1:4" ht="19.8" customHeight="1">
      <c r="A394" s="178" t="s">
        <v>670</v>
      </c>
      <c r="B394" s="177">
        <v>9213666575</v>
      </c>
      <c r="C394" s="177" t="s">
        <v>507</v>
      </c>
      <c r="D394" s="179">
        <v>202723</v>
      </c>
    </row>
    <row r="395" spans="1:4" ht="19.8" customHeight="1">
      <c r="A395" s="178" t="s">
        <v>671</v>
      </c>
      <c r="B395" s="177">
        <v>9717577589</v>
      </c>
      <c r="C395" s="177" t="s">
        <v>507</v>
      </c>
      <c r="D395" s="179">
        <v>317145</v>
      </c>
    </row>
    <row r="396" spans="1:4" ht="19.8" customHeight="1">
      <c r="A396" s="178" t="s">
        <v>672</v>
      </c>
      <c r="B396" s="177">
        <v>9215485665</v>
      </c>
      <c r="C396" s="177" t="s">
        <v>507</v>
      </c>
      <c r="D396" s="179">
        <v>322264</v>
      </c>
    </row>
    <row r="397" spans="1:4" ht="19.8" customHeight="1">
      <c r="A397" s="178" t="s">
        <v>673</v>
      </c>
      <c r="B397" s="177">
        <v>9215384395</v>
      </c>
      <c r="C397" s="177" t="s">
        <v>507</v>
      </c>
      <c r="D397" s="179">
        <v>206512</v>
      </c>
    </row>
    <row r="398" spans="1:4" ht="19.8" customHeight="1">
      <c r="A398" s="178" t="s">
        <v>674</v>
      </c>
      <c r="B398" s="177">
        <v>9811291823</v>
      </c>
      <c r="C398" s="177" t="s">
        <v>507</v>
      </c>
      <c r="D398" s="179">
        <v>136787</v>
      </c>
    </row>
    <row r="399" spans="1:4" ht="19.8" customHeight="1">
      <c r="A399" s="178" t="s">
        <v>675</v>
      </c>
      <c r="B399" s="177">
        <v>8285864426</v>
      </c>
      <c r="C399" s="177" t="s">
        <v>507</v>
      </c>
      <c r="D399" s="179">
        <v>230421</v>
      </c>
    </row>
    <row r="400" spans="1:4" ht="19.8" customHeight="1">
      <c r="A400" s="178" t="s">
        <v>676</v>
      </c>
      <c r="B400" s="177">
        <v>9811425835</v>
      </c>
      <c r="C400" s="177" t="s">
        <v>507</v>
      </c>
      <c r="D400" s="179">
        <v>352574</v>
      </c>
    </row>
    <row r="401" spans="1:4" ht="19.8" customHeight="1">
      <c r="A401" s="178" t="s">
        <v>677</v>
      </c>
      <c r="B401" s="177">
        <v>9255116352</v>
      </c>
      <c r="C401" s="177" t="s">
        <v>507</v>
      </c>
      <c r="D401" s="179">
        <v>290064</v>
      </c>
    </row>
    <row r="402" spans="1:4" ht="19.8" customHeight="1">
      <c r="A402" s="178" t="s">
        <v>678</v>
      </c>
      <c r="B402" s="177">
        <v>9312215518</v>
      </c>
      <c r="C402" s="177" t="s">
        <v>507</v>
      </c>
      <c r="D402" s="179">
        <v>118794</v>
      </c>
    </row>
    <row r="403" spans="1:4" ht="19.8" customHeight="1">
      <c r="A403" s="178" t="s">
        <v>679</v>
      </c>
      <c r="B403" s="177">
        <v>8855692339</v>
      </c>
      <c r="C403" s="177" t="s">
        <v>680</v>
      </c>
      <c r="D403" s="179">
        <v>401832</v>
      </c>
    </row>
    <row r="404" spans="1:4" ht="19.8" customHeight="1">
      <c r="A404" s="178" t="s">
        <v>681</v>
      </c>
      <c r="B404" s="177">
        <v>9717138889</v>
      </c>
      <c r="C404" s="177" t="s">
        <v>680</v>
      </c>
      <c r="D404" s="179">
        <v>399241</v>
      </c>
    </row>
    <row r="405" spans="1:4" ht="19.8" customHeight="1">
      <c r="A405" s="178" t="s">
        <v>682</v>
      </c>
      <c r="B405" s="177">
        <v>9212623785</v>
      </c>
      <c r="C405" s="177" t="s">
        <v>680</v>
      </c>
      <c r="D405" s="179">
        <v>139372</v>
      </c>
    </row>
    <row r="406" spans="1:4" ht="19.8" customHeight="1">
      <c r="A406" s="178" t="s">
        <v>683</v>
      </c>
      <c r="B406" s="177">
        <v>9811142322</v>
      </c>
      <c r="C406" s="177" t="s">
        <v>680</v>
      </c>
      <c r="D406" s="179">
        <v>465377</v>
      </c>
    </row>
    <row r="407" spans="1:4" ht="19.8" customHeight="1">
      <c r="A407" s="178" t="s">
        <v>684</v>
      </c>
      <c r="B407" s="177">
        <v>8587549879</v>
      </c>
      <c r="C407" s="177" t="s">
        <v>680</v>
      </c>
      <c r="D407" s="179">
        <v>368140</v>
      </c>
    </row>
    <row r="408" spans="1:4" ht="19.8" customHeight="1">
      <c r="A408" s="178" t="s">
        <v>685</v>
      </c>
      <c r="B408" s="177">
        <v>9815553523</v>
      </c>
      <c r="C408" s="177" t="s">
        <v>680</v>
      </c>
      <c r="D408" s="179">
        <v>421524</v>
      </c>
    </row>
    <row r="409" spans="1:4" ht="19.8" customHeight="1">
      <c r="A409" s="178" t="s">
        <v>686</v>
      </c>
      <c r="B409" s="177">
        <v>9212967259</v>
      </c>
      <c r="C409" s="177" t="s">
        <v>680</v>
      </c>
      <c r="D409" s="179">
        <v>262569</v>
      </c>
    </row>
    <row r="410" spans="1:4" ht="19.8" customHeight="1">
      <c r="A410" s="178" t="s">
        <v>687</v>
      </c>
      <c r="B410" s="177">
        <v>9215793443</v>
      </c>
      <c r="C410" s="177" t="s">
        <v>680</v>
      </c>
      <c r="D410" s="179">
        <v>342438</v>
      </c>
    </row>
    <row r="411" spans="1:4" ht="19.8" customHeight="1">
      <c r="A411" s="178" t="s">
        <v>688</v>
      </c>
      <c r="B411" s="177">
        <v>9268598296</v>
      </c>
      <c r="C411" s="177" t="s">
        <v>680</v>
      </c>
      <c r="D411" s="179">
        <v>354881</v>
      </c>
    </row>
    <row r="412" spans="1:4" ht="19.8" customHeight="1">
      <c r="A412" s="178" t="s">
        <v>689</v>
      </c>
      <c r="B412" s="177">
        <v>9815515935</v>
      </c>
      <c r="C412" s="177" t="s">
        <v>680</v>
      </c>
      <c r="D412" s="179">
        <v>183322</v>
      </c>
    </row>
    <row r="413" spans="1:4" ht="19.8" customHeight="1">
      <c r="A413" s="178" t="s">
        <v>690</v>
      </c>
      <c r="B413" s="177">
        <v>9815399913</v>
      </c>
      <c r="C413" s="177" t="s">
        <v>680</v>
      </c>
      <c r="D413" s="179">
        <v>291854</v>
      </c>
    </row>
    <row r="414" spans="1:4" ht="19.8" customHeight="1">
      <c r="A414" s="178" t="s">
        <v>691</v>
      </c>
      <c r="B414" s="177">
        <v>9899668557</v>
      </c>
      <c r="C414" s="177" t="s">
        <v>680</v>
      </c>
      <c r="D414" s="179">
        <v>460320</v>
      </c>
    </row>
    <row r="415" spans="1:4" ht="19.8" customHeight="1">
      <c r="A415" s="178" t="s">
        <v>692</v>
      </c>
      <c r="B415" s="177">
        <v>9871394494</v>
      </c>
      <c r="C415" s="177" t="s">
        <v>680</v>
      </c>
      <c r="D415" s="179">
        <v>150728</v>
      </c>
    </row>
    <row r="416" spans="1:4" ht="19.8" customHeight="1">
      <c r="A416" s="178" t="s">
        <v>693</v>
      </c>
      <c r="B416" s="177">
        <v>7838298116</v>
      </c>
      <c r="C416" s="177" t="s">
        <v>680</v>
      </c>
      <c r="D416" s="179">
        <v>281485</v>
      </c>
    </row>
    <row r="417" spans="1:4" ht="19.8" customHeight="1">
      <c r="A417" s="178" t="s">
        <v>694</v>
      </c>
      <c r="B417" s="177">
        <v>9515558211</v>
      </c>
      <c r="C417" s="177" t="s">
        <v>680</v>
      </c>
      <c r="D417" s="179">
        <v>364083</v>
      </c>
    </row>
    <row r="418" spans="1:4" ht="19.8" customHeight="1">
      <c r="A418" s="178" t="s">
        <v>695</v>
      </c>
      <c r="B418" s="177">
        <v>9655968862</v>
      </c>
      <c r="C418" s="177" t="s">
        <v>680</v>
      </c>
      <c r="D418" s="179">
        <v>468085</v>
      </c>
    </row>
    <row r="419" spans="1:4" ht="19.8" customHeight="1">
      <c r="A419" s="178" t="s">
        <v>696</v>
      </c>
      <c r="B419" s="177">
        <v>9716556655</v>
      </c>
      <c r="C419" s="177" t="s">
        <v>680</v>
      </c>
      <c r="D419" s="179">
        <v>130050</v>
      </c>
    </row>
    <row r="420" spans="1:4" ht="19.8" customHeight="1">
      <c r="A420" s="178" t="s">
        <v>697</v>
      </c>
      <c r="B420" s="177">
        <v>9899555555</v>
      </c>
      <c r="C420" s="177" t="s">
        <v>680</v>
      </c>
      <c r="D420" s="179">
        <v>373979</v>
      </c>
    </row>
    <row r="421" spans="1:4" ht="19.8" customHeight="1">
      <c r="A421" s="178" t="s">
        <v>698</v>
      </c>
      <c r="B421" s="177">
        <v>9818939589</v>
      </c>
      <c r="C421" s="177" t="s">
        <v>680</v>
      </c>
      <c r="D421" s="179">
        <v>492163</v>
      </c>
    </row>
    <row r="422" spans="1:4" ht="19.8" customHeight="1">
      <c r="A422" s="178" t="s">
        <v>699</v>
      </c>
      <c r="B422" s="177">
        <v>9815117581</v>
      </c>
      <c r="C422" s="177" t="s">
        <v>680</v>
      </c>
      <c r="D422" s="179">
        <v>137279</v>
      </c>
    </row>
    <row r="423" spans="1:4" ht="19.8" customHeight="1">
      <c r="A423" s="178" t="s">
        <v>700</v>
      </c>
      <c r="B423" s="177">
        <v>9818183744</v>
      </c>
      <c r="C423" s="177" t="s">
        <v>680</v>
      </c>
      <c r="D423" s="179">
        <v>108614</v>
      </c>
    </row>
    <row r="424" spans="1:4" ht="19.8" customHeight="1">
      <c r="A424" s="178" t="s">
        <v>701</v>
      </c>
      <c r="B424" s="177">
        <v>9891558588</v>
      </c>
      <c r="C424" s="177" t="s">
        <v>680</v>
      </c>
      <c r="D424" s="179">
        <v>165169</v>
      </c>
    </row>
    <row r="425" spans="1:4" ht="19.8" customHeight="1">
      <c r="A425" s="178" t="s">
        <v>702</v>
      </c>
      <c r="B425" s="177">
        <v>9811959682</v>
      </c>
      <c r="C425" s="177" t="s">
        <v>680</v>
      </c>
      <c r="D425" s="179">
        <v>212990</v>
      </c>
    </row>
    <row r="426" spans="1:4" ht="19.8" customHeight="1">
      <c r="A426" s="178" t="s">
        <v>703</v>
      </c>
      <c r="B426" s="177">
        <v>9915211311</v>
      </c>
      <c r="C426" s="177" t="s">
        <v>680</v>
      </c>
      <c r="D426" s="179">
        <v>403068</v>
      </c>
    </row>
    <row r="427" spans="1:4" ht="19.8" customHeight="1">
      <c r="A427" s="178" t="s">
        <v>704</v>
      </c>
      <c r="B427" s="177">
        <v>9711251193</v>
      </c>
      <c r="C427" s="177" t="s">
        <v>680</v>
      </c>
      <c r="D427" s="179">
        <v>443435</v>
      </c>
    </row>
    <row r="428" spans="1:4" ht="19.8" customHeight="1">
      <c r="A428" s="178" t="s">
        <v>705</v>
      </c>
      <c r="B428" s="177">
        <v>9999353639</v>
      </c>
      <c r="C428" s="177" t="s">
        <v>680</v>
      </c>
      <c r="D428" s="179">
        <v>283128</v>
      </c>
    </row>
    <row r="429" spans="1:4" ht="19.8" customHeight="1">
      <c r="A429" s="178" t="s">
        <v>706</v>
      </c>
      <c r="B429" s="177">
        <v>9815135735</v>
      </c>
      <c r="C429" s="177" t="s">
        <v>680</v>
      </c>
      <c r="D429" s="179">
        <v>297419</v>
      </c>
    </row>
    <row r="430" spans="1:4" ht="19.8" customHeight="1">
      <c r="A430" s="178" t="s">
        <v>707</v>
      </c>
      <c r="B430" s="177">
        <v>9899196765</v>
      </c>
      <c r="C430" s="177" t="s">
        <v>680</v>
      </c>
      <c r="D430" s="179">
        <v>318323</v>
      </c>
    </row>
    <row r="431" spans="1:4" ht="19.8" customHeight="1">
      <c r="A431" s="178" t="s">
        <v>708</v>
      </c>
      <c r="B431" s="177">
        <v>9995577582</v>
      </c>
      <c r="C431" s="177" t="s">
        <v>680</v>
      </c>
      <c r="D431" s="179">
        <v>459836</v>
      </c>
    </row>
    <row r="432" spans="1:4" ht="19.8" customHeight="1">
      <c r="A432" s="178" t="s">
        <v>709</v>
      </c>
      <c r="B432" s="177">
        <v>9811216482</v>
      </c>
      <c r="C432" s="177" t="s">
        <v>680</v>
      </c>
      <c r="D432" s="179">
        <v>257594</v>
      </c>
    </row>
    <row r="433" spans="1:4" ht="19.8" customHeight="1">
      <c r="A433" s="178" t="s">
        <v>710</v>
      </c>
      <c r="B433" s="177">
        <v>9815165613</v>
      </c>
      <c r="C433" s="177" t="s">
        <v>680</v>
      </c>
      <c r="D433" s="179">
        <v>421501</v>
      </c>
    </row>
    <row r="434" spans="1:4" ht="19.8" customHeight="1">
      <c r="A434" s="178" t="s">
        <v>711</v>
      </c>
      <c r="B434" s="177">
        <v>9815442235</v>
      </c>
      <c r="C434" s="177" t="s">
        <v>680</v>
      </c>
      <c r="D434" s="179">
        <v>187788</v>
      </c>
    </row>
    <row r="435" spans="1:4" ht="19.8" customHeight="1">
      <c r="A435" s="178" t="s">
        <v>712</v>
      </c>
      <c r="B435" s="177">
        <v>9871659315</v>
      </c>
      <c r="C435" s="177" t="s">
        <v>680</v>
      </c>
      <c r="D435" s="179">
        <v>223594</v>
      </c>
    </row>
    <row r="436" spans="1:4" ht="19.8" customHeight="1">
      <c r="A436" s="178" t="s">
        <v>713</v>
      </c>
      <c r="B436" s="177">
        <v>9313453997</v>
      </c>
      <c r="C436" s="177" t="s">
        <v>680</v>
      </c>
      <c r="D436" s="179">
        <v>333928</v>
      </c>
    </row>
    <row r="437" spans="1:4" ht="19.8" customHeight="1">
      <c r="A437" s="178" t="s">
        <v>714</v>
      </c>
      <c r="B437" s="177">
        <v>9136319592</v>
      </c>
      <c r="C437" s="177" t="s">
        <v>680</v>
      </c>
      <c r="D437" s="179">
        <v>481425</v>
      </c>
    </row>
    <row r="438" spans="1:4" ht="19.8" customHeight="1">
      <c r="A438" s="178" t="s">
        <v>715</v>
      </c>
      <c r="B438" s="177">
        <v>9811558715</v>
      </c>
      <c r="C438" s="177" t="s">
        <v>680</v>
      </c>
      <c r="D438" s="179">
        <v>221421</v>
      </c>
    </row>
    <row r="439" spans="1:4" ht="19.8" customHeight="1">
      <c r="A439" s="178" t="s">
        <v>716</v>
      </c>
      <c r="B439" s="177">
        <v>9873559492</v>
      </c>
      <c r="C439" s="177" t="s">
        <v>680</v>
      </c>
      <c r="D439" s="179">
        <v>487793</v>
      </c>
    </row>
    <row r="440" spans="1:4" ht="19.8" customHeight="1">
      <c r="A440" s="178" t="s">
        <v>717</v>
      </c>
      <c r="B440" s="177">
        <v>9811144527</v>
      </c>
      <c r="C440" s="177" t="s">
        <v>680</v>
      </c>
      <c r="D440" s="179">
        <v>191977</v>
      </c>
    </row>
    <row r="441" spans="1:4" ht="19.8" customHeight="1">
      <c r="A441" s="178" t="s">
        <v>718</v>
      </c>
      <c r="B441" s="177">
        <v>9811654198</v>
      </c>
      <c r="C441" s="177" t="s">
        <v>680</v>
      </c>
      <c r="D441" s="179">
        <v>121917</v>
      </c>
    </row>
    <row r="442" spans="1:4" ht="19.8" customHeight="1">
      <c r="A442" s="178" t="s">
        <v>719</v>
      </c>
      <c r="B442" s="177">
        <v>9818444792</v>
      </c>
      <c r="C442" s="177" t="s">
        <v>680</v>
      </c>
      <c r="D442" s="179">
        <v>219304</v>
      </c>
    </row>
    <row r="443" spans="1:4" ht="19.8" customHeight="1">
      <c r="A443" s="178" t="s">
        <v>720</v>
      </c>
      <c r="B443" s="177">
        <v>9582294336</v>
      </c>
      <c r="C443" s="177" t="s">
        <v>680</v>
      </c>
      <c r="D443" s="179">
        <v>129377</v>
      </c>
    </row>
    <row r="444" spans="1:4" ht="19.8" customHeight="1">
      <c r="A444" s="178" t="s">
        <v>721</v>
      </c>
      <c r="B444" s="177">
        <v>9815454741</v>
      </c>
      <c r="C444" s="177" t="s">
        <v>680</v>
      </c>
      <c r="D444" s="179">
        <v>123712</v>
      </c>
    </row>
    <row r="445" spans="1:4" ht="19.8" customHeight="1">
      <c r="A445" s="178" t="s">
        <v>722</v>
      </c>
      <c r="B445" s="177">
        <v>9953599599</v>
      </c>
      <c r="C445" s="177" t="s">
        <v>680</v>
      </c>
      <c r="D445" s="179">
        <v>147968</v>
      </c>
    </row>
    <row r="446" spans="1:4" ht="19.8" customHeight="1">
      <c r="A446" s="178" t="s">
        <v>723</v>
      </c>
      <c r="B446" s="177">
        <v>9999264656</v>
      </c>
      <c r="C446" s="177" t="s">
        <v>680</v>
      </c>
      <c r="D446" s="179">
        <v>406864</v>
      </c>
    </row>
    <row r="447" spans="1:4" ht="19.8" customHeight="1">
      <c r="A447" s="178" t="s">
        <v>724</v>
      </c>
      <c r="B447" s="177">
        <v>8744578664</v>
      </c>
      <c r="C447" s="177" t="s">
        <v>680</v>
      </c>
      <c r="D447" s="179">
        <v>105501</v>
      </c>
    </row>
    <row r="448" spans="1:4" ht="19.8" customHeight="1">
      <c r="A448" s="178" t="s">
        <v>725</v>
      </c>
      <c r="B448" s="177">
        <v>9953691412</v>
      </c>
      <c r="C448" s="177" t="s">
        <v>680</v>
      </c>
      <c r="D448" s="179">
        <v>162230</v>
      </c>
    </row>
    <row r="449" spans="1:4" ht="19.8" customHeight="1">
      <c r="A449" s="178" t="s">
        <v>726</v>
      </c>
      <c r="B449" s="177">
        <v>9565294468</v>
      </c>
      <c r="C449" s="177" t="s">
        <v>680</v>
      </c>
      <c r="D449" s="179">
        <v>278655</v>
      </c>
    </row>
    <row r="450" spans="1:4" ht="19.8" customHeight="1">
      <c r="A450" s="178" t="s">
        <v>727</v>
      </c>
      <c r="B450" s="177">
        <v>9515686751</v>
      </c>
      <c r="C450" s="177" t="s">
        <v>680</v>
      </c>
      <c r="D450" s="179">
        <v>215598</v>
      </c>
    </row>
    <row r="451" spans="1:4" ht="19.8" customHeight="1">
      <c r="A451" s="178" t="s">
        <v>728</v>
      </c>
      <c r="B451" s="177">
        <v>9871618256</v>
      </c>
      <c r="C451" s="177" t="s">
        <v>680</v>
      </c>
      <c r="D451" s="179">
        <v>457208</v>
      </c>
    </row>
    <row r="452" spans="1:4" ht="19.8" customHeight="1">
      <c r="A452" s="178" t="s">
        <v>729</v>
      </c>
      <c r="B452" s="177">
        <v>9915117729</v>
      </c>
      <c r="C452" s="177" t="s">
        <v>680</v>
      </c>
      <c r="D452" s="179">
        <v>168227</v>
      </c>
    </row>
    <row r="453" spans="1:4" ht="19.8" customHeight="1">
      <c r="A453" s="178" t="s">
        <v>730</v>
      </c>
      <c r="B453" s="177">
        <v>9953432862</v>
      </c>
      <c r="C453" s="177" t="s">
        <v>680</v>
      </c>
      <c r="D453" s="179">
        <v>174150</v>
      </c>
    </row>
    <row r="454" spans="1:4" ht="19.8" customHeight="1">
      <c r="A454" s="178" t="s">
        <v>731</v>
      </c>
      <c r="B454" s="177">
        <v>9811131885</v>
      </c>
      <c r="C454" s="177" t="s">
        <v>680</v>
      </c>
      <c r="D454" s="179">
        <v>163282</v>
      </c>
    </row>
    <row r="455" spans="1:4" ht="19.8" customHeight="1">
      <c r="A455" s="178" t="s">
        <v>732</v>
      </c>
      <c r="B455" s="177">
        <v>9811572955</v>
      </c>
      <c r="C455" s="177" t="s">
        <v>680</v>
      </c>
      <c r="D455" s="179">
        <v>398263</v>
      </c>
    </row>
    <row r="456" spans="1:4" ht="19.8" customHeight="1">
      <c r="A456" s="178" t="s">
        <v>733</v>
      </c>
      <c r="B456" s="177">
        <v>9818577911</v>
      </c>
      <c r="C456" s="177" t="s">
        <v>680</v>
      </c>
      <c r="D456" s="179">
        <v>333720</v>
      </c>
    </row>
    <row r="457" spans="1:4" ht="19.8" customHeight="1">
      <c r="A457" s="178" t="s">
        <v>734</v>
      </c>
      <c r="B457" s="177">
        <v>9212595551</v>
      </c>
      <c r="C457" s="177" t="s">
        <v>680</v>
      </c>
      <c r="D457" s="179">
        <v>444487</v>
      </c>
    </row>
    <row r="458" spans="1:4" ht="19.8" customHeight="1">
      <c r="A458" s="178" t="s">
        <v>735</v>
      </c>
      <c r="B458" s="177">
        <v>9899927555</v>
      </c>
      <c r="C458" s="177" t="s">
        <v>680</v>
      </c>
      <c r="D458" s="179">
        <v>169728</v>
      </c>
    </row>
    <row r="459" spans="1:4" ht="19.8" customHeight="1">
      <c r="A459" s="178" t="s">
        <v>736</v>
      </c>
      <c r="B459" s="177">
        <v>8285561599</v>
      </c>
      <c r="C459" s="177" t="s">
        <v>680</v>
      </c>
      <c r="D459" s="179">
        <v>282861</v>
      </c>
    </row>
    <row r="460" spans="1:4" ht="19.8" customHeight="1">
      <c r="A460" s="178" t="s">
        <v>737</v>
      </c>
      <c r="B460" s="177">
        <v>9873532595</v>
      </c>
      <c r="C460" s="177" t="s">
        <v>680</v>
      </c>
      <c r="D460" s="179">
        <v>486311</v>
      </c>
    </row>
    <row r="461" spans="1:4" ht="19.8" customHeight="1">
      <c r="A461" s="178" t="s">
        <v>738</v>
      </c>
      <c r="B461" s="177">
        <v>9911294614</v>
      </c>
      <c r="C461" s="177" t="s">
        <v>680</v>
      </c>
      <c r="D461" s="179">
        <v>381477</v>
      </c>
    </row>
    <row r="462" spans="1:4" ht="19.8" customHeight="1">
      <c r="A462" s="178" t="s">
        <v>739</v>
      </c>
      <c r="B462" s="177">
        <v>9911861916</v>
      </c>
      <c r="C462" s="177" t="s">
        <v>680</v>
      </c>
      <c r="D462" s="179">
        <v>418243</v>
      </c>
    </row>
    <row r="463" spans="1:4" ht="19.8" customHeight="1">
      <c r="A463" s="178" t="s">
        <v>740</v>
      </c>
      <c r="B463" s="177">
        <v>9212163344</v>
      </c>
      <c r="C463" s="177" t="s">
        <v>680</v>
      </c>
      <c r="D463" s="179">
        <v>232810</v>
      </c>
    </row>
    <row r="464" spans="1:4" ht="19.8" customHeight="1">
      <c r="A464" s="178" t="s">
        <v>620</v>
      </c>
      <c r="B464" s="177">
        <v>9953747675</v>
      </c>
      <c r="C464" s="177" t="s">
        <v>680</v>
      </c>
      <c r="D464" s="179">
        <v>184973</v>
      </c>
    </row>
    <row r="465" spans="1:4" ht="19.8" customHeight="1">
      <c r="A465" s="178" t="s">
        <v>741</v>
      </c>
      <c r="B465" s="177">
        <v>9711558558</v>
      </c>
      <c r="C465" s="177" t="s">
        <v>680</v>
      </c>
      <c r="D465" s="179">
        <v>344228</v>
      </c>
    </row>
    <row r="466" spans="1:4" ht="19.8" customHeight="1">
      <c r="A466" s="178" t="s">
        <v>742</v>
      </c>
      <c r="B466" s="177">
        <v>9815537438</v>
      </c>
      <c r="C466" s="177" t="s">
        <v>680</v>
      </c>
      <c r="D466" s="179">
        <v>419668</v>
      </c>
    </row>
    <row r="467" spans="1:4" ht="19.8" customHeight="1">
      <c r="A467" s="178" t="s">
        <v>743</v>
      </c>
      <c r="B467" s="177">
        <v>9711682755</v>
      </c>
      <c r="C467" s="177" t="s">
        <v>680</v>
      </c>
      <c r="D467" s="179">
        <v>208497</v>
      </c>
    </row>
    <row r="468" spans="1:4" ht="19.8" customHeight="1">
      <c r="A468" s="178" t="s">
        <v>744</v>
      </c>
      <c r="B468" s="177">
        <v>7428759797</v>
      </c>
      <c r="C468" s="177" t="s">
        <v>680</v>
      </c>
      <c r="D468" s="179">
        <v>221142</v>
      </c>
    </row>
    <row r="469" spans="1:4" ht="19.8" customHeight="1">
      <c r="A469" s="178" t="s">
        <v>745</v>
      </c>
      <c r="B469" s="177">
        <v>9999517725</v>
      </c>
      <c r="C469" s="177" t="s">
        <v>680</v>
      </c>
      <c r="D469" s="179">
        <v>153870</v>
      </c>
    </row>
    <row r="470" spans="1:4" ht="19.8" customHeight="1">
      <c r="A470" s="178" t="s">
        <v>746</v>
      </c>
      <c r="B470" s="177">
        <v>9654221722</v>
      </c>
      <c r="C470" s="177" t="s">
        <v>680</v>
      </c>
      <c r="D470" s="179">
        <v>262082</v>
      </c>
    </row>
    <row r="471" spans="1:4" ht="19.8" customHeight="1">
      <c r="A471" s="178" t="s">
        <v>747</v>
      </c>
      <c r="B471" s="177">
        <v>9815335955</v>
      </c>
      <c r="C471" s="177" t="s">
        <v>680</v>
      </c>
      <c r="D471" s="179">
        <v>158519</v>
      </c>
    </row>
    <row r="472" spans="1:4" ht="19.8" customHeight="1">
      <c r="A472" s="178" t="s">
        <v>748</v>
      </c>
      <c r="B472" s="177">
        <v>8515563299</v>
      </c>
      <c r="C472" s="177" t="s">
        <v>680</v>
      </c>
      <c r="D472" s="179">
        <v>352486</v>
      </c>
    </row>
    <row r="473" spans="1:4" ht="19.8" customHeight="1">
      <c r="A473" s="178" t="s">
        <v>749</v>
      </c>
      <c r="B473" s="177">
        <v>8285255955</v>
      </c>
      <c r="C473" s="177" t="s">
        <v>680</v>
      </c>
      <c r="D473" s="179">
        <v>454791</v>
      </c>
    </row>
    <row r="474" spans="1:4" ht="19.8" customHeight="1">
      <c r="A474" s="178" t="s">
        <v>750</v>
      </c>
      <c r="B474" s="177">
        <v>9213588432</v>
      </c>
      <c r="C474" s="177" t="s">
        <v>680</v>
      </c>
      <c r="D474" s="179">
        <v>397948</v>
      </c>
    </row>
    <row r="475" spans="1:4" ht="19.8" customHeight="1">
      <c r="A475" s="178" t="s">
        <v>751</v>
      </c>
      <c r="B475" s="177">
        <v>9654545423</v>
      </c>
      <c r="C475" s="177" t="s">
        <v>680</v>
      </c>
      <c r="D475" s="179">
        <v>453047</v>
      </c>
    </row>
    <row r="476" spans="1:4" ht="19.8" customHeight="1">
      <c r="A476" s="178" t="s">
        <v>752</v>
      </c>
      <c r="B476" s="177">
        <v>9711575631</v>
      </c>
      <c r="C476" s="177" t="s">
        <v>680</v>
      </c>
      <c r="D476" s="179">
        <v>294283</v>
      </c>
    </row>
    <row r="477" spans="1:4" ht="19.8" customHeight="1">
      <c r="A477" s="178" t="s">
        <v>753</v>
      </c>
      <c r="B477" s="177">
        <v>9915322464</v>
      </c>
      <c r="C477" s="177" t="s">
        <v>680</v>
      </c>
      <c r="D477" s="179">
        <v>439775</v>
      </c>
    </row>
    <row r="478" spans="1:4" ht="19.8" customHeight="1">
      <c r="A478" s="178" t="s">
        <v>754</v>
      </c>
      <c r="B478" s="177">
        <v>8865832388</v>
      </c>
      <c r="C478" s="177" t="s">
        <v>680</v>
      </c>
      <c r="D478" s="179">
        <v>458051</v>
      </c>
    </row>
    <row r="479" spans="1:4" ht="19.8" customHeight="1">
      <c r="A479" s="178" t="s">
        <v>755</v>
      </c>
      <c r="B479" s="177">
        <v>9899975573</v>
      </c>
      <c r="C479" s="177" t="s">
        <v>680</v>
      </c>
      <c r="D479" s="179">
        <v>498563</v>
      </c>
    </row>
    <row r="480" spans="1:4" ht="19.8" customHeight="1">
      <c r="A480" s="178" t="s">
        <v>756</v>
      </c>
      <c r="B480" s="177">
        <v>8135476995</v>
      </c>
      <c r="C480" s="177" t="s">
        <v>680</v>
      </c>
      <c r="D480" s="179">
        <v>226720</v>
      </c>
    </row>
    <row r="481" spans="1:4" ht="19.8" customHeight="1">
      <c r="A481" s="178" t="s">
        <v>757</v>
      </c>
      <c r="B481" s="177">
        <v>9891566141</v>
      </c>
      <c r="C481" s="177" t="s">
        <v>680</v>
      </c>
      <c r="D481" s="179">
        <v>370798</v>
      </c>
    </row>
    <row r="482" spans="1:4" ht="19.8" customHeight="1">
      <c r="A482" s="178" t="s">
        <v>758</v>
      </c>
      <c r="B482" s="177">
        <v>9915256292</v>
      </c>
      <c r="C482" s="177" t="s">
        <v>680</v>
      </c>
      <c r="D482" s="179">
        <v>304242</v>
      </c>
    </row>
    <row r="483" spans="1:4" ht="19.8" customHeight="1">
      <c r="A483" s="178" t="s">
        <v>759</v>
      </c>
      <c r="B483" s="177">
        <v>9873653263</v>
      </c>
      <c r="C483" s="177" t="s">
        <v>680</v>
      </c>
      <c r="D483" s="179">
        <v>248197</v>
      </c>
    </row>
    <row r="484" spans="1:4" ht="19.8" customHeight="1">
      <c r="A484" s="178" t="s">
        <v>760</v>
      </c>
      <c r="B484" s="177">
        <v>9815173559</v>
      </c>
      <c r="C484" s="177" t="s">
        <v>680</v>
      </c>
      <c r="D484" s="179">
        <v>414315</v>
      </c>
    </row>
    <row r="485" spans="1:4" ht="19.8" customHeight="1">
      <c r="A485" s="178" t="s">
        <v>761</v>
      </c>
      <c r="B485" s="177">
        <v>8882279367</v>
      </c>
      <c r="C485" s="177" t="s">
        <v>680</v>
      </c>
      <c r="D485" s="179">
        <v>490625</v>
      </c>
    </row>
    <row r="486" spans="1:4" ht="19.8" customHeight="1">
      <c r="A486" s="178" t="s">
        <v>762</v>
      </c>
      <c r="B486" s="177">
        <v>9811123863</v>
      </c>
      <c r="C486" s="177" t="s">
        <v>680</v>
      </c>
      <c r="D486" s="179">
        <v>182630</v>
      </c>
    </row>
    <row r="487" spans="1:4" ht="19.8" customHeight="1">
      <c r="A487" s="178" t="s">
        <v>763</v>
      </c>
      <c r="B487" s="177">
        <v>9311897814</v>
      </c>
      <c r="C487" s="177" t="s">
        <v>680</v>
      </c>
      <c r="D487" s="179">
        <v>221591</v>
      </c>
    </row>
    <row r="488" spans="1:4" ht="19.8" customHeight="1">
      <c r="A488" s="178" t="s">
        <v>764</v>
      </c>
      <c r="B488" s="177">
        <v>9818113769</v>
      </c>
      <c r="C488" s="177" t="s">
        <v>680</v>
      </c>
      <c r="D488" s="179">
        <v>281945</v>
      </c>
    </row>
    <row r="489" spans="1:4" ht="19.8" customHeight="1">
      <c r="A489" s="178" t="s">
        <v>765</v>
      </c>
      <c r="B489" s="177">
        <v>9815192368</v>
      </c>
      <c r="C489" s="177" t="s">
        <v>680</v>
      </c>
      <c r="D489" s="179">
        <v>151975</v>
      </c>
    </row>
    <row r="490" spans="1:4" ht="19.8" customHeight="1">
      <c r="A490" s="178" t="s">
        <v>766</v>
      </c>
      <c r="B490" s="177">
        <v>9999885873</v>
      </c>
      <c r="C490" s="177" t="s">
        <v>680</v>
      </c>
      <c r="D490" s="179">
        <v>167268</v>
      </c>
    </row>
    <row r="491" spans="1:4" ht="19.8" customHeight="1">
      <c r="A491" s="178" t="s">
        <v>767</v>
      </c>
      <c r="B491" s="177">
        <v>9811847549</v>
      </c>
      <c r="C491" s="177" t="s">
        <v>680</v>
      </c>
      <c r="D491" s="179">
        <v>184553</v>
      </c>
    </row>
    <row r="492" spans="1:4" ht="19.8" customHeight="1">
      <c r="A492" s="178" t="s">
        <v>768</v>
      </c>
      <c r="B492" s="177">
        <v>8865353358</v>
      </c>
      <c r="C492" s="177" t="s">
        <v>680</v>
      </c>
      <c r="D492" s="179">
        <v>265268</v>
      </c>
    </row>
    <row r="493" spans="1:4" ht="19.8" customHeight="1">
      <c r="A493" s="178" t="s">
        <v>769</v>
      </c>
      <c r="B493" s="177">
        <v>9815295655</v>
      </c>
      <c r="C493" s="177" t="s">
        <v>680</v>
      </c>
      <c r="D493" s="179">
        <v>481268</v>
      </c>
    </row>
    <row r="494" spans="1:4" ht="19.8" customHeight="1">
      <c r="A494" s="178" t="s">
        <v>770</v>
      </c>
      <c r="B494" s="177">
        <v>9655194284</v>
      </c>
      <c r="C494" s="177" t="s">
        <v>680</v>
      </c>
      <c r="D494" s="179">
        <v>470637</v>
      </c>
    </row>
    <row r="495" spans="1:4" ht="19.8" customHeight="1">
      <c r="A495" s="178" t="s">
        <v>771</v>
      </c>
      <c r="B495" s="177">
        <v>9873595214</v>
      </c>
      <c r="C495" s="177" t="s">
        <v>680</v>
      </c>
      <c r="D495" s="179">
        <v>190086</v>
      </c>
    </row>
    <row r="496" spans="1:4" ht="19.8" customHeight="1">
      <c r="A496" s="178" t="s">
        <v>772</v>
      </c>
      <c r="B496" s="177">
        <v>9971933363</v>
      </c>
      <c r="C496" s="177" t="s">
        <v>680</v>
      </c>
      <c r="D496" s="179">
        <v>326116</v>
      </c>
    </row>
    <row r="497" spans="1:4" ht="19.8" customHeight="1">
      <c r="A497" s="178" t="s">
        <v>773</v>
      </c>
      <c r="B497" s="177">
        <v>9953321262</v>
      </c>
      <c r="C497" s="177" t="s">
        <v>680</v>
      </c>
      <c r="D497" s="179">
        <v>241432</v>
      </c>
    </row>
    <row r="498" spans="1:4" ht="19.8" customHeight="1">
      <c r="A498" s="178" t="s">
        <v>774</v>
      </c>
      <c r="B498" s="177">
        <v>9818578865</v>
      </c>
      <c r="C498" s="177" t="s">
        <v>680</v>
      </c>
      <c r="D498" s="179">
        <v>493422</v>
      </c>
    </row>
    <row r="499" spans="1:4" ht="19.8" customHeight="1">
      <c r="A499" s="178" t="s">
        <v>775</v>
      </c>
      <c r="B499" s="177">
        <v>9711989989</v>
      </c>
      <c r="C499" s="177" t="s">
        <v>680</v>
      </c>
      <c r="D499" s="179">
        <v>318301</v>
      </c>
    </row>
    <row r="500" spans="1:4" ht="19.8" customHeight="1">
      <c r="A500" s="178" t="s">
        <v>776</v>
      </c>
      <c r="B500" s="177">
        <v>9215486418</v>
      </c>
      <c r="C500" s="177" t="s">
        <v>680</v>
      </c>
      <c r="D500" s="179">
        <v>175446</v>
      </c>
    </row>
    <row r="501" spans="1:4" ht="19.8" customHeight="1">
      <c r="A501" s="178" t="s">
        <v>777</v>
      </c>
      <c r="B501" s="177">
        <v>9999179851</v>
      </c>
      <c r="C501" s="177" t="s">
        <v>680</v>
      </c>
      <c r="D501" s="179">
        <v>134584</v>
      </c>
    </row>
    <row r="502" spans="1:4" ht="19.8" customHeight="1">
      <c r="A502" s="178" t="s">
        <v>778</v>
      </c>
      <c r="B502" s="177">
        <v>9811117315</v>
      </c>
      <c r="C502" s="177" t="s">
        <v>779</v>
      </c>
      <c r="D502" s="179">
        <v>105357</v>
      </c>
    </row>
    <row r="503" spans="1:4" ht="19.8" customHeight="1">
      <c r="A503" s="178" t="s">
        <v>780</v>
      </c>
      <c r="B503" s="177">
        <v>9871779955</v>
      </c>
      <c r="C503" s="177" t="s">
        <v>779</v>
      </c>
      <c r="D503" s="179">
        <v>266094</v>
      </c>
    </row>
    <row r="504" spans="1:4" ht="19.8" customHeight="1">
      <c r="A504" s="178" t="s">
        <v>781</v>
      </c>
      <c r="B504" s="177">
        <v>9815538888</v>
      </c>
      <c r="C504" s="177" t="s">
        <v>779</v>
      </c>
      <c r="D504" s="179">
        <v>448298</v>
      </c>
    </row>
    <row r="505" spans="1:4" ht="19.8" customHeight="1">
      <c r="A505" s="178" t="s">
        <v>782</v>
      </c>
      <c r="B505" s="177">
        <v>9811548565</v>
      </c>
      <c r="C505" s="177" t="s">
        <v>779</v>
      </c>
      <c r="D505" s="179">
        <v>104706</v>
      </c>
    </row>
    <row r="506" spans="1:4" ht="19.8" customHeight="1">
      <c r="A506" s="178" t="s">
        <v>783</v>
      </c>
      <c r="B506" s="177">
        <v>9811528755</v>
      </c>
      <c r="C506" s="177" t="s">
        <v>779</v>
      </c>
      <c r="D506" s="179">
        <v>230939</v>
      </c>
    </row>
    <row r="507" spans="1:4" ht="19.8" customHeight="1">
      <c r="A507" s="178" t="s">
        <v>784</v>
      </c>
      <c r="B507" s="177">
        <v>9818329354</v>
      </c>
      <c r="C507" s="177" t="s">
        <v>779</v>
      </c>
      <c r="D507" s="179">
        <v>105464</v>
      </c>
    </row>
    <row r="508" spans="1:4" ht="19.8" customHeight="1">
      <c r="A508" s="178" t="s">
        <v>785</v>
      </c>
      <c r="B508" s="177">
        <v>9811971555</v>
      </c>
      <c r="C508" s="177" t="s">
        <v>779</v>
      </c>
      <c r="D508" s="179">
        <v>334729</v>
      </c>
    </row>
    <row r="509" spans="1:4" ht="19.8" customHeight="1">
      <c r="A509" s="178" t="s">
        <v>786</v>
      </c>
      <c r="B509" s="177">
        <v>9811714875</v>
      </c>
      <c r="C509" s="177" t="s">
        <v>779</v>
      </c>
      <c r="D509" s="179">
        <v>167828</v>
      </c>
    </row>
    <row r="510" spans="1:4" ht="19.8" customHeight="1">
      <c r="A510" s="178" t="s">
        <v>787</v>
      </c>
      <c r="B510" s="177">
        <v>9213947945</v>
      </c>
      <c r="C510" s="177" t="s">
        <v>779</v>
      </c>
      <c r="D510" s="179">
        <v>213139</v>
      </c>
    </row>
    <row r="511" spans="1:4" ht="19.8" customHeight="1">
      <c r="A511" s="178" t="s">
        <v>788</v>
      </c>
      <c r="B511" s="177">
        <v>9873588319</v>
      </c>
      <c r="C511" s="177" t="s">
        <v>779</v>
      </c>
      <c r="D511" s="179">
        <v>211635</v>
      </c>
    </row>
    <row r="512" spans="1:4" ht="19.8" customHeight="1">
      <c r="A512" s="178" t="s">
        <v>789</v>
      </c>
      <c r="B512" s="177">
        <v>9815653592</v>
      </c>
      <c r="C512" s="177" t="s">
        <v>779</v>
      </c>
      <c r="D512" s="179">
        <v>215758</v>
      </c>
    </row>
    <row r="513" spans="1:4" ht="19.8" customHeight="1">
      <c r="A513" s="178" t="s">
        <v>790</v>
      </c>
      <c r="B513" s="177">
        <v>9811224633</v>
      </c>
      <c r="C513" s="177" t="s">
        <v>779</v>
      </c>
      <c r="D513" s="179">
        <v>192921</v>
      </c>
    </row>
    <row r="514" spans="1:4" ht="19.8" customHeight="1">
      <c r="A514" s="178" t="s">
        <v>791</v>
      </c>
      <c r="B514" s="177">
        <v>9815125169</v>
      </c>
      <c r="C514" s="177" t="s">
        <v>779</v>
      </c>
      <c r="D514" s="179">
        <v>473378</v>
      </c>
    </row>
    <row r="515" spans="1:4" ht="19.8" customHeight="1">
      <c r="A515" s="178" t="s">
        <v>792</v>
      </c>
      <c r="B515" s="177">
        <v>9999958255</v>
      </c>
      <c r="C515" s="177" t="s">
        <v>779</v>
      </c>
      <c r="D515" s="179">
        <v>336613</v>
      </c>
    </row>
    <row r="516" spans="1:4" ht="19.8" customHeight="1">
      <c r="A516" s="178" t="s">
        <v>793</v>
      </c>
      <c r="B516" s="177">
        <v>9811534655</v>
      </c>
      <c r="C516" s="177" t="s">
        <v>779</v>
      </c>
      <c r="D516" s="179">
        <v>484012</v>
      </c>
    </row>
    <row r="517" spans="1:4" ht="19.8" customHeight="1">
      <c r="A517" s="178" t="s">
        <v>794</v>
      </c>
      <c r="B517" s="177">
        <v>9815798814</v>
      </c>
      <c r="C517" s="177" t="s">
        <v>779</v>
      </c>
      <c r="D517" s="179">
        <v>179559</v>
      </c>
    </row>
    <row r="518" spans="1:4" ht="19.8" customHeight="1">
      <c r="A518" s="178" t="s">
        <v>795</v>
      </c>
      <c r="B518" s="177">
        <v>9899989973</v>
      </c>
      <c r="C518" s="177" t="s">
        <v>779</v>
      </c>
      <c r="D518" s="179">
        <v>267337</v>
      </c>
    </row>
    <row r="519" spans="1:4" ht="19.8" customHeight="1">
      <c r="A519" s="178" t="s">
        <v>796</v>
      </c>
      <c r="B519" s="177">
        <v>9811652983</v>
      </c>
      <c r="C519" s="177" t="s">
        <v>779</v>
      </c>
      <c r="D519" s="179">
        <v>377647</v>
      </c>
    </row>
    <row r="520" spans="1:4" ht="19.8" customHeight="1">
      <c r="A520" s="178" t="s">
        <v>797</v>
      </c>
      <c r="B520" s="177">
        <v>9811559194</v>
      </c>
      <c r="C520" s="177" t="s">
        <v>779</v>
      </c>
      <c r="D520" s="179">
        <v>338659</v>
      </c>
    </row>
    <row r="521" spans="1:4" ht="19.8" customHeight="1">
      <c r="A521" s="178" t="s">
        <v>798</v>
      </c>
      <c r="B521" s="177">
        <v>9811597375</v>
      </c>
      <c r="C521" s="177" t="s">
        <v>779</v>
      </c>
      <c r="D521" s="179">
        <v>363398</v>
      </c>
    </row>
    <row r="522" spans="1:4" ht="19.8" customHeight="1">
      <c r="A522" s="178" t="s">
        <v>799</v>
      </c>
      <c r="B522" s="177">
        <v>9815188892</v>
      </c>
      <c r="C522" s="177" t="s">
        <v>779</v>
      </c>
      <c r="D522" s="179">
        <v>368428</v>
      </c>
    </row>
    <row r="523" spans="1:4" ht="19.8" customHeight="1">
      <c r="A523" s="178" t="s">
        <v>800</v>
      </c>
      <c r="B523" s="177">
        <v>9815555526</v>
      </c>
      <c r="C523" s="177" t="s">
        <v>779</v>
      </c>
      <c r="D523" s="179">
        <v>248369</v>
      </c>
    </row>
    <row r="524" spans="1:4" ht="19.8" customHeight="1">
      <c r="A524" s="178" t="s">
        <v>801</v>
      </c>
      <c r="B524" s="177">
        <v>9811579433</v>
      </c>
      <c r="C524" s="177" t="s">
        <v>779</v>
      </c>
      <c r="D524" s="179">
        <v>139442</v>
      </c>
    </row>
    <row r="525" spans="1:4" ht="19.8" customHeight="1">
      <c r="A525" s="178" t="s">
        <v>802</v>
      </c>
      <c r="B525" s="177">
        <v>9815268984</v>
      </c>
      <c r="C525" s="177" t="s">
        <v>779</v>
      </c>
      <c r="D525" s="179">
        <v>282601</v>
      </c>
    </row>
    <row r="526" spans="1:4" ht="19.8" customHeight="1">
      <c r="A526" s="178" t="s">
        <v>803</v>
      </c>
      <c r="B526" s="177">
        <v>9815586661</v>
      </c>
      <c r="C526" s="177" t="s">
        <v>779</v>
      </c>
      <c r="D526" s="179">
        <v>187462</v>
      </c>
    </row>
    <row r="527" spans="1:4" ht="19.8" customHeight="1">
      <c r="A527" s="178" t="s">
        <v>804</v>
      </c>
      <c r="B527" s="177">
        <v>9899375235</v>
      </c>
      <c r="C527" s="177" t="s">
        <v>779</v>
      </c>
      <c r="D527" s="179">
        <v>478070</v>
      </c>
    </row>
    <row r="528" spans="1:4" ht="19.8" customHeight="1">
      <c r="A528" s="178" t="s">
        <v>805</v>
      </c>
      <c r="B528" s="177">
        <v>9999273785</v>
      </c>
      <c r="C528" s="177" t="s">
        <v>779</v>
      </c>
      <c r="D528" s="179">
        <v>258768</v>
      </c>
    </row>
    <row r="529" spans="1:4" ht="19.8" customHeight="1">
      <c r="A529" s="178" t="s">
        <v>806</v>
      </c>
      <c r="B529" s="177">
        <v>9873388116</v>
      </c>
      <c r="C529" s="177" t="s">
        <v>779</v>
      </c>
      <c r="D529" s="179">
        <v>481752</v>
      </c>
    </row>
    <row r="530" spans="1:4" ht="19.8" customHeight="1">
      <c r="A530" s="178" t="s">
        <v>807</v>
      </c>
      <c r="B530" s="177">
        <v>9565493426</v>
      </c>
      <c r="C530" s="177" t="s">
        <v>779</v>
      </c>
      <c r="D530" s="179">
        <v>363553</v>
      </c>
    </row>
    <row r="531" spans="1:4" ht="19.8" customHeight="1">
      <c r="A531" s="178" t="s">
        <v>808</v>
      </c>
      <c r="B531" s="177">
        <v>9891165575</v>
      </c>
      <c r="C531" s="177" t="s">
        <v>779</v>
      </c>
      <c r="D531" s="179">
        <v>449792</v>
      </c>
    </row>
    <row r="532" spans="1:4" ht="19.8" customHeight="1">
      <c r="A532" s="178" t="s">
        <v>809</v>
      </c>
      <c r="B532" s="177">
        <v>9873349498</v>
      </c>
      <c r="C532" s="177" t="s">
        <v>779</v>
      </c>
      <c r="D532" s="179">
        <v>129890</v>
      </c>
    </row>
    <row r="533" spans="1:4" ht="19.8" customHeight="1">
      <c r="A533" s="178" t="s">
        <v>810</v>
      </c>
      <c r="B533" s="177">
        <v>9999536615</v>
      </c>
      <c r="C533" s="177" t="s">
        <v>779</v>
      </c>
      <c r="D533" s="179">
        <v>402186</v>
      </c>
    </row>
    <row r="534" spans="1:4" ht="19.8" customHeight="1">
      <c r="A534" s="178" t="s">
        <v>811</v>
      </c>
      <c r="B534" s="177">
        <v>9136311148</v>
      </c>
      <c r="C534" s="177" t="s">
        <v>779</v>
      </c>
      <c r="D534" s="179">
        <v>378442</v>
      </c>
    </row>
    <row r="535" spans="1:4" ht="19.8" customHeight="1">
      <c r="A535" s="178" t="s">
        <v>812</v>
      </c>
      <c r="B535" s="177">
        <v>9815558379</v>
      </c>
      <c r="C535" s="177" t="s">
        <v>779</v>
      </c>
      <c r="D535" s="179">
        <v>338622</v>
      </c>
    </row>
    <row r="536" spans="1:4" ht="19.8" customHeight="1">
      <c r="A536" s="178" t="s">
        <v>813</v>
      </c>
      <c r="B536" s="177">
        <v>9868156482</v>
      </c>
      <c r="C536" s="177" t="s">
        <v>779</v>
      </c>
      <c r="D536" s="179">
        <v>456964</v>
      </c>
    </row>
    <row r="537" spans="1:4" ht="19.8" customHeight="1">
      <c r="A537" s="178" t="s">
        <v>814</v>
      </c>
      <c r="B537" s="177">
        <v>9815643875</v>
      </c>
      <c r="C537" s="177" t="s">
        <v>779</v>
      </c>
      <c r="D537" s="179">
        <v>240635</v>
      </c>
    </row>
    <row r="538" spans="1:4" ht="19.8" customHeight="1">
      <c r="A538" s="178" t="s">
        <v>815</v>
      </c>
      <c r="B538" s="177">
        <v>9815819218</v>
      </c>
      <c r="C538" s="177" t="s">
        <v>779</v>
      </c>
      <c r="D538" s="179">
        <v>140791</v>
      </c>
    </row>
    <row r="539" spans="1:4" ht="19.8" customHeight="1">
      <c r="A539" s="178" t="s">
        <v>816</v>
      </c>
      <c r="B539" s="177">
        <v>9915595156</v>
      </c>
      <c r="C539" s="177" t="s">
        <v>779</v>
      </c>
      <c r="D539" s="179">
        <v>312762</v>
      </c>
    </row>
    <row r="540" spans="1:4" ht="19.8" customHeight="1">
      <c r="A540" s="178" t="s">
        <v>817</v>
      </c>
      <c r="B540" s="177">
        <v>9999288288</v>
      </c>
      <c r="C540" s="177" t="s">
        <v>779</v>
      </c>
      <c r="D540" s="179">
        <v>491615</v>
      </c>
    </row>
    <row r="541" spans="1:4" ht="19.8" customHeight="1">
      <c r="A541" s="178" t="s">
        <v>818</v>
      </c>
      <c r="B541" s="177">
        <v>9815286133</v>
      </c>
      <c r="C541" s="177" t="s">
        <v>779</v>
      </c>
      <c r="D541" s="179">
        <v>202617</v>
      </c>
    </row>
    <row r="542" spans="1:4" ht="19.8" customHeight="1">
      <c r="A542" s="178" t="s">
        <v>819</v>
      </c>
      <c r="B542" s="177">
        <v>9968655185</v>
      </c>
      <c r="C542" s="177" t="s">
        <v>779</v>
      </c>
      <c r="D542" s="179">
        <v>108920</v>
      </c>
    </row>
    <row r="543" spans="1:4" ht="19.8" customHeight="1">
      <c r="A543" s="178" t="s">
        <v>820</v>
      </c>
      <c r="B543" s="177">
        <v>9815123787</v>
      </c>
      <c r="C543" s="177" t="s">
        <v>779</v>
      </c>
      <c r="D543" s="179">
        <v>134498</v>
      </c>
    </row>
    <row r="544" spans="1:4" ht="19.8" customHeight="1">
      <c r="A544" s="178" t="s">
        <v>821</v>
      </c>
      <c r="B544" s="177">
        <v>9868883751</v>
      </c>
      <c r="C544" s="177" t="s">
        <v>779</v>
      </c>
      <c r="D544" s="179">
        <v>420205</v>
      </c>
    </row>
    <row r="545" spans="1:4" ht="19.8" customHeight="1">
      <c r="A545" s="178" t="s">
        <v>822</v>
      </c>
      <c r="B545" s="177">
        <v>9815536535</v>
      </c>
      <c r="C545" s="177" t="s">
        <v>779</v>
      </c>
      <c r="D545" s="179">
        <v>404107</v>
      </c>
    </row>
    <row r="546" spans="1:4" ht="19.8" customHeight="1">
      <c r="A546" s="178" t="s">
        <v>823</v>
      </c>
      <c r="B546" s="177">
        <v>9868126362</v>
      </c>
      <c r="C546" s="177" t="s">
        <v>779</v>
      </c>
      <c r="D546" s="179">
        <v>410727</v>
      </c>
    </row>
    <row r="547" spans="1:4" ht="19.8" customHeight="1">
      <c r="A547" s="178" t="s">
        <v>824</v>
      </c>
      <c r="B547" s="177">
        <v>9891283528</v>
      </c>
      <c r="C547" s="177" t="s">
        <v>779</v>
      </c>
      <c r="D547" s="179">
        <v>394462</v>
      </c>
    </row>
    <row r="548" spans="1:4" ht="19.8" customHeight="1">
      <c r="A548" s="178" t="s">
        <v>825</v>
      </c>
      <c r="B548" s="177">
        <v>9911585132</v>
      </c>
      <c r="C548" s="177" t="s">
        <v>779</v>
      </c>
      <c r="D548" s="179">
        <v>489441</v>
      </c>
    </row>
    <row r="549" spans="1:4" ht="19.8" customHeight="1">
      <c r="A549" s="178" t="s">
        <v>826</v>
      </c>
      <c r="B549" s="177">
        <v>9815416316</v>
      </c>
      <c r="C549" s="177" t="s">
        <v>779</v>
      </c>
      <c r="D549" s="179">
        <v>334203</v>
      </c>
    </row>
    <row r="550" spans="1:4" ht="19.8" customHeight="1">
      <c r="A550" s="178" t="s">
        <v>827</v>
      </c>
      <c r="B550" s="177">
        <v>9811445235</v>
      </c>
      <c r="C550" s="177" t="s">
        <v>779</v>
      </c>
      <c r="D550" s="179">
        <v>101547</v>
      </c>
    </row>
    <row r="551" spans="1:4" ht="19.8" customHeight="1">
      <c r="A551" s="178" t="s">
        <v>828</v>
      </c>
      <c r="B551" s="177">
        <v>9811565963</v>
      </c>
      <c r="C551" s="177" t="s">
        <v>779</v>
      </c>
      <c r="D551" s="179">
        <v>117722</v>
      </c>
    </row>
    <row r="552" spans="1:4" ht="19.8" customHeight="1">
      <c r="A552" s="178" t="s">
        <v>829</v>
      </c>
      <c r="B552" s="177">
        <v>9818511353</v>
      </c>
      <c r="C552" s="177" t="s">
        <v>779</v>
      </c>
      <c r="D552" s="179">
        <v>246382</v>
      </c>
    </row>
    <row r="553" spans="1:4" ht="19.8" customHeight="1">
      <c r="A553" s="178" t="s">
        <v>830</v>
      </c>
      <c r="B553" s="177">
        <v>9815551672</v>
      </c>
      <c r="C553" s="177" t="s">
        <v>779</v>
      </c>
      <c r="D553" s="179">
        <v>401608</v>
      </c>
    </row>
    <row r="554" spans="1:4" ht="19.8" customHeight="1">
      <c r="A554" s="178" t="s">
        <v>831</v>
      </c>
      <c r="B554" s="177">
        <v>9871698462</v>
      </c>
      <c r="C554" s="177" t="s">
        <v>779</v>
      </c>
      <c r="D554" s="179">
        <v>471085</v>
      </c>
    </row>
    <row r="555" spans="1:4" ht="19.8" customHeight="1">
      <c r="A555" s="178" t="s">
        <v>832</v>
      </c>
      <c r="B555" s="177">
        <v>9312875751</v>
      </c>
      <c r="C555" s="177" t="s">
        <v>779</v>
      </c>
      <c r="D555" s="179">
        <v>110951</v>
      </c>
    </row>
    <row r="556" spans="1:4" ht="19.8" customHeight="1">
      <c r="A556" s="178" t="s">
        <v>833</v>
      </c>
      <c r="B556" s="177">
        <v>9818233588</v>
      </c>
      <c r="C556" s="177" t="s">
        <v>779</v>
      </c>
      <c r="D556" s="179">
        <v>395267</v>
      </c>
    </row>
    <row r="557" spans="1:4" ht="19.8" customHeight="1">
      <c r="A557" s="178" t="s">
        <v>834</v>
      </c>
      <c r="B557" s="177">
        <v>9999993939</v>
      </c>
      <c r="C557" s="177" t="s">
        <v>779</v>
      </c>
      <c r="D557" s="179">
        <v>179732</v>
      </c>
    </row>
    <row r="558" spans="1:4" ht="19.8" customHeight="1">
      <c r="A558" s="178" t="s">
        <v>835</v>
      </c>
      <c r="B558" s="177">
        <v>9815149635</v>
      </c>
      <c r="C558" s="177" t="s">
        <v>779</v>
      </c>
      <c r="D558" s="179">
        <v>177612</v>
      </c>
    </row>
    <row r="559" spans="1:4" ht="19.8" customHeight="1">
      <c r="A559" s="178" t="s">
        <v>836</v>
      </c>
      <c r="B559" s="177">
        <v>9312857491</v>
      </c>
      <c r="C559" s="177" t="s">
        <v>779</v>
      </c>
      <c r="D559" s="179">
        <v>302549</v>
      </c>
    </row>
    <row r="560" spans="1:4" ht="19.8" customHeight="1">
      <c r="A560" s="178" t="s">
        <v>837</v>
      </c>
      <c r="B560" s="177">
        <v>9815125557</v>
      </c>
      <c r="C560" s="177" t="s">
        <v>779</v>
      </c>
      <c r="D560" s="179">
        <v>256059</v>
      </c>
    </row>
    <row r="561" spans="1:4" ht="19.8" customHeight="1">
      <c r="A561" s="178" t="s">
        <v>838</v>
      </c>
      <c r="B561" s="177">
        <v>9811266434</v>
      </c>
      <c r="C561" s="177" t="s">
        <v>779</v>
      </c>
      <c r="D561" s="179">
        <v>101673</v>
      </c>
    </row>
    <row r="562" spans="1:4" ht="19.8" customHeight="1">
      <c r="A562" s="178" t="s">
        <v>839</v>
      </c>
      <c r="B562" s="177">
        <v>9811543893</v>
      </c>
      <c r="C562" s="177" t="s">
        <v>779</v>
      </c>
      <c r="D562" s="179">
        <v>344077</v>
      </c>
    </row>
    <row r="563" spans="1:4" ht="19.8" customHeight="1">
      <c r="A563" s="178" t="s">
        <v>840</v>
      </c>
      <c r="B563" s="177">
        <v>9815188971</v>
      </c>
      <c r="C563" s="177" t="s">
        <v>779</v>
      </c>
      <c r="D563" s="179">
        <v>316469</v>
      </c>
    </row>
    <row r="564" spans="1:4" ht="19.8" customHeight="1">
      <c r="A564" s="178" t="s">
        <v>841</v>
      </c>
      <c r="B564" s="177">
        <v>9717496698</v>
      </c>
      <c r="C564" s="177" t="s">
        <v>779</v>
      </c>
      <c r="D564" s="179">
        <v>242669</v>
      </c>
    </row>
    <row r="565" spans="1:4" ht="19.8" customHeight="1">
      <c r="A565" s="178" t="s">
        <v>842</v>
      </c>
      <c r="B565" s="177">
        <v>9815585123</v>
      </c>
      <c r="C565" s="177" t="s">
        <v>779</v>
      </c>
      <c r="D565" s="179">
        <v>457835</v>
      </c>
    </row>
    <row r="566" spans="1:4" ht="19.8" customHeight="1">
      <c r="A566" s="178" t="s">
        <v>843</v>
      </c>
      <c r="B566" s="177">
        <v>9995993999</v>
      </c>
      <c r="C566" s="177" t="s">
        <v>779</v>
      </c>
      <c r="D566" s="179">
        <v>190890</v>
      </c>
    </row>
    <row r="567" spans="1:4" ht="19.8" customHeight="1">
      <c r="A567" s="178" t="s">
        <v>844</v>
      </c>
      <c r="B567" s="177">
        <v>9815315987</v>
      </c>
      <c r="C567" s="177" t="s">
        <v>779</v>
      </c>
      <c r="D567" s="179">
        <v>441682</v>
      </c>
    </row>
    <row r="568" spans="1:4" ht="19.8" customHeight="1">
      <c r="A568" s="178" t="s">
        <v>845</v>
      </c>
      <c r="B568" s="177">
        <v>9815559193</v>
      </c>
      <c r="C568" s="177" t="s">
        <v>779</v>
      </c>
      <c r="D568" s="179">
        <v>244356</v>
      </c>
    </row>
    <row r="569" spans="1:4" ht="19.8" customHeight="1">
      <c r="A569" s="178" t="s">
        <v>846</v>
      </c>
      <c r="B569" s="177">
        <v>9873353424</v>
      </c>
      <c r="C569" s="177" t="s">
        <v>779</v>
      </c>
      <c r="D569" s="179">
        <v>259772</v>
      </c>
    </row>
    <row r="570" spans="1:4" ht="19.8" customHeight="1">
      <c r="A570" s="178" t="s">
        <v>847</v>
      </c>
      <c r="B570" s="177">
        <v>9811178112</v>
      </c>
      <c r="C570" s="177" t="s">
        <v>779</v>
      </c>
      <c r="D570" s="179">
        <v>109904</v>
      </c>
    </row>
    <row r="571" spans="1:4" ht="19.8" customHeight="1">
      <c r="A571" s="178" t="s">
        <v>848</v>
      </c>
      <c r="B571" s="177">
        <v>9313622815</v>
      </c>
      <c r="C571" s="177" t="s">
        <v>779</v>
      </c>
      <c r="D571" s="179">
        <v>451409</v>
      </c>
    </row>
    <row r="572" spans="1:4" ht="19.8" customHeight="1">
      <c r="A572" s="178" t="s">
        <v>849</v>
      </c>
      <c r="B572" s="177">
        <v>9811755385</v>
      </c>
      <c r="C572" s="177" t="s">
        <v>779</v>
      </c>
      <c r="D572" s="179">
        <v>184931</v>
      </c>
    </row>
    <row r="573" spans="1:4" ht="19.8" customHeight="1">
      <c r="A573" s="178" t="s">
        <v>850</v>
      </c>
      <c r="B573" s="177">
        <v>9815533485</v>
      </c>
      <c r="C573" s="177" t="s">
        <v>779</v>
      </c>
      <c r="D573" s="179">
        <v>394712</v>
      </c>
    </row>
    <row r="574" spans="1:4" ht="19.8" customHeight="1">
      <c r="A574" s="178" t="s">
        <v>851</v>
      </c>
      <c r="B574" s="177">
        <v>9818634163</v>
      </c>
      <c r="C574" s="177" t="s">
        <v>779</v>
      </c>
      <c r="D574" s="179">
        <v>263313</v>
      </c>
    </row>
    <row r="575" spans="1:4" ht="19.8" customHeight="1">
      <c r="A575" s="178" t="s">
        <v>852</v>
      </c>
      <c r="B575" s="177">
        <v>9582215218</v>
      </c>
      <c r="C575" s="177" t="s">
        <v>779</v>
      </c>
      <c r="D575" s="179">
        <v>356893</v>
      </c>
    </row>
    <row r="576" spans="1:4" ht="19.8" customHeight="1">
      <c r="A576" s="178" t="s">
        <v>853</v>
      </c>
      <c r="B576" s="177">
        <v>8855593418</v>
      </c>
      <c r="C576" s="177" t="s">
        <v>779</v>
      </c>
      <c r="D576" s="179">
        <v>132775</v>
      </c>
    </row>
    <row r="577" spans="1:4" ht="19.8" customHeight="1">
      <c r="A577" s="178" t="s">
        <v>854</v>
      </c>
      <c r="B577" s="177">
        <v>9811254494</v>
      </c>
      <c r="C577" s="177" t="s">
        <v>779</v>
      </c>
      <c r="D577" s="179">
        <v>295150</v>
      </c>
    </row>
    <row r="578" spans="1:4" ht="19.8" customHeight="1">
      <c r="A578" s="178" t="s">
        <v>855</v>
      </c>
      <c r="B578" s="177">
        <v>9811265435</v>
      </c>
      <c r="C578" s="177" t="s">
        <v>779</v>
      </c>
      <c r="D578" s="179">
        <v>199732</v>
      </c>
    </row>
    <row r="579" spans="1:4" ht="19.8" customHeight="1">
      <c r="A579" s="178" t="s">
        <v>856</v>
      </c>
      <c r="B579" s="177">
        <v>9815517784</v>
      </c>
      <c r="C579" s="177" t="s">
        <v>779</v>
      </c>
      <c r="D579" s="179">
        <v>379912</v>
      </c>
    </row>
    <row r="580" spans="1:4" ht="19.8" customHeight="1">
      <c r="A580" s="178" t="s">
        <v>857</v>
      </c>
      <c r="B580" s="177">
        <v>9815562994</v>
      </c>
      <c r="C580" s="177" t="s">
        <v>779</v>
      </c>
      <c r="D580" s="179">
        <v>479510</v>
      </c>
    </row>
    <row r="581" spans="1:4" ht="19.8" customHeight="1">
      <c r="A581" s="178" t="s">
        <v>858</v>
      </c>
      <c r="B581" s="177">
        <v>9815139983</v>
      </c>
      <c r="C581" s="177" t="s">
        <v>779</v>
      </c>
      <c r="D581" s="179">
        <v>341686</v>
      </c>
    </row>
    <row r="582" spans="1:4" ht="19.8" customHeight="1">
      <c r="A582" s="178" t="s">
        <v>859</v>
      </c>
      <c r="B582" s="177">
        <v>9818651168</v>
      </c>
      <c r="C582" s="177" t="s">
        <v>779</v>
      </c>
      <c r="D582" s="179">
        <v>430412</v>
      </c>
    </row>
    <row r="583" spans="1:4" ht="19.8" customHeight="1">
      <c r="A583" s="178" t="s">
        <v>860</v>
      </c>
      <c r="B583" s="177">
        <v>9711395155</v>
      </c>
      <c r="C583" s="177" t="s">
        <v>779</v>
      </c>
      <c r="D583" s="179">
        <v>413536</v>
      </c>
    </row>
    <row r="584" spans="1:4" ht="19.8" customHeight="1">
      <c r="A584" s="178" t="s">
        <v>861</v>
      </c>
      <c r="B584" s="177">
        <v>9545529155</v>
      </c>
      <c r="C584" s="177" t="s">
        <v>779</v>
      </c>
      <c r="D584" s="179">
        <v>345850</v>
      </c>
    </row>
    <row r="585" spans="1:4" ht="19.8" customHeight="1">
      <c r="A585" s="178" t="s">
        <v>862</v>
      </c>
      <c r="B585" s="177">
        <v>9871255511</v>
      </c>
      <c r="C585" s="177" t="s">
        <v>779</v>
      </c>
      <c r="D585" s="179">
        <v>417229</v>
      </c>
    </row>
    <row r="586" spans="1:4" ht="19.8" customHeight="1">
      <c r="A586" s="178" t="s">
        <v>863</v>
      </c>
      <c r="B586" s="177">
        <v>9565294949</v>
      </c>
      <c r="C586" s="177" t="s">
        <v>779</v>
      </c>
      <c r="D586" s="179">
        <v>415979</v>
      </c>
    </row>
    <row r="587" spans="1:4" ht="19.8" customHeight="1">
      <c r="A587" s="178" t="s">
        <v>864</v>
      </c>
      <c r="B587" s="177">
        <v>9868115597</v>
      </c>
      <c r="C587" s="177" t="s">
        <v>779</v>
      </c>
      <c r="D587" s="179">
        <v>190738</v>
      </c>
    </row>
    <row r="588" spans="1:4" ht="19.8" customHeight="1">
      <c r="A588" s="178" t="s">
        <v>865</v>
      </c>
      <c r="B588" s="177">
        <v>9818991678</v>
      </c>
      <c r="C588" s="177" t="s">
        <v>779</v>
      </c>
      <c r="D588" s="179">
        <v>461003</v>
      </c>
    </row>
    <row r="589" spans="1:4" ht="19.8" customHeight="1">
      <c r="A589" s="178" t="s">
        <v>866</v>
      </c>
      <c r="B589" s="177">
        <v>9815597955</v>
      </c>
      <c r="C589" s="177" t="s">
        <v>779</v>
      </c>
      <c r="D589" s="179">
        <v>178733</v>
      </c>
    </row>
    <row r="590" spans="1:4" ht="19.8" customHeight="1">
      <c r="A590" s="178" t="s">
        <v>867</v>
      </c>
      <c r="B590" s="177">
        <v>9811777725</v>
      </c>
      <c r="C590" s="177" t="s">
        <v>779</v>
      </c>
      <c r="D590" s="179">
        <v>210467</v>
      </c>
    </row>
    <row r="591" spans="1:4" ht="19.8" customHeight="1">
      <c r="A591" s="178" t="s">
        <v>868</v>
      </c>
      <c r="B591" s="177">
        <v>9873262318</v>
      </c>
      <c r="C591" s="177" t="s">
        <v>779</v>
      </c>
      <c r="D591" s="179">
        <v>319888</v>
      </c>
    </row>
    <row r="592" spans="1:4" ht="19.8" customHeight="1">
      <c r="A592" s="178" t="s">
        <v>869</v>
      </c>
      <c r="B592" s="177">
        <v>9915383562</v>
      </c>
      <c r="C592" s="177" t="s">
        <v>779</v>
      </c>
      <c r="D592" s="179">
        <v>377816</v>
      </c>
    </row>
    <row r="593" spans="1:4" ht="19.8" customHeight="1">
      <c r="A593" s="178" t="s">
        <v>870</v>
      </c>
      <c r="B593" s="177">
        <v>9868513975</v>
      </c>
      <c r="C593" s="177" t="s">
        <v>779</v>
      </c>
      <c r="D593" s="179">
        <v>332768</v>
      </c>
    </row>
    <row r="594" spans="1:4" ht="19.8" customHeight="1">
      <c r="A594" s="178" t="s">
        <v>871</v>
      </c>
      <c r="B594" s="177">
        <v>9315551513</v>
      </c>
      <c r="C594" s="177" t="s">
        <v>779</v>
      </c>
      <c r="D594" s="179">
        <v>100975</v>
      </c>
    </row>
    <row r="595" spans="1:4" ht="19.8" customHeight="1">
      <c r="A595" s="178" t="s">
        <v>872</v>
      </c>
      <c r="B595" s="177">
        <v>9873951256</v>
      </c>
      <c r="C595" s="177" t="s">
        <v>779</v>
      </c>
      <c r="D595" s="179">
        <v>307421</v>
      </c>
    </row>
    <row r="596" spans="1:4" ht="19.8" customHeight="1">
      <c r="A596" s="178" t="s">
        <v>873</v>
      </c>
      <c r="B596" s="177">
        <v>9818153153</v>
      </c>
      <c r="C596" s="177" t="s">
        <v>779</v>
      </c>
      <c r="D596" s="179">
        <v>498874</v>
      </c>
    </row>
    <row r="597" spans="1:4" ht="19.8" customHeight="1">
      <c r="A597" s="178" t="s">
        <v>874</v>
      </c>
      <c r="B597" s="177">
        <v>9871385612</v>
      </c>
      <c r="C597" s="177" t="s">
        <v>779</v>
      </c>
      <c r="D597" s="179">
        <v>448386</v>
      </c>
    </row>
    <row r="598" spans="1:4" ht="19.8" customHeight="1">
      <c r="A598" s="178" t="s">
        <v>875</v>
      </c>
      <c r="B598" s="177">
        <v>9868155213</v>
      </c>
      <c r="C598" s="177" t="s">
        <v>779</v>
      </c>
      <c r="D598" s="179">
        <v>303764</v>
      </c>
    </row>
    <row r="599" spans="1:4" ht="19.8" customHeight="1">
      <c r="A599" s="178" t="s">
        <v>876</v>
      </c>
      <c r="B599" s="177">
        <v>9811579415</v>
      </c>
      <c r="C599" s="177" t="s">
        <v>779</v>
      </c>
      <c r="D599" s="179">
        <v>121659</v>
      </c>
    </row>
    <row r="600" spans="1:4" ht="19.8" customHeight="1">
      <c r="A600" s="178" t="s">
        <v>877</v>
      </c>
      <c r="B600" s="177">
        <v>9811558335</v>
      </c>
      <c r="C600" s="177" t="s">
        <v>779</v>
      </c>
      <c r="D600" s="179">
        <v>483787</v>
      </c>
    </row>
    <row r="601" spans="1:4" ht="19.8" customHeight="1">
      <c r="A601" s="178" t="s">
        <v>878</v>
      </c>
      <c r="B601" s="177">
        <v>9815222164</v>
      </c>
      <c r="C601" s="177" t="s">
        <v>779</v>
      </c>
      <c r="D601" s="179">
        <v>363232</v>
      </c>
    </row>
    <row r="602" spans="1:4" ht="19.8" customHeight="1">
      <c r="A602" s="178" t="s">
        <v>879</v>
      </c>
      <c r="B602" s="177">
        <v>9815631288</v>
      </c>
      <c r="C602" s="177" t="s">
        <v>779</v>
      </c>
      <c r="D602" s="179">
        <v>425644</v>
      </c>
    </row>
    <row r="603" spans="1:4" ht="19.8" customHeight="1">
      <c r="A603" s="178" t="s">
        <v>880</v>
      </c>
      <c r="B603" s="177">
        <v>9815313537</v>
      </c>
      <c r="C603" s="177" t="s">
        <v>779</v>
      </c>
      <c r="D603" s="179">
        <v>325738</v>
      </c>
    </row>
    <row r="604" spans="1:4" ht="19.8" customHeight="1">
      <c r="A604" s="178" t="s">
        <v>881</v>
      </c>
      <c r="B604" s="177">
        <v>9873345221</v>
      </c>
      <c r="C604" s="177" t="s">
        <v>779</v>
      </c>
      <c r="D604" s="179">
        <v>308870</v>
      </c>
    </row>
    <row r="605" spans="1:4" ht="19.8" customHeight="1">
      <c r="A605" s="178" t="s">
        <v>882</v>
      </c>
      <c r="B605" s="177">
        <v>9815855832</v>
      </c>
      <c r="C605" s="177" t="s">
        <v>779</v>
      </c>
      <c r="D605" s="179">
        <v>308644</v>
      </c>
    </row>
    <row r="606" spans="1:4" ht="19.8" customHeight="1">
      <c r="A606" s="178" t="s">
        <v>883</v>
      </c>
      <c r="B606" s="177">
        <v>9815268858</v>
      </c>
      <c r="C606" s="177" t="s">
        <v>779</v>
      </c>
      <c r="D606" s="179">
        <v>275320</v>
      </c>
    </row>
    <row r="607" spans="1:4" ht="19.8" customHeight="1">
      <c r="A607" s="178" t="s">
        <v>884</v>
      </c>
      <c r="B607" s="177">
        <v>9655991549</v>
      </c>
      <c r="C607" s="177" t="s">
        <v>779</v>
      </c>
      <c r="D607" s="179">
        <v>288555</v>
      </c>
    </row>
    <row r="608" spans="1:4" ht="19.8" customHeight="1">
      <c r="A608" s="178" t="s">
        <v>885</v>
      </c>
      <c r="B608" s="177">
        <v>9815773672</v>
      </c>
      <c r="C608" s="177" t="s">
        <v>779</v>
      </c>
      <c r="D608" s="179">
        <v>100892</v>
      </c>
    </row>
    <row r="609" spans="1:4" ht="19.8" customHeight="1">
      <c r="A609" s="178" t="s">
        <v>886</v>
      </c>
      <c r="B609" s="177">
        <v>9255555264</v>
      </c>
      <c r="C609" s="177" t="s">
        <v>779</v>
      </c>
      <c r="D609" s="179">
        <v>174582</v>
      </c>
    </row>
    <row r="610" spans="1:4" ht="19.8" customHeight="1">
      <c r="A610" s="178" t="s">
        <v>887</v>
      </c>
      <c r="B610" s="177">
        <v>9999915343</v>
      </c>
      <c r="C610" s="177" t="s">
        <v>779</v>
      </c>
      <c r="D610" s="179">
        <v>296911</v>
      </c>
    </row>
    <row r="611" spans="1:4" ht="19.8" customHeight="1">
      <c r="A611" s="178" t="s">
        <v>888</v>
      </c>
      <c r="B611" s="177">
        <v>9871374993</v>
      </c>
      <c r="C611" s="177" t="s">
        <v>779</v>
      </c>
      <c r="D611" s="179">
        <v>274047</v>
      </c>
    </row>
    <row r="612" spans="1:4" ht="19.8" customHeight="1">
      <c r="A612" s="178" t="s">
        <v>889</v>
      </c>
      <c r="B612" s="177">
        <v>9815551582</v>
      </c>
      <c r="C612" s="177" t="s">
        <v>890</v>
      </c>
      <c r="D612" s="179">
        <v>248460</v>
      </c>
    </row>
    <row r="613" spans="1:4" ht="19.8" customHeight="1">
      <c r="A613" s="178" t="s">
        <v>891</v>
      </c>
      <c r="B613" s="177">
        <v>9315596559</v>
      </c>
      <c r="C613" s="177" t="s">
        <v>890</v>
      </c>
      <c r="D613" s="179">
        <v>221494</v>
      </c>
    </row>
    <row r="614" spans="1:4" ht="19.8" customHeight="1">
      <c r="A614" s="178" t="s">
        <v>892</v>
      </c>
      <c r="B614" s="177">
        <v>9311524359</v>
      </c>
      <c r="C614" s="177" t="s">
        <v>893</v>
      </c>
      <c r="D614" s="179">
        <v>388598</v>
      </c>
    </row>
    <row r="615" spans="1:4" ht="19.8" customHeight="1">
      <c r="A615" s="178" t="s">
        <v>894</v>
      </c>
      <c r="B615" s="177">
        <v>9815533367</v>
      </c>
      <c r="C615" s="177" t="s">
        <v>893</v>
      </c>
      <c r="D615" s="179">
        <v>425939</v>
      </c>
    </row>
    <row r="616" spans="1:4" ht="19.8" customHeight="1">
      <c r="A616" s="178" t="s">
        <v>895</v>
      </c>
      <c r="B616" s="177">
        <v>9871544444</v>
      </c>
      <c r="C616" s="177" t="s">
        <v>893</v>
      </c>
      <c r="D616" s="179">
        <v>495022</v>
      </c>
    </row>
    <row r="617" spans="1:4" ht="19.8" customHeight="1">
      <c r="A617" s="178" t="s">
        <v>896</v>
      </c>
      <c r="B617" s="177">
        <v>9315545352</v>
      </c>
      <c r="C617" s="177" t="s">
        <v>893</v>
      </c>
      <c r="D617" s="179">
        <v>400172</v>
      </c>
    </row>
    <row r="618" spans="1:4" ht="19.8" customHeight="1">
      <c r="A618" s="178" t="s">
        <v>897</v>
      </c>
      <c r="B618" s="177">
        <v>9871136593</v>
      </c>
      <c r="C618" s="177" t="s">
        <v>893</v>
      </c>
      <c r="D618" s="179">
        <v>290850</v>
      </c>
    </row>
    <row r="619" spans="1:4" ht="19.8" customHeight="1">
      <c r="A619" s="178" t="s">
        <v>898</v>
      </c>
      <c r="B619" s="177">
        <v>9815384848</v>
      </c>
      <c r="C619" s="177" t="s">
        <v>893</v>
      </c>
      <c r="D619" s="179">
        <v>188932</v>
      </c>
    </row>
    <row r="620" spans="1:4" ht="19.8" customHeight="1">
      <c r="A620" s="178" t="s">
        <v>899</v>
      </c>
      <c r="B620" s="177">
        <v>9815136255</v>
      </c>
      <c r="C620" s="177" t="s">
        <v>893</v>
      </c>
      <c r="D620" s="179">
        <v>493932</v>
      </c>
    </row>
    <row r="621" spans="1:4" ht="19.8" customHeight="1">
      <c r="A621" s="178" t="s">
        <v>900</v>
      </c>
      <c r="B621" s="177">
        <v>9811464927</v>
      </c>
      <c r="C621" s="177" t="s">
        <v>893</v>
      </c>
      <c r="D621" s="179">
        <v>473371</v>
      </c>
    </row>
    <row r="622" spans="1:4" ht="19.8" customHeight="1">
      <c r="A622" s="178" t="s">
        <v>901</v>
      </c>
      <c r="B622" s="177">
        <v>9811814792</v>
      </c>
      <c r="C622" s="177" t="s">
        <v>893</v>
      </c>
      <c r="D622" s="179">
        <v>368905</v>
      </c>
    </row>
    <row r="623" spans="1:4" ht="19.8" customHeight="1">
      <c r="A623" s="178" t="s">
        <v>902</v>
      </c>
      <c r="B623" s="177">
        <v>9899574143</v>
      </c>
      <c r="C623" s="177" t="s">
        <v>893</v>
      </c>
      <c r="D623" s="179">
        <v>412287</v>
      </c>
    </row>
    <row r="624" spans="1:4" ht="19.8" customHeight="1">
      <c r="A624" s="178" t="s">
        <v>903</v>
      </c>
      <c r="B624" s="177">
        <v>9811531587</v>
      </c>
      <c r="C624" s="177" t="s">
        <v>893</v>
      </c>
      <c r="D624" s="179">
        <v>230370</v>
      </c>
    </row>
    <row r="625" spans="1:4" ht="19.8" customHeight="1">
      <c r="A625" s="178" t="s">
        <v>904</v>
      </c>
      <c r="B625" s="177">
        <v>9811875365</v>
      </c>
      <c r="C625" s="177" t="s">
        <v>893</v>
      </c>
      <c r="D625" s="179">
        <v>181467</v>
      </c>
    </row>
    <row r="626" spans="1:4" ht="19.8" customHeight="1">
      <c r="A626" s="178" t="s">
        <v>905</v>
      </c>
      <c r="B626" s="177">
        <v>9815599799</v>
      </c>
      <c r="C626" s="177" t="s">
        <v>893</v>
      </c>
      <c r="D626" s="179">
        <v>323604</v>
      </c>
    </row>
    <row r="627" spans="1:4" ht="19.8" customHeight="1">
      <c r="A627" s="178" t="s">
        <v>906</v>
      </c>
      <c r="B627" s="177">
        <v>9815566692</v>
      </c>
      <c r="C627" s="177" t="s">
        <v>893</v>
      </c>
      <c r="D627" s="179">
        <v>102052</v>
      </c>
    </row>
    <row r="628" spans="1:4" ht="19.8" customHeight="1">
      <c r="A628" s="178" t="s">
        <v>907</v>
      </c>
      <c r="B628" s="177">
        <v>9871125511</v>
      </c>
      <c r="C628" s="177" t="s">
        <v>893</v>
      </c>
      <c r="D628" s="179">
        <v>319221</v>
      </c>
    </row>
    <row r="629" spans="1:4" ht="19.8" customHeight="1">
      <c r="A629" s="178" t="s">
        <v>908</v>
      </c>
      <c r="B629" s="177">
        <v>9899733442</v>
      </c>
      <c r="C629" s="177" t="s">
        <v>893</v>
      </c>
      <c r="D629" s="179">
        <v>439872</v>
      </c>
    </row>
    <row r="630" spans="1:4" ht="19.8" customHeight="1">
      <c r="A630" s="178" t="s">
        <v>909</v>
      </c>
      <c r="B630" s="177">
        <v>9891353799</v>
      </c>
      <c r="C630" s="177" t="s">
        <v>893</v>
      </c>
      <c r="D630" s="179">
        <v>191541</v>
      </c>
    </row>
    <row r="631" spans="1:4" ht="19.8" customHeight="1">
      <c r="A631" s="178" t="s">
        <v>282</v>
      </c>
      <c r="B631" s="177">
        <v>9818114545</v>
      </c>
      <c r="C631" s="177" t="s">
        <v>893</v>
      </c>
      <c r="D631" s="179">
        <v>367238</v>
      </c>
    </row>
    <row r="632" spans="1:4" ht="19.8" customHeight="1">
      <c r="A632" s="178" t="s">
        <v>910</v>
      </c>
      <c r="B632" s="177">
        <v>9891282948</v>
      </c>
      <c r="C632" s="177" t="s">
        <v>893</v>
      </c>
      <c r="D632" s="179">
        <v>413061</v>
      </c>
    </row>
    <row r="633" spans="1:4" ht="19.8" customHeight="1">
      <c r="A633" s="178" t="s">
        <v>911</v>
      </c>
      <c r="B633" s="177">
        <v>9871376321</v>
      </c>
      <c r="C633" s="177" t="s">
        <v>893</v>
      </c>
      <c r="D633" s="179">
        <v>335637</v>
      </c>
    </row>
    <row r="634" spans="1:4" ht="19.8" customHeight="1">
      <c r="A634" s="178" t="s">
        <v>912</v>
      </c>
      <c r="B634" s="177">
        <v>9711985151</v>
      </c>
      <c r="C634" s="177" t="s">
        <v>893</v>
      </c>
      <c r="D634" s="179">
        <v>391263</v>
      </c>
    </row>
    <row r="635" spans="1:4" ht="19.8" customHeight="1">
      <c r="A635" s="178" t="s">
        <v>913</v>
      </c>
      <c r="B635" s="177">
        <v>9811394556</v>
      </c>
      <c r="C635" s="177" t="s">
        <v>893</v>
      </c>
      <c r="D635" s="179">
        <v>214303</v>
      </c>
    </row>
    <row r="636" spans="1:4" ht="19.8" customHeight="1">
      <c r="A636" s="178" t="s">
        <v>914</v>
      </c>
      <c r="B636" s="177">
        <v>9815621225</v>
      </c>
      <c r="C636" s="177" t="s">
        <v>893</v>
      </c>
      <c r="D636" s="179">
        <v>122164</v>
      </c>
    </row>
    <row r="637" spans="1:4" ht="19.8" customHeight="1">
      <c r="A637" s="178" t="s">
        <v>915</v>
      </c>
      <c r="B637" s="177">
        <v>9971794669</v>
      </c>
      <c r="C637" s="177" t="s">
        <v>893</v>
      </c>
      <c r="D637" s="179">
        <v>246206</v>
      </c>
    </row>
    <row r="638" spans="1:4" ht="19.8" customHeight="1">
      <c r="A638" s="178" t="s">
        <v>916</v>
      </c>
      <c r="B638" s="177">
        <v>9811521626</v>
      </c>
      <c r="C638" s="177" t="s">
        <v>893</v>
      </c>
      <c r="D638" s="179">
        <v>350227</v>
      </c>
    </row>
    <row r="639" spans="1:4" ht="19.8" customHeight="1">
      <c r="A639" s="178" t="s">
        <v>917</v>
      </c>
      <c r="B639" s="177">
        <v>9958885511</v>
      </c>
      <c r="C639" s="177" t="s">
        <v>893</v>
      </c>
      <c r="D639" s="179">
        <v>443221</v>
      </c>
    </row>
    <row r="640" spans="1:4" ht="19.8" customHeight="1">
      <c r="A640" s="178" t="s">
        <v>918</v>
      </c>
      <c r="B640" s="177">
        <v>9915596555</v>
      </c>
      <c r="C640" s="177" t="s">
        <v>893</v>
      </c>
      <c r="D640" s="179">
        <v>368782</v>
      </c>
    </row>
    <row r="641" spans="1:4" ht="19.8" customHeight="1">
      <c r="A641" s="178" t="s">
        <v>919</v>
      </c>
      <c r="B641" s="177">
        <v>9818379181</v>
      </c>
      <c r="C641" s="177" t="s">
        <v>893</v>
      </c>
      <c r="D641" s="179">
        <v>380901</v>
      </c>
    </row>
    <row r="642" spans="1:4" ht="19.8" customHeight="1">
      <c r="A642" s="178" t="s">
        <v>920</v>
      </c>
      <c r="B642" s="177">
        <v>9811152532</v>
      </c>
      <c r="C642" s="177" t="s">
        <v>893</v>
      </c>
      <c r="D642" s="179">
        <v>400359</v>
      </c>
    </row>
    <row r="643" spans="1:4" ht="19.8" customHeight="1">
      <c r="A643" s="178" t="s">
        <v>921</v>
      </c>
      <c r="B643" s="177">
        <v>9915395595</v>
      </c>
      <c r="C643" s="177" t="s">
        <v>893</v>
      </c>
      <c r="D643" s="179">
        <v>169178</v>
      </c>
    </row>
    <row r="644" spans="1:4" ht="19.8" customHeight="1">
      <c r="A644" s="178" t="s">
        <v>922</v>
      </c>
      <c r="B644" s="177">
        <v>9811512164</v>
      </c>
      <c r="C644" s="177" t="s">
        <v>893</v>
      </c>
      <c r="D644" s="179">
        <v>299933</v>
      </c>
    </row>
    <row r="645" spans="1:4" ht="19.8" customHeight="1">
      <c r="A645" s="178" t="s">
        <v>923</v>
      </c>
      <c r="B645" s="177">
        <v>9815568724</v>
      </c>
      <c r="C645" s="177" t="s">
        <v>893</v>
      </c>
      <c r="D645" s="179">
        <v>407016</v>
      </c>
    </row>
    <row r="646" spans="1:4" ht="19.8" customHeight="1">
      <c r="A646" s="178" t="s">
        <v>924</v>
      </c>
      <c r="B646" s="177">
        <v>9891524779</v>
      </c>
      <c r="C646" s="177" t="s">
        <v>893</v>
      </c>
      <c r="D646" s="179">
        <v>375388</v>
      </c>
    </row>
    <row r="647" spans="1:4" ht="19.8" customHeight="1">
      <c r="A647" s="178" t="s">
        <v>925</v>
      </c>
      <c r="B647" s="177">
        <v>9899233363</v>
      </c>
      <c r="C647" s="177" t="s">
        <v>893</v>
      </c>
      <c r="D647" s="179">
        <v>254441</v>
      </c>
    </row>
    <row r="648" spans="1:4" ht="19.8" customHeight="1">
      <c r="A648" s="178" t="s">
        <v>926</v>
      </c>
      <c r="B648" s="177">
        <v>9811489311</v>
      </c>
      <c r="C648" s="177" t="s">
        <v>893</v>
      </c>
      <c r="D648" s="179">
        <v>414861</v>
      </c>
    </row>
    <row r="649" spans="1:4" ht="19.8" customHeight="1">
      <c r="A649" s="178" t="s">
        <v>927</v>
      </c>
      <c r="B649" s="177">
        <v>9818671114</v>
      </c>
      <c r="C649" s="177" t="s">
        <v>893</v>
      </c>
      <c r="D649" s="179">
        <v>325911</v>
      </c>
    </row>
    <row r="650" spans="1:4" ht="19.8" customHeight="1">
      <c r="A650" s="178" t="s">
        <v>384</v>
      </c>
      <c r="B650" s="177">
        <v>9815154355</v>
      </c>
      <c r="C650" s="177" t="s">
        <v>893</v>
      </c>
      <c r="D650" s="179">
        <v>404024</v>
      </c>
    </row>
    <row r="651" spans="1:4" ht="19.8" customHeight="1">
      <c r="A651" s="178" t="s">
        <v>928</v>
      </c>
      <c r="B651" s="177">
        <v>9815522392</v>
      </c>
      <c r="C651" s="177" t="s">
        <v>893</v>
      </c>
      <c r="D651" s="179">
        <v>101446</v>
      </c>
    </row>
    <row r="652" spans="1:4" ht="19.8" customHeight="1">
      <c r="A652" s="178" t="s">
        <v>929</v>
      </c>
      <c r="B652" s="177">
        <v>9899547954</v>
      </c>
      <c r="C652" s="177" t="s">
        <v>893</v>
      </c>
      <c r="D652" s="179">
        <v>202386</v>
      </c>
    </row>
    <row r="653" spans="1:4" ht="19.8" customHeight="1">
      <c r="A653" s="178" t="s">
        <v>930</v>
      </c>
      <c r="B653" s="177">
        <v>9655295575</v>
      </c>
      <c r="C653" s="177" t="s">
        <v>893</v>
      </c>
      <c r="D653" s="179">
        <v>192475</v>
      </c>
    </row>
    <row r="654" spans="1:4" ht="19.8" customHeight="1">
      <c r="A654" s="178" t="s">
        <v>931</v>
      </c>
      <c r="B654" s="177">
        <v>9815932872</v>
      </c>
      <c r="C654" s="177" t="s">
        <v>893</v>
      </c>
      <c r="D654" s="179">
        <v>498434</v>
      </c>
    </row>
    <row r="655" spans="1:4" ht="19.8" customHeight="1">
      <c r="A655" s="178" t="s">
        <v>932</v>
      </c>
      <c r="B655" s="177">
        <v>9711555574</v>
      </c>
      <c r="C655" s="177" t="s">
        <v>893</v>
      </c>
      <c r="D655" s="179">
        <v>235802</v>
      </c>
    </row>
    <row r="656" spans="1:4" ht="19.8" customHeight="1">
      <c r="A656" s="178" t="s">
        <v>933</v>
      </c>
      <c r="B656" s="177">
        <v>9215558555</v>
      </c>
      <c r="C656" s="177" t="s">
        <v>893</v>
      </c>
      <c r="D656" s="179">
        <v>298113</v>
      </c>
    </row>
    <row r="657" spans="1:4" ht="19.8" customHeight="1">
      <c r="A657" s="178" t="s">
        <v>934</v>
      </c>
      <c r="B657" s="177">
        <v>9891356323</v>
      </c>
      <c r="C657" s="177" t="s">
        <v>893</v>
      </c>
      <c r="D657" s="179">
        <v>289758</v>
      </c>
    </row>
    <row r="658" spans="1:4" ht="19.8" customHeight="1">
      <c r="A658" s="178" t="s">
        <v>935</v>
      </c>
      <c r="B658" s="177">
        <v>9911426845</v>
      </c>
      <c r="C658" s="177" t="s">
        <v>893</v>
      </c>
      <c r="D658" s="179">
        <v>392714</v>
      </c>
    </row>
    <row r="659" spans="1:4" ht="19.8" customHeight="1">
      <c r="A659" s="178" t="s">
        <v>936</v>
      </c>
      <c r="B659" s="177">
        <v>9873717234</v>
      </c>
      <c r="C659" s="177" t="s">
        <v>893</v>
      </c>
      <c r="D659" s="179">
        <v>477950</v>
      </c>
    </row>
    <row r="660" spans="1:4" ht="19.8" customHeight="1">
      <c r="A660" s="178" t="s">
        <v>937</v>
      </c>
      <c r="B660" s="177">
        <v>9815541342</v>
      </c>
      <c r="C660" s="177" t="s">
        <v>893</v>
      </c>
      <c r="D660" s="179">
        <v>463584</v>
      </c>
    </row>
    <row r="661" spans="1:4" ht="19.8" customHeight="1">
      <c r="A661" s="178" t="s">
        <v>938</v>
      </c>
      <c r="B661" s="177">
        <v>9815551121</v>
      </c>
      <c r="C661" s="177" t="s">
        <v>893</v>
      </c>
      <c r="D661" s="179">
        <v>331373</v>
      </c>
    </row>
    <row r="662" spans="1:4" ht="19.8" customHeight="1">
      <c r="A662" s="178" t="s">
        <v>939</v>
      </c>
      <c r="B662" s="177">
        <v>9815185693</v>
      </c>
      <c r="C662" s="177" t="s">
        <v>893</v>
      </c>
      <c r="D662" s="179">
        <v>354238</v>
      </c>
    </row>
    <row r="663" spans="1:4" ht="19.8" customHeight="1">
      <c r="A663" s="178" t="s">
        <v>940</v>
      </c>
      <c r="B663" s="177">
        <v>9312354599</v>
      </c>
      <c r="C663" s="177" t="s">
        <v>893</v>
      </c>
      <c r="D663" s="179">
        <v>339128</v>
      </c>
    </row>
    <row r="664" spans="1:4" ht="19.8" customHeight="1">
      <c r="A664" s="178" t="s">
        <v>941</v>
      </c>
      <c r="B664" s="177">
        <v>9818753737</v>
      </c>
      <c r="C664" s="177" t="s">
        <v>893</v>
      </c>
      <c r="D664" s="179">
        <v>247139</v>
      </c>
    </row>
    <row r="665" spans="1:4" ht="19.8" customHeight="1">
      <c r="A665" s="178" t="s">
        <v>942</v>
      </c>
      <c r="B665" s="177">
        <v>9815553451</v>
      </c>
      <c r="C665" s="177" t="s">
        <v>893</v>
      </c>
      <c r="D665" s="179">
        <v>111016</v>
      </c>
    </row>
    <row r="666" spans="1:4" ht="19.8" customHeight="1">
      <c r="A666" s="178" t="s">
        <v>943</v>
      </c>
      <c r="B666" s="177">
        <v>8865574212</v>
      </c>
      <c r="C666" s="177" t="s">
        <v>893</v>
      </c>
      <c r="D666" s="179">
        <v>326646</v>
      </c>
    </row>
    <row r="667" spans="1:4" ht="19.8" customHeight="1">
      <c r="A667" s="178" t="s">
        <v>944</v>
      </c>
      <c r="B667" s="177">
        <v>9971394771</v>
      </c>
      <c r="C667" s="177" t="s">
        <v>893</v>
      </c>
      <c r="D667" s="179">
        <v>378770</v>
      </c>
    </row>
    <row r="668" spans="1:4" ht="19.8" customHeight="1">
      <c r="A668" s="178" t="s">
        <v>945</v>
      </c>
      <c r="B668" s="177">
        <v>9811215887</v>
      </c>
      <c r="C668" s="177" t="s">
        <v>893</v>
      </c>
      <c r="D668" s="179">
        <v>277444</v>
      </c>
    </row>
    <row r="669" spans="1:4" ht="19.8" customHeight="1">
      <c r="A669" s="178" t="s">
        <v>946</v>
      </c>
      <c r="B669" s="177">
        <v>9873622555</v>
      </c>
      <c r="C669" s="177" t="s">
        <v>893</v>
      </c>
      <c r="D669" s="179">
        <v>259830</v>
      </c>
    </row>
    <row r="670" spans="1:4" ht="19.8" customHeight="1">
      <c r="A670" s="178" t="s">
        <v>947</v>
      </c>
      <c r="B670" s="177">
        <v>9899571557</v>
      </c>
      <c r="C670" s="177" t="s">
        <v>893</v>
      </c>
      <c r="D670" s="179">
        <v>111963</v>
      </c>
    </row>
    <row r="671" spans="1:4" ht="19.8" customHeight="1">
      <c r="A671" s="178" t="s">
        <v>948</v>
      </c>
      <c r="B671" s="177">
        <v>9811355725</v>
      </c>
      <c r="C671" s="177" t="s">
        <v>893</v>
      </c>
      <c r="D671" s="179">
        <v>254148</v>
      </c>
    </row>
    <row r="672" spans="1:4" ht="19.8" customHeight="1">
      <c r="A672" s="178" t="s">
        <v>949</v>
      </c>
      <c r="B672" s="177">
        <v>9999655535</v>
      </c>
      <c r="C672" s="177" t="s">
        <v>893</v>
      </c>
      <c r="D672" s="179">
        <v>143871</v>
      </c>
    </row>
    <row r="673" spans="1:4" ht="19.8" customHeight="1">
      <c r="A673" s="178" t="s">
        <v>950</v>
      </c>
      <c r="B673" s="177">
        <v>9999155757</v>
      </c>
      <c r="C673" s="177" t="s">
        <v>951</v>
      </c>
      <c r="D673" s="179">
        <v>168380</v>
      </c>
    </row>
    <row r="674" spans="1:4" ht="19.8" customHeight="1">
      <c r="A674" s="178" t="s">
        <v>952</v>
      </c>
      <c r="B674" s="177">
        <v>9815125371</v>
      </c>
      <c r="C674" s="177" t="s">
        <v>951</v>
      </c>
      <c r="D674" s="179">
        <v>241115</v>
      </c>
    </row>
    <row r="675" spans="1:4" ht="19.8" customHeight="1">
      <c r="A675" s="178" t="s">
        <v>953</v>
      </c>
      <c r="B675" s="177">
        <v>9999542422</v>
      </c>
      <c r="C675" s="177" t="s">
        <v>951</v>
      </c>
      <c r="D675" s="179">
        <v>153155</v>
      </c>
    </row>
    <row r="676" spans="1:4" ht="19.8" customHeight="1">
      <c r="A676" s="178" t="s">
        <v>954</v>
      </c>
      <c r="B676" s="177">
        <v>9815125498</v>
      </c>
      <c r="C676" s="177" t="s">
        <v>951</v>
      </c>
      <c r="D676" s="179">
        <v>453547</v>
      </c>
    </row>
    <row r="677" spans="1:4" ht="19.8" customHeight="1">
      <c r="A677" s="178" t="s">
        <v>955</v>
      </c>
      <c r="B677" s="177">
        <v>9995592198</v>
      </c>
      <c r="C677" s="177" t="s">
        <v>951</v>
      </c>
      <c r="D677" s="179">
        <v>357001</v>
      </c>
    </row>
    <row r="678" spans="1:4" ht="19.8" customHeight="1">
      <c r="A678" s="178" t="s">
        <v>956</v>
      </c>
      <c r="B678" s="177">
        <v>9815565642</v>
      </c>
      <c r="C678" s="177" t="s">
        <v>951</v>
      </c>
      <c r="D678" s="179">
        <v>414436</v>
      </c>
    </row>
    <row r="679" spans="1:4" ht="19.8" customHeight="1">
      <c r="A679" s="178" t="s">
        <v>957</v>
      </c>
      <c r="B679" s="177">
        <v>9212258578</v>
      </c>
      <c r="C679" s="177" t="s">
        <v>951</v>
      </c>
      <c r="D679" s="179">
        <v>220215</v>
      </c>
    </row>
    <row r="680" spans="1:4" ht="19.8" customHeight="1">
      <c r="A680" s="178" t="s">
        <v>958</v>
      </c>
      <c r="B680" s="177">
        <v>9815273684</v>
      </c>
      <c r="C680" s="177" t="s">
        <v>951</v>
      </c>
      <c r="D680" s="179">
        <v>493257</v>
      </c>
    </row>
    <row r="681" spans="1:4" ht="19.8" customHeight="1">
      <c r="A681" s="178" t="s">
        <v>959</v>
      </c>
      <c r="B681" s="177">
        <v>9815553489</v>
      </c>
      <c r="C681" s="177" t="s">
        <v>951</v>
      </c>
      <c r="D681" s="179">
        <v>476261</v>
      </c>
    </row>
    <row r="682" spans="1:4" ht="19.8" customHeight="1">
      <c r="A682" s="178" t="s">
        <v>960</v>
      </c>
      <c r="B682" s="177">
        <v>9212646583</v>
      </c>
      <c r="C682" s="177" t="s">
        <v>951</v>
      </c>
      <c r="D682" s="179">
        <v>177755</v>
      </c>
    </row>
    <row r="683" spans="1:4" ht="19.8" customHeight="1">
      <c r="A683" s="178" t="s">
        <v>961</v>
      </c>
      <c r="B683" s="177">
        <v>9873262955</v>
      </c>
      <c r="C683" s="177" t="s">
        <v>951</v>
      </c>
      <c r="D683" s="179">
        <v>271688</v>
      </c>
    </row>
    <row r="684" spans="1:4" ht="19.8" customHeight="1">
      <c r="A684" s="178" t="s">
        <v>962</v>
      </c>
      <c r="B684" s="177">
        <v>9958659919</v>
      </c>
      <c r="C684" s="177" t="s">
        <v>951</v>
      </c>
      <c r="D684" s="179">
        <v>128350</v>
      </c>
    </row>
    <row r="685" spans="1:4" ht="19.8" customHeight="1">
      <c r="A685" s="178" t="s">
        <v>963</v>
      </c>
      <c r="B685" s="177">
        <v>9815534225</v>
      </c>
      <c r="C685" s="177" t="s">
        <v>951</v>
      </c>
      <c r="D685" s="179">
        <v>447605</v>
      </c>
    </row>
    <row r="686" spans="1:4" ht="19.8" customHeight="1">
      <c r="A686" s="178" t="s">
        <v>964</v>
      </c>
      <c r="B686" s="177">
        <v>9811614255</v>
      </c>
      <c r="C686" s="177" t="s">
        <v>951</v>
      </c>
      <c r="D686" s="179">
        <v>187188</v>
      </c>
    </row>
    <row r="687" spans="1:4" ht="19.8" customHeight="1">
      <c r="A687" s="178" t="s">
        <v>965</v>
      </c>
      <c r="B687" s="177">
        <v>9811195555</v>
      </c>
      <c r="C687" s="177" t="s">
        <v>951</v>
      </c>
      <c r="D687" s="179">
        <v>206711</v>
      </c>
    </row>
    <row r="688" spans="1:4" ht="19.8" customHeight="1">
      <c r="A688" s="178" t="s">
        <v>966</v>
      </c>
      <c r="B688" s="177">
        <v>9818335529</v>
      </c>
      <c r="C688" s="177" t="s">
        <v>951</v>
      </c>
      <c r="D688" s="179">
        <v>275970</v>
      </c>
    </row>
    <row r="689" spans="1:4" ht="19.8" customHeight="1">
      <c r="A689" s="178" t="s">
        <v>967</v>
      </c>
      <c r="B689" s="177">
        <v>9811468355</v>
      </c>
      <c r="C689" s="177" t="s">
        <v>951</v>
      </c>
      <c r="D689" s="179">
        <v>389724</v>
      </c>
    </row>
    <row r="690" spans="1:4" ht="19.8" customHeight="1">
      <c r="A690" s="178" t="s">
        <v>968</v>
      </c>
      <c r="B690" s="177">
        <v>9815727373</v>
      </c>
      <c r="C690" s="177" t="s">
        <v>951</v>
      </c>
      <c r="D690" s="179">
        <v>225746</v>
      </c>
    </row>
    <row r="691" spans="1:4" ht="19.8" customHeight="1">
      <c r="A691" s="178" t="s">
        <v>969</v>
      </c>
      <c r="B691" s="177">
        <v>9818688798</v>
      </c>
      <c r="C691" s="177" t="s">
        <v>951</v>
      </c>
      <c r="D691" s="179">
        <v>139506</v>
      </c>
    </row>
    <row r="692" spans="1:4" ht="19.8" customHeight="1">
      <c r="A692" s="178" t="s">
        <v>970</v>
      </c>
      <c r="B692" s="177">
        <v>9899763635</v>
      </c>
      <c r="C692" s="177" t="s">
        <v>951</v>
      </c>
      <c r="D692" s="179">
        <v>429476</v>
      </c>
    </row>
    <row r="693" spans="1:4" ht="19.8" customHeight="1">
      <c r="A693" s="178" t="s">
        <v>971</v>
      </c>
      <c r="B693" s="177">
        <v>9818551515</v>
      </c>
      <c r="C693" s="177" t="s">
        <v>951</v>
      </c>
      <c r="D693" s="179">
        <v>353412</v>
      </c>
    </row>
    <row r="694" spans="1:4" ht="19.8" customHeight="1">
      <c r="A694" s="178" t="s">
        <v>972</v>
      </c>
      <c r="B694" s="177">
        <v>9871418245</v>
      </c>
      <c r="C694" s="177" t="s">
        <v>951</v>
      </c>
      <c r="D694" s="179">
        <v>357380</v>
      </c>
    </row>
    <row r="695" spans="1:4" ht="19.8" customHeight="1">
      <c r="A695" s="178" t="s">
        <v>973</v>
      </c>
      <c r="B695" s="177">
        <v>9891258256</v>
      </c>
      <c r="C695" s="177" t="s">
        <v>951</v>
      </c>
      <c r="D695" s="179">
        <v>358367</v>
      </c>
    </row>
    <row r="696" spans="1:4" ht="19.8" customHeight="1">
      <c r="A696" s="178" t="s">
        <v>974</v>
      </c>
      <c r="B696" s="177">
        <v>9717411424</v>
      </c>
      <c r="C696" s="177" t="s">
        <v>951</v>
      </c>
      <c r="D696" s="179">
        <v>354704</v>
      </c>
    </row>
    <row r="697" spans="1:4" ht="19.8" customHeight="1">
      <c r="A697" s="178" t="s">
        <v>975</v>
      </c>
      <c r="B697" s="177">
        <v>9958799569</v>
      </c>
      <c r="C697" s="177" t="s">
        <v>951</v>
      </c>
      <c r="D697" s="179">
        <v>242532</v>
      </c>
    </row>
    <row r="698" spans="1:4" ht="19.8" customHeight="1">
      <c r="A698" s="178" t="s">
        <v>976</v>
      </c>
      <c r="B698" s="177">
        <v>9958855539</v>
      </c>
      <c r="C698" s="177" t="s">
        <v>951</v>
      </c>
      <c r="D698" s="179">
        <v>162987</v>
      </c>
    </row>
    <row r="699" spans="1:4" ht="19.8" customHeight="1">
      <c r="A699" s="178" t="s">
        <v>977</v>
      </c>
      <c r="B699" s="177">
        <v>9815425855</v>
      </c>
      <c r="C699" s="177" t="s">
        <v>951</v>
      </c>
      <c r="D699" s="179">
        <v>357527</v>
      </c>
    </row>
    <row r="700" spans="1:4" ht="19.8" customHeight="1">
      <c r="A700" s="178" t="s">
        <v>978</v>
      </c>
      <c r="B700" s="177">
        <v>9815185813</v>
      </c>
      <c r="C700" s="177" t="s">
        <v>951</v>
      </c>
      <c r="D700" s="179">
        <v>315313</v>
      </c>
    </row>
    <row r="701" spans="1:4" ht="19.8" customHeight="1">
      <c r="A701" s="178" t="s">
        <v>979</v>
      </c>
      <c r="B701" s="177">
        <v>9868282226</v>
      </c>
      <c r="C701" s="177" t="s">
        <v>951</v>
      </c>
      <c r="D701" s="179">
        <v>439446</v>
      </c>
    </row>
    <row r="702" spans="1:4" ht="19.8" customHeight="1">
      <c r="A702" s="178" t="s">
        <v>980</v>
      </c>
      <c r="B702" s="177">
        <v>9711387456</v>
      </c>
      <c r="C702" s="177" t="s">
        <v>951</v>
      </c>
      <c r="D702" s="179">
        <v>214239</v>
      </c>
    </row>
    <row r="703" spans="1:4" ht="19.8" customHeight="1">
      <c r="A703" s="178" t="s">
        <v>981</v>
      </c>
      <c r="B703" s="177">
        <v>9873279396</v>
      </c>
      <c r="C703" s="177" t="s">
        <v>951</v>
      </c>
      <c r="D703" s="179">
        <v>235925</v>
      </c>
    </row>
    <row r="704" spans="1:4" ht="19.8" customHeight="1">
      <c r="A704" s="178" t="s">
        <v>982</v>
      </c>
      <c r="B704" s="177">
        <v>9313899264</v>
      </c>
      <c r="C704" s="177" t="s">
        <v>951</v>
      </c>
      <c r="D704" s="179">
        <v>413374</v>
      </c>
    </row>
    <row r="705" spans="1:4" ht="19.8" customHeight="1">
      <c r="A705" s="178" t="s">
        <v>983</v>
      </c>
      <c r="B705" s="177">
        <v>9999445778</v>
      </c>
      <c r="C705" s="177" t="s">
        <v>951</v>
      </c>
      <c r="D705" s="179">
        <v>404323</v>
      </c>
    </row>
    <row r="706" spans="1:4" ht="19.8" customHeight="1">
      <c r="A706" s="178" t="s">
        <v>984</v>
      </c>
      <c r="B706" s="177">
        <v>9717944464</v>
      </c>
      <c r="C706" s="177" t="s">
        <v>951</v>
      </c>
      <c r="D706" s="179">
        <v>250148</v>
      </c>
    </row>
    <row r="707" spans="1:4" ht="19.8" customHeight="1">
      <c r="A707" s="178" t="s">
        <v>985</v>
      </c>
      <c r="B707" s="177">
        <v>9312255988</v>
      </c>
      <c r="C707" s="177" t="s">
        <v>951</v>
      </c>
      <c r="D707" s="179">
        <v>142402</v>
      </c>
    </row>
    <row r="708" spans="1:4" ht="19.8" customHeight="1">
      <c r="A708" s="178" t="s">
        <v>986</v>
      </c>
      <c r="B708" s="177">
        <v>9717592958</v>
      </c>
      <c r="C708" s="177" t="s">
        <v>951</v>
      </c>
      <c r="D708" s="179">
        <v>139146</v>
      </c>
    </row>
    <row r="709" spans="1:4" ht="19.8" customHeight="1">
      <c r="A709" s="178" t="s">
        <v>987</v>
      </c>
      <c r="B709" s="177">
        <v>9871646855</v>
      </c>
      <c r="C709" s="177" t="s">
        <v>951</v>
      </c>
      <c r="D709" s="179">
        <v>439371</v>
      </c>
    </row>
    <row r="710" spans="1:4" ht="19.8" customHeight="1">
      <c r="A710" s="178" t="s">
        <v>988</v>
      </c>
      <c r="B710" s="177">
        <v>9811559384</v>
      </c>
      <c r="C710" s="177" t="s">
        <v>951</v>
      </c>
      <c r="D710" s="179">
        <v>439028</v>
      </c>
    </row>
    <row r="711" spans="1:4" ht="19.8" customHeight="1">
      <c r="A711" s="178" t="s">
        <v>989</v>
      </c>
      <c r="B711" s="177">
        <v>9815282455</v>
      </c>
      <c r="C711" s="177" t="s">
        <v>951</v>
      </c>
      <c r="D711" s="179">
        <v>427051</v>
      </c>
    </row>
    <row r="712" spans="1:4" ht="19.8" customHeight="1">
      <c r="A712" s="178" t="s">
        <v>990</v>
      </c>
      <c r="B712" s="177">
        <v>9815911556</v>
      </c>
      <c r="C712" s="177" t="s">
        <v>951</v>
      </c>
      <c r="D712" s="179">
        <v>129352</v>
      </c>
    </row>
    <row r="713" spans="1:4" ht="19.8" customHeight="1">
      <c r="A713" s="178" t="s">
        <v>991</v>
      </c>
      <c r="B713" s="177">
        <v>9315295155</v>
      </c>
      <c r="C713" s="177" t="s">
        <v>951</v>
      </c>
      <c r="D713" s="179">
        <v>243902</v>
      </c>
    </row>
    <row r="714" spans="1:4" ht="19.8" customHeight="1">
      <c r="A714" s="178" t="s">
        <v>992</v>
      </c>
      <c r="B714" s="177">
        <v>9999241419</v>
      </c>
      <c r="C714" s="177" t="s">
        <v>951</v>
      </c>
      <c r="D714" s="179">
        <v>196294</v>
      </c>
    </row>
    <row r="715" spans="1:4" ht="19.8" customHeight="1">
      <c r="A715" s="178" t="s">
        <v>993</v>
      </c>
      <c r="B715" s="177">
        <v>9811488369</v>
      </c>
      <c r="C715" s="177" t="s">
        <v>951</v>
      </c>
      <c r="D715" s="179">
        <v>154308</v>
      </c>
    </row>
    <row r="716" spans="1:4" ht="19.8" customHeight="1">
      <c r="A716" s="178" t="s">
        <v>994</v>
      </c>
      <c r="B716" s="177">
        <v>9515364598</v>
      </c>
      <c r="C716" s="177" t="s">
        <v>951</v>
      </c>
      <c r="D716" s="179">
        <v>104425</v>
      </c>
    </row>
    <row r="717" spans="1:4" ht="19.8" customHeight="1">
      <c r="A717" s="178" t="s">
        <v>386</v>
      </c>
      <c r="B717" s="177">
        <v>9915838592</v>
      </c>
      <c r="C717" s="177" t="s">
        <v>951</v>
      </c>
      <c r="D717" s="179">
        <v>344092</v>
      </c>
    </row>
    <row r="718" spans="1:4" ht="19.8" customHeight="1">
      <c r="A718" s="178" t="s">
        <v>995</v>
      </c>
      <c r="B718" s="177">
        <v>9711455519</v>
      </c>
      <c r="C718" s="177" t="s">
        <v>951</v>
      </c>
      <c r="D718" s="179">
        <v>421876</v>
      </c>
    </row>
    <row r="719" spans="1:4" ht="19.8" customHeight="1">
      <c r="A719" s="178" t="s">
        <v>996</v>
      </c>
      <c r="B719" s="177">
        <v>9818935955</v>
      </c>
      <c r="C719" s="177" t="s">
        <v>951</v>
      </c>
      <c r="D719" s="179">
        <v>495326</v>
      </c>
    </row>
    <row r="720" spans="1:4" ht="19.8" customHeight="1">
      <c r="A720" s="178" t="s">
        <v>997</v>
      </c>
      <c r="B720" s="177">
        <v>9811559461</v>
      </c>
      <c r="C720" s="177" t="s">
        <v>951</v>
      </c>
      <c r="D720" s="179">
        <v>265685</v>
      </c>
    </row>
    <row r="721" spans="1:4" ht="19.8" customHeight="1">
      <c r="A721" s="178" t="s">
        <v>998</v>
      </c>
      <c r="B721" s="177">
        <v>9818533565</v>
      </c>
      <c r="C721" s="177" t="s">
        <v>951</v>
      </c>
      <c r="D721" s="179">
        <v>398012</v>
      </c>
    </row>
    <row r="722" spans="1:4" ht="19.8" customHeight="1">
      <c r="A722" s="178" t="s">
        <v>999</v>
      </c>
      <c r="B722" s="177">
        <v>9818715756</v>
      </c>
      <c r="C722" s="177" t="s">
        <v>951</v>
      </c>
      <c r="D722" s="179">
        <v>147936</v>
      </c>
    </row>
    <row r="723" spans="1:4" ht="19.8" customHeight="1">
      <c r="A723" s="178" t="s">
        <v>1000</v>
      </c>
      <c r="B723" s="177">
        <v>9815558322</v>
      </c>
      <c r="C723" s="177" t="s">
        <v>951</v>
      </c>
      <c r="D723" s="179">
        <v>417670</v>
      </c>
    </row>
    <row r="724" spans="1:4" ht="19.8" customHeight="1">
      <c r="A724" s="178" t="s">
        <v>1001</v>
      </c>
      <c r="B724" s="177">
        <v>9818548321</v>
      </c>
      <c r="C724" s="177" t="s">
        <v>951</v>
      </c>
      <c r="D724" s="179">
        <v>379398</v>
      </c>
    </row>
    <row r="725" spans="1:4" ht="19.8" customHeight="1">
      <c r="A725" s="178" t="s">
        <v>1002</v>
      </c>
      <c r="B725" s="177">
        <v>9655166997</v>
      </c>
      <c r="C725" s="177" t="s">
        <v>951</v>
      </c>
      <c r="D725" s="179">
        <v>117830</v>
      </c>
    </row>
    <row r="726" spans="1:4" ht="19.8" customHeight="1">
      <c r="A726" s="178" t="s">
        <v>1003</v>
      </c>
      <c r="B726" s="177">
        <v>9815199445</v>
      </c>
      <c r="C726" s="177" t="s">
        <v>951</v>
      </c>
      <c r="D726" s="179">
        <v>403834</v>
      </c>
    </row>
    <row r="727" spans="1:4" ht="19.8" customHeight="1">
      <c r="A727" s="178" t="s">
        <v>1004</v>
      </c>
      <c r="B727" s="177">
        <v>9655687918</v>
      </c>
      <c r="C727" s="177" t="s">
        <v>951</v>
      </c>
      <c r="D727" s="179">
        <v>129160</v>
      </c>
    </row>
    <row r="728" spans="1:4" ht="19.8" customHeight="1">
      <c r="A728" s="178" t="s">
        <v>1005</v>
      </c>
      <c r="B728" s="177">
        <v>9873923566</v>
      </c>
      <c r="C728" s="177" t="s">
        <v>951</v>
      </c>
      <c r="D728" s="179">
        <v>201822</v>
      </c>
    </row>
    <row r="729" spans="1:4" ht="19.8" customHeight="1">
      <c r="A729" s="178" t="s">
        <v>1006</v>
      </c>
      <c r="B729" s="177">
        <v>9513365313</v>
      </c>
      <c r="C729" s="177" t="s">
        <v>951</v>
      </c>
      <c r="D729" s="179">
        <v>259141</v>
      </c>
    </row>
    <row r="730" spans="1:4" ht="19.8" customHeight="1">
      <c r="A730" s="178" t="s">
        <v>1007</v>
      </c>
      <c r="B730" s="177">
        <v>9355255649</v>
      </c>
      <c r="C730" s="177" t="s">
        <v>951</v>
      </c>
      <c r="D730" s="179">
        <v>337392</v>
      </c>
    </row>
    <row r="731" spans="1:4" ht="19.8" customHeight="1">
      <c r="A731" s="178" t="s">
        <v>1008</v>
      </c>
      <c r="B731" s="177">
        <v>9312215367</v>
      </c>
      <c r="C731" s="177" t="s">
        <v>951</v>
      </c>
      <c r="D731" s="179">
        <v>271250</v>
      </c>
    </row>
    <row r="732" spans="1:4" ht="19.8" customHeight="1">
      <c r="A732" s="178" t="s">
        <v>1009</v>
      </c>
      <c r="B732" s="177">
        <v>9899985654</v>
      </c>
      <c r="C732" s="177" t="s">
        <v>951</v>
      </c>
      <c r="D732" s="179">
        <v>334606</v>
      </c>
    </row>
    <row r="733" spans="1:4" ht="19.8" customHeight="1">
      <c r="A733" s="178" t="s">
        <v>1010</v>
      </c>
      <c r="B733" s="177">
        <v>9899378193</v>
      </c>
      <c r="C733" s="177" t="s">
        <v>951</v>
      </c>
      <c r="D733" s="179">
        <v>368947</v>
      </c>
    </row>
    <row r="734" spans="1:4" ht="19.8" customHeight="1">
      <c r="A734" s="178" t="s">
        <v>1011</v>
      </c>
      <c r="B734" s="177">
        <v>9815145116</v>
      </c>
      <c r="C734" s="177" t="s">
        <v>951</v>
      </c>
      <c r="D734" s="179">
        <v>234909</v>
      </c>
    </row>
    <row r="735" spans="1:4" ht="19.8" customHeight="1">
      <c r="A735" s="178" t="s">
        <v>1012</v>
      </c>
      <c r="B735" s="177">
        <v>9891475554</v>
      </c>
      <c r="C735" s="177" t="s">
        <v>951</v>
      </c>
      <c r="D735" s="179">
        <v>231155</v>
      </c>
    </row>
    <row r="736" spans="1:4" ht="19.8" customHeight="1">
      <c r="A736" s="178" t="s">
        <v>1013</v>
      </c>
      <c r="B736" s="177">
        <v>9811516784</v>
      </c>
      <c r="C736" s="177" t="s">
        <v>951</v>
      </c>
      <c r="D736" s="179">
        <v>113069</v>
      </c>
    </row>
    <row r="737" spans="1:4" ht="19.8" customHeight="1">
      <c r="A737" s="178" t="s">
        <v>1014</v>
      </c>
      <c r="B737" s="177">
        <v>9899113875</v>
      </c>
      <c r="C737" s="177" t="s">
        <v>951</v>
      </c>
      <c r="D737" s="179">
        <v>111882</v>
      </c>
    </row>
    <row r="738" spans="1:4" ht="19.8" customHeight="1">
      <c r="A738" s="178" t="s">
        <v>1015</v>
      </c>
      <c r="B738" s="177">
        <v>9815762278</v>
      </c>
      <c r="C738" s="177" t="s">
        <v>951</v>
      </c>
      <c r="D738" s="179">
        <v>313187</v>
      </c>
    </row>
    <row r="739" spans="1:4" ht="19.8" customHeight="1">
      <c r="A739" s="178" t="s">
        <v>1016</v>
      </c>
      <c r="B739" s="177">
        <v>9873944717</v>
      </c>
      <c r="C739" s="177" t="s">
        <v>951</v>
      </c>
      <c r="D739" s="179">
        <v>295921</v>
      </c>
    </row>
    <row r="740" spans="1:4" ht="19.8" customHeight="1">
      <c r="A740" s="178" t="s">
        <v>1017</v>
      </c>
      <c r="B740" s="177">
        <v>9811583818</v>
      </c>
      <c r="C740" s="177" t="s">
        <v>951</v>
      </c>
      <c r="D740" s="179">
        <v>342580</v>
      </c>
    </row>
    <row r="741" spans="1:4" ht="19.8" customHeight="1">
      <c r="A741" s="178" t="s">
        <v>1018</v>
      </c>
      <c r="B741" s="177">
        <v>9818329755</v>
      </c>
      <c r="C741" s="177" t="s">
        <v>951</v>
      </c>
      <c r="D741" s="179">
        <v>127318</v>
      </c>
    </row>
    <row r="742" spans="1:4" ht="19.8" customHeight="1">
      <c r="A742" s="178" t="s">
        <v>1019</v>
      </c>
      <c r="B742" s="177">
        <v>8447752729</v>
      </c>
      <c r="C742" s="177" t="s">
        <v>951</v>
      </c>
      <c r="D742" s="179">
        <v>350542</v>
      </c>
    </row>
    <row r="743" spans="1:4" ht="19.8" customHeight="1">
      <c r="A743" s="178" t="s">
        <v>1020</v>
      </c>
      <c r="B743" s="177">
        <v>9815383355</v>
      </c>
      <c r="C743" s="177" t="s">
        <v>951</v>
      </c>
      <c r="D743" s="179">
        <v>201675</v>
      </c>
    </row>
    <row r="744" spans="1:4" ht="19.8" customHeight="1">
      <c r="A744" s="178" t="s">
        <v>1021</v>
      </c>
      <c r="B744" s="177">
        <v>9818969789</v>
      </c>
      <c r="C744" s="177" t="s">
        <v>951</v>
      </c>
      <c r="D744" s="179">
        <v>150750</v>
      </c>
    </row>
    <row r="745" spans="1:4" ht="19.8" customHeight="1">
      <c r="A745" s="178" t="s">
        <v>1022</v>
      </c>
      <c r="B745" s="177">
        <v>9815944255</v>
      </c>
      <c r="C745" s="177" t="s">
        <v>951</v>
      </c>
      <c r="D745" s="179">
        <v>304064</v>
      </c>
    </row>
    <row r="746" spans="1:4" ht="19.8" customHeight="1">
      <c r="A746" s="178" t="s">
        <v>1023</v>
      </c>
      <c r="B746" s="177">
        <v>9718885555</v>
      </c>
      <c r="C746" s="177" t="s">
        <v>951</v>
      </c>
      <c r="D746" s="179">
        <v>107444</v>
      </c>
    </row>
    <row r="747" spans="1:4" ht="19.8" customHeight="1">
      <c r="A747" s="178" t="s">
        <v>1024</v>
      </c>
      <c r="B747" s="177">
        <v>9811818355</v>
      </c>
      <c r="C747" s="177" t="s">
        <v>951</v>
      </c>
      <c r="D747" s="179">
        <v>385345</v>
      </c>
    </row>
    <row r="748" spans="1:4" ht="19.8" customHeight="1">
      <c r="A748" s="178" t="s">
        <v>1025</v>
      </c>
      <c r="B748" s="177">
        <v>9811677585</v>
      </c>
      <c r="C748" s="177" t="s">
        <v>951</v>
      </c>
      <c r="D748" s="179">
        <v>106881</v>
      </c>
    </row>
    <row r="749" spans="1:4" ht="19.8" customHeight="1">
      <c r="A749" s="178" t="s">
        <v>1026</v>
      </c>
      <c r="B749" s="177">
        <v>9815282623</v>
      </c>
      <c r="C749" s="177" t="s">
        <v>951</v>
      </c>
      <c r="D749" s="179">
        <v>227961</v>
      </c>
    </row>
    <row r="750" spans="1:4" ht="19.8" customHeight="1">
      <c r="A750" s="178" t="s">
        <v>1027</v>
      </c>
      <c r="B750" s="177">
        <v>9911984543</v>
      </c>
      <c r="C750" s="177" t="s">
        <v>951</v>
      </c>
      <c r="D750" s="179">
        <v>282417</v>
      </c>
    </row>
    <row r="751" spans="1:4" ht="19.8" customHeight="1">
      <c r="A751" s="178" t="s">
        <v>1028</v>
      </c>
      <c r="B751" s="177">
        <v>9815822656</v>
      </c>
      <c r="C751" s="177" t="s">
        <v>951</v>
      </c>
      <c r="D751" s="179">
        <v>201855</v>
      </c>
    </row>
    <row r="752" spans="1:4" ht="19.8" customHeight="1">
      <c r="A752" s="178" t="s">
        <v>1029</v>
      </c>
      <c r="B752" s="177">
        <v>9999911125</v>
      </c>
      <c r="C752" s="177" t="s">
        <v>951</v>
      </c>
      <c r="D752" s="179">
        <v>442074</v>
      </c>
    </row>
    <row r="753" spans="1:4" ht="19.8" customHeight="1">
      <c r="A753" s="178" t="s">
        <v>1030</v>
      </c>
      <c r="B753" s="177">
        <v>9811155175</v>
      </c>
      <c r="C753" s="177" t="s">
        <v>951</v>
      </c>
      <c r="D753" s="179">
        <v>467115</v>
      </c>
    </row>
    <row r="754" spans="1:4" ht="19.8" customHeight="1">
      <c r="A754" s="178" t="s">
        <v>1031</v>
      </c>
      <c r="B754" s="177">
        <v>9815234932</v>
      </c>
      <c r="C754" s="177" t="s">
        <v>951</v>
      </c>
      <c r="D754" s="179">
        <v>366114</v>
      </c>
    </row>
    <row r="755" spans="1:4" ht="19.8" customHeight="1">
      <c r="A755" s="178" t="s">
        <v>1032</v>
      </c>
      <c r="B755" s="177">
        <v>9811579964</v>
      </c>
      <c r="C755" s="177" t="s">
        <v>951</v>
      </c>
      <c r="D755" s="179">
        <v>127342</v>
      </c>
    </row>
    <row r="756" spans="1:4" ht="19.8" customHeight="1">
      <c r="A756" s="178" t="s">
        <v>1033</v>
      </c>
      <c r="B756" s="177">
        <v>8852828721</v>
      </c>
      <c r="C756" s="177" t="s">
        <v>951</v>
      </c>
      <c r="D756" s="179">
        <v>207260</v>
      </c>
    </row>
    <row r="757" spans="1:4" ht="19.8" customHeight="1">
      <c r="A757" s="178" t="s">
        <v>1034</v>
      </c>
      <c r="B757" s="177">
        <v>9968518157</v>
      </c>
      <c r="C757" s="177" t="s">
        <v>951</v>
      </c>
      <c r="D757" s="179">
        <v>248835</v>
      </c>
    </row>
    <row r="758" spans="1:4" ht="19.8" customHeight="1">
      <c r="A758" s="178" t="s">
        <v>1035</v>
      </c>
      <c r="B758" s="177">
        <v>9811546297</v>
      </c>
      <c r="C758" s="177" t="s">
        <v>951</v>
      </c>
      <c r="D758" s="179">
        <v>156060</v>
      </c>
    </row>
    <row r="759" spans="1:4" ht="19.8" customHeight="1">
      <c r="A759" s="178" t="s">
        <v>1036</v>
      </c>
      <c r="B759" s="177">
        <v>9815566951</v>
      </c>
      <c r="C759" s="177" t="s">
        <v>951</v>
      </c>
      <c r="D759" s="179">
        <v>331980</v>
      </c>
    </row>
    <row r="760" spans="1:4" ht="19.8" customHeight="1">
      <c r="A760" s="178" t="s">
        <v>1037</v>
      </c>
      <c r="B760" s="177">
        <v>9313553531</v>
      </c>
      <c r="C760" s="177" t="s">
        <v>951</v>
      </c>
      <c r="D760" s="179">
        <v>236640</v>
      </c>
    </row>
    <row r="761" spans="1:4" ht="19.8" customHeight="1">
      <c r="A761" s="178" t="s">
        <v>1038</v>
      </c>
      <c r="B761" s="177">
        <v>9815346269</v>
      </c>
      <c r="C761" s="177" t="s">
        <v>951</v>
      </c>
      <c r="D761" s="179">
        <v>487180</v>
      </c>
    </row>
    <row r="762" spans="1:4" ht="19.8" customHeight="1">
      <c r="A762" s="178" t="s">
        <v>1039</v>
      </c>
      <c r="B762" s="177">
        <v>9868257795</v>
      </c>
      <c r="C762" s="177" t="s">
        <v>951</v>
      </c>
      <c r="D762" s="179">
        <v>476428</v>
      </c>
    </row>
    <row r="763" spans="1:4" ht="19.8" customHeight="1">
      <c r="A763" s="178" t="s">
        <v>1040</v>
      </c>
      <c r="B763" s="177">
        <v>9815154222</v>
      </c>
      <c r="C763" s="177" t="s">
        <v>951</v>
      </c>
      <c r="D763" s="179">
        <v>238401</v>
      </c>
    </row>
    <row r="764" spans="1:4" ht="19.8" customHeight="1">
      <c r="A764" s="178" t="s">
        <v>1041</v>
      </c>
      <c r="B764" s="177">
        <v>9891572855</v>
      </c>
      <c r="C764" s="177" t="s">
        <v>951</v>
      </c>
      <c r="D764" s="179">
        <v>137551</v>
      </c>
    </row>
    <row r="765" spans="1:4" ht="19.8" customHeight="1">
      <c r="A765" s="178" t="s">
        <v>1042</v>
      </c>
      <c r="B765" s="177">
        <v>9873588421</v>
      </c>
      <c r="C765" s="177" t="s">
        <v>951</v>
      </c>
      <c r="D765" s="179">
        <v>337446</v>
      </c>
    </row>
    <row r="766" spans="1:4" ht="19.8" customHeight="1">
      <c r="A766" s="178" t="s">
        <v>1043</v>
      </c>
      <c r="B766" s="177">
        <v>9811855566</v>
      </c>
      <c r="C766" s="177" t="s">
        <v>951</v>
      </c>
      <c r="D766" s="179">
        <v>378277</v>
      </c>
    </row>
    <row r="767" spans="1:4" ht="19.8" customHeight="1">
      <c r="A767" s="178" t="s">
        <v>1044</v>
      </c>
      <c r="B767" s="177">
        <v>9355255265</v>
      </c>
      <c r="C767" s="177" t="s">
        <v>951</v>
      </c>
      <c r="D767" s="179">
        <v>474090</v>
      </c>
    </row>
    <row r="768" spans="1:4" ht="19.8" customHeight="1">
      <c r="A768" s="178" t="s">
        <v>1045</v>
      </c>
      <c r="B768" s="177">
        <v>9313561798</v>
      </c>
      <c r="C768" s="177" t="s">
        <v>951</v>
      </c>
      <c r="D768" s="179">
        <v>268618</v>
      </c>
    </row>
    <row r="769" spans="1:4" ht="19.8" customHeight="1">
      <c r="A769" s="178" t="s">
        <v>1046</v>
      </c>
      <c r="B769" s="177">
        <v>9811273352</v>
      </c>
      <c r="C769" s="177" t="s">
        <v>951</v>
      </c>
      <c r="D769" s="179">
        <v>354885</v>
      </c>
    </row>
    <row r="770" spans="1:4" ht="19.8" customHeight="1">
      <c r="A770" s="178" t="s">
        <v>1047</v>
      </c>
      <c r="B770" s="177">
        <v>9545525655</v>
      </c>
      <c r="C770" s="177" t="s">
        <v>951</v>
      </c>
      <c r="D770" s="179">
        <v>134151</v>
      </c>
    </row>
    <row r="771" spans="1:4" ht="19.8" customHeight="1">
      <c r="A771" s="178" t="s">
        <v>1048</v>
      </c>
      <c r="B771" s="177">
        <v>9899817849</v>
      </c>
      <c r="C771" s="177" t="s">
        <v>951</v>
      </c>
      <c r="D771" s="179">
        <v>391212</v>
      </c>
    </row>
    <row r="772" spans="1:4" ht="19.8" customHeight="1">
      <c r="A772" s="178" t="s">
        <v>1049</v>
      </c>
      <c r="B772" s="177">
        <v>9811591211</v>
      </c>
      <c r="C772" s="177" t="s">
        <v>951</v>
      </c>
      <c r="D772" s="179">
        <v>212304</v>
      </c>
    </row>
    <row r="773" spans="1:4" ht="19.8" customHeight="1">
      <c r="A773" s="178" t="s">
        <v>1050</v>
      </c>
      <c r="B773" s="177">
        <v>9212173695</v>
      </c>
      <c r="C773" s="177" t="s">
        <v>951</v>
      </c>
      <c r="D773" s="179">
        <v>481456</v>
      </c>
    </row>
    <row r="774" spans="1:4" ht="19.8" customHeight="1">
      <c r="A774" s="178" t="s">
        <v>1051</v>
      </c>
      <c r="B774" s="177">
        <v>9815114592</v>
      </c>
      <c r="C774" s="177" t="s">
        <v>951</v>
      </c>
      <c r="D774" s="179">
        <v>307278</v>
      </c>
    </row>
    <row r="775" spans="1:4" ht="19.8" customHeight="1">
      <c r="A775" s="178" t="s">
        <v>1052</v>
      </c>
      <c r="B775" s="177">
        <v>9915293315</v>
      </c>
      <c r="C775" s="177" t="s">
        <v>951</v>
      </c>
      <c r="D775" s="179">
        <v>299616</v>
      </c>
    </row>
    <row r="776" spans="1:4" ht="19.8" customHeight="1">
      <c r="A776" s="178" t="s">
        <v>1053</v>
      </c>
      <c r="B776" s="177">
        <v>9312875712</v>
      </c>
      <c r="C776" s="177" t="s">
        <v>951</v>
      </c>
      <c r="D776" s="179">
        <v>416666</v>
      </c>
    </row>
    <row r="777" spans="1:4" ht="19.8" customHeight="1">
      <c r="A777" s="178" t="s">
        <v>1054</v>
      </c>
      <c r="B777" s="177">
        <v>9818991866</v>
      </c>
      <c r="C777" s="177" t="s">
        <v>951</v>
      </c>
      <c r="D777" s="179">
        <v>112054</v>
      </c>
    </row>
    <row r="778" spans="1:4" ht="19.8" customHeight="1">
      <c r="A778" s="178" t="s">
        <v>1055</v>
      </c>
      <c r="B778" s="177">
        <v>9313622518</v>
      </c>
      <c r="C778" s="177" t="s">
        <v>951</v>
      </c>
      <c r="D778" s="179">
        <v>345864</v>
      </c>
    </row>
    <row r="779" spans="1:4" ht="19.8" customHeight="1">
      <c r="A779" s="178" t="s">
        <v>1056</v>
      </c>
      <c r="B779" s="177">
        <v>9868589799</v>
      </c>
      <c r="C779" s="177" t="s">
        <v>951</v>
      </c>
      <c r="D779" s="179">
        <v>308962</v>
      </c>
    </row>
    <row r="780" spans="1:4" ht="19.8" customHeight="1">
      <c r="A780" s="178" t="s">
        <v>1057</v>
      </c>
      <c r="B780" s="177">
        <v>9815533325</v>
      </c>
      <c r="C780" s="177" t="s">
        <v>951</v>
      </c>
      <c r="D780" s="179">
        <v>354606</v>
      </c>
    </row>
    <row r="781" spans="1:4" ht="19.8" customHeight="1">
      <c r="A781" s="178" t="s">
        <v>1058</v>
      </c>
      <c r="B781" s="177">
        <v>9968282732</v>
      </c>
      <c r="C781" s="177" t="s">
        <v>951</v>
      </c>
      <c r="D781" s="179">
        <v>125545</v>
      </c>
    </row>
    <row r="782" spans="1:4" ht="19.8" customHeight="1">
      <c r="A782" s="178" t="s">
        <v>1059</v>
      </c>
      <c r="B782" s="177">
        <v>9818426165</v>
      </c>
      <c r="C782" s="177" t="s">
        <v>951</v>
      </c>
      <c r="D782" s="179">
        <v>130371</v>
      </c>
    </row>
    <row r="783" spans="1:4" ht="19.8" customHeight="1">
      <c r="A783" s="178" t="s">
        <v>1060</v>
      </c>
      <c r="B783" s="177">
        <v>9811589447</v>
      </c>
      <c r="C783" s="177" t="s">
        <v>951</v>
      </c>
      <c r="D783" s="179">
        <v>312829</v>
      </c>
    </row>
    <row r="784" spans="1:4" ht="19.8" customHeight="1">
      <c r="A784" s="178" t="s">
        <v>384</v>
      </c>
      <c r="B784" s="177">
        <v>9818548795</v>
      </c>
      <c r="C784" s="177" t="s">
        <v>951</v>
      </c>
      <c r="D784" s="179">
        <v>477765</v>
      </c>
    </row>
    <row r="785" spans="1:4" ht="19.8" customHeight="1">
      <c r="A785" s="178" t="s">
        <v>1061</v>
      </c>
      <c r="B785" s="177">
        <v>9873931551</v>
      </c>
      <c r="C785" s="177" t="s">
        <v>951</v>
      </c>
      <c r="D785" s="179">
        <v>130582</v>
      </c>
    </row>
    <row r="786" spans="1:4" ht="19.8" customHeight="1">
      <c r="A786" s="178" t="s">
        <v>1062</v>
      </c>
      <c r="B786" s="177">
        <v>9873114488</v>
      </c>
      <c r="C786" s="177" t="s">
        <v>951</v>
      </c>
      <c r="D786" s="179">
        <v>453892</v>
      </c>
    </row>
    <row r="787" spans="1:4" ht="19.8" customHeight="1">
      <c r="A787" s="178" t="s">
        <v>1063</v>
      </c>
      <c r="B787" s="177">
        <v>9815532157</v>
      </c>
      <c r="C787" s="177" t="s">
        <v>951</v>
      </c>
      <c r="D787" s="179">
        <v>459786</v>
      </c>
    </row>
    <row r="788" spans="1:4" ht="19.8" customHeight="1">
      <c r="A788" s="178" t="s">
        <v>1064</v>
      </c>
      <c r="B788" s="177">
        <v>9811255918</v>
      </c>
      <c r="C788" s="177" t="s">
        <v>951</v>
      </c>
      <c r="D788" s="179">
        <v>412981</v>
      </c>
    </row>
    <row r="789" spans="1:4" ht="19.8" customHeight="1">
      <c r="A789" s="178" t="s">
        <v>1065</v>
      </c>
      <c r="B789" s="177">
        <v>9811583892</v>
      </c>
      <c r="C789" s="177" t="s">
        <v>951</v>
      </c>
      <c r="D789" s="179">
        <v>225834</v>
      </c>
    </row>
    <row r="790" spans="1:4" ht="19.8" customHeight="1">
      <c r="A790" s="178" t="s">
        <v>1066</v>
      </c>
      <c r="B790" s="177">
        <v>9655628666</v>
      </c>
      <c r="C790" s="177" t="s">
        <v>951</v>
      </c>
      <c r="D790" s="179">
        <v>208115</v>
      </c>
    </row>
    <row r="791" spans="1:4" ht="19.8" customHeight="1">
      <c r="A791" s="178" t="s">
        <v>1067</v>
      </c>
      <c r="B791" s="177">
        <v>9915573414</v>
      </c>
      <c r="C791" s="177" t="s">
        <v>951</v>
      </c>
      <c r="D791" s="179">
        <v>296641</v>
      </c>
    </row>
    <row r="792" spans="1:4" ht="19.8" customHeight="1">
      <c r="A792" s="178" t="s">
        <v>1068</v>
      </c>
      <c r="B792" s="177">
        <v>9582158557</v>
      </c>
      <c r="C792" s="177" t="s">
        <v>951</v>
      </c>
      <c r="D792" s="179">
        <v>121243</v>
      </c>
    </row>
    <row r="793" spans="1:4" ht="19.8" customHeight="1">
      <c r="A793" s="178" t="s">
        <v>1069</v>
      </c>
      <c r="B793" s="177">
        <v>9815857474</v>
      </c>
      <c r="C793" s="177" t="s">
        <v>951</v>
      </c>
      <c r="D793" s="179">
        <v>280507</v>
      </c>
    </row>
    <row r="794" spans="1:4" ht="19.8" customHeight="1">
      <c r="A794" s="178" t="s">
        <v>1070</v>
      </c>
      <c r="B794" s="177">
        <v>9891557611</v>
      </c>
      <c r="C794" s="177" t="s">
        <v>951</v>
      </c>
      <c r="D794" s="179">
        <v>196169</v>
      </c>
    </row>
    <row r="795" spans="1:4" ht="19.8" customHeight="1">
      <c r="A795" s="178" t="s">
        <v>1071</v>
      </c>
      <c r="B795" s="177">
        <v>9811899997</v>
      </c>
      <c r="C795" s="177" t="s">
        <v>951</v>
      </c>
      <c r="D795" s="179">
        <v>167751</v>
      </c>
    </row>
    <row r="796" spans="1:4" ht="19.8" customHeight="1">
      <c r="A796" s="178" t="s">
        <v>1072</v>
      </c>
      <c r="B796" s="177">
        <v>9315247475</v>
      </c>
      <c r="C796" s="177" t="s">
        <v>951</v>
      </c>
      <c r="D796" s="179">
        <v>359752</v>
      </c>
    </row>
    <row r="797" spans="1:4" ht="19.8" customHeight="1">
      <c r="A797" s="178" t="s">
        <v>1073</v>
      </c>
      <c r="B797" s="177">
        <v>9815513765</v>
      </c>
      <c r="C797" s="177" t="s">
        <v>951</v>
      </c>
      <c r="D797" s="179">
        <v>150393</v>
      </c>
    </row>
    <row r="798" spans="1:4" ht="19.8" customHeight="1">
      <c r="A798" s="178" t="s">
        <v>1074</v>
      </c>
      <c r="B798" s="177">
        <v>9995623255</v>
      </c>
      <c r="C798" s="177" t="s">
        <v>951</v>
      </c>
      <c r="D798" s="179">
        <v>451859</v>
      </c>
    </row>
    <row r="799" spans="1:4" ht="19.8" customHeight="1">
      <c r="A799" s="178" t="s">
        <v>1075</v>
      </c>
      <c r="B799" s="177">
        <v>9811273798</v>
      </c>
      <c r="C799" s="177" t="s">
        <v>951</v>
      </c>
      <c r="D799" s="179">
        <v>276820</v>
      </c>
    </row>
    <row r="800" spans="1:4" ht="19.8" customHeight="1">
      <c r="A800" s="178" t="s">
        <v>1076</v>
      </c>
      <c r="B800" s="177">
        <v>9915266111</v>
      </c>
      <c r="C800" s="177" t="s">
        <v>951</v>
      </c>
      <c r="D800" s="179">
        <v>183277</v>
      </c>
    </row>
    <row r="801" spans="1:4" ht="19.8" customHeight="1">
      <c r="A801" s="178" t="s">
        <v>1077</v>
      </c>
      <c r="B801" s="177">
        <v>9899965974</v>
      </c>
      <c r="C801" s="177" t="s">
        <v>951</v>
      </c>
      <c r="D801" s="179">
        <v>191312</v>
      </c>
    </row>
    <row r="802" spans="1:4" ht="19.8" customHeight="1">
      <c r="A802" s="178" t="s">
        <v>1078</v>
      </c>
      <c r="B802" s="177">
        <v>9915638515</v>
      </c>
      <c r="C802" s="177" t="s">
        <v>951</v>
      </c>
      <c r="D802" s="179">
        <v>342518</v>
      </c>
    </row>
    <row r="803" spans="1:4" ht="19.8" customHeight="1">
      <c r="A803" s="178" t="s">
        <v>1079</v>
      </c>
      <c r="B803" s="177">
        <v>9999956965</v>
      </c>
      <c r="C803" s="177" t="s">
        <v>951</v>
      </c>
      <c r="D803" s="179">
        <v>166172</v>
      </c>
    </row>
    <row r="804" spans="1:4" ht="19.8" customHeight="1">
      <c r="A804" s="178" t="s">
        <v>1080</v>
      </c>
      <c r="B804" s="177">
        <v>9871292751</v>
      </c>
      <c r="C804" s="177" t="s">
        <v>951</v>
      </c>
      <c r="D804" s="179">
        <v>275308</v>
      </c>
    </row>
    <row r="805" spans="1:4" ht="19.8" customHeight="1">
      <c r="A805" s="178" t="s">
        <v>1081</v>
      </c>
      <c r="B805" s="177">
        <v>9971888952</v>
      </c>
      <c r="C805" s="177" t="s">
        <v>951</v>
      </c>
      <c r="D805" s="179">
        <v>272151</v>
      </c>
    </row>
    <row r="806" spans="1:4" ht="19.8" customHeight="1">
      <c r="A806" s="178" t="s">
        <v>1082</v>
      </c>
      <c r="B806" s="177">
        <v>9818113111</v>
      </c>
      <c r="C806" s="177" t="s">
        <v>951</v>
      </c>
      <c r="D806" s="179">
        <v>301678</v>
      </c>
    </row>
    <row r="807" spans="1:4" ht="19.8" customHeight="1">
      <c r="A807" s="178" t="s">
        <v>1083</v>
      </c>
      <c r="B807" s="177">
        <v>9873768255</v>
      </c>
      <c r="C807" s="177" t="s">
        <v>951</v>
      </c>
      <c r="D807" s="179">
        <v>233093</v>
      </c>
    </row>
    <row r="808" spans="1:4" ht="19.8" customHeight="1">
      <c r="A808" s="178" t="s">
        <v>1084</v>
      </c>
      <c r="B808" s="177">
        <v>9818595556</v>
      </c>
      <c r="C808" s="177" t="s">
        <v>951</v>
      </c>
      <c r="D808" s="179">
        <v>431799</v>
      </c>
    </row>
    <row r="809" spans="1:4" ht="19.8" customHeight="1">
      <c r="A809" s="178" t="s">
        <v>1085</v>
      </c>
      <c r="B809" s="177">
        <v>9811355569</v>
      </c>
      <c r="C809" s="177" t="s">
        <v>951</v>
      </c>
      <c r="D809" s="179">
        <v>271499</v>
      </c>
    </row>
    <row r="810" spans="1:4" ht="19.8" customHeight="1">
      <c r="A810" s="178" t="s">
        <v>1086</v>
      </c>
      <c r="B810" s="177">
        <v>9815161639</v>
      </c>
      <c r="C810" s="177" t="s">
        <v>951</v>
      </c>
      <c r="D810" s="179">
        <v>122771</v>
      </c>
    </row>
    <row r="811" spans="1:4" ht="19.8" customHeight="1">
      <c r="A811" s="178" t="s">
        <v>1087</v>
      </c>
      <c r="B811" s="177">
        <v>9313721345</v>
      </c>
      <c r="C811" s="177" t="s">
        <v>951</v>
      </c>
      <c r="D811" s="179">
        <v>301297</v>
      </c>
    </row>
    <row r="812" spans="1:4" ht="19.8" customHeight="1">
      <c r="A812" s="178" t="s">
        <v>1088</v>
      </c>
      <c r="B812" s="177">
        <v>9815356158</v>
      </c>
      <c r="C812" s="177" t="s">
        <v>951</v>
      </c>
      <c r="D812" s="179">
        <v>205767</v>
      </c>
    </row>
    <row r="813" spans="1:4" ht="19.8" customHeight="1">
      <c r="A813" s="178" t="s">
        <v>1089</v>
      </c>
      <c r="B813" s="177">
        <v>9815549775</v>
      </c>
      <c r="C813" s="177" t="s">
        <v>951</v>
      </c>
      <c r="D813" s="179">
        <v>409784</v>
      </c>
    </row>
    <row r="814" spans="1:4" ht="19.8" customHeight="1">
      <c r="A814" s="178" t="s">
        <v>1090</v>
      </c>
      <c r="B814" s="177">
        <v>9815146159</v>
      </c>
      <c r="C814" s="177" t="s">
        <v>951</v>
      </c>
      <c r="D814" s="179">
        <v>142344</v>
      </c>
    </row>
    <row r="815" spans="1:4" ht="19.8" customHeight="1">
      <c r="A815" s="178" t="s">
        <v>1091</v>
      </c>
      <c r="B815" s="177">
        <v>9871975179</v>
      </c>
      <c r="C815" s="177" t="s">
        <v>951</v>
      </c>
      <c r="D815" s="179">
        <v>245868</v>
      </c>
    </row>
    <row r="816" spans="1:4" ht="19.8" customHeight="1">
      <c r="A816" s="178" t="s">
        <v>1092</v>
      </c>
      <c r="B816" s="177">
        <v>9215855888</v>
      </c>
      <c r="C816" s="177" t="s">
        <v>951</v>
      </c>
      <c r="D816" s="179">
        <v>497293</v>
      </c>
    </row>
    <row r="817" spans="1:4" ht="19.8" customHeight="1">
      <c r="A817" s="178" t="s">
        <v>1093</v>
      </c>
      <c r="B817" s="177">
        <v>9811945584</v>
      </c>
      <c r="C817" s="177" t="s">
        <v>951</v>
      </c>
      <c r="D817" s="179">
        <v>106973</v>
      </c>
    </row>
    <row r="818" spans="1:4" ht="19.8" customHeight="1">
      <c r="A818" s="178" t="s">
        <v>1094</v>
      </c>
      <c r="B818" s="177">
        <v>9815157224</v>
      </c>
      <c r="C818" s="177" t="s">
        <v>951</v>
      </c>
      <c r="D818" s="179">
        <v>328605</v>
      </c>
    </row>
    <row r="819" spans="1:4" ht="19.8" customHeight="1">
      <c r="A819" s="178" t="s">
        <v>1095</v>
      </c>
      <c r="B819" s="177">
        <v>9255487953</v>
      </c>
      <c r="C819" s="177" t="s">
        <v>951</v>
      </c>
      <c r="D819" s="179">
        <v>155259</v>
      </c>
    </row>
    <row r="820" spans="1:4" ht="19.8" customHeight="1">
      <c r="A820" s="178" t="s">
        <v>1096</v>
      </c>
      <c r="B820" s="177">
        <v>9818224545</v>
      </c>
      <c r="C820" s="177" t="s">
        <v>951</v>
      </c>
      <c r="D820" s="179">
        <v>131293</v>
      </c>
    </row>
    <row r="821" spans="1:4" ht="19.8" customHeight="1">
      <c r="A821" s="178" t="s">
        <v>1097</v>
      </c>
      <c r="B821" s="177">
        <v>9811596751</v>
      </c>
      <c r="C821" s="177" t="s">
        <v>951</v>
      </c>
      <c r="D821" s="179">
        <v>324282</v>
      </c>
    </row>
    <row r="822" spans="1:4" ht="19.8" customHeight="1">
      <c r="A822" s="178" t="s">
        <v>1098</v>
      </c>
      <c r="B822" s="177">
        <v>9811252292</v>
      </c>
      <c r="C822" s="177" t="s">
        <v>951</v>
      </c>
      <c r="D822" s="179">
        <v>324006</v>
      </c>
    </row>
    <row r="823" spans="1:4" ht="19.8" customHeight="1">
      <c r="A823" s="178" t="s">
        <v>1099</v>
      </c>
      <c r="B823" s="177">
        <v>9871338124</v>
      </c>
      <c r="C823" s="177" t="s">
        <v>951</v>
      </c>
      <c r="D823" s="179">
        <v>178609</v>
      </c>
    </row>
    <row r="824" spans="1:4" ht="19.8" customHeight="1">
      <c r="A824" s="178" t="s">
        <v>1100</v>
      </c>
      <c r="B824" s="177">
        <v>8865753555</v>
      </c>
      <c r="C824" s="177" t="s">
        <v>951</v>
      </c>
      <c r="D824" s="179">
        <v>487131</v>
      </c>
    </row>
    <row r="825" spans="1:4" ht="19.8" customHeight="1">
      <c r="A825" s="178" t="s">
        <v>1101</v>
      </c>
      <c r="B825" s="177">
        <v>9958573947</v>
      </c>
      <c r="C825" s="177" t="s">
        <v>951</v>
      </c>
      <c r="D825" s="179">
        <v>218211</v>
      </c>
    </row>
    <row r="826" spans="1:4" ht="19.8" customHeight="1">
      <c r="A826" s="178" t="s">
        <v>1102</v>
      </c>
      <c r="B826" s="177">
        <v>9654529823</v>
      </c>
      <c r="C826" s="177" t="s">
        <v>951</v>
      </c>
      <c r="D826" s="179">
        <v>189562</v>
      </c>
    </row>
    <row r="827" spans="1:4" ht="19.8" customHeight="1">
      <c r="A827" s="178" t="s">
        <v>1103</v>
      </c>
      <c r="B827" s="177">
        <v>9958294916</v>
      </c>
      <c r="C827" s="177" t="s">
        <v>951</v>
      </c>
      <c r="D827" s="179">
        <v>383558</v>
      </c>
    </row>
    <row r="828" spans="1:4" ht="19.8" customHeight="1">
      <c r="A828" s="178" t="s">
        <v>1104</v>
      </c>
      <c r="B828" s="177">
        <v>9313121258</v>
      </c>
      <c r="C828" s="177" t="s">
        <v>951</v>
      </c>
      <c r="D828" s="179">
        <v>371854</v>
      </c>
    </row>
    <row r="829" spans="1:4" ht="19.8" customHeight="1">
      <c r="A829" s="178" t="s">
        <v>1105</v>
      </c>
      <c r="B829" s="177">
        <v>8527552424</v>
      </c>
      <c r="C829" s="177" t="s">
        <v>951</v>
      </c>
      <c r="D829" s="179">
        <v>257969</v>
      </c>
    </row>
    <row r="830" spans="1:4" ht="19.8" customHeight="1">
      <c r="A830" s="178" t="s">
        <v>1106</v>
      </c>
      <c r="B830" s="177">
        <v>9818665533</v>
      </c>
      <c r="C830" s="177" t="s">
        <v>951</v>
      </c>
      <c r="D830" s="179">
        <v>367078</v>
      </c>
    </row>
    <row r="831" spans="1:4" ht="19.8" customHeight="1">
      <c r="A831" s="178" t="s">
        <v>1107</v>
      </c>
      <c r="B831" s="177">
        <v>9871148555</v>
      </c>
      <c r="C831" s="177" t="s">
        <v>951</v>
      </c>
      <c r="D831" s="179">
        <v>177285</v>
      </c>
    </row>
    <row r="832" spans="1:4" ht="19.8" customHeight="1">
      <c r="A832" s="178" t="s">
        <v>1108</v>
      </c>
      <c r="B832" s="177">
        <v>9868391591</v>
      </c>
      <c r="C832" s="177" t="s">
        <v>951</v>
      </c>
      <c r="D832" s="179">
        <v>474874</v>
      </c>
    </row>
    <row r="833" spans="1:4" ht="19.8" customHeight="1">
      <c r="A833" s="178" t="s">
        <v>1109</v>
      </c>
      <c r="B833" s="177">
        <v>9891594448</v>
      </c>
      <c r="C833" s="177" t="s">
        <v>951</v>
      </c>
      <c r="D833" s="179">
        <v>284024</v>
      </c>
    </row>
    <row r="834" spans="1:4" ht="19.8" customHeight="1">
      <c r="A834" s="178" t="s">
        <v>1110</v>
      </c>
      <c r="B834" s="177">
        <v>9711555877</v>
      </c>
      <c r="C834" s="177" t="s">
        <v>951</v>
      </c>
      <c r="D834" s="179">
        <v>333172</v>
      </c>
    </row>
    <row r="835" spans="1:4" ht="19.8" customHeight="1">
      <c r="A835" s="178" t="s">
        <v>1111</v>
      </c>
      <c r="B835" s="177">
        <v>9811479551</v>
      </c>
      <c r="C835" s="177" t="s">
        <v>951</v>
      </c>
      <c r="D835" s="179">
        <v>156823</v>
      </c>
    </row>
    <row r="836" spans="1:4" ht="19.8" customHeight="1">
      <c r="A836" s="178" t="s">
        <v>1112</v>
      </c>
      <c r="B836" s="177">
        <v>9815274588</v>
      </c>
      <c r="C836" s="177" t="s">
        <v>951</v>
      </c>
      <c r="D836" s="179">
        <v>294137</v>
      </c>
    </row>
    <row r="837" spans="1:4" ht="19.8" customHeight="1">
      <c r="A837" s="178" t="s">
        <v>1113</v>
      </c>
      <c r="B837" s="177">
        <v>9815867415</v>
      </c>
      <c r="C837" s="177" t="s">
        <v>951</v>
      </c>
      <c r="D837" s="179">
        <v>168582</v>
      </c>
    </row>
    <row r="838" spans="1:4" ht="19.8" customHeight="1">
      <c r="A838" s="178" t="s">
        <v>1114</v>
      </c>
      <c r="B838" s="177">
        <v>9811558599</v>
      </c>
      <c r="C838" s="177" t="s">
        <v>951</v>
      </c>
      <c r="D838" s="179">
        <v>184924</v>
      </c>
    </row>
    <row r="839" spans="1:4" ht="19.8" customHeight="1">
      <c r="A839" s="178" t="s">
        <v>1115</v>
      </c>
      <c r="B839" s="177">
        <v>9815552519</v>
      </c>
      <c r="C839" s="177" t="s">
        <v>951</v>
      </c>
      <c r="D839" s="179">
        <v>433278</v>
      </c>
    </row>
    <row r="840" spans="1:4" ht="19.8" customHeight="1">
      <c r="A840" s="178" t="s">
        <v>1116</v>
      </c>
      <c r="B840" s="177">
        <v>9871349915</v>
      </c>
      <c r="C840" s="177" t="s">
        <v>951</v>
      </c>
      <c r="D840" s="179">
        <v>201473</v>
      </c>
    </row>
    <row r="841" spans="1:4" ht="19.8" customHeight="1">
      <c r="A841" s="178" t="s">
        <v>1117</v>
      </c>
      <c r="B841" s="177">
        <v>9811166996</v>
      </c>
      <c r="C841" s="177" t="s">
        <v>951</v>
      </c>
      <c r="D841" s="179">
        <v>290618</v>
      </c>
    </row>
    <row r="842" spans="1:4" ht="19.8" customHeight="1">
      <c r="A842" s="178" t="s">
        <v>1118</v>
      </c>
      <c r="B842" s="177">
        <v>9815571255</v>
      </c>
      <c r="C842" s="177" t="s">
        <v>951</v>
      </c>
      <c r="D842" s="179">
        <v>459228</v>
      </c>
    </row>
    <row r="843" spans="1:4" ht="19.8" customHeight="1">
      <c r="A843" s="178" t="s">
        <v>1119</v>
      </c>
      <c r="B843" s="177">
        <v>9811157585</v>
      </c>
      <c r="C843" s="177" t="s">
        <v>951</v>
      </c>
      <c r="D843" s="179">
        <v>425956</v>
      </c>
    </row>
    <row r="844" spans="1:4" ht="19.8" customHeight="1">
      <c r="A844" s="178" t="s">
        <v>1120</v>
      </c>
      <c r="B844" s="177">
        <v>9818471185</v>
      </c>
      <c r="C844" s="177" t="s">
        <v>951</v>
      </c>
      <c r="D844" s="179">
        <v>192816</v>
      </c>
    </row>
    <row r="845" spans="1:4" ht="19.8" customHeight="1">
      <c r="A845" s="178" t="s">
        <v>1121</v>
      </c>
      <c r="B845" s="177">
        <v>9815575275</v>
      </c>
      <c r="C845" s="177" t="s">
        <v>951</v>
      </c>
      <c r="D845" s="179">
        <v>421841</v>
      </c>
    </row>
    <row r="846" spans="1:4" ht="19.8" customHeight="1">
      <c r="A846" s="178" t="s">
        <v>1122</v>
      </c>
      <c r="B846" s="177">
        <v>9899985441</v>
      </c>
      <c r="C846" s="177" t="s">
        <v>951</v>
      </c>
      <c r="D846" s="179">
        <v>268895</v>
      </c>
    </row>
    <row r="847" spans="1:4" ht="19.8" customHeight="1">
      <c r="A847" s="178" t="s">
        <v>1123</v>
      </c>
      <c r="B847" s="177">
        <v>9815159874</v>
      </c>
      <c r="C847" s="177" t="s">
        <v>951</v>
      </c>
      <c r="D847" s="179">
        <v>390256</v>
      </c>
    </row>
    <row r="848" spans="1:4" ht="19.8" customHeight="1">
      <c r="A848" s="178" t="s">
        <v>1124</v>
      </c>
      <c r="B848" s="177">
        <v>9599623944</v>
      </c>
      <c r="C848" s="177" t="s">
        <v>951</v>
      </c>
      <c r="D848" s="179">
        <v>304727</v>
      </c>
    </row>
    <row r="849" spans="1:4" ht="19.8" customHeight="1">
      <c r="A849" s="178" t="s">
        <v>1125</v>
      </c>
      <c r="B849" s="177">
        <v>9811594531</v>
      </c>
      <c r="C849" s="177" t="s">
        <v>951</v>
      </c>
      <c r="D849" s="179">
        <v>453518</v>
      </c>
    </row>
    <row r="850" spans="1:4" ht="19.8" customHeight="1">
      <c r="A850" s="178" t="s">
        <v>1126</v>
      </c>
      <c r="B850" s="177">
        <v>9815545423</v>
      </c>
      <c r="C850" s="177" t="s">
        <v>951</v>
      </c>
      <c r="D850" s="179">
        <v>304524</v>
      </c>
    </row>
    <row r="851" spans="1:4" ht="19.8" customHeight="1">
      <c r="A851" s="178" t="s">
        <v>1127</v>
      </c>
      <c r="B851" s="177">
        <v>9313887657</v>
      </c>
      <c r="C851" s="177" t="s">
        <v>951</v>
      </c>
      <c r="D851" s="179">
        <v>330504</v>
      </c>
    </row>
    <row r="852" spans="1:4" ht="19.8" customHeight="1">
      <c r="A852" s="178" t="s">
        <v>1128</v>
      </c>
      <c r="B852" s="177">
        <v>9811272245</v>
      </c>
      <c r="C852" s="177" t="s">
        <v>951</v>
      </c>
      <c r="D852" s="179">
        <v>427194</v>
      </c>
    </row>
    <row r="853" spans="1:4" ht="19.8" customHeight="1">
      <c r="A853" s="178" t="s">
        <v>1129</v>
      </c>
      <c r="B853" s="177">
        <v>8855533244</v>
      </c>
      <c r="C853" s="177" t="s">
        <v>951</v>
      </c>
      <c r="D853" s="179">
        <v>361395</v>
      </c>
    </row>
    <row r="854" spans="1:4" ht="19.8" customHeight="1">
      <c r="A854" s="178" t="s">
        <v>1130</v>
      </c>
      <c r="B854" s="177">
        <v>9899685388</v>
      </c>
      <c r="C854" s="177" t="s">
        <v>951</v>
      </c>
      <c r="D854" s="179">
        <v>417313</v>
      </c>
    </row>
    <row r="855" spans="1:4" ht="19.8" customHeight="1">
      <c r="A855" s="178" t="s">
        <v>1131</v>
      </c>
      <c r="B855" s="177">
        <v>9312225596</v>
      </c>
      <c r="C855" s="177" t="s">
        <v>951</v>
      </c>
      <c r="D855" s="179">
        <v>187151</v>
      </c>
    </row>
    <row r="856" spans="1:4" ht="19.8" customHeight="1">
      <c r="A856" s="178" t="s">
        <v>1132</v>
      </c>
      <c r="B856" s="177">
        <v>9312554254</v>
      </c>
      <c r="C856" s="177" t="s">
        <v>951</v>
      </c>
      <c r="D856" s="179">
        <v>478595</v>
      </c>
    </row>
    <row r="857" spans="1:4" ht="19.8" customHeight="1">
      <c r="A857" s="178" t="s">
        <v>1133</v>
      </c>
      <c r="B857" s="177">
        <v>9582158415</v>
      </c>
      <c r="C857" s="177" t="s">
        <v>951</v>
      </c>
      <c r="D857" s="179">
        <v>110630</v>
      </c>
    </row>
    <row r="858" spans="1:4" ht="19.8" customHeight="1">
      <c r="A858" s="178" t="s">
        <v>1134</v>
      </c>
      <c r="B858" s="177">
        <v>9868541255</v>
      </c>
      <c r="C858" s="177" t="s">
        <v>951</v>
      </c>
      <c r="D858" s="179">
        <v>130475</v>
      </c>
    </row>
    <row r="859" spans="1:4" ht="19.8" customHeight="1">
      <c r="A859" s="178" t="s">
        <v>487</v>
      </c>
      <c r="B859" s="177">
        <v>9717173457</v>
      </c>
      <c r="C859" s="177" t="s">
        <v>951</v>
      </c>
      <c r="D859" s="179">
        <v>198931</v>
      </c>
    </row>
    <row r="860" spans="1:4" ht="19.8" customHeight="1">
      <c r="A860" s="178" t="s">
        <v>1135</v>
      </c>
      <c r="B860" s="177">
        <v>9899993684</v>
      </c>
      <c r="C860" s="177" t="s">
        <v>951</v>
      </c>
      <c r="D860" s="179">
        <v>474143</v>
      </c>
    </row>
    <row r="861" spans="1:4" ht="19.8" customHeight="1">
      <c r="A861" s="178" t="s">
        <v>1136</v>
      </c>
      <c r="B861" s="177">
        <v>9899886488</v>
      </c>
      <c r="C861" s="177" t="s">
        <v>951</v>
      </c>
      <c r="D861" s="179">
        <v>332614</v>
      </c>
    </row>
    <row r="862" spans="1:4" ht="19.8" customHeight="1">
      <c r="A862" s="178" t="s">
        <v>1137</v>
      </c>
      <c r="B862" s="177">
        <v>9873838111</v>
      </c>
      <c r="C862" s="177" t="s">
        <v>951</v>
      </c>
      <c r="D862" s="179">
        <v>259608</v>
      </c>
    </row>
    <row r="863" spans="1:4" ht="19.8" customHeight="1">
      <c r="A863" s="178" t="s">
        <v>1138</v>
      </c>
      <c r="B863" s="177">
        <v>9815731941</v>
      </c>
      <c r="C863" s="177" t="s">
        <v>951</v>
      </c>
      <c r="D863" s="179">
        <v>149181</v>
      </c>
    </row>
    <row r="864" spans="1:4" ht="19.8" customHeight="1">
      <c r="A864" s="178" t="s">
        <v>1139</v>
      </c>
      <c r="B864" s="177">
        <v>9815582448</v>
      </c>
      <c r="C864" s="177" t="s">
        <v>951</v>
      </c>
      <c r="D864" s="179">
        <v>190249</v>
      </c>
    </row>
    <row r="865" spans="1:4" ht="19.8" customHeight="1">
      <c r="A865" s="178" t="s">
        <v>1140</v>
      </c>
      <c r="B865" s="177">
        <v>9868282377</v>
      </c>
      <c r="C865" s="177" t="s">
        <v>951</v>
      </c>
      <c r="D865" s="179">
        <v>162627</v>
      </c>
    </row>
    <row r="866" spans="1:4" ht="19.8" customHeight="1">
      <c r="A866" s="178" t="s">
        <v>1141</v>
      </c>
      <c r="B866" s="177">
        <v>9811586282</v>
      </c>
      <c r="C866" s="177" t="s">
        <v>951</v>
      </c>
      <c r="D866" s="179">
        <v>324729</v>
      </c>
    </row>
    <row r="867" spans="1:4" ht="19.8" customHeight="1">
      <c r="A867" s="178" t="s">
        <v>1142</v>
      </c>
      <c r="B867" s="177">
        <v>9958294955</v>
      </c>
      <c r="C867" s="177" t="s">
        <v>951</v>
      </c>
      <c r="D867" s="179">
        <v>377841</v>
      </c>
    </row>
    <row r="868" spans="1:4" ht="19.8" customHeight="1">
      <c r="A868" s="178" t="s">
        <v>1143</v>
      </c>
      <c r="B868" s="177">
        <v>9995169155</v>
      </c>
      <c r="C868" s="177" t="s">
        <v>951</v>
      </c>
      <c r="D868" s="179">
        <v>184736</v>
      </c>
    </row>
    <row r="869" spans="1:4" ht="19.8" customHeight="1">
      <c r="A869" s="178" t="s">
        <v>1144</v>
      </c>
      <c r="B869" s="177">
        <v>9873515116</v>
      </c>
      <c r="C869" s="177" t="s">
        <v>951</v>
      </c>
      <c r="D869" s="179">
        <v>188189</v>
      </c>
    </row>
    <row r="870" spans="1:4" ht="19.8" customHeight="1">
      <c r="A870" s="178" t="s">
        <v>1145</v>
      </c>
      <c r="B870" s="177">
        <v>9999429191</v>
      </c>
      <c r="C870" s="177" t="s">
        <v>951</v>
      </c>
      <c r="D870" s="179">
        <v>125927</v>
      </c>
    </row>
    <row r="871" spans="1:4" ht="19.8" customHeight="1">
      <c r="A871" s="178" t="s">
        <v>1146</v>
      </c>
      <c r="B871" s="177">
        <v>9811884122</v>
      </c>
      <c r="C871" s="177" t="s">
        <v>951</v>
      </c>
      <c r="D871" s="179">
        <v>411671</v>
      </c>
    </row>
    <row r="872" spans="1:4" ht="19.8" customHeight="1">
      <c r="A872" s="178" t="s">
        <v>1147</v>
      </c>
      <c r="B872" s="177">
        <v>9312724216</v>
      </c>
      <c r="C872" s="177" t="s">
        <v>951</v>
      </c>
      <c r="D872" s="179">
        <v>237744</v>
      </c>
    </row>
    <row r="873" spans="1:4" ht="19.8" customHeight="1">
      <c r="A873" s="178" t="s">
        <v>1148</v>
      </c>
      <c r="B873" s="177">
        <v>9818635544</v>
      </c>
      <c r="C873" s="177" t="s">
        <v>951</v>
      </c>
      <c r="D873" s="179">
        <v>101353</v>
      </c>
    </row>
    <row r="874" spans="1:4" ht="19.8" customHeight="1">
      <c r="A874" s="178" t="s">
        <v>1149</v>
      </c>
      <c r="B874" s="177">
        <v>9355876836</v>
      </c>
      <c r="C874" s="177" t="s">
        <v>951</v>
      </c>
      <c r="D874" s="179">
        <v>323136</v>
      </c>
    </row>
    <row r="875" spans="1:4" ht="19.8" customHeight="1">
      <c r="A875" s="178" t="s">
        <v>1150</v>
      </c>
      <c r="B875" s="177">
        <v>9815221934</v>
      </c>
      <c r="C875" s="177" t="s">
        <v>951</v>
      </c>
      <c r="D875" s="179">
        <v>156489</v>
      </c>
    </row>
    <row r="876" spans="1:4" ht="19.8" customHeight="1">
      <c r="A876" s="178" t="s">
        <v>1151</v>
      </c>
      <c r="B876" s="177">
        <v>9815511551</v>
      </c>
      <c r="C876" s="177" t="s">
        <v>951</v>
      </c>
      <c r="D876" s="179">
        <v>406012</v>
      </c>
    </row>
    <row r="877" spans="1:4" ht="19.8" customHeight="1">
      <c r="A877" s="178" t="s">
        <v>1152</v>
      </c>
      <c r="B877" s="177">
        <v>9953639985</v>
      </c>
      <c r="C877" s="177" t="s">
        <v>951</v>
      </c>
      <c r="D877" s="179">
        <v>414672</v>
      </c>
    </row>
    <row r="878" spans="1:4" ht="19.8" customHeight="1">
      <c r="A878" s="178" t="s">
        <v>1153</v>
      </c>
      <c r="B878" s="177">
        <v>9818158845</v>
      </c>
      <c r="C878" s="177" t="s">
        <v>951</v>
      </c>
      <c r="D878" s="179">
        <v>492519</v>
      </c>
    </row>
    <row r="879" spans="1:4" ht="19.8" customHeight="1">
      <c r="A879" s="178" t="s">
        <v>1154</v>
      </c>
      <c r="B879" s="177">
        <v>9815181365</v>
      </c>
      <c r="C879" s="177" t="s">
        <v>951</v>
      </c>
      <c r="D879" s="179">
        <v>129368</v>
      </c>
    </row>
    <row r="880" spans="1:4" ht="19.8" customHeight="1">
      <c r="A880" s="178" t="s">
        <v>1155</v>
      </c>
      <c r="B880" s="177">
        <v>9815758231</v>
      </c>
      <c r="C880" s="177" t="s">
        <v>951</v>
      </c>
      <c r="D880" s="179">
        <v>442613</v>
      </c>
    </row>
    <row r="881" spans="1:4" ht="19.8" customHeight="1">
      <c r="A881" s="178" t="s">
        <v>1156</v>
      </c>
      <c r="B881" s="177">
        <v>9811515256</v>
      </c>
      <c r="C881" s="177" t="s">
        <v>951</v>
      </c>
      <c r="D881" s="179">
        <v>157663</v>
      </c>
    </row>
    <row r="882" spans="1:4" ht="19.8" customHeight="1">
      <c r="A882" s="178" t="s">
        <v>1157</v>
      </c>
      <c r="B882" s="177">
        <v>9899548375</v>
      </c>
      <c r="C882" s="177" t="s">
        <v>951</v>
      </c>
      <c r="D882" s="179">
        <v>222696</v>
      </c>
    </row>
    <row r="883" spans="1:4" ht="19.8" customHeight="1">
      <c r="A883" s="178" t="s">
        <v>1158</v>
      </c>
      <c r="B883" s="177">
        <v>9815563555</v>
      </c>
      <c r="C883" s="177" t="s">
        <v>951</v>
      </c>
      <c r="D883" s="179">
        <v>487599</v>
      </c>
    </row>
    <row r="884" spans="1:4" ht="19.8" customHeight="1">
      <c r="A884" s="178" t="s">
        <v>1159</v>
      </c>
      <c r="B884" s="177">
        <v>9815188929</v>
      </c>
      <c r="C884" s="177" t="s">
        <v>951</v>
      </c>
      <c r="D884" s="179">
        <v>184111</v>
      </c>
    </row>
    <row r="885" spans="1:4" ht="19.8" customHeight="1">
      <c r="A885" s="178" t="s">
        <v>1160</v>
      </c>
      <c r="B885" s="177">
        <v>9818758151</v>
      </c>
      <c r="C885" s="177" t="s">
        <v>951</v>
      </c>
      <c r="D885" s="179">
        <v>207750</v>
      </c>
    </row>
    <row r="886" spans="1:4" ht="19.8" customHeight="1">
      <c r="A886" s="178" t="s">
        <v>1161</v>
      </c>
      <c r="B886" s="177">
        <v>9815599511</v>
      </c>
      <c r="C886" s="177" t="s">
        <v>951</v>
      </c>
      <c r="D886" s="179">
        <v>333304</v>
      </c>
    </row>
    <row r="887" spans="1:4" ht="19.8" customHeight="1">
      <c r="A887" s="178" t="s">
        <v>1162</v>
      </c>
      <c r="B887" s="177">
        <v>9818185685</v>
      </c>
      <c r="C887" s="177" t="s">
        <v>951</v>
      </c>
      <c r="D887" s="179">
        <v>426817</v>
      </c>
    </row>
    <row r="888" spans="1:4" ht="19.8" customHeight="1">
      <c r="A888" s="178" t="s">
        <v>1163</v>
      </c>
      <c r="B888" s="177">
        <v>9958591741</v>
      </c>
      <c r="C888" s="177" t="s">
        <v>951</v>
      </c>
      <c r="D888" s="179">
        <v>152134</v>
      </c>
    </row>
    <row r="889" spans="1:4" ht="19.8" customHeight="1">
      <c r="A889" s="178" t="s">
        <v>1164</v>
      </c>
      <c r="B889" s="177">
        <v>9871698428</v>
      </c>
      <c r="C889" s="177" t="s">
        <v>951</v>
      </c>
      <c r="D889" s="179">
        <v>213850</v>
      </c>
    </row>
    <row r="890" spans="1:4" ht="19.8" customHeight="1">
      <c r="A890" s="178" t="s">
        <v>1165</v>
      </c>
      <c r="B890" s="177">
        <v>8855515544</v>
      </c>
      <c r="C890" s="177" t="s">
        <v>951</v>
      </c>
      <c r="D890" s="179">
        <v>425991</v>
      </c>
    </row>
    <row r="891" spans="1:4" ht="19.8" customHeight="1">
      <c r="A891" s="178" t="s">
        <v>1166</v>
      </c>
      <c r="B891" s="177">
        <v>9811182235</v>
      </c>
      <c r="C891" s="177" t="s">
        <v>951</v>
      </c>
      <c r="D891" s="179">
        <v>374140</v>
      </c>
    </row>
    <row r="892" spans="1:4" ht="19.8" customHeight="1">
      <c r="A892" s="178" t="s">
        <v>1167</v>
      </c>
      <c r="B892" s="177">
        <v>9815563214</v>
      </c>
      <c r="C892" s="177" t="s">
        <v>951</v>
      </c>
      <c r="D892" s="179">
        <v>268888</v>
      </c>
    </row>
    <row r="893" spans="1:4" ht="19.8" customHeight="1">
      <c r="A893" s="178" t="s">
        <v>1168</v>
      </c>
      <c r="B893" s="177">
        <v>9999517658</v>
      </c>
      <c r="C893" s="177" t="s">
        <v>951</v>
      </c>
      <c r="D893" s="179">
        <v>170027</v>
      </c>
    </row>
    <row r="894" spans="1:4" ht="19.8" customHeight="1">
      <c r="A894" s="178" t="s">
        <v>1169</v>
      </c>
      <c r="B894" s="177">
        <v>9815533633</v>
      </c>
      <c r="C894" s="177" t="s">
        <v>951</v>
      </c>
      <c r="D894" s="179">
        <v>350489</v>
      </c>
    </row>
    <row r="895" spans="1:4" ht="19.8" customHeight="1">
      <c r="A895" s="178" t="s">
        <v>1170</v>
      </c>
      <c r="B895" s="177">
        <v>9711547524</v>
      </c>
      <c r="C895" s="177" t="s">
        <v>951</v>
      </c>
      <c r="D895" s="179">
        <v>459038</v>
      </c>
    </row>
    <row r="896" spans="1:4" ht="19.8" customHeight="1">
      <c r="A896" s="178" t="s">
        <v>1171</v>
      </c>
      <c r="B896" s="177">
        <v>9999438385</v>
      </c>
      <c r="C896" s="177" t="s">
        <v>951</v>
      </c>
      <c r="D896" s="179">
        <v>316348</v>
      </c>
    </row>
    <row r="897" spans="1:4" ht="19.8" customHeight="1">
      <c r="A897" s="178" t="s">
        <v>1172</v>
      </c>
      <c r="B897" s="177">
        <v>9818915173</v>
      </c>
      <c r="C897" s="177" t="s">
        <v>951</v>
      </c>
      <c r="D897" s="179">
        <v>194946</v>
      </c>
    </row>
    <row r="898" spans="1:4" ht="19.8" customHeight="1">
      <c r="A898" s="178" t="s">
        <v>1173</v>
      </c>
      <c r="B898" s="177">
        <v>9312511883</v>
      </c>
      <c r="C898" s="177" t="s">
        <v>951</v>
      </c>
      <c r="D898" s="179">
        <v>275116</v>
      </c>
    </row>
    <row r="899" spans="1:4" ht="19.8" customHeight="1">
      <c r="A899" s="178" t="s">
        <v>1174</v>
      </c>
      <c r="B899" s="177">
        <v>9811273535</v>
      </c>
      <c r="C899" s="177" t="s">
        <v>951</v>
      </c>
      <c r="D899" s="179">
        <v>381184</v>
      </c>
    </row>
    <row r="900" spans="1:4" ht="19.8" customHeight="1">
      <c r="A900" s="178" t="s">
        <v>1175</v>
      </c>
      <c r="B900" s="177">
        <v>9815552911</v>
      </c>
      <c r="C900" s="177" t="s">
        <v>951</v>
      </c>
      <c r="D900" s="179">
        <v>258414</v>
      </c>
    </row>
    <row r="901" spans="1:4" ht="19.8" customHeight="1">
      <c r="A901" s="178" t="s">
        <v>1176</v>
      </c>
      <c r="B901" s="177">
        <v>8855324443</v>
      </c>
      <c r="C901" s="177" t="s">
        <v>951</v>
      </c>
      <c r="D901" s="179">
        <v>355258</v>
      </c>
    </row>
    <row r="902" spans="1:4" ht="19.8" customHeight="1">
      <c r="A902" s="178" t="s">
        <v>1177</v>
      </c>
      <c r="B902" s="177">
        <v>9815283153</v>
      </c>
      <c r="C902" s="177" t="s">
        <v>951</v>
      </c>
      <c r="D902" s="179">
        <v>485303</v>
      </c>
    </row>
    <row r="903" spans="1:4" ht="19.8" customHeight="1">
      <c r="A903" s="178" t="s">
        <v>1178</v>
      </c>
      <c r="B903" s="177">
        <v>9915377448</v>
      </c>
      <c r="C903" s="177" t="s">
        <v>951</v>
      </c>
      <c r="D903" s="179">
        <v>171711</v>
      </c>
    </row>
    <row r="904" spans="1:4" ht="19.8" customHeight="1">
      <c r="A904" s="178" t="s">
        <v>1179</v>
      </c>
      <c r="B904" s="177">
        <v>9999788949</v>
      </c>
      <c r="C904" s="177" t="s">
        <v>951</v>
      </c>
      <c r="D904" s="179">
        <v>298338</v>
      </c>
    </row>
    <row r="905" spans="1:4" ht="19.8" customHeight="1">
      <c r="A905" s="178" t="s">
        <v>1180</v>
      </c>
      <c r="B905" s="177">
        <v>9711298556</v>
      </c>
      <c r="C905" s="177" t="s">
        <v>951</v>
      </c>
      <c r="D905" s="179">
        <v>311225</v>
      </c>
    </row>
    <row r="906" spans="1:4" ht="19.8" customHeight="1">
      <c r="A906" s="178" t="s">
        <v>1181</v>
      </c>
      <c r="B906" s="177">
        <v>9717557446</v>
      </c>
      <c r="C906" s="177" t="s">
        <v>951</v>
      </c>
      <c r="D906" s="179">
        <v>189122</v>
      </c>
    </row>
    <row r="907" spans="1:4" ht="19.8" customHeight="1">
      <c r="A907" s="178" t="s">
        <v>1182</v>
      </c>
      <c r="B907" s="177">
        <v>9815169165</v>
      </c>
      <c r="C907" s="177" t="s">
        <v>951</v>
      </c>
      <c r="D907" s="179">
        <v>123996</v>
      </c>
    </row>
    <row r="908" spans="1:4" ht="19.8" customHeight="1">
      <c r="A908" s="178" t="s">
        <v>1183</v>
      </c>
      <c r="B908" s="177">
        <v>9811155587</v>
      </c>
      <c r="C908" s="177" t="s">
        <v>951</v>
      </c>
      <c r="D908" s="179">
        <v>362044</v>
      </c>
    </row>
    <row r="909" spans="1:4" ht="19.8" customHeight="1">
      <c r="A909" s="178" t="s">
        <v>1184</v>
      </c>
      <c r="B909" s="177">
        <v>9915828885</v>
      </c>
      <c r="C909" s="177" t="s">
        <v>951</v>
      </c>
      <c r="D909" s="179">
        <v>288346</v>
      </c>
    </row>
    <row r="910" spans="1:4" ht="19.8" customHeight="1">
      <c r="A910" s="178" t="s">
        <v>1185</v>
      </c>
      <c r="B910" s="177">
        <v>9915455443</v>
      </c>
      <c r="C910" s="177" t="s">
        <v>951</v>
      </c>
      <c r="D910" s="179">
        <v>361887</v>
      </c>
    </row>
    <row r="911" spans="1:4" ht="19.8" customHeight="1">
      <c r="A911" s="178" t="s">
        <v>1186</v>
      </c>
      <c r="B911" s="177">
        <v>9995168916</v>
      </c>
      <c r="C911" s="177" t="s">
        <v>951</v>
      </c>
      <c r="D911" s="179">
        <v>126813</v>
      </c>
    </row>
    <row r="912" spans="1:4" ht="19.8" customHeight="1">
      <c r="A912" s="178" t="s">
        <v>1187</v>
      </c>
      <c r="B912" s="177">
        <v>9818782222</v>
      </c>
      <c r="C912" s="177" t="s">
        <v>951</v>
      </c>
      <c r="D912" s="179">
        <v>494590</v>
      </c>
    </row>
    <row r="913" spans="1:4" ht="19.8" customHeight="1">
      <c r="A913" s="178" t="s">
        <v>1188</v>
      </c>
      <c r="B913" s="177">
        <v>9971597679</v>
      </c>
      <c r="C913" s="177" t="s">
        <v>951</v>
      </c>
      <c r="D913" s="179">
        <v>270420</v>
      </c>
    </row>
    <row r="914" spans="1:4" ht="19.8" customHeight="1">
      <c r="A914" s="178" t="s">
        <v>1189</v>
      </c>
      <c r="B914" s="177">
        <v>9871158274</v>
      </c>
      <c r="C914" s="177" t="s">
        <v>951</v>
      </c>
      <c r="D914" s="179">
        <v>165128</v>
      </c>
    </row>
    <row r="915" spans="1:4" ht="19.8" customHeight="1">
      <c r="A915" s="178" t="s">
        <v>1190</v>
      </c>
      <c r="B915" s="177">
        <v>9815268625</v>
      </c>
      <c r="C915" s="177" t="s">
        <v>951</v>
      </c>
      <c r="D915" s="179">
        <v>346731</v>
      </c>
    </row>
    <row r="916" spans="1:4" ht="19.8" customHeight="1">
      <c r="A916" s="178" t="s">
        <v>1191</v>
      </c>
      <c r="B916" s="177">
        <v>9871148646</v>
      </c>
      <c r="C916" s="177" t="s">
        <v>951</v>
      </c>
      <c r="D916" s="179">
        <v>347714</v>
      </c>
    </row>
    <row r="917" spans="1:4" ht="19.8" customHeight="1">
      <c r="A917" s="178" t="s">
        <v>1192</v>
      </c>
      <c r="B917" s="177">
        <v>9873995599</v>
      </c>
      <c r="C917" s="177" t="s">
        <v>951</v>
      </c>
      <c r="D917" s="179">
        <v>328802</v>
      </c>
    </row>
    <row r="918" spans="1:4" ht="19.8" customHeight="1">
      <c r="A918" s="178" t="s">
        <v>1193</v>
      </c>
      <c r="B918" s="177">
        <v>9999975557</v>
      </c>
      <c r="C918" s="177" t="s">
        <v>951</v>
      </c>
      <c r="D918" s="179">
        <v>361580</v>
      </c>
    </row>
    <row r="919" spans="1:4" ht="19.8" customHeight="1">
      <c r="A919" s="178" t="s">
        <v>1194</v>
      </c>
      <c r="B919" s="177">
        <v>9815235854</v>
      </c>
      <c r="C919" s="177" t="s">
        <v>951</v>
      </c>
      <c r="D919" s="179">
        <v>334998</v>
      </c>
    </row>
    <row r="920" spans="1:4" ht="19.8" customHeight="1">
      <c r="A920" s="178" t="s">
        <v>1195</v>
      </c>
      <c r="B920" s="177">
        <v>9655568788</v>
      </c>
      <c r="C920" s="177" t="s">
        <v>951</v>
      </c>
      <c r="D920" s="179">
        <v>283576</v>
      </c>
    </row>
    <row r="921" spans="1:4" ht="19.8" customHeight="1">
      <c r="A921" s="178" t="s">
        <v>1196</v>
      </c>
      <c r="B921" s="177">
        <v>9811835819</v>
      </c>
      <c r="C921" s="177" t="s">
        <v>951</v>
      </c>
      <c r="D921" s="179">
        <v>164706</v>
      </c>
    </row>
    <row r="922" spans="1:4" ht="19.8" customHeight="1">
      <c r="A922" s="178" t="s">
        <v>1197</v>
      </c>
      <c r="B922" s="177">
        <v>9815556115</v>
      </c>
      <c r="C922" s="177" t="s">
        <v>951</v>
      </c>
      <c r="D922" s="179">
        <v>469642</v>
      </c>
    </row>
    <row r="923" spans="1:4" ht="19.8" customHeight="1">
      <c r="A923" s="178" t="s">
        <v>1198</v>
      </c>
      <c r="B923" s="177">
        <v>9999554545</v>
      </c>
      <c r="C923" s="177" t="s">
        <v>951</v>
      </c>
      <c r="D923" s="179">
        <v>402392</v>
      </c>
    </row>
    <row r="924" spans="1:4" ht="19.8" customHeight="1">
      <c r="A924" s="178" t="s">
        <v>1199</v>
      </c>
      <c r="B924" s="177">
        <v>9899222555</v>
      </c>
      <c r="C924" s="177" t="s">
        <v>951</v>
      </c>
      <c r="D924" s="179">
        <v>328711</v>
      </c>
    </row>
    <row r="925" spans="1:4" ht="19.8" customHeight="1">
      <c r="A925" s="178" t="s">
        <v>1200</v>
      </c>
      <c r="B925" s="177">
        <v>9815298945</v>
      </c>
      <c r="C925" s="177" t="s">
        <v>951</v>
      </c>
      <c r="D925" s="179">
        <v>100285</v>
      </c>
    </row>
    <row r="926" spans="1:4" ht="19.8" customHeight="1">
      <c r="A926" s="178" t="s">
        <v>1201</v>
      </c>
      <c r="B926" s="177">
        <v>9911886577</v>
      </c>
      <c r="C926" s="177" t="s">
        <v>951</v>
      </c>
      <c r="D926" s="179">
        <v>476925</v>
      </c>
    </row>
    <row r="927" spans="1:4" ht="19.8" customHeight="1">
      <c r="A927" s="178" t="s">
        <v>1202</v>
      </c>
      <c r="B927" s="177">
        <v>9213355155</v>
      </c>
      <c r="C927" s="177" t="s">
        <v>951</v>
      </c>
      <c r="D927" s="179">
        <v>192284</v>
      </c>
    </row>
    <row r="928" spans="1:4" ht="19.8" customHeight="1">
      <c r="A928" s="178" t="s">
        <v>1203</v>
      </c>
      <c r="B928" s="177">
        <v>9899486271</v>
      </c>
      <c r="C928" s="177" t="s">
        <v>951</v>
      </c>
      <c r="D928" s="179">
        <v>355555</v>
      </c>
    </row>
    <row r="929" spans="1:4" ht="19.8" customHeight="1">
      <c r="A929" s="178" t="s">
        <v>1204</v>
      </c>
      <c r="B929" s="177">
        <v>9871378586</v>
      </c>
      <c r="C929" s="177" t="s">
        <v>951</v>
      </c>
      <c r="D929" s="179">
        <v>111804</v>
      </c>
    </row>
    <row r="930" spans="1:4" ht="19.8" customHeight="1">
      <c r="A930" s="178" t="s">
        <v>1205</v>
      </c>
      <c r="B930" s="177">
        <v>9873662566</v>
      </c>
      <c r="C930" s="177" t="s">
        <v>951</v>
      </c>
      <c r="D930" s="179">
        <v>406021</v>
      </c>
    </row>
    <row r="931" spans="1:4" ht="19.8" customHeight="1">
      <c r="A931" s="178" t="s">
        <v>1206</v>
      </c>
      <c r="B931" s="177">
        <v>9312455877</v>
      </c>
      <c r="C931" s="177" t="s">
        <v>951</v>
      </c>
      <c r="D931" s="179">
        <v>181013</v>
      </c>
    </row>
    <row r="932" spans="1:4" ht="19.8" customHeight="1">
      <c r="A932" s="178" t="s">
        <v>1207</v>
      </c>
      <c r="B932" s="177">
        <v>9815222215</v>
      </c>
      <c r="C932" s="177" t="s">
        <v>951</v>
      </c>
      <c r="D932" s="179">
        <v>211531</v>
      </c>
    </row>
    <row r="933" spans="1:4" ht="19.8" customHeight="1">
      <c r="A933" s="178" t="s">
        <v>1208</v>
      </c>
      <c r="B933" s="177">
        <v>9315466465</v>
      </c>
      <c r="C933" s="177" t="s">
        <v>951</v>
      </c>
      <c r="D933" s="179">
        <v>113040</v>
      </c>
    </row>
    <row r="934" spans="1:4" ht="19.8" customHeight="1">
      <c r="A934" s="178" t="s">
        <v>1209</v>
      </c>
      <c r="B934" s="177">
        <v>9891161349</v>
      </c>
      <c r="C934" s="177" t="s">
        <v>951</v>
      </c>
      <c r="D934" s="179">
        <v>113046</v>
      </c>
    </row>
    <row r="935" spans="1:4" ht="19.8" customHeight="1">
      <c r="A935" s="178" t="s">
        <v>1210</v>
      </c>
      <c r="B935" s="177">
        <v>9718852477</v>
      </c>
      <c r="C935" s="177" t="s">
        <v>951</v>
      </c>
      <c r="D935" s="179">
        <v>162717</v>
      </c>
    </row>
    <row r="936" spans="1:4" ht="19.8" customHeight="1">
      <c r="A936" s="178" t="s">
        <v>1211</v>
      </c>
      <c r="B936" s="177">
        <v>9815769955</v>
      </c>
      <c r="C936" s="177" t="s">
        <v>951</v>
      </c>
      <c r="D936" s="179">
        <v>185866</v>
      </c>
    </row>
    <row r="937" spans="1:4" ht="19.8" customHeight="1">
      <c r="A937" s="178" t="s">
        <v>1212</v>
      </c>
      <c r="B937" s="177">
        <v>9999997457</v>
      </c>
      <c r="C937" s="177" t="s">
        <v>951</v>
      </c>
      <c r="D937" s="179">
        <v>178409</v>
      </c>
    </row>
    <row r="938" spans="1:4" ht="19.8" customHeight="1">
      <c r="A938" s="178" t="s">
        <v>1213</v>
      </c>
      <c r="B938" s="177">
        <v>9971646815</v>
      </c>
      <c r="C938" s="177" t="s">
        <v>951</v>
      </c>
      <c r="D938" s="179">
        <v>224079</v>
      </c>
    </row>
    <row r="939" spans="1:4" ht="19.8" customHeight="1">
      <c r="A939" s="178" t="s">
        <v>1214</v>
      </c>
      <c r="B939" s="177">
        <v>9815483846</v>
      </c>
      <c r="C939" s="177" t="s">
        <v>951</v>
      </c>
      <c r="D939" s="179">
        <v>465699</v>
      </c>
    </row>
    <row r="940" spans="1:4" ht="19.8" customHeight="1">
      <c r="A940" s="178" t="s">
        <v>1215</v>
      </c>
      <c r="B940" s="177">
        <v>9313565757</v>
      </c>
      <c r="C940" s="177" t="s">
        <v>951</v>
      </c>
      <c r="D940" s="179">
        <v>455216</v>
      </c>
    </row>
    <row r="941" spans="1:4" ht="19.8" customHeight="1">
      <c r="A941" s="178" t="s">
        <v>1216</v>
      </c>
      <c r="B941" s="177">
        <v>9873622319</v>
      </c>
      <c r="C941" s="177" t="s">
        <v>951</v>
      </c>
      <c r="D941" s="179">
        <v>294938</v>
      </c>
    </row>
    <row r="942" spans="1:4" ht="19.8" customHeight="1">
      <c r="A942" s="178" t="s">
        <v>1217</v>
      </c>
      <c r="B942" s="177">
        <v>9815885887</v>
      </c>
      <c r="C942" s="177" t="s">
        <v>951</v>
      </c>
      <c r="D942" s="179">
        <v>201652</v>
      </c>
    </row>
    <row r="943" spans="1:4" ht="19.8" customHeight="1">
      <c r="A943" s="178" t="s">
        <v>1218</v>
      </c>
      <c r="B943" s="177">
        <v>9999915344</v>
      </c>
      <c r="C943" s="177" t="s">
        <v>951</v>
      </c>
      <c r="D943" s="179">
        <v>477467</v>
      </c>
    </row>
    <row r="944" spans="1:4" ht="19.8" customHeight="1">
      <c r="A944" s="178" t="s">
        <v>1219</v>
      </c>
      <c r="B944" s="177">
        <v>9815711273</v>
      </c>
      <c r="C944" s="177" t="s">
        <v>951</v>
      </c>
      <c r="D944" s="179">
        <v>275538</v>
      </c>
    </row>
    <row r="945" spans="1:4" ht="19.8" customHeight="1">
      <c r="A945" s="178" t="s">
        <v>1220</v>
      </c>
      <c r="B945" s="177">
        <v>9818132822</v>
      </c>
      <c r="C945" s="177" t="s">
        <v>951</v>
      </c>
      <c r="D945" s="179">
        <v>356159</v>
      </c>
    </row>
    <row r="946" spans="1:4" ht="19.8" customHeight="1">
      <c r="A946" s="178" t="s">
        <v>1221</v>
      </c>
      <c r="B946" s="177">
        <v>9655695338</v>
      </c>
      <c r="C946" s="177" t="s">
        <v>951</v>
      </c>
      <c r="D946" s="179">
        <v>286579</v>
      </c>
    </row>
    <row r="947" spans="1:4" ht="19.8" customHeight="1">
      <c r="A947" s="178" t="s">
        <v>1222</v>
      </c>
      <c r="B947" s="177">
        <v>9899527744</v>
      </c>
      <c r="C947" s="177" t="s">
        <v>951</v>
      </c>
      <c r="D947" s="179">
        <v>251016</v>
      </c>
    </row>
    <row r="948" spans="1:4" ht="19.8" customHeight="1">
      <c r="A948" s="178" t="s">
        <v>1223</v>
      </c>
      <c r="B948" s="177">
        <v>9811478541</v>
      </c>
      <c r="C948" s="177" t="s">
        <v>951</v>
      </c>
      <c r="D948" s="179">
        <v>263726</v>
      </c>
    </row>
    <row r="949" spans="1:4" ht="19.8" customHeight="1">
      <c r="A949" s="178" t="s">
        <v>1224</v>
      </c>
      <c r="B949" s="177">
        <v>9815273982</v>
      </c>
      <c r="C949" s="177" t="s">
        <v>951</v>
      </c>
      <c r="D949" s="179">
        <v>489624</v>
      </c>
    </row>
    <row r="950" spans="1:4" ht="19.8" customHeight="1">
      <c r="A950" s="178" t="s">
        <v>1225</v>
      </c>
      <c r="B950" s="177">
        <v>9811536441</v>
      </c>
      <c r="C950" s="177" t="s">
        <v>951</v>
      </c>
      <c r="D950" s="179">
        <v>238822</v>
      </c>
    </row>
    <row r="951" spans="1:4" ht="19.8" customHeight="1">
      <c r="A951" s="178" t="s">
        <v>1226</v>
      </c>
      <c r="B951" s="177">
        <v>9811114499</v>
      </c>
      <c r="C951" s="177" t="s">
        <v>951</v>
      </c>
      <c r="D951" s="179">
        <v>314115</v>
      </c>
    </row>
    <row r="952" spans="1:4" ht="19.8" customHeight="1">
      <c r="A952" s="178" t="s">
        <v>1227</v>
      </c>
      <c r="B952" s="177">
        <v>9212721131</v>
      </c>
      <c r="C952" s="177" t="s">
        <v>951</v>
      </c>
      <c r="D952" s="179">
        <v>356153</v>
      </c>
    </row>
    <row r="953" spans="1:4" ht="19.8" customHeight="1">
      <c r="A953" s="178" t="s">
        <v>1228</v>
      </c>
      <c r="B953" s="177">
        <v>9999531238</v>
      </c>
      <c r="C953" s="177" t="s">
        <v>951</v>
      </c>
      <c r="D953" s="179">
        <v>284997</v>
      </c>
    </row>
    <row r="954" spans="1:4" ht="19.8" customHeight="1">
      <c r="A954" s="178" t="s">
        <v>1229</v>
      </c>
      <c r="B954" s="177">
        <v>9717286464</v>
      </c>
      <c r="C954" s="177" t="s">
        <v>951</v>
      </c>
      <c r="D954" s="179">
        <v>137566</v>
      </c>
    </row>
    <row r="955" spans="1:4" ht="19.8" customHeight="1">
      <c r="A955" s="178" t="s">
        <v>1230</v>
      </c>
      <c r="B955" s="177">
        <v>9811285895</v>
      </c>
      <c r="C955" s="177" t="s">
        <v>951</v>
      </c>
      <c r="D955" s="179">
        <v>413198</v>
      </c>
    </row>
    <row r="956" spans="1:4" ht="19.8" customHeight="1">
      <c r="A956" s="178" t="s">
        <v>1231</v>
      </c>
      <c r="B956" s="177">
        <v>9811511848</v>
      </c>
      <c r="C956" s="177" t="s">
        <v>951</v>
      </c>
      <c r="D956" s="179">
        <v>263304</v>
      </c>
    </row>
    <row r="957" spans="1:4" ht="19.8" customHeight="1">
      <c r="A957" s="178" t="s">
        <v>1232</v>
      </c>
      <c r="B957" s="177">
        <v>9312245951</v>
      </c>
      <c r="C957" s="177" t="s">
        <v>951</v>
      </c>
      <c r="D957" s="179">
        <v>453330</v>
      </c>
    </row>
    <row r="958" spans="1:4" ht="19.8" customHeight="1">
      <c r="A958" s="178" t="s">
        <v>1233</v>
      </c>
      <c r="B958" s="177">
        <v>9815574977</v>
      </c>
      <c r="C958" s="177" t="s">
        <v>951</v>
      </c>
      <c r="D958" s="179">
        <v>351309</v>
      </c>
    </row>
    <row r="959" spans="1:4" ht="19.8" customHeight="1">
      <c r="A959" s="178" t="s">
        <v>1234</v>
      </c>
      <c r="B959" s="177">
        <v>9811564988</v>
      </c>
      <c r="C959" s="177" t="s">
        <v>951</v>
      </c>
      <c r="D959" s="179">
        <v>288048</v>
      </c>
    </row>
    <row r="960" spans="1:4" ht="19.8" customHeight="1">
      <c r="A960" s="178" t="s">
        <v>1235</v>
      </c>
      <c r="B960" s="177">
        <v>9871855769</v>
      </c>
      <c r="C960" s="177" t="s">
        <v>951</v>
      </c>
      <c r="D960" s="179">
        <v>159420</v>
      </c>
    </row>
    <row r="961" spans="1:4" ht="19.8" customHeight="1">
      <c r="A961" s="178" t="s">
        <v>1236</v>
      </c>
      <c r="B961" s="177">
        <v>9811252478</v>
      </c>
      <c r="C961" s="177" t="s">
        <v>951</v>
      </c>
      <c r="D961" s="179">
        <v>322047</v>
      </c>
    </row>
    <row r="962" spans="1:4" ht="19.8" customHeight="1">
      <c r="A962" s="178" t="s">
        <v>1237</v>
      </c>
      <c r="B962" s="177">
        <v>9899852833</v>
      </c>
      <c r="C962" s="177" t="s">
        <v>951</v>
      </c>
      <c r="D962" s="179">
        <v>420387</v>
      </c>
    </row>
    <row r="963" spans="1:4" ht="19.8" customHeight="1">
      <c r="A963" s="178" t="s">
        <v>1238</v>
      </c>
      <c r="B963" s="177">
        <v>9818552445</v>
      </c>
      <c r="C963" s="177" t="s">
        <v>951</v>
      </c>
      <c r="D963" s="179">
        <v>334834</v>
      </c>
    </row>
    <row r="964" spans="1:4" ht="19.8" customHeight="1">
      <c r="A964" s="178" t="s">
        <v>1239</v>
      </c>
      <c r="B964" s="177">
        <v>9915781155</v>
      </c>
      <c r="C964" s="177" t="s">
        <v>951</v>
      </c>
      <c r="D964" s="179">
        <v>416315</v>
      </c>
    </row>
    <row r="965" spans="1:4" ht="19.8" customHeight="1">
      <c r="A965" s="178" t="s">
        <v>1240</v>
      </c>
      <c r="B965" s="177">
        <v>9312432756</v>
      </c>
      <c r="C965" s="177" t="s">
        <v>951</v>
      </c>
      <c r="D965" s="179">
        <v>386871</v>
      </c>
    </row>
    <row r="966" spans="1:4" ht="19.8" customHeight="1">
      <c r="A966" s="178" t="s">
        <v>1241</v>
      </c>
      <c r="B966" s="177">
        <v>9811133781</v>
      </c>
      <c r="C966" s="177" t="s">
        <v>951</v>
      </c>
      <c r="D966" s="179">
        <v>111203</v>
      </c>
    </row>
    <row r="967" spans="1:4" ht="19.8" customHeight="1">
      <c r="A967" s="178" t="s">
        <v>1242</v>
      </c>
      <c r="B967" s="177">
        <v>9811156353</v>
      </c>
      <c r="C967" s="177" t="s">
        <v>951</v>
      </c>
      <c r="D967" s="179">
        <v>366655</v>
      </c>
    </row>
    <row r="968" spans="1:4" ht="19.8" customHeight="1">
      <c r="A968" s="178" t="s">
        <v>1243</v>
      </c>
      <c r="B968" s="177">
        <v>9654459244</v>
      </c>
      <c r="C968" s="177" t="s">
        <v>951</v>
      </c>
      <c r="D968" s="179">
        <v>283871</v>
      </c>
    </row>
    <row r="969" spans="1:4" ht="19.8" customHeight="1">
      <c r="A969" s="178" t="s">
        <v>1244</v>
      </c>
      <c r="B969" s="177">
        <v>9811359559</v>
      </c>
      <c r="C969" s="177" t="s">
        <v>951</v>
      </c>
      <c r="D969" s="179">
        <v>220932</v>
      </c>
    </row>
    <row r="970" spans="1:4" ht="19.8" customHeight="1">
      <c r="A970" s="178" t="s">
        <v>1245</v>
      </c>
      <c r="B970" s="177">
        <v>9811577794</v>
      </c>
      <c r="C970" s="177" t="s">
        <v>951</v>
      </c>
      <c r="D970" s="179">
        <v>164722</v>
      </c>
    </row>
    <row r="971" spans="1:4" ht="19.8" customHeight="1">
      <c r="A971" s="178" t="s">
        <v>1246</v>
      </c>
      <c r="B971" s="177">
        <v>9871592244</v>
      </c>
      <c r="C971" s="177" t="s">
        <v>951</v>
      </c>
      <c r="D971" s="179">
        <v>291152</v>
      </c>
    </row>
    <row r="972" spans="1:4" ht="19.8" customHeight="1">
      <c r="A972" s="178" t="s">
        <v>1247</v>
      </c>
      <c r="B972" s="177">
        <v>9958385144</v>
      </c>
      <c r="C972" s="177" t="s">
        <v>951</v>
      </c>
      <c r="D972" s="179">
        <v>478647</v>
      </c>
    </row>
    <row r="973" spans="1:4" ht="19.8" customHeight="1">
      <c r="A973" s="178" t="s">
        <v>1248</v>
      </c>
      <c r="B973" s="177">
        <v>9312291338</v>
      </c>
      <c r="C973" s="177" t="s">
        <v>951</v>
      </c>
      <c r="D973" s="179">
        <v>171806</v>
      </c>
    </row>
    <row r="974" spans="1:4" ht="19.8" customHeight="1">
      <c r="A974" s="178" t="s">
        <v>1249</v>
      </c>
      <c r="B974" s="177">
        <v>9811555575</v>
      </c>
      <c r="C974" s="177" t="s">
        <v>951</v>
      </c>
      <c r="D974" s="179">
        <v>351542</v>
      </c>
    </row>
    <row r="975" spans="1:4" ht="19.8" customHeight="1">
      <c r="A975" s="178" t="s">
        <v>1250</v>
      </c>
      <c r="B975" s="177">
        <v>9565567373</v>
      </c>
      <c r="C975" s="177" t="s">
        <v>951</v>
      </c>
      <c r="D975" s="179">
        <v>206999</v>
      </c>
    </row>
    <row r="976" spans="1:4" ht="19.8" customHeight="1">
      <c r="A976" s="178" t="s">
        <v>1251</v>
      </c>
      <c r="B976" s="177">
        <v>9815994498</v>
      </c>
      <c r="C976" s="177" t="s">
        <v>951</v>
      </c>
      <c r="D976" s="179">
        <v>205957</v>
      </c>
    </row>
    <row r="977" spans="1:4" ht="19.8" customHeight="1">
      <c r="A977" s="178" t="s">
        <v>1252</v>
      </c>
      <c r="B977" s="177">
        <v>9815295221</v>
      </c>
      <c r="C977" s="177" t="s">
        <v>951</v>
      </c>
      <c r="D977" s="179">
        <v>248275</v>
      </c>
    </row>
    <row r="978" spans="1:4" ht="19.8" customHeight="1">
      <c r="A978" s="178" t="s">
        <v>1253</v>
      </c>
      <c r="B978" s="177">
        <v>9811259858</v>
      </c>
      <c r="C978" s="177" t="s">
        <v>951</v>
      </c>
      <c r="D978" s="179">
        <v>470128</v>
      </c>
    </row>
    <row r="979" spans="1:4" ht="19.8" customHeight="1">
      <c r="A979" s="178" t="s">
        <v>1254</v>
      </c>
      <c r="B979" s="177">
        <v>9811523417</v>
      </c>
      <c r="C979" s="177" t="s">
        <v>951</v>
      </c>
      <c r="D979" s="179">
        <v>223288</v>
      </c>
    </row>
    <row r="980" spans="1:4" ht="19.8" customHeight="1">
      <c r="A980" s="178" t="s">
        <v>1255</v>
      </c>
      <c r="B980" s="177">
        <v>9716774999</v>
      </c>
      <c r="C980" s="177" t="s">
        <v>951</v>
      </c>
      <c r="D980" s="179">
        <v>138546</v>
      </c>
    </row>
    <row r="981" spans="1:4" ht="19.8" customHeight="1">
      <c r="A981" s="178" t="s">
        <v>1256</v>
      </c>
      <c r="B981" s="177">
        <v>9815314638</v>
      </c>
      <c r="C981" s="177" t="s">
        <v>951</v>
      </c>
      <c r="D981" s="179">
        <v>305850</v>
      </c>
    </row>
    <row r="982" spans="1:4" ht="19.8" customHeight="1">
      <c r="A982" s="178" t="s">
        <v>1257</v>
      </c>
      <c r="B982" s="177">
        <v>9311449611</v>
      </c>
      <c r="C982" s="177" t="s">
        <v>951</v>
      </c>
      <c r="D982" s="179">
        <v>224796</v>
      </c>
    </row>
    <row r="983" spans="1:4" ht="19.8" customHeight="1">
      <c r="A983" s="178" t="s">
        <v>1258</v>
      </c>
      <c r="B983" s="177">
        <v>9315533588</v>
      </c>
      <c r="C983" s="177" t="s">
        <v>951</v>
      </c>
      <c r="D983" s="179">
        <v>303530</v>
      </c>
    </row>
    <row r="984" spans="1:4" ht="19.8" customHeight="1">
      <c r="A984" s="178" t="s">
        <v>1259</v>
      </c>
      <c r="B984" s="177">
        <v>9655997346</v>
      </c>
      <c r="C984" s="177" t="s">
        <v>951</v>
      </c>
      <c r="D984" s="179">
        <v>276034</v>
      </c>
    </row>
    <row r="985" spans="1:4" ht="19.8" customHeight="1">
      <c r="A985" s="178" t="s">
        <v>1260</v>
      </c>
      <c r="B985" s="177">
        <v>9815399577</v>
      </c>
      <c r="C985" s="177" t="s">
        <v>951</v>
      </c>
      <c r="D985" s="179">
        <v>102414</v>
      </c>
    </row>
    <row r="986" spans="1:4" ht="19.8" customHeight="1">
      <c r="A986" s="178" t="s">
        <v>1261</v>
      </c>
      <c r="B986" s="177">
        <v>9811898569</v>
      </c>
      <c r="C986" s="177" t="s">
        <v>951</v>
      </c>
      <c r="D986" s="179">
        <v>324326</v>
      </c>
    </row>
    <row r="987" spans="1:4" ht="19.8" customHeight="1">
      <c r="A987" s="178" t="s">
        <v>1262</v>
      </c>
      <c r="B987" s="177">
        <v>9815573251</v>
      </c>
      <c r="C987" s="177" t="s">
        <v>951</v>
      </c>
      <c r="D987" s="179">
        <v>284521</v>
      </c>
    </row>
    <row r="988" spans="1:4" ht="19.8" customHeight="1">
      <c r="A988" s="178" t="s">
        <v>1263</v>
      </c>
      <c r="B988" s="177">
        <v>9815576195</v>
      </c>
      <c r="C988" s="177" t="s">
        <v>951</v>
      </c>
      <c r="D988" s="179">
        <v>495696</v>
      </c>
    </row>
    <row r="989" spans="1:4" ht="19.8" customHeight="1">
      <c r="A989" s="178" t="s">
        <v>1264</v>
      </c>
      <c r="B989" s="177">
        <v>9818163555</v>
      </c>
      <c r="C989" s="177" t="s">
        <v>951</v>
      </c>
      <c r="D989" s="179">
        <v>298512</v>
      </c>
    </row>
    <row r="990" spans="1:4" ht="19.8" customHeight="1">
      <c r="A990" s="178" t="s">
        <v>1265</v>
      </c>
      <c r="B990" s="177">
        <v>9717498888</v>
      </c>
      <c r="C990" s="177" t="s">
        <v>951</v>
      </c>
      <c r="D990" s="179">
        <v>224106</v>
      </c>
    </row>
    <row r="991" spans="1:4" ht="19.8" customHeight="1">
      <c r="A991" s="178" t="s">
        <v>1266</v>
      </c>
      <c r="B991" s="177">
        <v>9815928781</v>
      </c>
      <c r="C991" s="177" t="s">
        <v>951</v>
      </c>
      <c r="D991" s="179">
        <v>132692</v>
      </c>
    </row>
    <row r="992" spans="1:4" ht="19.8" customHeight="1">
      <c r="A992" s="178" t="s">
        <v>1267</v>
      </c>
      <c r="B992" s="177">
        <v>9815114159</v>
      </c>
      <c r="C992" s="177" t="s">
        <v>951</v>
      </c>
      <c r="D992" s="179">
        <v>476947</v>
      </c>
    </row>
    <row r="993" spans="1:4" ht="19.8" customHeight="1">
      <c r="A993" s="178" t="s">
        <v>1268</v>
      </c>
      <c r="B993" s="177">
        <v>7838389999</v>
      </c>
      <c r="C993" s="177" t="s">
        <v>951</v>
      </c>
      <c r="D993" s="179">
        <v>361814</v>
      </c>
    </row>
    <row r="994" spans="1:4" ht="19.8" customHeight="1">
      <c r="A994" s="178" t="s">
        <v>1269</v>
      </c>
      <c r="B994" s="177">
        <v>9711588557</v>
      </c>
      <c r="C994" s="177" t="s">
        <v>951</v>
      </c>
      <c r="D994" s="179">
        <v>411838</v>
      </c>
    </row>
    <row r="995" spans="1:4" ht="19.8" customHeight="1">
      <c r="A995" s="178" t="s">
        <v>1270</v>
      </c>
      <c r="B995" s="177">
        <v>9815155246</v>
      </c>
      <c r="C995" s="177" t="s">
        <v>951</v>
      </c>
      <c r="D995" s="179">
        <v>192102</v>
      </c>
    </row>
    <row r="996" spans="1:4" ht="19.8" customHeight="1">
      <c r="A996" s="178" t="s">
        <v>1271</v>
      </c>
      <c r="B996" s="177">
        <v>9811285658</v>
      </c>
      <c r="C996" s="177" t="s">
        <v>951</v>
      </c>
      <c r="D996" s="179">
        <v>495196</v>
      </c>
    </row>
    <row r="997" spans="1:4" ht="19.8" customHeight="1">
      <c r="A997" s="178" t="s">
        <v>1272</v>
      </c>
      <c r="B997" s="177">
        <v>9355261195</v>
      </c>
      <c r="C997" s="177" t="s">
        <v>951</v>
      </c>
      <c r="D997" s="179">
        <v>133054</v>
      </c>
    </row>
    <row r="998" spans="1:4" ht="19.8" customHeight="1">
      <c r="A998" s="178" t="s">
        <v>1273</v>
      </c>
      <c r="B998" s="177">
        <v>9873854195</v>
      </c>
      <c r="C998" s="177" t="s">
        <v>951</v>
      </c>
      <c r="D998" s="179">
        <v>154922</v>
      </c>
    </row>
    <row r="999" spans="1:4" ht="19.8" customHeight="1">
      <c r="A999" s="178" t="s">
        <v>1274</v>
      </c>
      <c r="B999" s="177">
        <v>9311629797</v>
      </c>
      <c r="C999" s="177" t="s">
        <v>951</v>
      </c>
      <c r="D999" s="179">
        <v>343297</v>
      </c>
    </row>
    <row r="1000" spans="1:4" ht="19.8" customHeight="1">
      <c r="A1000" s="178" t="s">
        <v>1275</v>
      </c>
      <c r="B1000" s="177">
        <v>9915694337</v>
      </c>
      <c r="C1000" s="177" t="s">
        <v>951</v>
      </c>
      <c r="D1000" s="179">
        <v>349618</v>
      </c>
    </row>
    <row r="1001" spans="1:4" ht="19.8" customHeight="1">
      <c r="A1001" s="178" t="s">
        <v>1276</v>
      </c>
      <c r="B1001" s="177">
        <v>9815511586</v>
      </c>
      <c r="C1001" s="177" t="s">
        <v>951</v>
      </c>
      <c r="D1001" s="179">
        <v>454200</v>
      </c>
    </row>
    <row r="1002" spans="1:4" ht="19.8" customHeight="1">
      <c r="A1002" s="178" t="s">
        <v>1277</v>
      </c>
      <c r="B1002" s="177">
        <v>9871546828</v>
      </c>
      <c r="C1002" s="177" t="s">
        <v>951</v>
      </c>
      <c r="D1002" s="179">
        <v>210096</v>
      </c>
    </row>
    <row r="1003" spans="1:4" ht="19.8" customHeight="1">
      <c r="A1003" s="178" t="s">
        <v>1278</v>
      </c>
      <c r="B1003" s="177">
        <v>9312563397</v>
      </c>
      <c r="C1003" s="177" t="s">
        <v>951</v>
      </c>
      <c r="D1003" s="179">
        <v>334599</v>
      </c>
    </row>
    <row r="1004" spans="1:4" ht="19.8" customHeight="1">
      <c r="A1004" s="178" t="s">
        <v>1279</v>
      </c>
      <c r="B1004" s="177">
        <v>9811193431</v>
      </c>
      <c r="C1004" s="177" t="s">
        <v>951</v>
      </c>
      <c r="D1004" s="179">
        <v>414278</v>
      </c>
    </row>
    <row r="1005" spans="1:4" ht="19.8" customHeight="1">
      <c r="A1005" s="178" t="s">
        <v>1280</v>
      </c>
      <c r="B1005" s="177">
        <v>9565148845</v>
      </c>
      <c r="C1005" s="177" t="s">
        <v>951</v>
      </c>
      <c r="D1005" s="179">
        <v>169713</v>
      </c>
    </row>
    <row r="1006" spans="1:4" ht="19.8" customHeight="1">
      <c r="A1006" s="178" t="s">
        <v>1281</v>
      </c>
      <c r="B1006" s="177">
        <v>9811129498</v>
      </c>
      <c r="C1006" s="177" t="s">
        <v>951</v>
      </c>
      <c r="D1006" s="179">
        <v>385691</v>
      </c>
    </row>
    <row r="1007" spans="1:4" ht="19.8" customHeight="1">
      <c r="A1007" s="178" t="s">
        <v>1282</v>
      </c>
      <c r="B1007" s="177">
        <v>9915911646</v>
      </c>
      <c r="C1007" s="177" t="s">
        <v>951</v>
      </c>
      <c r="D1007" s="179">
        <v>164710</v>
      </c>
    </row>
    <row r="1008" spans="1:4" ht="19.8" customHeight="1">
      <c r="A1008" s="178" t="s">
        <v>1283</v>
      </c>
      <c r="B1008" s="177">
        <v>9815415513</v>
      </c>
      <c r="C1008" s="177" t="s">
        <v>951</v>
      </c>
      <c r="D1008" s="179">
        <v>357378</v>
      </c>
    </row>
    <row r="1009" spans="1:4" ht="19.8" customHeight="1">
      <c r="A1009" s="178" t="s">
        <v>1284</v>
      </c>
      <c r="B1009" s="177">
        <v>9815359453</v>
      </c>
      <c r="C1009" s="177" t="s">
        <v>951</v>
      </c>
      <c r="D1009" s="179">
        <v>443537</v>
      </c>
    </row>
    <row r="1010" spans="1:4" ht="19.8" customHeight="1">
      <c r="A1010" s="178" t="s">
        <v>1285</v>
      </c>
      <c r="B1010" s="177">
        <v>9815234665</v>
      </c>
      <c r="C1010" s="177" t="s">
        <v>951</v>
      </c>
      <c r="D1010" s="179">
        <v>223283</v>
      </c>
    </row>
    <row r="1011" spans="1:4" ht="19.8" customHeight="1">
      <c r="A1011" s="178" t="s">
        <v>1286</v>
      </c>
      <c r="B1011" s="177">
        <v>9873584411</v>
      </c>
      <c r="C1011" s="177" t="s">
        <v>951</v>
      </c>
      <c r="D1011" s="179">
        <v>220590</v>
      </c>
    </row>
    <row r="1012" spans="1:4" ht="19.8" customHeight="1">
      <c r="A1012" s="178" t="s">
        <v>1287</v>
      </c>
      <c r="B1012" s="177">
        <v>9811182446</v>
      </c>
      <c r="C1012" s="177" t="s">
        <v>951</v>
      </c>
      <c r="D1012" s="179">
        <v>459927</v>
      </c>
    </row>
    <row r="1013" spans="1:4" ht="19.8" customHeight="1">
      <c r="A1013" s="178" t="s">
        <v>1288</v>
      </c>
      <c r="B1013" s="177">
        <v>9815342832</v>
      </c>
      <c r="C1013" s="177" t="s">
        <v>951</v>
      </c>
      <c r="D1013" s="179">
        <v>263834</v>
      </c>
    </row>
    <row r="1014" spans="1:4" ht="19.8" customHeight="1">
      <c r="A1014" s="178" t="s">
        <v>1289</v>
      </c>
      <c r="B1014" s="177">
        <v>9818562526</v>
      </c>
      <c r="C1014" s="177" t="s">
        <v>951</v>
      </c>
      <c r="D1014" s="179">
        <v>179066</v>
      </c>
    </row>
    <row r="1015" spans="1:4" ht="19.8" customHeight="1">
      <c r="A1015" s="178" t="s">
        <v>1290</v>
      </c>
      <c r="B1015" s="177">
        <v>9815635554</v>
      </c>
      <c r="C1015" s="177" t="s">
        <v>951</v>
      </c>
      <c r="D1015" s="179">
        <v>320896</v>
      </c>
    </row>
    <row r="1016" spans="1:4" ht="19.8" customHeight="1">
      <c r="A1016" s="178" t="s">
        <v>1291</v>
      </c>
      <c r="B1016" s="177">
        <v>9868335952</v>
      </c>
      <c r="C1016" s="177" t="s">
        <v>951</v>
      </c>
      <c r="D1016" s="179">
        <v>343638</v>
      </c>
    </row>
    <row r="1017" spans="1:4" ht="19.8" customHeight="1">
      <c r="A1017" s="178" t="s">
        <v>1292</v>
      </c>
      <c r="B1017" s="177">
        <v>9915573567</v>
      </c>
      <c r="C1017" s="177" t="s">
        <v>951</v>
      </c>
      <c r="D1017" s="179">
        <v>202002</v>
      </c>
    </row>
    <row r="1018" spans="1:4" ht="19.8" customHeight="1">
      <c r="A1018" s="178" t="s">
        <v>1293</v>
      </c>
      <c r="B1018" s="177">
        <v>9815161754</v>
      </c>
      <c r="C1018" s="177" t="s">
        <v>951</v>
      </c>
      <c r="D1018" s="179">
        <v>424354</v>
      </c>
    </row>
    <row r="1019" spans="1:4" ht="19.8" customHeight="1">
      <c r="A1019" s="178" t="s">
        <v>1294</v>
      </c>
      <c r="B1019" s="177">
        <v>9815612898</v>
      </c>
      <c r="C1019" s="177" t="s">
        <v>951</v>
      </c>
      <c r="D1019" s="179">
        <v>280601</v>
      </c>
    </row>
    <row r="1020" spans="1:4" ht="19.8" customHeight="1">
      <c r="A1020" s="178" t="s">
        <v>1295</v>
      </c>
      <c r="B1020" s="177">
        <v>9953655546</v>
      </c>
      <c r="C1020" s="177" t="s">
        <v>951</v>
      </c>
      <c r="D1020" s="179">
        <v>389936</v>
      </c>
    </row>
    <row r="1021" spans="1:4" ht="19.8" customHeight="1">
      <c r="A1021" s="178" t="s">
        <v>1296</v>
      </c>
      <c r="B1021" s="177">
        <v>9811668289</v>
      </c>
      <c r="C1021" s="177" t="s">
        <v>951</v>
      </c>
      <c r="D1021" s="179">
        <v>299440</v>
      </c>
    </row>
    <row r="1022" spans="1:4" ht="19.8" customHeight="1">
      <c r="A1022" s="178" t="s">
        <v>1297</v>
      </c>
      <c r="B1022" s="177">
        <v>9711515465</v>
      </c>
      <c r="C1022" s="177" t="s">
        <v>951</v>
      </c>
      <c r="D1022" s="179">
        <v>132942</v>
      </c>
    </row>
    <row r="1023" spans="1:4" ht="19.8" customHeight="1">
      <c r="A1023" s="178" t="s">
        <v>1298</v>
      </c>
      <c r="B1023" s="177">
        <v>9655991525</v>
      </c>
      <c r="C1023" s="177" t="s">
        <v>951</v>
      </c>
      <c r="D1023" s="179">
        <v>390268</v>
      </c>
    </row>
    <row r="1024" spans="1:4" ht="19.8" customHeight="1">
      <c r="A1024" s="178" t="s">
        <v>1299</v>
      </c>
      <c r="B1024" s="177">
        <v>9891636949</v>
      </c>
      <c r="C1024" s="177" t="s">
        <v>951</v>
      </c>
      <c r="D1024" s="179">
        <v>362723</v>
      </c>
    </row>
    <row r="1025" spans="1:4" ht="19.8" customHeight="1">
      <c r="A1025" s="178" t="s">
        <v>1300</v>
      </c>
      <c r="B1025" s="177">
        <v>9818282955</v>
      </c>
      <c r="C1025" s="177" t="s">
        <v>951</v>
      </c>
      <c r="D1025" s="179">
        <v>252946</v>
      </c>
    </row>
    <row r="1026" spans="1:4" ht="19.8" customHeight="1">
      <c r="A1026" s="178" t="s">
        <v>1301</v>
      </c>
      <c r="B1026" s="177">
        <v>9995169468</v>
      </c>
      <c r="C1026" s="177" t="s">
        <v>951</v>
      </c>
      <c r="D1026" s="179">
        <v>490321</v>
      </c>
    </row>
    <row r="1027" spans="1:4" ht="19.8" customHeight="1">
      <c r="A1027" s="178" t="s">
        <v>1302</v>
      </c>
      <c r="B1027" s="177">
        <v>9818558257</v>
      </c>
      <c r="C1027" s="177" t="s">
        <v>951</v>
      </c>
      <c r="D1027" s="179">
        <v>245348</v>
      </c>
    </row>
    <row r="1028" spans="1:4" ht="19.8" customHeight="1">
      <c r="A1028" s="178" t="s">
        <v>1303</v>
      </c>
      <c r="B1028" s="177">
        <v>9811555556</v>
      </c>
      <c r="C1028" s="177" t="s">
        <v>951</v>
      </c>
      <c r="D1028" s="179">
        <v>283574</v>
      </c>
    </row>
    <row r="1029" spans="1:4" ht="19.8" customHeight="1">
      <c r="A1029" s="178" t="s">
        <v>1304</v>
      </c>
      <c r="B1029" s="177">
        <v>9315615858</v>
      </c>
      <c r="C1029" s="177" t="s">
        <v>951</v>
      </c>
      <c r="D1029" s="179">
        <v>123487</v>
      </c>
    </row>
    <row r="1030" spans="1:4" ht="19.8" customHeight="1">
      <c r="A1030" s="178" t="s">
        <v>1305</v>
      </c>
      <c r="B1030" s="177">
        <v>9811132994</v>
      </c>
      <c r="C1030" s="177" t="s">
        <v>951</v>
      </c>
      <c r="D1030" s="179">
        <v>424533</v>
      </c>
    </row>
    <row r="1031" spans="1:4" ht="19.8" customHeight="1">
      <c r="A1031" s="178" t="s">
        <v>1306</v>
      </c>
      <c r="B1031" s="177">
        <v>9212535392</v>
      </c>
      <c r="C1031" s="177" t="s">
        <v>951</v>
      </c>
      <c r="D1031" s="179">
        <v>351772</v>
      </c>
    </row>
    <row r="1032" spans="1:4" ht="19.8" customHeight="1">
      <c r="A1032" s="178" t="s">
        <v>1307</v>
      </c>
      <c r="B1032" s="177">
        <v>9811421885</v>
      </c>
      <c r="C1032" s="177" t="s">
        <v>951</v>
      </c>
      <c r="D1032" s="179">
        <v>320230</v>
      </c>
    </row>
    <row r="1033" spans="1:4" ht="19.8" customHeight="1">
      <c r="A1033" s="178" t="s">
        <v>1308</v>
      </c>
      <c r="B1033" s="177">
        <v>9868549158</v>
      </c>
      <c r="C1033" s="177" t="s">
        <v>951</v>
      </c>
      <c r="D1033" s="179">
        <v>351180</v>
      </c>
    </row>
    <row r="1034" spans="1:4" ht="19.8" customHeight="1">
      <c r="A1034" s="178" t="s">
        <v>1309</v>
      </c>
      <c r="B1034" s="177">
        <v>9891355372</v>
      </c>
      <c r="C1034" s="177" t="s">
        <v>951</v>
      </c>
      <c r="D1034" s="179">
        <v>267201</v>
      </c>
    </row>
    <row r="1035" spans="1:4" ht="19.8" customHeight="1">
      <c r="A1035" s="178" t="s">
        <v>1310</v>
      </c>
      <c r="B1035" s="177">
        <v>9815257255</v>
      </c>
      <c r="C1035" s="177" t="s">
        <v>951</v>
      </c>
      <c r="D1035" s="179">
        <v>159707</v>
      </c>
    </row>
    <row r="1036" spans="1:4" ht="19.8" customHeight="1">
      <c r="A1036" s="178" t="s">
        <v>1311</v>
      </c>
      <c r="B1036" s="177">
        <v>9818218246</v>
      </c>
      <c r="C1036" s="177" t="s">
        <v>951</v>
      </c>
      <c r="D1036" s="179">
        <v>453912</v>
      </c>
    </row>
    <row r="1037" spans="1:4" ht="19.8" customHeight="1">
      <c r="A1037" s="178" t="s">
        <v>1312</v>
      </c>
      <c r="B1037" s="177">
        <v>9818218317</v>
      </c>
      <c r="C1037" s="177" t="s">
        <v>951</v>
      </c>
      <c r="D1037" s="179">
        <v>102808</v>
      </c>
    </row>
    <row r="1038" spans="1:4" ht="19.8" customHeight="1">
      <c r="A1038" s="178" t="s">
        <v>1313</v>
      </c>
      <c r="B1038" s="177">
        <v>9915829595</v>
      </c>
      <c r="C1038" s="177" t="s">
        <v>951</v>
      </c>
      <c r="D1038" s="179">
        <v>134108</v>
      </c>
    </row>
    <row r="1039" spans="1:4" ht="19.8" customHeight="1">
      <c r="A1039" s="178" t="s">
        <v>1314</v>
      </c>
      <c r="B1039" s="177">
        <v>9811699885</v>
      </c>
      <c r="C1039" s="177" t="s">
        <v>951</v>
      </c>
      <c r="D1039" s="179">
        <v>431380</v>
      </c>
    </row>
    <row r="1040" spans="1:4" ht="19.8" customHeight="1">
      <c r="A1040" s="178" t="s">
        <v>1315</v>
      </c>
      <c r="B1040" s="177">
        <v>9995725965</v>
      </c>
      <c r="C1040" s="177" t="s">
        <v>951</v>
      </c>
      <c r="D1040" s="179">
        <v>285156</v>
      </c>
    </row>
    <row r="1041" spans="1:4" ht="19.8" customHeight="1">
      <c r="A1041" s="178" t="s">
        <v>1316</v>
      </c>
      <c r="B1041" s="177">
        <v>9871552369</v>
      </c>
      <c r="C1041" s="177" t="s">
        <v>951</v>
      </c>
      <c r="D1041" s="179">
        <v>481792</v>
      </c>
    </row>
    <row r="1042" spans="1:4" ht="19.8" customHeight="1">
      <c r="A1042" s="178" t="s">
        <v>1317</v>
      </c>
      <c r="B1042" s="177">
        <v>9818511664</v>
      </c>
      <c r="C1042" s="177" t="s">
        <v>951</v>
      </c>
      <c r="D1042" s="179">
        <v>189157</v>
      </c>
    </row>
    <row r="1043" spans="1:4" ht="19.8" customHeight="1">
      <c r="A1043" s="178" t="s">
        <v>1318</v>
      </c>
      <c r="B1043" s="177">
        <v>9815244155</v>
      </c>
      <c r="C1043" s="177" t="s">
        <v>951</v>
      </c>
      <c r="D1043" s="179">
        <v>263099</v>
      </c>
    </row>
    <row r="1044" spans="1:4" ht="19.8" customHeight="1">
      <c r="A1044" s="178" t="s">
        <v>1319</v>
      </c>
      <c r="B1044" s="177">
        <v>9312579892</v>
      </c>
      <c r="C1044" s="177" t="s">
        <v>951</v>
      </c>
      <c r="D1044" s="179">
        <v>335248</v>
      </c>
    </row>
    <row r="1045" spans="1:4" ht="19.8" customHeight="1">
      <c r="A1045" s="178" t="s">
        <v>1320</v>
      </c>
      <c r="B1045" s="177">
        <v>9815861651</v>
      </c>
      <c r="C1045" s="177" t="s">
        <v>951</v>
      </c>
      <c r="D1045" s="179">
        <v>283858</v>
      </c>
    </row>
    <row r="1046" spans="1:4" ht="19.8" customHeight="1">
      <c r="A1046" s="178" t="s">
        <v>1321</v>
      </c>
      <c r="B1046" s="177">
        <v>9315472178</v>
      </c>
      <c r="C1046" s="177" t="s">
        <v>951</v>
      </c>
      <c r="D1046" s="179">
        <v>375961</v>
      </c>
    </row>
    <row r="1047" spans="1:4" ht="19.8" customHeight="1">
      <c r="A1047" s="178" t="s">
        <v>1322</v>
      </c>
      <c r="B1047" s="177">
        <v>9818551915</v>
      </c>
      <c r="C1047" s="177" t="s">
        <v>951</v>
      </c>
      <c r="D1047" s="179">
        <v>209270</v>
      </c>
    </row>
    <row r="1048" spans="1:4" ht="19.8" customHeight="1">
      <c r="A1048" s="178" t="s">
        <v>1323</v>
      </c>
      <c r="B1048" s="177">
        <v>9995518441</v>
      </c>
      <c r="C1048" s="177" t="s">
        <v>951</v>
      </c>
      <c r="D1048" s="179">
        <v>416841</v>
      </c>
    </row>
    <row r="1049" spans="1:4" ht="19.8" customHeight="1">
      <c r="A1049" s="178" t="s">
        <v>1324</v>
      </c>
      <c r="B1049" s="177">
        <v>9815114569</v>
      </c>
      <c r="C1049" s="177" t="s">
        <v>951</v>
      </c>
      <c r="D1049" s="179">
        <v>377617</v>
      </c>
    </row>
    <row r="1050" spans="1:4" ht="19.8" customHeight="1">
      <c r="A1050" s="178" t="s">
        <v>1325</v>
      </c>
      <c r="B1050" s="177">
        <v>9815514295</v>
      </c>
      <c r="C1050" s="177" t="s">
        <v>951</v>
      </c>
      <c r="D1050" s="179">
        <v>366937</v>
      </c>
    </row>
    <row r="1051" spans="1:4" ht="19.8" customHeight="1">
      <c r="A1051" s="178" t="s">
        <v>1326</v>
      </c>
      <c r="B1051" s="177">
        <v>9811953532</v>
      </c>
      <c r="C1051" s="177" t="s">
        <v>951</v>
      </c>
      <c r="D1051" s="179">
        <v>392752</v>
      </c>
    </row>
    <row r="1052" spans="1:4" ht="19.8" customHeight="1">
      <c r="A1052" s="178" t="s">
        <v>1327</v>
      </c>
      <c r="B1052" s="177">
        <v>9818585565</v>
      </c>
      <c r="C1052" s="177" t="s">
        <v>951</v>
      </c>
      <c r="D1052" s="179">
        <v>252916</v>
      </c>
    </row>
    <row r="1053" spans="1:4" ht="19.8" customHeight="1">
      <c r="A1053" s="178" t="s">
        <v>1328</v>
      </c>
      <c r="B1053" s="177">
        <v>9811943556</v>
      </c>
      <c r="C1053" s="177" t="s">
        <v>951</v>
      </c>
      <c r="D1053" s="179">
        <v>149252</v>
      </c>
    </row>
    <row r="1054" spans="1:4" ht="19.8" customHeight="1">
      <c r="A1054" s="178" t="s">
        <v>1329</v>
      </c>
      <c r="B1054" s="177">
        <v>9818269486</v>
      </c>
      <c r="C1054" s="177" t="s">
        <v>951</v>
      </c>
      <c r="D1054" s="179">
        <v>132063</v>
      </c>
    </row>
    <row r="1055" spans="1:4" ht="19.8" customHeight="1">
      <c r="A1055" s="178" t="s">
        <v>1330</v>
      </c>
      <c r="B1055" s="177">
        <v>9873699926</v>
      </c>
      <c r="C1055" s="177" t="s">
        <v>951</v>
      </c>
      <c r="D1055" s="179">
        <v>173214</v>
      </c>
    </row>
    <row r="1056" spans="1:4" ht="19.8" customHeight="1">
      <c r="A1056" s="178" t="s">
        <v>1331</v>
      </c>
      <c r="B1056" s="177">
        <v>9811345736</v>
      </c>
      <c r="C1056" s="177" t="s">
        <v>951</v>
      </c>
      <c r="D1056" s="179">
        <v>341990</v>
      </c>
    </row>
    <row r="1057" spans="1:4" ht="19.8" customHeight="1">
      <c r="A1057" s="178" t="s">
        <v>1332</v>
      </c>
      <c r="B1057" s="177">
        <v>9811266112</v>
      </c>
      <c r="C1057" s="177" t="s">
        <v>951</v>
      </c>
      <c r="D1057" s="179">
        <v>427216</v>
      </c>
    </row>
    <row r="1058" spans="1:4" ht="19.8" customHeight="1">
      <c r="A1058" s="178" t="s">
        <v>1333</v>
      </c>
      <c r="B1058" s="177">
        <v>9313556886</v>
      </c>
      <c r="C1058" s="177" t="s">
        <v>951</v>
      </c>
      <c r="D1058" s="179">
        <v>232392</v>
      </c>
    </row>
    <row r="1059" spans="1:4" ht="19.8" customHeight="1">
      <c r="A1059" s="178" t="s">
        <v>1334</v>
      </c>
      <c r="B1059" s="177">
        <v>9717793566</v>
      </c>
      <c r="C1059" s="177" t="s">
        <v>951</v>
      </c>
      <c r="D1059" s="179">
        <v>257028</v>
      </c>
    </row>
    <row r="1060" spans="1:4" ht="19.8" customHeight="1">
      <c r="A1060" s="178" t="s">
        <v>1335</v>
      </c>
      <c r="B1060" s="177">
        <v>9811224478</v>
      </c>
      <c r="C1060" s="177" t="s">
        <v>951</v>
      </c>
      <c r="D1060" s="179">
        <v>415945</v>
      </c>
    </row>
    <row r="1061" spans="1:4" ht="19.8" customHeight="1">
      <c r="A1061" s="178" t="s">
        <v>1336</v>
      </c>
      <c r="B1061" s="177">
        <v>9815482411</v>
      </c>
      <c r="C1061" s="177" t="s">
        <v>951</v>
      </c>
      <c r="D1061" s="179">
        <v>168425</v>
      </c>
    </row>
    <row r="1062" spans="1:4" ht="19.8" customHeight="1">
      <c r="A1062" s="178" t="s">
        <v>1337</v>
      </c>
      <c r="B1062" s="177">
        <v>9811325685</v>
      </c>
      <c r="C1062" s="177" t="s">
        <v>951</v>
      </c>
      <c r="D1062" s="179">
        <v>397167</v>
      </c>
    </row>
    <row r="1063" spans="1:4" ht="19.8" customHeight="1">
      <c r="A1063" s="178" t="s">
        <v>1338</v>
      </c>
      <c r="B1063" s="177">
        <v>9815555531</v>
      </c>
      <c r="C1063" s="177" t="s">
        <v>951</v>
      </c>
      <c r="D1063" s="179">
        <v>396421</v>
      </c>
    </row>
    <row r="1064" spans="1:4" ht="19.8" customHeight="1">
      <c r="A1064" s="178" t="s">
        <v>1339</v>
      </c>
      <c r="B1064" s="177">
        <v>9815515145</v>
      </c>
      <c r="C1064" s="177" t="s">
        <v>951</v>
      </c>
      <c r="D1064" s="179">
        <v>321011</v>
      </c>
    </row>
    <row r="1065" spans="1:4" ht="19.8" customHeight="1">
      <c r="A1065" s="178" t="s">
        <v>1340</v>
      </c>
      <c r="B1065" s="177">
        <v>9815274575</v>
      </c>
      <c r="C1065" s="177" t="s">
        <v>951</v>
      </c>
      <c r="D1065" s="179">
        <v>269820</v>
      </c>
    </row>
    <row r="1066" spans="1:4" ht="19.8" customHeight="1">
      <c r="A1066" s="178" t="s">
        <v>1341</v>
      </c>
      <c r="B1066" s="177">
        <v>9212526894</v>
      </c>
      <c r="C1066" s="177" t="s">
        <v>951</v>
      </c>
      <c r="D1066" s="179">
        <v>340823</v>
      </c>
    </row>
    <row r="1067" spans="1:4" ht="19.8" customHeight="1">
      <c r="A1067" s="178" t="s">
        <v>1342</v>
      </c>
      <c r="B1067" s="177">
        <v>9718886557</v>
      </c>
      <c r="C1067" s="177" t="s">
        <v>951</v>
      </c>
      <c r="D1067" s="179">
        <v>256314</v>
      </c>
    </row>
    <row r="1068" spans="1:4" ht="19.8" customHeight="1">
      <c r="A1068" s="178" t="s">
        <v>1343</v>
      </c>
      <c r="B1068" s="177">
        <v>9312858165</v>
      </c>
      <c r="C1068" s="177" t="s">
        <v>951</v>
      </c>
      <c r="D1068" s="179">
        <v>259573</v>
      </c>
    </row>
    <row r="1069" spans="1:4" ht="19.8" customHeight="1">
      <c r="A1069" s="178" t="s">
        <v>1344</v>
      </c>
      <c r="B1069" s="177">
        <v>9312775616</v>
      </c>
      <c r="C1069" s="177" t="s">
        <v>951</v>
      </c>
      <c r="D1069" s="179">
        <v>330728</v>
      </c>
    </row>
    <row r="1070" spans="1:4" ht="19.8" customHeight="1">
      <c r="A1070" s="178" t="s">
        <v>1345</v>
      </c>
      <c r="B1070" s="177">
        <v>9999137165</v>
      </c>
      <c r="C1070" s="177" t="s">
        <v>951</v>
      </c>
      <c r="D1070" s="179">
        <v>458225</v>
      </c>
    </row>
    <row r="1071" spans="1:4" ht="19.8" customHeight="1">
      <c r="A1071" s="178" t="s">
        <v>1346</v>
      </c>
      <c r="B1071" s="177">
        <v>9871194518</v>
      </c>
      <c r="C1071" s="177" t="s">
        <v>951</v>
      </c>
      <c r="D1071" s="179">
        <v>385843</v>
      </c>
    </row>
    <row r="1072" spans="1:4" ht="19.8" customHeight="1">
      <c r="A1072" s="178" t="s">
        <v>1347</v>
      </c>
      <c r="B1072" s="177">
        <v>9313463536</v>
      </c>
      <c r="C1072" s="177" t="s">
        <v>951</v>
      </c>
      <c r="D1072" s="179">
        <v>382260</v>
      </c>
    </row>
    <row r="1073" spans="1:4" ht="19.8" customHeight="1">
      <c r="A1073" s="178" t="s">
        <v>1348</v>
      </c>
      <c r="B1073" s="177">
        <v>9815852983</v>
      </c>
      <c r="C1073" s="177" t="s">
        <v>951</v>
      </c>
      <c r="D1073" s="179">
        <v>274713</v>
      </c>
    </row>
    <row r="1074" spans="1:4" ht="19.8" customHeight="1">
      <c r="A1074" s="178" t="s">
        <v>1349</v>
      </c>
      <c r="B1074" s="177">
        <v>9958885253</v>
      </c>
      <c r="C1074" s="177" t="s">
        <v>951</v>
      </c>
      <c r="D1074" s="179">
        <v>160728</v>
      </c>
    </row>
    <row r="1075" spans="1:4" ht="19.8" customHeight="1">
      <c r="A1075" s="178" t="s">
        <v>1350</v>
      </c>
      <c r="B1075" s="177">
        <v>9818213454</v>
      </c>
      <c r="C1075" s="177" t="s">
        <v>951</v>
      </c>
      <c r="D1075" s="179">
        <v>485006</v>
      </c>
    </row>
    <row r="1076" spans="1:4" ht="19.8" customHeight="1">
      <c r="A1076" s="178" t="s">
        <v>1351</v>
      </c>
      <c r="B1076" s="177">
        <v>9811667761</v>
      </c>
      <c r="C1076" s="177" t="s">
        <v>951</v>
      </c>
      <c r="D1076" s="179">
        <v>430384</v>
      </c>
    </row>
    <row r="1077" spans="1:4" ht="19.8" customHeight="1">
      <c r="A1077" s="178" t="s">
        <v>1352</v>
      </c>
      <c r="B1077" s="177">
        <v>9815565131</v>
      </c>
      <c r="C1077" s="177" t="s">
        <v>951</v>
      </c>
      <c r="D1077" s="179">
        <v>417470</v>
      </c>
    </row>
    <row r="1078" spans="1:4" ht="19.8" customHeight="1">
      <c r="A1078" s="178" t="s">
        <v>1353</v>
      </c>
      <c r="B1078" s="177">
        <v>9899323136</v>
      </c>
      <c r="C1078" s="177" t="s">
        <v>951</v>
      </c>
      <c r="D1078" s="179">
        <v>407069</v>
      </c>
    </row>
    <row r="1079" spans="1:4" ht="19.8" customHeight="1">
      <c r="A1079" s="178" t="s">
        <v>1354</v>
      </c>
      <c r="B1079" s="177">
        <v>9873345559</v>
      </c>
      <c r="C1079" s="177" t="s">
        <v>951</v>
      </c>
      <c r="D1079" s="179">
        <v>122845</v>
      </c>
    </row>
    <row r="1080" spans="1:4" ht="19.8" customHeight="1">
      <c r="A1080" s="178" t="s">
        <v>1355</v>
      </c>
      <c r="B1080" s="177">
        <v>9717792725</v>
      </c>
      <c r="C1080" s="177" t="s">
        <v>951</v>
      </c>
      <c r="D1080" s="179">
        <v>420751</v>
      </c>
    </row>
    <row r="1081" spans="1:4" ht="19.8" customHeight="1">
      <c r="A1081" s="178" t="s">
        <v>1356</v>
      </c>
      <c r="B1081" s="177">
        <v>9811359337</v>
      </c>
      <c r="C1081" s="177" t="s">
        <v>951</v>
      </c>
      <c r="D1081" s="179">
        <v>474767</v>
      </c>
    </row>
    <row r="1082" spans="1:4" ht="19.8" customHeight="1">
      <c r="A1082" s="178" t="s">
        <v>1357</v>
      </c>
      <c r="B1082" s="177">
        <v>9899455823</v>
      </c>
      <c r="C1082" s="177" t="s">
        <v>951</v>
      </c>
      <c r="D1082" s="179">
        <v>221612</v>
      </c>
    </row>
    <row r="1083" spans="1:4" ht="19.8" customHeight="1">
      <c r="A1083" s="178" t="s">
        <v>1358</v>
      </c>
      <c r="B1083" s="177">
        <v>9355541498</v>
      </c>
      <c r="C1083" s="177" t="s">
        <v>951</v>
      </c>
      <c r="D1083" s="179">
        <v>401476</v>
      </c>
    </row>
    <row r="1084" spans="1:4" ht="19.8" customHeight="1">
      <c r="A1084" s="178" t="s">
        <v>1359</v>
      </c>
      <c r="B1084" s="177">
        <v>9818559595</v>
      </c>
      <c r="C1084" s="177" t="s">
        <v>951</v>
      </c>
      <c r="D1084" s="179">
        <v>288985</v>
      </c>
    </row>
    <row r="1085" spans="1:4" ht="19.8" customHeight="1">
      <c r="A1085" s="178" t="s">
        <v>1360</v>
      </c>
      <c r="B1085" s="177">
        <v>9545299255</v>
      </c>
      <c r="C1085" s="177" t="s">
        <v>951</v>
      </c>
      <c r="D1085" s="179">
        <v>143250</v>
      </c>
    </row>
    <row r="1086" spans="1:4" ht="19.8" customHeight="1">
      <c r="A1086" s="178" t="s">
        <v>1361</v>
      </c>
      <c r="B1086" s="177">
        <v>9811491253</v>
      </c>
      <c r="C1086" s="177" t="s">
        <v>951</v>
      </c>
      <c r="D1086" s="179">
        <v>138287</v>
      </c>
    </row>
    <row r="1087" spans="1:4" ht="19.8" customHeight="1">
      <c r="A1087" s="178" t="s">
        <v>1362</v>
      </c>
      <c r="B1087" s="177">
        <v>9815639145</v>
      </c>
      <c r="C1087" s="177" t="s">
        <v>951</v>
      </c>
      <c r="D1087" s="179">
        <v>247517</v>
      </c>
    </row>
    <row r="1088" spans="1:4" ht="19.8" customHeight="1">
      <c r="A1088" s="178" t="s">
        <v>1363</v>
      </c>
      <c r="B1088" s="177">
        <v>9971599755</v>
      </c>
      <c r="C1088" s="177" t="s">
        <v>951</v>
      </c>
      <c r="D1088" s="179">
        <v>426142</v>
      </c>
    </row>
    <row r="1089" spans="1:4" ht="19.8" customHeight="1">
      <c r="A1089" s="178" t="s">
        <v>1364</v>
      </c>
      <c r="B1089" s="177">
        <v>9811162385</v>
      </c>
      <c r="C1089" s="177" t="s">
        <v>951</v>
      </c>
      <c r="D1089" s="179">
        <v>487166</v>
      </c>
    </row>
    <row r="1090" spans="1:4" ht="19.8" customHeight="1">
      <c r="A1090" s="178" t="s">
        <v>1365</v>
      </c>
      <c r="B1090" s="177">
        <v>9815847166</v>
      </c>
      <c r="C1090" s="177" t="s">
        <v>951</v>
      </c>
      <c r="D1090" s="179">
        <v>354190</v>
      </c>
    </row>
    <row r="1091" spans="1:4" ht="19.8" customHeight="1">
      <c r="A1091" s="178" t="s">
        <v>1366</v>
      </c>
      <c r="B1091" s="177">
        <v>9136455521</v>
      </c>
      <c r="C1091" s="177" t="s">
        <v>951</v>
      </c>
      <c r="D1091" s="179">
        <v>475719</v>
      </c>
    </row>
    <row r="1092" spans="1:4" ht="19.8" customHeight="1">
      <c r="A1092" s="178" t="s">
        <v>1367</v>
      </c>
      <c r="B1092" s="177">
        <v>9811193429</v>
      </c>
      <c r="C1092" s="177" t="s">
        <v>951</v>
      </c>
      <c r="D1092" s="179">
        <v>136134</v>
      </c>
    </row>
    <row r="1093" spans="1:4" ht="19.8" customHeight="1">
      <c r="A1093" s="178" t="s">
        <v>1368</v>
      </c>
      <c r="B1093" s="177">
        <v>9818469258</v>
      </c>
      <c r="C1093" s="177" t="s">
        <v>951</v>
      </c>
      <c r="D1093" s="179">
        <v>274667</v>
      </c>
    </row>
    <row r="1094" spans="1:4" ht="19.8" customHeight="1">
      <c r="A1094" s="178" t="s">
        <v>1369</v>
      </c>
      <c r="B1094" s="177">
        <v>9212375554</v>
      </c>
      <c r="C1094" s="177" t="s">
        <v>951</v>
      </c>
      <c r="D1094" s="179">
        <v>229454</v>
      </c>
    </row>
    <row r="1095" spans="1:4" ht="19.8" customHeight="1">
      <c r="A1095" s="178" t="s">
        <v>1370</v>
      </c>
      <c r="B1095" s="177">
        <v>9911665643</v>
      </c>
      <c r="C1095" s="177" t="s">
        <v>951</v>
      </c>
      <c r="D1095" s="179">
        <v>466082</v>
      </c>
    </row>
    <row r="1096" spans="1:4" ht="19.8" customHeight="1">
      <c r="A1096" s="178" t="s">
        <v>1371</v>
      </c>
      <c r="B1096" s="177">
        <v>9655628585</v>
      </c>
      <c r="C1096" s="177" t="s">
        <v>951</v>
      </c>
      <c r="D1096" s="179">
        <v>438134</v>
      </c>
    </row>
    <row r="1097" spans="1:4" ht="19.8" customHeight="1">
      <c r="A1097" s="178" t="s">
        <v>1372</v>
      </c>
      <c r="B1097" s="177">
        <v>9312628845</v>
      </c>
      <c r="C1097" s="177" t="s">
        <v>951</v>
      </c>
      <c r="D1097" s="179">
        <v>439198</v>
      </c>
    </row>
    <row r="1098" spans="1:4" ht="19.8" customHeight="1">
      <c r="A1098" s="178" t="s">
        <v>1373</v>
      </c>
      <c r="B1098" s="177">
        <v>9815533627</v>
      </c>
      <c r="C1098" s="177" t="s">
        <v>951</v>
      </c>
      <c r="D1098" s="179">
        <v>398159</v>
      </c>
    </row>
    <row r="1099" spans="1:4" ht="19.8" customHeight="1">
      <c r="A1099" s="178" t="s">
        <v>1374</v>
      </c>
      <c r="B1099" s="177">
        <v>9868185577</v>
      </c>
      <c r="C1099" s="177" t="s">
        <v>951</v>
      </c>
      <c r="D1099" s="179">
        <v>263364</v>
      </c>
    </row>
    <row r="1100" spans="1:4" ht="19.8" customHeight="1">
      <c r="A1100" s="178" t="s">
        <v>1375</v>
      </c>
      <c r="B1100" s="177">
        <v>9871686777</v>
      </c>
      <c r="C1100" s="177" t="s">
        <v>951</v>
      </c>
      <c r="D1100" s="179">
        <v>230337</v>
      </c>
    </row>
    <row r="1101" spans="1:4" ht="19.8" customHeight="1">
      <c r="A1101" s="178" t="s">
        <v>1376</v>
      </c>
      <c r="B1101" s="177">
        <v>9811545793</v>
      </c>
      <c r="C1101" s="177" t="s">
        <v>951</v>
      </c>
      <c r="D1101" s="179">
        <v>106335</v>
      </c>
    </row>
    <row r="1102" spans="1:4" ht="19.8" customHeight="1">
      <c r="A1102" s="178" t="s">
        <v>1377</v>
      </c>
      <c r="B1102" s="177">
        <v>9873499566</v>
      </c>
      <c r="C1102" s="177" t="s">
        <v>951</v>
      </c>
      <c r="D1102" s="179">
        <v>156797</v>
      </c>
    </row>
    <row r="1103" spans="1:4" ht="19.8" customHeight="1">
      <c r="A1103" s="178" t="s">
        <v>1378</v>
      </c>
      <c r="B1103" s="177">
        <v>9811178525</v>
      </c>
      <c r="C1103" s="177" t="s">
        <v>951</v>
      </c>
      <c r="D1103" s="179">
        <v>120050</v>
      </c>
    </row>
    <row r="1104" spans="1:4" ht="19.8" customHeight="1">
      <c r="A1104" s="178" t="s">
        <v>1379</v>
      </c>
      <c r="B1104" s="177">
        <v>9312284753</v>
      </c>
      <c r="C1104" s="177" t="s">
        <v>951</v>
      </c>
      <c r="D1104" s="179">
        <v>188940</v>
      </c>
    </row>
    <row r="1105" spans="1:4" ht="19.8" customHeight="1">
      <c r="A1105" s="178" t="s">
        <v>1380</v>
      </c>
      <c r="B1105" s="177">
        <v>9999634411</v>
      </c>
      <c r="C1105" s="177" t="s">
        <v>951</v>
      </c>
      <c r="D1105" s="179">
        <v>171522</v>
      </c>
    </row>
    <row r="1106" spans="1:4" ht="19.8" customHeight="1">
      <c r="A1106" s="178" t="s">
        <v>1381</v>
      </c>
      <c r="B1106" s="177">
        <v>9312212698</v>
      </c>
      <c r="C1106" s="177" t="s">
        <v>951</v>
      </c>
      <c r="D1106" s="179">
        <v>324149</v>
      </c>
    </row>
    <row r="1107" spans="1:4" ht="19.8" customHeight="1">
      <c r="A1107" s="178" t="s">
        <v>1382</v>
      </c>
      <c r="B1107" s="177">
        <v>9212351251</v>
      </c>
      <c r="C1107" s="177" t="s">
        <v>951</v>
      </c>
      <c r="D1107" s="179">
        <v>441574</v>
      </c>
    </row>
    <row r="1108" spans="1:4" ht="19.8" customHeight="1">
      <c r="A1108" s="178" t="s">
        <v>1383</v>
      </c>
      <c r="B1108" s="177">
        <v>9873549258</v>
      </c>
      <c r="C1108" s="177" t="s">
        <v>951</v>
      </c>
      <c r="D1108" s="179">
        <v>310485</v>
      </c>
    </row>
    <row r="1109" spans="1:4" ht="19.8" customHeight="1">
      <c r="A1109" s="178" t="s">
        <v>1384</v>
      </c>
      <c r="B1109" s="177">
        <v>9811599853</v>
      </c>
      <c r="C1109" s="177" t="s">
        <v>951</v>
      </c>
      <c r="D1109" s="179">
        <v>157050</v>
      </c>
    </row>
    <row r="1110" spans="1:4" ht="19.8" customHeight="1">
      <c r="A1110" s="178" t="s">
        <v>1385</v>
      </c>
      <c r="B1110" s="177">
        <v>9815869657</v>
      </c>
      <c r="C1110" s="177" t="s">
        <v>951</v>
      </c>
      <c r="D1110" s="179">
        <v>483964</v>
      </c>
    </row>
    <row r="1111" spans="1:4" ht="19.8" customHeight="1">
      <c r="A1111" s="178" t="s">
        <v>1386</v>
      </c>
      <c r="B1111" s="177">
        <v>8852532525</v>
      </c>
      <c r="C1111" s="177" t="s">
        <v>951</v>
      </c>
      <c r="D1111" s="179">
        <v>378989</v>
      </c>
    </row>
    <row r="1112" spans="1:4" ht="19.8" customHeight="1">
      <c r="A1112" s="178" t="s">
        <v>1387</v>
      </c>
      <c r="B1112" s="177">
        <v>9811453675</v>
      </c>
      <c r="C1112" s="177" t="s">
        <v>951</v>
      </c>
      <c r="D1112" s="179">
        <v>188344</v>
      </c>
    </row>
    <row r="1113" spans="1:4" ht="19.8" customHeight="1">
      <c r="A1113" s="178" t="s">
        <v>1388</v>
      </c>
      <c r="B1113" s="177">
        <v>9815549666</v>
      </c>
      <c r="C1113" s="177" t="s">
        <v>951</v>
      </c>
      <c r="D1113" s="179">
        <v>406422</v>
      </c>
    </row>
    <row r="1114" spans="1:4" ht="19.8" customHeight="1">
      <c r="A1114" s="178" t="s">
        <v>1389</v>
      </c>
      <c r="B1114" s="177">
        <v>9655991195</v>
      </c>
      <c r="C1114" s="177" t="s">
        <v>951</v>
      </c>
      <c r="D1114" s="179">
        <v>317377</v>
      </c>
    </row>
    <row r="1115" spans="1:4" ht="19.8" customHeight="1">
      <c r="A1115" s="178" t="s">
        <v>1390</v>
      </c>
      <c r="B1115" s="177">
        <v>9871125336</v>
      </c>
      <c r="C1115" s="177" t="s">
        <v>951</v>
      </c>
      <c r="D1115" s="179">
        <v>280515</v>
      </c>
    </row>
    <row r="1116" spans="1:4" ht="19.8" customHeight="1">
      <c r="A1116" s="178" t="s">
        <v>1391</v>
      </c>
      <c r="B1116" s="177">
        <v>9815966335</v>
      </c>
      <c r="C1116" s="177" t="s">
        <v>951</v>
      </c>
      <c r="D1116" s="179">
        <v>291710</v>
      </c>
    </row>
    <row r="1117" spans="1:4" ht="19.8" customHeight="1">
      <c r="A1117" s="178" t="s">
        <v>1392</v>
      </c>
      <c r="B1117" s="177">
        <v>9311959865</v>
      </c>
      <c r="C1117" s="177" t="s">
        <v>951</v>
      </c>
      <c r="D1117" s="179">
        <v>271632</v>
      </c>
    </row>
    <row r="1118" spans="1:4" ht="19.8" customHeight="1">
      <c r="A1118" s="178" t="s">
        <v>1393</v>
      </c>
      <c r="B1118" s="177">
        <v>9312745555</v>
      </c>
      <c r="C1118" s="177" t="s">
        <v>951</v>
      </c>
      <c r="D1118" s="179">
        <v>378688</v>
      </c>
    </row>
    <row r="1119" spans="1:4" ht="19.8" customHeight="1">
      <c r="A1119" s="178" t="s">
        <v>1394</v>
      </c>
      <c r="B1119" s="177">
        <v>9811227575</v>
      </c>
      <c r="C1119" s="177" t="s">
        <v>951</v>
      </c>
      <c r="D1119" s="179">
        <v>281895</v>
      </c>
    </row>
    <row r="1120" spans="1:4" ht="19.8" customHeight="1">
      <c r="A1120" s="178" t="s">
        <v>1395</v>
      </c>
      <c r="B1120" s="177">
        <v>9971773617</v>
      </c>
      <c r="C1120" s="177" t="s">
        <v>951</v>
      </c>
      <c r="D1120" s="179">
        <v>414924</v>
      </c>
    </row>
    <row r="1121" spans="1:4" ht="19.8" customHeight="1">
      <c r="A1121" s="178" t="s">
        <v>1396</v>
      </c>
      <c r="B1121" s="177">
        <v>9818492871</v>
      </c>
      <c r="C1121" s="177" t="s">
        <v>951</v>
      </c>
      <c r="D1121" s="179">
        <v>426413</v>
      </c>
    </row>
    <row r="1122" spans="1:4" ht="19.8" customHeight="1">
      <c r="A1122" s="178" t="s">
        <v>1397</v>
      </c>
      <c r="B1122" s="177">
        <v>9815666395</v>
      </c>
      <c r="C1122" s="177" t="s">
        <v>951</v>
      </c>
      <c r="D1122" s="179">
        <v>203156</v>
      </c>
    </row>
    <row r="1123" spans="1:4" ht="19.8" customHeight="1">
      <c r="A1123" s="178" t="s">
        <v>1398</v>
      </c>
      <c r="B1123" s="177">
        <v>9815199429</v>
      </c>
      <c r="C1123" s="177" t="s">
        <v>951</v>
      </c>
      <c r="D1123" s="179">
        <v>246973</v>
      </c>
    </row>
    <row r="1124" spans="1:4" ht="19.8" customHeight="1">
      <c r="A1124" s="178" t="s">
        <v>1399</v>
      </c>
      <c r="B1124" s="177">
        <v>9654389665</v>
      </c>
      <c r="C1124" s="177" t="s">
        <v>951</v>
      </c>
      <c r="D1124" s="179">
        <v>374925</v>
      </c>
    </row>
    <row r="1125" spans="1:4" ht="19.8" customHeight="1">
      <c r="A1125" s="178" t="s">
        <v>1400</v>
      </c>
      <c r="B1125" s="177">
        <v>9818855959</v>
      </c>
      <c r="C1125" s="177" t="s">
        <v>951</v>
      </c>
      <c r="D1125" s="179">
        <v>364925</v>
      </c>
    </row>
    <row r="1126" spans="1:4" ht="19.8" customHeight="1">
      <c r="A1126" s="178" t="s">
        <v>1401</v>
      </c>
      <c r="B1126" s="177">
        <v>9811525637</v>
      </c>
      <c r="C1126" s="177" t="s">
        <v>951</v>
      </c>
      <c r="D1126" s="179">
        <v>212962</v>
      </c>
    </row>
    <row r="1127" spans="1:4" ht="19.8" customHeight="1">
      <c r="A1127" s="178" t="s">
        <v>1402</v>
      </c>
      <c r="B1127" s="177">
        <v>9212754551</v>
      </c>
      <c r="C1127" s="177" t="s">
        <v>951</v>
      </c>
      <c r="D1127" s="179">
        <v>391285</v>
      </c>
    </row>
    <row r="1128" spans="1:4" ht="19.8" customHeight="1">
      <c r="A1128" s="178" t="s">
        <v>1403</v>
      </c>
      <c r="B1128" s="177">
        <v>9311454664</v>
      </c>
      <c r="C1128" s="177" t="s">
        <v>951</v>
      </c>
      <c r="D1128" s="179">
        <v>328648</v>
      </c>
    </row>
    <row r="1129" spans="1:4" ht="19.8" customHeight="1">
      <c r="A1129" s="178" t="s">
        <v>1404</v>
      </c>
      <c r="B1129" s="177">
        <v>9868672527</v>
      </c>
      <c r="C1129" s="177" t="s">
        <v>951</v>
      </c>
      <c r="D1129" s="179">
        <v>419523</v>
      </c>
    </row>
    <row r="1130" spans="1:4" ht="19.8" customHeight="1">
      <c r="A1130" s="178" t="s">
        <v>1405</v>
      </c>
      <c r="B1130" s="177">
        <v>9313945666</v>
      </c>
      <c r="C1130" s="177" t="s">
        <v>951</v>
      </c>
      <c r="D1130" s="179">
        <v>439338</v>
      </c>
    </row>
    <row r="1131" spans="1:4" ht="19.8" customHeight="1">
      <c r="A1131" s="178" t="s">
        <v>1406</v>
      </c>
      <c r="B1131" s="177">
        <v>9958893549</v>
      </c>
      <c r="C1131" s="177" t="s">
        <v>951</v>
      </c>
      <c r="D1131" s="179">
        <v>387569</v>
      </c>
    </row>
    <row r="1132" spans="1:4" ht="19.8" customHeight="1">
      <c r="A1132" s="178" t="s">
        <v>1407</v>
      </c>
      <c r="B1132" s="177">
        <v>9818888563</v>
      </c>
      <c r="C1132" s="177" t="s">
        <v>951</v>
      </c>
      <c r="D1132" s="179">
        <v>429260</v>
      </c>
    </row>
    <row r="1133" spans="1:4" ht="19.8" customHeight="1">
      <c r="A1133" s="178" t="s">
        <v>1408</v>
      </c>
      <c r="B1133" s="177">
        <v>9891728531</v>
      </c>
      <c r="C1133" s="177" t="s">
        <v>951</v>
      </c>
      <c r="D1133" s="179">
        <v>261823</v>
      </c>
    </row>
    <row r="1134" spans="1:4" ht="19.8" customHeight="1">
      <c r="A1134" s="178" t="s">
        <v>1409</v>
      </c>
      <c r="B1134" s="177">
        <v>9868215747</v>
      </c>
      <c r="C1134" s="177" t="s">
        <v>951</v>
      </c>
      <c r="D1134" s="179">
        <v>215908</v>
      </c>
    </row>
    <row r="1135" spans="1:4" ht="19.8" customHeight="1">
      <c r="A1135" s="178" t="s">
        <v>1410</v>
      </c>
      <c r="B1135" s="177">
        <v>9891986677</v>
      </c>
      <c r="C1135" s="177" t="s">
        <v>951</v>
      </c>
      <c r="D1135" s="179">
        <v>458873</v>
      </c>
    </row>
    <row r="1136" spans="1:4" ht="19.8" customHeight="1">
      <c r="A1136" s="178" t="s">
        <v>1411</v>
      </c>
      <c r="B1136" s="177">
        <v>9971378552</v>
      </c>
      <c r="C1136" s="177" t="s">
        <v>951</v>
      </c>
      <c r="D1136" s="179">
        <v>282832</v>
      </c>
    </row>
    <row r="1137" spans="1:4" ht="19.8" customHeight="1">
      <c r="A1137" s="178" t="s">
        <v>1412</v>
      </c>
      <c r="B1137" s="177">
        <v>9811552437</v>
      </c>
      <c r="C1137" s="177" t="s">
        <v>951</v>
      </c>
      <c r="D1137" s="179">
        <v>240578</v>
      </c>
    </row>
    <row r="1138" spans="1:4" ht="19.8" customHeight="1">
      <c r="A1138" s="178" t="s">
        <v>1413</v>
      </c>
      <c r="B1138" s="177">
        <v>9871887799</v>
      </c>
      <c r="C1138" s="177" t="s">
        <v>951</v>
      </c>
      <c r="D1138" s="179">
        <v>108835</v>
      </c>
    </row>
    <row r="1139" spans="1:4" ht="19.8" customHeight="1">
      <c r="A1139" s="178" t="s">
        <v>1414</v>
      </c>
      <c r="B1139" s="177">
        <v>9999171966</v>
      </c>
      <c r="C1139" s="177" t="s">
        <v>951</v>
      </c>
      <c r="D1139" s="179">
        <v>455470</v>
      </c>
    </row>
    <row r="1140" spans="1:4" ht="19.8" customHeight="1">
      <c r="A1140" s="178" t="s">
        <v>1415</v>
      </c>
      <c r="B1140" s="177">
        <v>9915243455</v>
      </c>
      <c r="C1140" s="177" t="s">
        <v>951</v>
      </c>
      <c r="D1140" s="179">
        <v>268904</v>
      </c>
    </row>
    <row r="1141" spans="1:4" ht="19.8" customHeight="1">
      <c r="A1141" s="178" t="s">
        <v>1087</v>
      </c>
      <c r="B1141" s="177">
        <v>9811999682</v>
      </c>
      <c r="C1141" s="177" t="s">
        <v>951</v>
      </c>
      <c r="D1141" s="179">
        <v>224003</v>
      </c>
    </row>
    <row r="1142" spans="1:4" ht="19.8" customHeight="1">
      <c r="A1142" s="178" t="s">
        <v>1416</v>
      </c>
      <c r="B1142" s="177">
        <v>9815549781</v>
      </c>
      <c r="C1142" s="177" t="s">
        <v>951</v>
      </c>
      <c r="D1142" s="179">
        <v>117819</v>
      </c>
    </row>
    <row r="1143" spans="1:4" ht="19.8" customHeight="1">
      <c r="A1143" s="178" t="s">
        <v>1417</v>
      </c>
      <c r="B1143" s="177">
        <v>9873555476</v>
      </c>
      <c r="C1143" s="177" t="s">
        <v>951</v>
      </c>
      <c r="D1143" s="179">
        <v>209747</v>
      </c>
    </row>
    <row r="1144" spans="1:4" ht="19.8" customHeight="1">
      <c r="A1144" s="178" t="s">
        <v>1418</v>
      </c>
      <c r="B1144" s="177">
        <v>9871617188</v>
      </c>
      <c r="C1144" s="177" t="s">
        <v>951</v>
      </c>
      <c r="D1144" s="179">
        <v>455966</v>
      </c>
    </row>
    <row r="1145" spans="1:4" ht="19.8" customHeight="1">
      <c r="A1145" s="178" t="s">
        <v>1419</v>
      </c>
      <c r="B1145" s="177">
        <v>9999191868</v>
      </c>
      <c r="C1145" s="177" t="s">
        <v>951</v>
      </c>
      <c r="D1145" s="179">
        <v>264338</v>
      </c>
    </row>
    <row r="1146" spans="1:4" ht="19.8" customHeight="1">
      <c r="A1146" s="178" t="s">
        <v>1420</v>
      </c>
      <c r="B1146" s="177">
        <v>9355632227</v>
      </c>
      <c r="C1146" s="177" t="s">
        <v>951</v>
      </c>
      <c r="D1146" s="179">
        <v>228867</v>
      </c>
    </row>
    <row r="1147" spans="1:4" ht="19.8" customHeight="1">
      <c r="A1147" s="178" t="s">
        <v>1421</v>
      </c>
      <c r="B1147" s="177">
        <v>9355451277</v>
      </c>
      <c r="C1147" s="177" t="s">
        <v>951</v>
      </c>
      <c r="D1147" s="179">
        <v>395696</v>
      </c>
    </row>
    <row r="1148" spans="1:4" ht="19.8" customHeight="1">
      <c r="A1148" s="178" t="s">
        <v>1422</v>
      </c>
      <c r="B1148" s="177">
        <v>9815127245</v>
      </c>
      <c r="C1148" s="177" t="s">
        <v>951</v>
      </c>
      <c r="D1148" s="179">
        <v>418601</v>
      </c>
    </row>
    <row r="1149" spans="1:4" ht="19.8" customHeight="1">
      <c r="A1149" s="178" t="s">
        <v>1423</v>
      </c>
      <c r="B1149" s="177">
        <v>9655963637</v>
      </c>
      <c r="C1149" s="177" t="s">
        <v>951</v>
      </c>
      <c r="D1149" s="179">
        <v>226285</v>
      </c>
    </row>
    <row r="1150" spans="1:4" ht="19.8" customHeight="1">
      <c r="A1150" s="178" t="s">
        <v>1424</v>
      </c>
      <c r="B1150" s="177">
        <v>9815518686</v>
      </c>
      <c r="C1150" s="177" t="s">
        <v>951</v>
      </c>
      <c r="D1150" s="179">
        <v>419337</v>
      </c>
    </row>
    <row r="1151" spans="1:4" ht="19.8" customHeight="1">
      <c r="A1151" s="178" t="s">
        <v>1425</v>
      </c>
      <c r="B1151" s="177">
        <v>9811524881</v>
      </c>
      <c r="C1151" s="177" t="s">
        <v>951</v>
      </c>
      <c r="D1151" s="179">
        <v>365691</v>
      </c>
    </row>
    <row r="1152" spans="1:4" ht="19.8" customHeight="1">
      <c r="A1152" s="178" t="s">
        <v>1426</v>
      </c>
      <c r="B1152" s="177">
        <v>9958515259</v>
      </c>
      <c r="C1152" s="177" t="s">
        <v>951</v>
      </c>
      <c r="D1152" s="179">
        <v>383785</v>
      </c>
    </row>
    <row r="1153" spans="1:4" ht="19.8" customHeight="1">
      <c r="A1153" s="178" t="s">
        <v>1427</v>
      </c>
      <c r="B1153" s="177">
        <v>9899338853</v>
      </c>
      <c r="C1153" s="177" t="s">
        <v>951</v>
      </c>
      <c r="D1153" s="179">
        <v>171624</v>
      </c>
    </row>
    <row r="1154" spans="1:4" ht="19.8" customHeight="1">
      <c r="A1154" s="178" t="s">
        <v>1428</v>
      </c>
      <c r="B1154" s="177">
        <v>9815265833</v>
      </c>
      <c r="C1154" s="177" t="s">
        <v>951</v>
      </c>
      <c r="D1154" s="179">
        <v>232834</v>
      </c>
    </row>
    <row r="1155" spans="1:4" ht="19.8" customHeight="1">
      <c r="A1155" s="178" t="s">
        <v>1429</v>
      </c>
      <c r="B1155" s="177">
        <v>9315586511</v>
      </c>
      <c r="C1155" s="177" t="s">
        <v>951</v>
      </c>
      <c r="D1155" s="179">
        <v>485986</v>
      </c>
    </row>
    <row r="1156" spans="1:4" ht="19.8" customHeight="1">
      <c r="A1156" s="178" t="s">
        <v>1430</v>
      </c>
      <c r="B1156" s="177">
        <v>9899526198</v>
      </c>
      <c r="C1156" s="177" t="s">
        <v>951</v>
      </c>
      <c r="D1156" s="179">
        <v>228518</v>
      </c>
    </row>
    <row r="1157" spans="1:4" ht="19.8" customHeight="1">
      <c r="A1157" s="178" t="s">
        <v>1431</v>
      </c>
      <c r="B1157" s="177">
        <v>9871126565</v>
      </c>
      <c r="C1157" s="177" t="s">
        <v>951</v>
      </c>
      <c r="D1157" s="179">
        <v>347958</v>
      </c>
    </row>
    <row r="1158" spans="1:4" ht="19.8" customHeight="1">
      <c r="A1158" s="178" t="s">
        <v>1432</v>
      </c>
      <c r="B1158" s="177">
        <v>9815252735</v>
      </c>
      <c r="C1158" s="177" t="s">
        <v>951</v>
      </c>
      <c r="D1158" s="179">
        <v>276300</v>
      </c>
    </row>
    <row r="1159" spans="1:4" ht="19.8" customHeight="1">
      <c r="A1159" s="178" t="s">
        <v>1433</v>
      </c>
      <c r="B1159" s="177">
        <v>9312265271</v>
      </c>
      <c r="C1159" s="177" t="s">
        <v>951</v>
      </c>
      <c r="D1159" s="179">
        <v>445624</v>
      </c>
    </row>
    <row r="1160" spans="1:4" ht="19.8" customHeight="1">
      <c r="A1160" s="178" t="s">
        <v>1434</v>
      </c>
      <c r="B1160" s="177">
        <v>9815598955</v>
      </c>
      <c r="C1160" s="177" t="s">
        <v>951</v>
      </c>
      <c r="D1160" s="179">
        <v>325328</v>
      </c>
    </row>
    <row r="1161" spans="1:4" ht="19.8" customHeight="1">
      <c r="A1161" s="178" t="s">
        <v>1435</v>
      </c>
      <c r="B1161" s="177">
        <v>9815153938</v>
      </c>
      <c r="C1161" s="177" t="s">
        <v>951</v>
      </c>
      <c r="D1161" s="179">
        <v>278572</v>
      </c>
    </row>
    <row r="1162" spans="1:4" ht="19.8" customHeight="1">
      <c r="A1162" s="178" t="s">
        <v>1436</v>
      </c>
      <c r="B1162" s="177">
        <v>9818787885</v>
      </c>
      <c r="C1162" s="177" t="s">
        <v>951</v>
      </c>
      <c r="D1162" s="179">
        <v>411573</v>
      </c>
    </row>
    <row r="1163" spans="1:4" ht="19.8" customHeight="1">
      <c r="A1163" s="178" t="s">
        <v>1437</v>
      </c>
      <c r="B1163" s="177">
        <v>9811452226</v>
      </c>
      <c r="C1163" s="177" t="s">
        <v>951</v>
      </c>
      <c r="D1163" s="179">
        <v>117690</v>
      </c>
    </row>
    <row r="1164" spans="1:4" ht="19.8" customHeight="1">
      <c r="A1164" s="178" t="s">
        <v>1438</v>
      </c>
      <c r="B1164" s="177">
        <v>8515574222</v>
      </c>
      <c r="C1164" s="177" t="s">
        <v>951</v>
      </c>
      <c r="D1164" s="179">
        <v>211636</v>
      </c>
    </row>
    <row r="1165" spans="1:4" ht="19.8" customHeight="1">
      <c r="A1165" s="178" t="s">
        <v>1439</v>
      </c>
      <c r="B1165" s="177">
        <v>9811584967</v>
      </c>
      <c r="C1165" s="177" t="s">
        <v>951</v>
      </c>
      <c r="D1165" s="179">
        <v>195126</v>
      </c>
    </row>
    <row r="1166" spans="1:4" ht="19.8" customHeight="1">
      <c r="A1166" s="178" t="s">
        <v>1440</v>
      </c>
      <c r="B1166" s="177">
        <v>9815752586</v>
      </c>
      <c r="C1166" s="177" t="s">
        <v>951</v>
      </c>
      <c r="D1166" s="179">
        <v>378856</v>
      </c>
    </row>
    <row r="1167" spans="1:4" ht="19.8" customHeight="1">
      <c r="A1167" s="178" t="s">
        <v>1441</v>
      </c>
      <c r="B1167" s="177">
        <v>9815288859</v>
      </c>
      <c r="C1167" s="177" t="s">
        <v>951</v>
      </c>
      <c r="D1167" s="179">
        <v>146990</v>
      </c>
    </row>
    <row r="1168" spans="1:4" ht="19.8" customHeight="1">
      <c r="A1168" s="178" t="s">
        <v>1442</v>
      </c>
      <c r="B1168" s="177">
        <v>9915591161</v>
      </c>
      <c r="C1168" s="177" t="s">
        <v>951</v>
      </c>
      <c r="D1168" s="179">
        <v>433069</v>
      </c>
    </row>
    <row r="1169" spans="1:4" ht="19.8" customHeight="1">
      <c r="A1169" s="178" t="s">
        <v>1443</v>
      </c>
      <c r="B1169" s="177">
        <v>9815826956</v>
      </c>
      <c r="C1169" s="177" t="s">
        <v>951</v>
      </c>
      <c r="D1169" s="179">
        <v>358991</v>
      </c>
    </row>
    <row r="1170" spans="1:4" ht="19.8" customHeight="1">
      <c r="A1170" s="178" t="s">
        <v>469</v>
      </c>
      <c r="B1170" s="177">
        <v>9313554965</v>
      </c>
      <c r="C1170" s="177" t="s">
        <v>951</v>
      </c>
      <c r="D1170" s="179">
        <v>423686</v>
      </c>
    </row>
    <row r="1171" spans="1:4" ht="19.8" customHeight="1">
      <c r="A1171" s="178" t="s">
        <v>1444</v>
      </c>
      <c r="B1171" s="177">
        <v>9355458194</v>
      </c>
      <c r="C1171" s="177" t="s">
        <v>951</v>
      </c>
      <c r="D1171" s="179">
        <v>205127</v>
      </c>
    </row>
    <row r="1172" spans="1:4" ht="19.8" customHeight="1">
      <c r="A1172" s="178" t="s">
        <v>1445</v>
      </c>
      <c r="B1172" s="177">
        <v>9815551929</v>
      </c>
      <c r="C1172" s="177" t="s">
        <v>951</v>
      </c>
      <c r="D1172" s="179">
        <v>290432</v>
      </c>
    </row>
    <row r="1173" spans="1:4" ht="19.8" customHeight="1">
      <c r="A1173" s="178" t="s">
        <v>1446</v>
      </c>
      <c r="B1173" s="177">
        <v>9815565699</v>
      </c>
      <c r="C1173" s="177" t="s">
        <v>951</v>
      </c>
      <c r="D1173" s="179">
        <v>438009</v>
      </c>
    </row>
    <row r="1174" spans="1:4" ht="19.8" customHeight="1">
      <c r="A1174" s="178" t="s">
        <v>1447</v>
      </c>
      <c r="B1174" s="177">
        <v>9871555757</v>
      </c>
      <c r="C1174" s="177" t="s">
        <v>951</v>
      </c>
      <c r="D1174" s="179">
        <v>487713</v>
      </c>
    </row>
    <row r="1175" spans="1:4" ht="19.8" customHeight="1">
      <c r="A1175" s="178" t="s">
        <v>1448</v>
      </c>
      <c r="B1175" s="177">
        <v>9915543551</v>
      </c>
      <c r="C1175" s="177" t="s">
        <v>951</v>
      </c>
      <c r="D1175" s="179">
        <v>401517</v>
      </c>
    </row>
    <row r="1176" spans="1:4" ht="19.8" customHeight="1">
      <c r="A1176" s="178" t="s">
        <v>1449</v>
      </c>
      <c r="B1176" s="177">
        <v>9811111557</v>
      </c>
      <c r="C1176" s="177" t="s">
        <v>951</v>
      </c>
      <c r="D1176" s="179">
        <v>489625</v>
      </c>
    </row>
    <row r="1177" spans="1:4" ht="19.8" customHeight="1">
      <c r="A1177" s="178" t="s">
        <v>1450</v>
      </c>
      <c r="B1177" s="177">
        <v>9818675595</v>
      </c>
      <c r="C1177" s="177" t="s">
        <v>951</v>
      </c>
      <c r="D1177" s="179">
        <v>350377</v>
      </c>
    </row>
    <row r="1178" spans="1:4" ht="19.8" customHeight="1">
      <c r="A1178" s="178" t="s">
        <v>1451</v>
      </c>
      <c r="B1178" s="177">
        <v>9968282758</v>
      </c>
      <c r="C1178" s="177" t="s">
        <v>951</v>
      </c>
      <c r="D1178" s="179">
        <v>424994</v>
      </c>
    </row>
    <row r="1179" spans="1:4" ht="19.8" customHeight="1">
      <c r="A1179" s="178" t="s">
        <v>1452</v>
      </c>
      <c r="B1179" s="177">
        <v>9811578557</v>
      </c>
      <c r="C1179" s="177" t="s">
        <v>951</v>
      </c>
      <c r="D1179" s="179">
        <v>367378</v>
      </c>
    </row>
    <row r="1180" spans="1:4" ht="19.8" customHeight="1">
      <c r="A1180" s="178" t="s">
        <v>1453</v>
      </c>
      <c r="B1180" s="177">
        <v>9811679111</v>
      </c>
      <c r="C1180" s="177" t="s">
        <v>951</v>
      </c>
      <c r="D1180" s="179">
        <v>430944</v>
      </c>
    </row>
    <row r="1181" spans="1:4" ht="19.8" customHeight="1">
      <c r="A1181" s="178" t="s">
        <v>1454</v>
      </c>
      <c r="B1181" s="177">
        <v>9212429848</v>
      </c>
      <c r="C1181" s="177" t="s">
        <v>951</v>
      </c>
      <c r="D1181" s="179">
        <v>112905</v>
      </c>
    </row>
    <row r="1182" spans="1:4" ht="19.8" customHeight="1">
      <c r="A1182" s="178" t="s">
        <v>1455</v>
      </c>
      <c r="B1182" s="177">
        <v>9811543234</v>
      </c>
      <c r="C1182" s="177" t="s">
        <v>951</v>
      </c>
      <c r="D1182" s="179">
        <v>376025</v>
      </c>
    </row>
    <row r="1183" spans="1:4" ht="19.8" customHeight="1">
      <c r="A1183" s="178" t="s">
        <v>1456</v>
      </c>
      <c r="B1183" s="177">
        <v>9815516768</v>
      </c>
      <c r="C1183" s="177" t="s">
        <v>951</v>
      </c>
      <c r="D1183" s="179">
        <v>107884</v>
      </c>
    </row>
    <row r="1184" spans="1:4" ht="19.8" customHeight="1">
      <c r="A1184" s="178" t="s">
        <v>1457</v>
      </c>
      <c r="B1184" s="177">
        <v>9312559179</v>
      </c>
      <c r="C1184" s="177" t="s">
        <v>951</v>
      </c>
      <c r="D1184" s="179">
        <v>208458</v>
      </c>
    </row>
    <row r="1185" spans="1:4" ht="19.8" customHeight="1">
      <c r="A1185" s="178" t="s">
        <v>1458</v>
      </c>
      <c r="B1185" s="177">
        <v>9212228456</v>
      </c>
      <c r="C1185" s="177" t="s">
        <v>951</v>
      </c>
      <c r="D1185" s="179">
        <v>253360</v>
      </c>
    </row>
    <row r="1186" spans="1:4" ht="19.8" customHeight="1">
      <c r="A1186" s="178" t="s">
        <v>1459</v>
      </c>
      <c r="B1186" s="177">
        <v>9818533533</v>
      </c>
      <c r="C1186" s="177" t="s">
        <v>951</v>
      </c>
      <c r="D1186" s="179">
        <v>403741</v>
      </c>
    </row>
    <row r="1187" spans="1:4" ht="19.8" customHeight="1">
      <c r="A1187" s="178" t="s">
        <v>1460</v>
      </c>
      <c r="B1187" s="177">
        <v>9711739115</v>
      </c>
      <c r="C1187" s="177" t="s">
        <v>951</v>
      </c>
      <c r="D1187" s="179">
        <v>336588</v>
      </c>
    </row>
    <row r="1188" spans="1:4" ht="19.8" customHeight="1">
      <c r="A1188" s="178" t="s">
        <v>1461</v>
      </c>
      <c r="B1188" s="177">
        <v>9818492559</v>
      </c>
      <c r="C1188" s="177" t="s">
        <v>951</v>
      </c>
      <c r="D1188" s="179">
        <v>246839</v>
      </c>
    </row>
    <row r="1189" spans="1:4" ht="19.8" customHeight="1">
      <c r="A1189" s="178" t="s">
        <v>1462</v>
      </c>
      <c r="B1189" s="177">
        <v>9999147868</v>
      </c>
      <c r="C1189" s="177" t="s">
        <v>951</v>
      </c>
      <c r="D1189" s="179">
        <v>218606</v>
      </c>
    </row>
    <row r="1190" spans="1:4" ht="19.8" customHeight="1">
      <c r="A1190" s="178" t="s">
        <v>1463</v>
      </c>
      <c r="B1190" s="177">
        <v>9313623556</v>
      </c>
      <c r="C1190" s="177" t="s">
        <v>951</v>
      </c>
      <c r="D1190" s="179">
        <v>493623</v>
      </c>
    </row>
    <row r="1191" spans="1:4" ht="19.8" customHeight="1">
      <c r="A1191" s="178" t="s">
        <v>1464</v>
      </c>
      <c r="B1191" s="177">
        <v>9871147384</v>
      </c>
      <c r="C1191" s="177" t="s">
        <v>951</v>
      </c>
      <c r="D1191" s="179">
        <v>389434</v>
      </c>
    </row>
    <row r="1192" spans="1:4" ht="19.8" customHeight="1">
      <c r="A1192" s="178" t="s">
        <v>1465</v>
      </c>
      <c r="B1192" s="177">
        <v>9999417752</v>
      </c>
      <c r="C1192" s="177" t="s">
        <v>951</v>
      </c>
      <c r="D1192" s="179">
        <v>174944</v>
      </c>
    </row>
    <row r="1193" spans="1:4" ht="19.8" customHeight="1">
      <c r="A1193" s="178" t="s">
        <v>1466</v>
      </c>
      <c r="B1193" s="177">
        <v>9815244773</v>
      </c>
      <c r="C1193" s="177" t="s">
        <v>951</v>
      </c>
      <c r="D1193" s="179">
        <v>429837</v>
      </c>
    </row>
    <row r="1194" spans="1:4" ht="19.8" customHeight="1">
      <c r="A1194" s="178" t="s">
        <v>1467</v>
      </c>
      <c r="B1194" s="177">
        <v>9815357246</v>
      </c>
      <c r="C1194" s="177" t="s">
        <v>951</v>
      </c>
      <c r="D1194" s="179">
        <v>186056</v>
      </c>
    </row>
    <row r="1195" spans="1:4" ht="19.8" customHeight="1">
      <c r="A1195" s="178" t="s">
        <v>1468</v>
      </c>
      <c r="B1195" s="177">
        <v>9815149565</v>
      </c>
      <c r="C1195" s="177" t="s">
        <v>951</v>
      </c>
      <c r="D1195" s="179">
        <v>450554</v>
      </c>
    </row>
    <row r="1196" spans="1:4" ht="19.8" customHeight="1">
      <c r="A1196" s="178" t="s">
        <v>1469</v>
      </c>
      <c r="B1196" s="177">
        <v>9711175572</v>
      </c>
      <c r="C1196" s="177" t="s">
        <v>951</v>
      </c>
      <c r="D1196" s="179">
        <v>177553</v>
      </c>
    </row>
    <row r="1197" spans="1:4" ht="19.8" customHeight="1">
      <c r="A1197" s="178" t="s">
        <v>1470</v>
      </c>
      <c r="B1197" s="177">
        <v>9868311379</v>
      </c>
      <c r="C1197" s="177" t="s">
        <v>951</v>
      </c>
      <c r="D1197" s="179">
        <v>486577</v>
      </c>
    </row>
    <row r="1198" spans="1:4" ht="19.8" customHeight="1">
      <c r="A1198" s="178" t="s">
        <v>1471</v>
      </c>
      <c r="B1198" s="177">
        <v>9811195127</v>
      </c>
      <c r="C1198" s="177" t="s">
        <v>951</v>
      </c>
      <c r="D1198" s="179">
        <v>189001</v>
      </c>
    </row>
    <row r="1199" spans="1:4" ht="19.8" customHeight="1">
      <c r="A1199" s="178" t="s">
        <v>1472</v>
      </c>
      <c r="B1199" s="177">
        <v>9815123765</v>
      </c>
      <c r="C1199" s="177" t="s">
        <v>951</v>
      </c>
      <c r="D1199" s="179">
        <v>328393</v>
      </c>
    </row>
    <row r="1200" spans="1:4" ht="19.8" customHeight="1">
      <c r="A1200" s="178" t="s">
        <v>1473</v>
      </c>
      <c r="B1200" s="177">
        <v>9815965697</v>
      </c>
      <c r="C1200" s="177" t="s">
        <v>951</v>
      </c>
      <c r="D1200" s="179">
        <v>190227</v>
      </c>
    </row>
    <row r="1201" spans="1:4" ht="19.8" customHeight="1">
      <c r="A1201" s="178" t="s">
        <v>1474</v>
      </c>
      <c r="B1201" s="177">
        <v>9915222555</v>
      </c>
      <c r="C1201" s="177" t="s">
        <v>951</v>
      </c>
      <c r="D1201" s="179">
        <v>138142</v>
      </c>
    </row>
    <row r="1202" spans="1:4" ht="19.8" customHeight="1">
      <c r="A1202" s="178" t="s">
        <v>1475</v>
      </c>
      <c r="B1202" s="177">
        <v>9212395636</v>
      </c>
      <c r="C1202" s="177" t="s">
        <v>951</v>
      </c>
      <c r="D1202" s="179">
        <v>142948</v>
      </c>
    </row>
    <row r="1203" spans="1:4" ht="19.8" customHeight="1">
      <c r="A1203" s="178" t="s">
        <v>1476</v>
      </c>
      <c r="B1203" s="177">
        <v>9915773822</v>
      </c>
      <c r="C1203" s="177" t="s">
        <v>951</v>
      </c>
      <c r="D1203" s="179">
        <v>124184</v>
      </c>
    </row>
    <row r="1204" spans="1:4" ht="19.8" customHeight="1">
      <c r="A1204" s="178" t="s">
        <v>1477</v>
      </c>
      <c r="B1204" s="177">
        <v>9811464159</v>
      </c>
      <c r="C1204" s="177" t="s">
        <v>951</v>
      </c>
      <c r="D1204" s="179">
        <v>402049</v>
      </c>
    </row>
    <row r="1205" spans="1:4" ht="19.8" customHeight="1">
      <c r="A1205" s="178" t="s">
        <v>1478</v>
      </c>
      <c r="B1205" s="177">
        <v>9811159198</v>
      </c>
      <c r="C1205" s="177" t="s">
        <v>951</v>
      </c>
      <c r="D1205" s="179">
        <v>413416</v>
      </c>
    </row>
    <row r="1206" spans="1:4" ht="19.8" customHeight="1">
      <c r="A1206" s="178" t="s">
        <v>1479</v>
      </c>
      <c r="B1206" s="177">
        <v>9873562632</v>
      </c>
      <c r="C1206" s="177" t="s">
        <v>951</v>
      </c>
      <c r="D1206" s="179">
        <v>460482</v>
      </c>
    </row>
    <row r="1207" spans="1:4" ht="19.8" customHeight="1">
      <c r="A1207" s="178" t="s">
        <v>1480</v>
      </c>
      <c r="B1207" s="177">
        <v>9818671375</v>
      </c>
      <c r="C1207" s="177" t="s">
        <v>951</v>
      </c>
      <c r="D1207" s="179">
        <v>497067</v>
      </c>
    </row>
    <row r="1208" spans="1:4" ht="19.8" customHeight="1">
      <c r="A1208" s="178" t="s">
        <v>1481</v>
      </c>
      <c r="B1208" s="177">
        <v>9818553751</v>
      </c>
      <c r="C1208" s="177" t="s">
        <v>951</v>
      </c>
      <c r="D1208" s="179">
        <v>403526</v>
      </c>
    </row>
    <row r="1209" spans="1:4" ht="19.8" customHeight="1">
      <c r="A1209" s="178" t="s">
        <v>1482</v>
      </c>
      <c r="B1209" s="177">
        <v>9717755353</v>
      </c>
      <c r="C1209" s="177" t="s">
        <v>951</v>
      </c>
      <c r="D1209" s="179">
        <v>214254</v>
      </c>
    </row>
    <row r="1210" spans="1:4" ht="19.8" customHeight="1">
      <c r="A1210" s="178" t="s">
        <v>1483</v>
      </c>
      <c r="B1210" s="177">
        <v>9711737339</v>
      </c>
      <c r="C1210" s="177" t="s">
        <v>951</v>
      </c>
      <c r="D1210" s="179">
        <v>443181</v>
      </c>
    </row>
    <row r="1211" spans="1:4" ht="19.8" customHeight="1">
      <c r="A1211" s="178" t="s">
        <v>1484</v>
      </c>
      <c r="B1211" s="177">
        <v>9312757125</v>
      </c>
      <c r="C1211" s="177" t="s">
        <v>951</v>
      </c>
      <c r="D1211" s="179">
        <v>363771</v>
      </c>
    </row>
    <row r="1212" spans="1:4" ht="19.8" customHeight="1">
      <c r="A1212" s="178" t="s">
        <v>1485</v>
      </c>
      <c r="B1212" s="177">
        <v>9971596655</v>
      </c>
      <c r="C1212" s="177" t="s">
        <v>951</v>
      </c>
      <c r="D1212" s="179">
        <v>200013</v>
      </c>
    </row>
    <row r="1213" spans="1:4" ht="19.8" customHeight="1">
      <c r="A1213" s="178" t="s">
        <v>1486</v>
      </c>
      <c r="B1213" s="177">
        <v>9818552286</v>
      </c>
      <c r="C1213" s="177" t="s">
        <v>951</v>
      </c>
      <c r="D1213" s="179">
        <v>493827</v>
      </c>
    </row>
    <row r="1214" spans="1:4" ht="19.8" customHeight="1">
      <c r="A1214" s="178" t="s">
        <v>1487</v>
      </c>
      <c r="B1214" s="177">
        <v>9815264593</v>
      </c>
      <c r="C1214" s="177" t="s">
        <v>951</v>
      </c>
      <c r="D1214" s="179">
        <v>161328</v>
      </c>
    </row>
    <row r="1215" spans="1:4" ht="19.8" customHeight="1">
      <c r="A1215" s="178" t="s">
        <v>1488</v>
      </c>
      <c r="B1215" s="177">
        <v>9815199425</v>
      </c>
      <c r="C1215" s="177" t="s">
        <v>951</v>
      </c>
      <c r="D1215" s="179">
        <v>363810</v>
      </c>
    </row>
    <row r="1216" spans="1:4" ht="19.8" customHeight="1">
      <c r="A1216" s="178" t="s">
        <v>1489</v>
      </c>
      <c r="B1216" s="177">
        <v>9811199955</v>
      </c>
      <c r="C1216" s="177" t="s">
        <v>951</v>
      </c>
      <c r="D1216" s="179">
        <v>371000</v>
      </c>
    </row>
    <row r="1217" spans="1:4" ht="19.8" customHeight="1">
      <c r="A1217" s="178" t="s">
        <v>1490</v>
      </c>
      <c r="B1217" s="177">
        <v>9818223896</v>
      </c>
      <c r="C1217" s="177" t="s">
        <v>951</v>
      </c>
      <c r="D1217" s="179">
        <v>430690</v>
      </c>
    </row>
    <row r="1218" spans="1:4" ht="19.8" customHeight="1">
      <c r="A1218" s="178" t="s">
        <v>1491</v>
      </c>
      <c r="B1218" s="177">
        <v>9818233276</v>
      </c>
      <c r="C1218" s="177" t="s">
        <v>951</v>
      </c>
      <c r="D1218" s="179">
        <v>162517</v>
      </c>
    </row>
    <row r="1219" spans="1:4" ht="19.8" customHeight="1">
      <c r="A1219" s="178" t="s">
        <v>1492</v>
      </c>
      <c r="B1219" s="177">
        <v>9891499685</v>
      </c>
      <c r="C1219" s="177" t="s">
        <v>951</v>
      </c>
      <c r="D1219" s="179">
        <v>276656</v>
      </c>
    </row>
    <row r="1220" spans="1:4" ht="19.8" customHeight="1">
      <c r="A1220" s="178" t="s">
        <v>1493</v>
      </c>
      <c r="B1220" s="177">
        <v>9315161335</v>
      </c>
      <c r="C1220" s="177" t="s">
        <v>951</v>
      </c>
      <c r="D1220" s="179">
        <v>402644</v>
      </c>
    </row>
    <row r="1221" spans="1:4" ht="19.8" customHeight="1">
      <c r="A1221" s="178" t="s">
        <v>1494</v>
      </c>
      <c r="B1221" s="177">
        <v>9999499948</v>
      </c>
      <c r="C1221" s="177" t="s">
        <v>951</v>
      </c>
      <c r="D1221" s="179">
        <v>274880</v>
      </c>
    </row>
    <row r="1222" spans="1:4" ht="19.8" customHeight="1">
      <c r="A1222" s="178" t="s">
        <v>1495</v>
      </c>
      <c r="B1222" s="177">
        <v>9815516655</v>
      </c>
      <c r="C1222" s="177" t="s">
        <v>951</v>
      </c>
      <c r="D1222" s="179">
        <v>253984</v>
      </c>
    </row>
    <row r="1223" spans="1:4" ht="19.8" customHeight="1">
      <c r="A1223" s="178" t="s">
        <v>1496</v>
      </c>
      <c r="B1223" s="177">
        <v>9971161692</v>
      </c>
      <c r="C1223" s="177" t="s">
        <v>951</v>
      </c>
      <c r="D1223" s="179">
        <v>125023</v>
      </c>
    </row>
    <row r="1224" spans="1:4" ht="19.8" customHeight="1">
      <c r="A1224" s="178" t="s">
        <v>1497</v>
      </c>
      <c r="B1224" s="177">
        <v>9871551721</v>
      </c>
      <c r="C1224" s="177" t="s">
        <v>951</v>
      </c>
      <c r="D1224" s="179">
        <v>442217</v>
      </c>
    </row>
    <row r="1225" spans="1:4" ht="19.8" customHeight="1">
      <c r="A1225" s="178" t="s">
        <v>1498</v>
      </c>
      <c r="B1225" s="177">
        <v>9718888881</v>
      </c>
      <c r="C1225" s="177" t="s">
        <v>951</v>
      </c>
      <c r="D1225" s="179">
        <v>414807</v>
      </c>
    </row>
    <row r="1226" spans="1:4" ht="19.8" customHeight="1">
      <c r="A1226" s="178" t="s">
        <v>1499</v>
      </c>
      <c r="B1226" s="177">
        <v>9815377995</v>
      </c>
      <c r="C1226" s="177" t="s">
        <v>951</v>
      </c>
      <c r="D1226" s="179">
        <v>158387</v>
      </c>
    </row>
    <row r="1227" spans="1:4" ht="19.8" customHeight="1">
      <c r="A1227" s="178" t="s">
        <v>1500</v>
      </c>
      <c r="B1227" s="177">
        <v>9911333666</v>
      </c>
      <c r="C1227" s="177" t="s">
        <v>951</v>
      </c>
      <c r="D1227" s="179">
        <v>392761</v>
      </c>
    </row>
    <row r="1228" spans="1:4" ht="19.8" customHeight="1">
      <c r="A1228" s="178" t="s">
        <v>1501</v>
      </c>
      <c r="B1228" s="177">
        <v>9815597145</v>
      </c>
      <c r="C1228" s="177" t="s">
        <v>951</v>
      </c>
      <c r="D1228" s="179">
        <v>472700</v>
      </c>
    </row>
    <row r="1229" spans="1:4" ht="19.8" customHeight="1">
      <c r="A1229" s="178" t="s">
        <v>1502</v>
      </c>
      <c r="B1229" s="177">
        <v>9815268453</v>
      </c>
      <c r="C1229" s="177" t="s">
        <v>951</v>
      </c>
      <c r="D1229" s="179">
        <v>462953</v>
      </c>
    </row>
    <row r="1230" spans="1:4" ht="19.8" customHeight="1">
      <c r="A1230" s="178" t="s">
        <v>1503</v>
      </c>
      <c r="B1230" s="177">
        <v>9873955359</v>
      </c>
      <c r="C1230" s="177" t="s">
        <v>951</v>
      </c>
      <c r="D1230" s="179">
        <v>186373</v>
      </c>
    </row>
    <row r="1231" spans="1:4" ht="19.8" customHeight="1">
      <c r="A1231" s="178" t="s">
        <v>1440</v>
      </c>
      <c r="B1231" s="177">
        <v>9815516795</v>
      </c>
      <c r="C1231" s="177" t="s">
        <v>951</v>
      </c>
      <c r="D1231" s="179">
        <v>252708</v>
      </c>
    </row>
    <row r="1232" spans="1:4" ht="19.8" customHeight="1">
      <c r="A1232" s="178" t="s">
        <v>1504</v>
      </c>
      <c r="B1232" s="177">
        <v>9811515591</v>
      </c>
      <c r="C1232" s="177" t="s">
        <v>951</v>
      </c>
      <c r="D1232" s="179">
        <v>229000</v>
      </c>
    </row>
    <row r="1233" spans="1:4" ht="19.8" customHeight="1">
      <c r="A1233" s="178" t="s">
        <v>1505</v>
      </c>
      <c r="B1233" s="177">
        <v>9815455535</v>
      </c>
      <c r="C1233" s="177" t="s">
        <v>951</v>
      </c>
      <c r="D1233" s="179">
        <v>468666</v>
      </c>
    </row>
    <row r="1234" spans="1:4" ht="19.8" customHeight="1">
      <c r="A1234" s="178" t="s">
        <v>1506</v>
      </c>
      <c r="B1234" s="177">
        <v>9815582375</v>
      </c>
      <c r="C1234" s="177" t="s">
        <v>951</v>
      </c>
      <c r="D1234" s="179">
        <v>409451</v>
      </c>
    </row>
    <row r="1235" spans="1:4" ht="19.8" customHeight="1">
      <c r="A1235" s="178" t="s">
        <v>1507</v>
      </c>
      <c r="B1235" s="177">
        <v>9971555511</v>
      </c>
      <c r="C1235" s="177" t="s">
        <v>951</v>
      </c>
      <c r="D1235" s="179">
        <v>443477</v>
      </c>
    </row>
    <row r="1236" spans="1:4" ht="19.8" customHeight="1">
      <c r="A1236" s="178" t="s">
        <v>1508</v>
      </c>
      <c r="B1236" s="177">
        <v>9818552555</v>
      </c>
      <c r="C1236" s="177" t="s">
        <v>951</v>
      </c>
      <c r="D1236" s="179">
        <v>189106</v>
      </c>
    </row>
    <row r="1237" spans="1:4" ht="19.8" customHeight="1">
      <c r="A1237" s="178" t="s">
        <v>1509</v>
      </c>
      <c r="B1237" s="177">
        <v>9871663575</v>
      </c>
      <c r="C1237" s="177" t="s">
        <v>951</v>
      </c>
      <c r="D1237" s="179">
        <v>258756</v>
      </c>
    </row>
    <row r="1238" spans="1:4" ht="19.8" customHeight="1">
      <c r="A1238" s="178" t="s">
        <v>1510</v>
      </c>
      <c r="B1238" s="177">
        <v>9958855355</v>
      </c>
      <c r="C1238" s="177" t="s">
        <v>951</v>
      </c>
      <c r="D1238" s="179">
        <v>363820</v>
      </c>
    </row>
    <row r="1239" spans="1:4" ht="19.8" customHeight="1">
      <c r="A1239" s="178" t="s">
        <v>922</v>
      </c>
      <c r="B1239" s="177">
        <v>9818329634</v>
      </c>
      <c r="C1239" s="177" t="s">
        <v>951</v>
      </c>
      <c r="D1239" s="179">
        <v>322892</v>
      </c>
    </row>
    <row r="1240" spans="1:4" ht="19.8" customHeight="1">
      <c r="A1240" s="178" t="s">
        <v>1511</v>
      </c>
      <c r="B1240" s="177">
        <v>9811485564</v>
      </c>
      <c r="C1240" s="177" t="s">
        <v>951</v>
      </c>
      <c r="D1240" s="179">
        <v>255403</v>
      </c>
    </row>
    <row r="1241" spans="1:4" ht="19.8" customHeight="1">
      <c r="A1241" s="178" t="s">
        <v>1512</v>
      </c>
      <c r="B1241" s="177">
        <v>9818288622</v>
      </c>
      <c r="C1241" s="177" t="s">
        <v>951</v>
      </c>
      <c r="D1241" s="179">
        <v>224684</v>
      </c>
    </row>
    <row r="1242" spans="1:4" ht="19.8" customHeight="1">
      <c r="A1242" s="178" t="s">
        <v>1513</v>
      </c>
      <c r="B1242" s="177">
        <v>9971395254</v>
      </c>
      <c r="C1242" s="177" t="s">
        <v>951</v>
      </c>
      <c r="D1242" s="179">
        <v>315552</v>
      </c>
    </row>
    <row r="1243" spans="1:4" ht="19.8" customHeight="1">
      <c r="A1243" s="178" t="s">
        <v>1514</v>
      </c>
      <c r="B1243" s="177">
        <v>9811582813</v>
      </c>
      <c r="C1243" s="177" t="s">
        <v>951</v>
      </c>
      <c r="D1243" s="179">
        <v>135894</v>
      </c>
    </row>
    <row r="1244" spans="1:4" ht="19.8" customHeight="1">
      <c r="A1244" s="178" t="s">
        <v>1515</v>
      </c>
      <c r="B1244" s="177">
        <v>9815226344</v>
      </c>
      <c r="C1244" s="177" t="s">
        <v>951</v>
      </c>
      <c r="D1244" s="179">
        <v>393337</v>
      </c>
    </row>
    <row r="1245" spans="1:4" ht="19.8" customHeight="1">
      <c r="A1245" s="178" t="s">
        <v>1516</v>
      </c>
      <c r="B1245" s="177">
        <v>9315131732</v>
      </c>
      <c r="C1245" s="177" t="s">
        <v>951</v>
      </c>
      <c r="D1245" s="179">
        <v>398704</v>
      </c>
    </row>
    <row r="1246" spans="1:4" ht="19.8" customHeight="1">
      <c r="A1246" s="178" t="s">
        <v>1517</v>
      </c>
      <c r="B1246" s="177">
        <v>9999678752</v>
      </c>
      <c r="C1246" s="177" t="s">
        <v>951</v>
      </c>
      <c r="D1246" s="179">
        <v>457283</v>
      </c>
    </row>
    <row r="1247" spans="1:4" ht="19.8" customHeight="1">
      <c r="A1247" s="178" t="s">
        <v>1518</v>
      </c>
      <c r="B1247" s="177">
        <v>9717666715</v>
      </c>
      <c r="C1247" s="177" t="s">
        <v>951</v>
      </c>
      <c r="D1247" s="179">
        <v>275187</v>
      </c>
    </row>
    <row r="1248" spans="1:4" ht="19.8" customHeight="1">
      <c r="A1248" s="178" t="s">
        <v>1519</v>
      </c>
      <c r="B1248" s="177">
        <v>9891639576</v>
      </c>
      <c r="C1248" s="177" t="s">
        <v>951</v>
      </c>
      <c r="D1248" s="179">
        <v>148861</v>
      </c>
    </row>
    <row r="1249" spans="1:4" ht="19.8" customHeight="1">
      <c r="A1249" s="178" t="s">
        <v>1520</v>
      </c>
      <c r="B1249" s="177">
        <v>9915688663</v>
      </c>
      <c r="C1249" s="177" t="s">
        <v>951</v>
      </c>
      <c r="D1249" s="179">
        <v>343486</v>
      </c>
    </row>
    <row r="1250" spans="1:4" ht="19.8" customHeight="1">
      <c r="A1250" s="178" t="s">
        <v>1521</v>
      </c>
      <c r="B1250" s="177">
        <v>9999963754</v>
      </c>
      <c r="C1250" s="177" t="s">
        <v>951</v>
      </c>
      <c r="D1250" s="179">
        <v>459016</v>
      </c>
    </row>
    <row r="1251" spans="1:4" ht="19.8" customHeight="1">
      <c r="A1251" s="178" t="s">
        <v>1522</v>
      </c>
      <c r="B1251" s="177">
        <v>8527293955</v>
      </c>
      <c r="C1251" s="177" t="s">
        <v>951</v>
      </c>
      <c r="D1251" s="179">
        <v>287017</v>
      </c>
    </row>
    <row r="1252" spans="1:4" ht="19.8" customHeight="1">
      <c r="A1252" s="178" t="s">
        <v>1523</v>
      </c>
      <c r="B1252" s="177">
        <v>9818417711</v>
      </c>
      <c r="C1252" s="177" t="s">
        <v>951</v>
      </c>
      <c r="D1252" s="179">
        <v>361764</v>
      </c>
    </row>
    <row r="1253" spans="1:4" ht="19.8" customHeight="1">
      <c r="A1253" s="178" t="s">
        <v>1524</v>
      </c>
      <c r="B1253" s="177">
        <v>9815234575</v>
      </c>
      <c r="C1253" s="177" t="s">
        <v>951</v>
      </c>
      <c r="D1253" s="179">
        <v>357192</v>
      </c>
    </row>
    <row r="1254" spans="1:4" ht="19.8" customHeight="1">
      <c r="A1254" s="178" t="s">
        <v>1525</v>
      </c>
      <c r="B1254" s="177">
        <v>9811944284</v>
      </c>
      <c r="C1254" s="177" t="s">
        <v>951</v>
      </c>
      <c r="D1254" s="179">
        <v>361765</v>
      </c>
    </row>
    <row r="1255" spans="1:4" ht="19.8" customHeight="1">
      <c r="A1255" s="178" t="s">
        <v>1526</v>
      </c>
      <c r="B1255" s="177">
        <v>9818868571</v>
      </c>
      <c r="C1255" s="177" t="s">
        <v>951</v>
      </c>
      <c r="D1255" s="179">
        <v>293556</v>
      </c>
    </row>
    <row r="1256" spans="1:4" ht="19.8" customHeight="1">
      <c r="A1256" s="178" t="s">
        <v>1527</v>
      </c>
      <c r="B1256" s="177">
        <v>9717279838</v>
      </c>
      <c r="C1256" s="177" t="s">
        <v>951</v>
      </c>
      <c r="D1256" s="179">
        <v>327388</v>
      </c>
    </row>
    <row r="1257" spans="1:4" ht="19.8" customHeight="1">
      <c r="A1257" s="178" t="s">
        <v>1528</v>
      </c>
      <c r="B1257" s="177">
        <v>9915531195</v>
      </c>
      <c r="C1257" s="177" t="s">
        <v>951</v>
      </c>
      <c r="D1257" s="179">
        <v>233023</v>
      </c>
    </row>
    <row r="1258" spans="1:4" ht="19.8" customHeight="1">
      <c r="A1258" s="178" t="s">
        <v>1529</v>
      </c>
      <c r="B1258" s="177">
        <v>9212795556</v>
      </c>
      <c r="C1258" s="177" t="s">
        <v>951</v>
      </c>
      <c r="D1258" s="179">
        <v>307010</v>
      </c>
    </row>
    <row r="1259" spans="1:4" ht="19.8" customHeight="1">
      <c r="A1259" s="178" t="s">
        <v>1530</v>
      </c>
      <c r="B1259" s="177">
        <v>9811129348</v>
      </c>
      <c r="C1259" s="177" t="s">
        <v>951</v>
      </c>
      <c r="D1259" s="179">
        <v>209067</v>
      </c>
    </row>
    <row r="1260" spans="1:4" ht="19.8" customHeight="1">
      <c r="A1260" s="178" t="s">
        <v>1531</v>
      </c>
      <c r="B1260" s="177">
        <v>9815132515</v>
      </c>
      <c r="C1260" s="177" t="s">
        <v>951</v>
      </c>
      <c r="D1260" s="179">
        <v>138084</v>
      </c>
    </row>
    <row r="1261" spans="1:4" ht="19.8" customHeight="1">
      <c r="A1261" s="178" t="s">
        <v>1532</v>
      </c>
      <c r="B1261" s="177">
        <v>9815524988</v>
      </c>
      <c r="C1261" s="177" t="s">
        <v>951</v>
      </c>
      <c r="D1261" s="179">
        <v>161295</v>
      </c>
    </row>
    <row r="1262" spans="1:4" ht="19.8" customHeight="1">
      <c r="A1262" s="178" t="s">
        <v>1533</v>
      </c>
      <c r="B1262" s="177">
        <v>9815821572</v>
      </c>
      <c r="C1262" s="177" t="s">
        <v>951</v>
      </c>
      <c r="D1262" s="179">
        <v>401309</v>
      </c>
    </row>
    <row r="1263" spans="1:4" ht="19.8" customHeight="1">
      <c r="A1263" s="178" t="s">
        <v>1161</v>
      </c>
      <c r="B1263" s="177">
        <v>9958533552</v>
      </c>
      <c r="C1263" s="177" t="s">
        <v>951</v>
      </c>
      <c r="D1263" s="179">
        <v>189166</v>
      </c>
    </row>
    <row r="1264" spans="1:4" ht="19.8" customHeight="1">
      <c r="A1264" s="178" t="s">
        <v>1534</v>
      </c>
      <c r="B1264" s="177">
        <v>9717667166</v>
      </c>
      <c r="C1264" s="177" t="s">
        <v>951</v>
      </c>
      <c r="D1264" s="179">
        <v>311457</v>
      </c>
    </row>
    <row r="1265" spans="1:4" ht="19.8" customHeight="1">
      <c r="A1265" s="178" t="s">
        <v>1535</v>
      </c>
      <c r="B1265" s="177">
        <v>9873141939</v>
      </c>
      <c r="C1265" s="177" t="s">
        <v>951</v>
      </c>
      <c r="D1265" s="179">
        <v>139593</v>
      </c>
    </row>
    <row r="1266" spans="1:4" ht="19.8" customHeight="1">
      <c r="A1266" s="178" t="s">
        <v>1536</v>
      </c>
      <c r="B1266" s="177">
        <v>9811265822</v>
      </c>
      <c r="C1266" s="177" t="s">
        <v>951</v>
      </c>
      <c r="D1266" s="179">
        <v>481930</v>
      </c>
    </row>
    <row r="1267" spans="1:4" ht="19.8" customHeight="1">
      <c r="A1267" s="178" t="s">
        <v>1537</v>
      </c>
      <c r="B1267" s="177">
        <v>9868242563</v>
      </c>
      <c r="C1267" s="177" t="s">
        <v>951</v>
      </c>
      <c r="D1267" s="179">
        <v>468618</v>
      </c>
    </row>
    <row r="1268" spans="1:4" ht="19.8" customHeight="1">
      <c r="A1268" s="178" t="s">
        <v>1538</v>
      </c>
      <c r="B1268" s="177">
        <v>9815544543</v>
      </c>
      <c r="C1268" s="177" t="s">
        <v>951</v>
      </c>
      <c r="D1268" s="179">
        <v>378897</v>
      </c>
    </row>
    <row r="1269" spans="1:4" ht="19.8" customHeight="1">
      <c r="A1269" s="178" t="s">
        <v>1539</v>
      </c>
      <c r="B1269" s="177">
        <v>9815724376</v>
      </c>
      <c r="C1269" s="177" t="s">
        <v>951</v>
      </c>
      <c r="D1269" s="179">
        <v>392797</v>
      </c>
    </row>
    <row r="1270" spans="1:4" ht="19.8" customHeight="1">
      <c r="A1270" s="178" t="s">
        <v>1540</v>
      </c>
      <c r="B1270" s="177">
        <v>9655174148</v>
      </c>
      <c r="C1270" s="177" t="s">
        <v>951</v>
      </c>
      <c r="D1270" s="179">
        <v>146717</v>
      </c>
    </row>
    <row r="1271" spans="1:4" ht="19.8" customHeight="1">
      <c r="A1271" s="178" t="s">
        <v>1541</v>
      </c>
      <c r="B1271" s="177">
        <v>9811259435</v>
      </c>
      <c r="C1271" s="177" t="s">
        <v>951</v>
      </c>
      <c r="D1271" s="179">
        <v>203884</v>
      </c>
    </row>
    <row r="1272" spans="1:4" ht="19.8" customHeight="1">
      <c r="A1272" s="178" t="s">
        <v>1542</v>
      </c>
      <c r="B1272" s="177">
        <v>9815234955</v>
      </c>
      <c r="C1272" s="177" t="s">
        <v>951</v>
      </c>
      <c r="D1272" s="179">
        <v>457868</v>
      </c>
    </row>
    <row r="1273" spans="1:4" ht="19.8" customHeight="1">
      <c r="A1273" s="178" t="s">
        <v>1543</v>
      </c>
      <c r="B1273" s="177">
        <v>9915995565</v>
      </c>
      <c r="C1273" s="177" t="s">
        <v>951</v>
      </c>
      <c r="D1273" s="179">
        <v>317273</v>
      </c>
    </row>
    <row r="1274" spans="1:4" ht="19.8" customHeight="1">
      <c r="A1274" s="178" t="s">
        <v>1544</v>
      </c>
      <c r="B1274" s="177">
        <v>9899531923</v>
      </c>
      <c r="C1274" s="177" t="s">
        <v>951</v>
      </c>
      <c r="D1274" s="179">
        <v>223952</v>
      </c>
    </row>
    <row r="1275" spans="1:4" ht="19.8" customHeight="1">
      <c r="A1275" s="178" t="s">
        <v>1545</v>
      </c>
      <c r="B1275" s="177">
        <v>9818185537</v>
      </c>
      <c r="C1275" s="177" t="s">
        <v>951</v>
      </c>
      <c r="D1275" s="179">
        <v>403760</v>
      </c>
    </row>
    <row r="1276" spans="1:4" ht="19.8" customHeight="1">
      <c r="A1276" s="178" t="s">
        <v>1546</v>
      </c>
      <c r="B1276" s="177">
        <v>9711495848</v>
      </c>
      <c r="C1276" s="177" t="s">
        <v>951</v>
      </c>
      <c r="D1276" s="179">
        <v>178917</v>
      </c>
    </row>
    <row r="1277" spans="1:4" ht="19.8" customHeight="1">
      <c r="A1277" s="178" t="s">
        <v>1547</v>
      </c>
      <c r="B1277" s="177">
        <v>9811245551</v>
      </c>
      <c r="C1277" s="177" t="s">
        <v>951</v>
      </c>
      <c r="D1277" s="179">
        <v>324835</v>
      </c>
    </row>
    <row r="1278" spans="1:4" ht="19.8" customHeight="1">
      <c r="A1278" s="178" t="s">
        <v>1548</v>
      </c>
      <c r="B1278" s="177">
        <v>9815958558</v>
      </c>
      <c r="C1278" s="177" t="s">
        <v>951</v>
      </c>
      <c r="D1278" s="179">
        <v>404116</v>
      </c>
    </row>
    <row r="1279" spans="1:4" ht="19.8" customHeight="1">
      <c r="A1279" s="178" t="s">
        <v>1549</v>
      </c>
      <c r="B1279" s="177">
        <v>9818162622</v>
      </c>
      <c r="C1279" s="177" t="s">
        <v>951</v>
      </c>
      <c r="D1279" s="179">
        <v>222176</v>
      </c>
    </row>
    <row r="1280" spans="1:4" ht="19.8" customHeight="1">
      <c r="A1280" s="178" t="s">
        <v>1550</v>
      </c>
      <c r="B1280" s="177">
        <v>9818515711</v>
      </c>
      <c r="C1280" s="177" t="s">
        <v>951</v>
      </c>
      <c r="D1280" s="179">
        <v>201034</v>
      </c>
    </row>
    <row r="1281" spans="1:4" ht="19.8" customHeight="1">
      <c r="A1281" s="178" t="s">
        <v>1551</v>
      </c>
      <c r="B1281" s="177">
        <v>9971429786</v>
      </c>
      <c r="C1281" s="177" t="s">
        <v>951</v>
      </c>
      <c r="D1281" s="179">
        <v>294199</v>
      </c>
    </row>
    <row r="1282" spans="1:4" ht="19.8" customHeight="1">
      <c r="A1282" s="178" t="s">
        <v>1552</v>
      </c>
      <c r="B1282" s="177">
        <v>9811516879</v>
      </c>
      <c r="C1282" s="177" t="s">
        <v>951</v>
      </c>
      <c r="D1282" s="179">
        <v>268563</v>
      </c>
    </row>
    <row r="1283" spans="1:4" ht="19.8" customHeight="1">
      <c r="A1283" s="178" t="s">
        <v>1553</v>
      </c>
      <c r="B1283" s="177">
        <v>9311178551</v>
      </c>
      <c r="C1283" s="177" t="s">
        <v>951</v>
      </c>
      <c r="D1283" s="179">
        <v>159082</v>
      </c>
    </row>
    <row r="1284" spans="1:4" ht="19.8" customHeight="1">
      <c r="A1284" s="178" t="s">
        <v>1554</v>
      </c>
      <c r="B1284" s="177">
        <v>9818875432</v>
      </c>
      <c r="C1284" s="177" t="s">
        <v>951</v>
      </c>
      <c r="D1284" s="179">
        <v>266710</v>
      </c>
    </row>
    <row r="1285" spans="1:4" ht="19.8" customHeight="1">
      <c r="A1285" s="178" t="s">
        <v>1555</v>
      </c>
      <c r="B1285" s="177">
        <v>9811363727</v>
      </c>
      <c r="C1285" s="177" t="s">
        <v>951</v>
      </c>
      <c r="D1285" s="179">
        <v>379917</v>
      </c>
    </row>
    <row r="1286" spans="1:4" ht="19.8" customHeight="1">
      <c r="A1286" s="178" t="s">
        <v>1556</v>
      </c>
      <c r="B1286" s="177">
        <v>9815541761</v>
      </c>
      <c r="C1286" s="177" t="s">
        <v>951</v>
      </c>
      <c r="D1286" s="179">
        <v>362802</v>
      </c>
    </row>
    <row r="1287" spans="1:4" ht="19.8" customHeight="1">
      <c r="A1287" s="178" t="s">
        <v>1557</v>
      </c>
      <c r="B1287" s="177">
        <v>9971795454</v>
      </c>
      <c r="C1287" s="177" t="s">
        <v>951</v>
      </c>
      <c r="D1287" s="179">
        <v>255856</v>
      </c>
    </row>
    <row r="1288" spans="1:4" ht="19.8" customHeight="1">
      <c r="A1288" s="178" t="s">
        <v>1558</v>
      </c>
      <c r="B1288" s="177">
        <v>9315156655</v>
      </c>
      <c r="C1288" s="177" t="s">
        <v>951</v>
      </c>
      <c r="D1288" s="179">
        <v>207648</v>
      </c>
    </row>
    <row r="1289" spans="1:4" ht="19.8" customHeight="1">
      <c r="A1289" s="178" t="s">
        <v>1559</v>
      </c>
      <c r="B1289" s="177">
        <v>9971185559</v>
      </c>
      <c r="C1289" s="177" t="s">
        <v>951</v>
      </c>
      <c r="D1289" s="179">
        <v>124624</v>
      </c>
    </row>
    <row r="1290" spans="1:4" ht="19.8" customHeight="1">
      <c r="A1290" s="178" t="s">
        <v>1560</v>
      </c>
      <c r="B1290" s="177">
        <v>9818563523</v>
      </c>
      <c r="C1290" s="177" t="s">
        <v>951</v>
      </c>
      <c r="D1290" s="179">
        <v>461772</v>
      </c>
    </row>
    <row r="1291" spans="1:4" ht="19.8" customHeight="1">
      <c r="A1291" s="178" t="s">
        <v>1561</v>
      </c>
      <c r="B1291" s="177">
        <v>9355534559</v>
      </c>
      <c r="C1291" s="177" t="s">
        <v>951</v>
      </c>
      <c r="D1291" s="179">
        <v>410192</v>
      </c>
    </row>
    <row r="1292" spans="1:4" ht="19.8" customHeight="1">
      <c r="A1292" s="178" t="s">
        <v>1562</v>
      </c>
      <c r="B1292" s="177">
        <v>9811166255</v>
      </c>
      <c r="C1292" s="177" t="s">
        <v>951</v>
      </c>
      <c r="D1292" s="179">
        <v>474240</v>
      </c>
    </row>
    <row r="1293" spans="1:4" ht="19.8" customHeight="1">
      <c r="A1293" s="178" t="s">
        <v>1563</v>
      </c>
      <c r="B1293" s="177">
        <v>9815161486</v>
      </c>
      <c r="C1293" s="177" t="s">
        <v>951</v>
      </c>
      <c r="D1293" s="179">
        <v>439261</v>
      </c>
    </row>
    <row r="1294" spans="1:4" ht="19.8" customHeight="1">
      <c r="A1294" s="178" t="s">
        <v>1564</v>
      </c>
      <c r="B1294" s="177">
        <v>9717422844</v>
      </c>
      <c r="C1294" s="177" t="s">
        <v>951</v>
      </c>
      <c r="D1294" s="179">
        <v>230122</v>
      </c>
    </row>
    <row r="1295" spans="1:4" ht="19.8" customHeight="1">
      <c r="A1295" s="178" t="s">
        <v>1565</v>
      </c>
      <c r="B1295" s="177">
        <v>9971911335</v>
      </c>
      <c r="C1295" s="177" t="s">
        <v>951</v>
      </c>
      <c r="D1295" s="179">
        <v>420776</v>
      </c>
    </row>
    <row r="1296" spans="1:4" ht="19.8" customHeight="1">
      <c r="A1296" s="178" t="s">
        <v>1566</v>
      </c>
      <c r="B1296" s="177">
        <v>9311653581</v>
      </c>
      <c r="C1296" s="177" t="s">
        <v>951</v>
      </c>
      <c r="D1296" s="179">
        <v>391203</v>
      </c>
    </row>
    <row r="1297" spans="1:4" ht="19.8" customHeight="1">
      <c r="A1297" s="178" t="s">
        <v>1567</v>
      </c>
      <c r="B1297" s="177">
        <v>9891355878</v>
      </c>
      <c r="C1297" s="177" t="s">
        <v>951</v>
      </c>
      <c r="D1297" s="179">
        <v>432372</v>
      </c>
    </row>
    <row r="1298" spans="1:4" ht="19.8" customHeight="1">
      <c r="A1298" s="178" t="s">
        <v>1568</v>
      </c>
      <c r="B1298" s="177">
        <v>9868125565</v>
      </c>
      <c r="C1298" s="177" t="s">
        <v>951</v>
      </c>
      <c r="D1298" s="179">
        <v>445018</v>
      </c>
    </row>
    <row r="1299" spans="1:4" ht="19.8" customHeight="1">
      <c r="A1299" s="178" t="s">
        <v>1569</v>
      </c>
      <c r="B1299" s="177">
        <v>9655629545</v>
      </c>
      <c r="C1299" s="177" t="s">
        <v>951</v>
      </c>
      <c r="D1299" s="179">
        <v>134047</v>
      </c>
    </row>
    <row r="1300" spans="1:4" ht="19.8" customHeight="1">
      <c r="A1300" s="178" t="s">
        <v>1570</v>
      </c>
      <c r="B1300" s="177">
        <v>9873553915</v>
      </c>
      <c r="C1300" s="177" t="s">
        <v>951</v>
      </c>
      <c r="D1300" s="179">
        <v>133551</v>
      </c>
    </row>
    <row r="1301" spans="1:4" ht="19.8" customHeight="1">
      <c r="A1301" s="178" t="s">
        <v>1571</v>
      </c>
      <c r="B1301" s="177">
        <v>9811253763</v>
      </c>
      <c r="C1301" s="177" t="s">
        <v>951</v>
      </c>
      <c r="D1301" s="179">
        <v>498293</v>
      </c>
    </row>
    <row r="1302" spans="1:4" ht="19.8" customHeight="1">
      <c r="A1302" s="178" t="s">
        <v>1572</v>
      </c>
      <c r="B1302" s="177">
        <v>9815252856</v>
      </c>
      <c r="C1302" s="177" t="s">
        <v>951</v>
      </c>
      <c r="D1302" s="179">
        <v>226963</v>
      </c>
    </row>
    <row r="1303" spans="1:4" ht="19.8" customHeight="1">
      <c r="A1303" s="178" t="s">
        <v>1573</v>
      </c>
      <c r="B1303" s="177">
        <v>9818154787</v>
      </c>
      <c r="C1303" s="177" t="s">
        <v>951</v>
      </c>
      <c r="D1303" s="179">
        <v>192275</v>
      </c>
    </row>
    <row r="1304" spans="1:4" ht="19.8" customHeight="1">
      <c r="A1304" s="178" t="s">
        <v>1574</v>
      </c>
      <c r="B1304" s="177">
        <v>9958752342</v>
      </c>
      <c r="C1304" s="177" t="s">
        <v>951</v>
      </c>
      <c r="D1304" s="179">
        <v>478361</v>
      </c>
    </row>
    <row r="1305" spans="1:4" ht="19.8" customHeight="1">
      <c r="A1305" s="178" t="s">
        <v>1575</v>
      </c>
      <c r="B1305" s="177">
        <v>9899757955</v>
      </c>
      <c r="C1305" s="177" t="s">
        <v>951</v>
      </c>
      <c r="D1305" s="179">
        <v>480380</v>
      </c>
    </row>
    <row r="1306" spans="1:4" ht="19.8" customHeight="1">
      <c r="A1306" s="178" t="s">
        <v>1576</v>
      </c>
      <c r="B1306" s="177">
        <v>9312678254</v>
      </c>
      <c r="C1306" s="177" t="s">
        <v>951</v>
      </c>
      <c r="D1306" s="179">
        <v>437517</v>
      </c>
    </row>
    <row r="1307" spans="1:4" ht="19.8" customHeight="1">
      <c r="A1307" s="178" t="s">
        <v>1577</v>
      </c>
      <c r="B1307" s="177">
        <v>9815113952</v>
      </c>
      <c r="C1307" s="177" t="s">
        <v>951</v>
      </c>
      <c r="D1307" s="179">
        <v>448324</v>
      </c>
    </row>
    <row r="1308" spans="1:4" ht="19.8" customHeight="1">
      <c r="A1308" s="178" t="s">
        <v>1578</v>
      </c>
      <c r="B1308" s="177">
        <v>9811576657</v>
      </c>
      <c r="C1308" s="177" t="s">
        <v>951</v>
      </c>
      <c r="D1308" s="179">
        <v>432727</v>
      </c>
    </row>
    <row r="1309" spans="1:4" ht="19.8" customHeight="1">
      <c r="A1309" s="178" t="s">
        <v>1579</v>
      </c>
      <c r="B1309" s="177">
        <v>9971992725</v>
      </c>
      <c r="C1309" s="177" t="s">
        <v>951</v>
      </c>
      <c r="D1309" s="179">
        <v>279533</v>
      </c>
    </row>
    <row r="1310" spans="1:4" ht="19.8" customHeight="1">
      <c r="A1310" s="178" t="s">
        <v>1580</v>
      </c>
      <c r="B1310" s="177">
        <v>9915115755</v>
      </c>
      <c r="C1310" s="177" t="s">
        <v>951</v>
      </c>
      <c r="D1310" s="179">
        <v>454014</v>
      </c>
    </row>
    <row r="1311" spans="1:4" ht="19.8" customHeight="1">
      <c r="A1311" s="178" t="s">
        <v>1581</v>
      </c>
      <c r="B1311" s="177">
        <v>9999262629</v>
      </c>
      <c r="C1311" s="177" t="s">
        <v>951</v>
      </c>
      <c r="D1311" s="179">
        <v>452018</v>
      </c>
    </row>
    <row r="1312" spans="1:4" ht="19.8" customHeight="1">
      <c r="A1312" s="178" t="s">
        <v>1582</v>
      </c>
      <c r="B1312" s="177">
        <v>8527685714</v>
      </c>
      <c r="C1312" s="177" t="s">
        <v>951</v>
      </c>
      <c r="D1312" s="179">
        <v>461605</v>
      </c>
    </row>
    <row r="1313" spans="1:4" ht="19.8" customHeight="1">
      <c r="A1313" s="178" t="s">
        <v>1583</v>
      </c>
      <c r="B1313" s="177">
        <v>9911223252</v>
      </c>
      <c r="C1313" s="177" t="s">
        <v>951</v>
      </c>
      <c r="D1313" s="179">
        <v>133393</v>
      </c>
    </row>
    <row r="1314" spans="1:4" ht="19.8" customHeight="1">
      <c r="A1314" s="178" t="s">
        <v>1584</v>
      </c>
      <c r="B1314" s="177">
        <v>9871332441</v>
      </c>
      <c r="C1314" s="177" t="s">
        <v>951</v>
      </c>
      <c r="D1314" s="179">
        <v>117356</v>
      </c>
    </row>
    <row r="1315" spans="1:4" ht="19.8" customHeight="1">
      <c r="A1315" s="178" t="s">
        <v>1585</v>
      </c>
      <c r="B1315" s="177">
        <v>9915693393</v>
      </c>
      <c r="C1315" s="177" t="s">
        <v>951</v>
      </c>
      <c r="D1315" s="179">
        <v>408321</v>
      </c>
    </row>
    <row r="1316" spans="1:4" ht="19.8" customHeight="1">
      <c r="A1316" s="178" t="s">
        <v>1586</v>
      </c>
      <c r="B1316" s="177">
        <v>9815483472</v>
      </c>
      <c r="C1316" s="177" t="s">
        <v>951</v>
      </c>
      <c r="D1316" s="179">
        <v>432699</v>
      </c>
    </row>
    <row r="1317" spans="1:4" ht="19.8" customHeight="1">
      <c r="A1317" s="178" t="s">
        <v>1587</v>
      </c>
      <c r="B1317" s="177">
        <v>9999728215</v>
      </c>
      <c r="C1317" s="177" t="s">
        <v>951</v>
      </c>
      <c r="D1317" s="179">
        <v>243493</v>
      </c>
    </row>
    <row r="1318" spans="1:4" ht="19.8" customHeight="1">
      <c r="A1318" s="178" t="s">
        <v>1588</v>
      </c>
      <c r="B1318" s="177">
        <v>9971274242</v>
      </c>
      <c r="C1318" s="177" t="s">
        <v>951</v>
      </c>
      <c r="D1318" s="179">
        <v>309187</v>
      </c>
    </row>
    <row r="1319" spans="1:4" ht="19.8" customHeight="1">
      <c r="A1319" s="178" t="s">
        <v>1589</v>
      </c>
      <c r="B1319" s="177">
        <v>9811271421</v>
      </c>
      <c r="C1319" s="177" t="s">
        <v>951</v>
      </c>
      <c r="D1319" s="179">
        <v>176141</v>
      </c>
    </row>
    <row r="1320" spans="1:4" ht="19.8" customHeight="1">
      <c r="A1320" s="178" t="s">
        <v>1590</v>
      </c>
      <c r="B1320" s="177">
        <v>9811584842</v>
      </c>
      <c r="C1320" s="177" t="s">
        <v>951</v>
      </c>
      <c r="D1320" s="179">
        <v>181059</v>
      </c>
    </row>
    <row r="1321" spans="1:4" ht="19.8" customHeight="1">
      <c r="A1321" s="178" t="s">
        <v>1591</v>
      </c>
      <c r="B1321" s="177">
        <v>9818678455</v>
      </c>
      <c r="C1321" s="177" t="s">
        <v>951</v>
      </c>
      <c r="D1321" s="179">
        <v>226903</v>
      </c>
    </row>
    <row r="1322" spans="1:4" ht="19.8" customHeight="1">
      <c r="A1322" s="178" t="s">
        <v>1592</v>
      </c>
      <c r="B1322" s="177">
        <v>9212115669</v>
      </c>
      <c r="C1322" s="177" t="s">
        <v>951</v>
      </c>
      <c r="D1322" s="179">
        <v>272440</v>
      </c>
    </row>
    <row r="1323" spans="1:4" ht="19.8" customHeight="1">
      <c r="A1323" s="178" t="s">
        <v>1593</v>
      </c>
      <c r="B1323" s="177">
        <v>9513185331</v>
      </c>
      <c r="C1323" s="177" t="s">
        <v>951</v>
      </c>
      <c r="D1323" s="179">
        <v>441689</v>
      </c>
    </row>
    <row r="1324" spans="1:4" ht="19.8" customHeight="1">
      <c r="A1324" s="178" t="s">
        <v>1594</v>
      </c>
      <c r="B1324" s="177">
        <v>9899613123</v>
      </c>
      <c r="C1324" s="177" t="s">
        <v>951</v>
      </c>
      <c r="D1324" s="179">
        <v>120674</v>
      </c>
    </row>
    <row r="1325" spans="1:4" ht="19.8" customHeight="1">
      <c r="A1325" s="178" t="s">
        <v>1595</v>
      </c>
      <c r="B1325" s="177">
        <v>9815292929</v>
      </c>
      <c r="C1325" s="177" t="s">
        <v>951</v>
      </c>
      <c r="D1325" s="179">
        <v>189714</v>
      </c>
    </row>
    <row r="1326" spans="1:4" ht="19.8" customHeight="1">
      <c r="A1326" s="178" t="s">
        <v>1596</v>
      </c>
      <c r="B1326" s="177">
        <v>9815539885</v>
      </c>
      <c r="C1326" s="177" t="s">
        <v>951</v>
      </c>
      <c r="D1326" s="179">
        <v>349788</v>
      </c>
    </row>
    <row r="1327" spans="1:4" ht="19.8" customHeight="1">
      <c r="A1327" s="178" t="s">
        <v>1597</v>
      </c>
      <c r="B1327" s="177">
        <v>9811151556</v>
      </c>
      <c r="C1327" s="177" t="s">
        <v>951</v>
      </c>
      <c r="D1327" s="179">
        <v>236233</v>
      </c>
    </row>
    <row r="1328" spans="1:4" ht="19.8" customHeight="1">
      <c r="A1328" s="178" t="s">
        <v>1598</v>
      </c>
      <c r="B1328" s="177">
        <v>9818329555</v>
      </c>
      <c r="C1328" s="177" t="s">
        <v>951</v>
      </c>
      <c r="D1328" s="179">
        <v>444984</v>
      </c>
    </row>
    <row r="1329" spans="1:4" ht="19.8" customHeight="1">
      <c r="A1329" s="178" t="s">
        <v>1599</v>
      </c>
      <c r="B1329" s="177">
        <v>9871687455</v>
      </c>
      <c r="C1329" s="177" t="s">
        <v>951</v>
      </c>
      <c r="D1329" s="179">
        <v>102994</v>
      </c>
    </row>
    <row r="1330" spans="1:4" ht="19.8" customHeight="1">
      <c r="A1330" s="178" t="s">
        <v>1600</v>
      </c>
      <c r="B1330" s="177">
        <v>9818858312</v>
      </c>
      <c r="C1330" s="177" t="s">
        <v>951</v>
      </c>
      <c r="D1330" s="179">
        <v>100123</v>
      </c>
    </row>
    <row r="1331" spans="1:4" ht="19.8" customHeight="1">
      <c r="A1331" s="178" t="s">
        <v>1601</v>
      </c>
      <c r="B1331" s="177">
        <v>9915493247</v>
      </c>
      <c r="C1331" s="177" t="s">
        <v>951</v>
      </c>
      <c r="D1331" s="179">
        <v>487634</v>
      </c>
    </row>
    <row r="1332" spans="1:4" ht="19.8" customHeight="1">
      <c r="A1332" s="178" t="s">
        <v>1602</v>
      </c>
      <c r="B1332" s="177">
        <v>9815692754</v>
      </c>
      <c r="C1332" s="177" t="s">
        <v>951</v>
      </c>
      <c r="D1332" s="179">
        <v>227208</v>
      </c>
    </row>
    <row r="1333" spans="1:4" ht="19.8" customHeight="1">
      <c r="A1333" s="178" t="s">
        <v>1603</v>
      </c>
      <c r="B1333" s="177">
        <v>9811156389</v>
      </c>
      <c r="C1333" s="177" t="s">
        <v>951</v>
      </c>
      <c r="D1333" s="179">
        <v>262451</v>
      </c>
    </row>
    <row r="1334" spans="1:4" ht="19.8" customHeight="1">
      <c r="A1334" s="178" t="s">
        <v>1604</v>
      </c>
      <c r="B1334" s="177">
        <v>9891435739</v>
      </c>
      <c r="C1334" s="177" t="s">
        <v>951</v>
      </c>
      <c r="D1334" s="179">
        <v>116409</v>
      </c>
    </row>
    <row r="1335" spans="1:4" ht="19.8" customHeight="1">
      <c r="A1335" s="178" t="s">
        <v>1605</v>
      </c>
      <c r="B1335" s="177">
        <v>9711355234</v>
      </c>
      <c r="C1335" s="177" t="s">
        <v>951</v>
      </c>
      <c r="D1335" s="179">
        <v>462161</v>
      </c>
    </row>
    <row r="1336" spans="1:4" ht="19.8" customHeight="1">
      <c r="A1336" s="178" t="s">
        <v>1606</v>
      </c>
      <c r="B1336" s="177">
        <v>9818839716</v>
      </c>
      <c r="C1336" s="177" t="s">
        <v>951</v>
      </c>
      <c r="D1336" s="179">
        <v>458764</v>
      </c>
    </row>
    <row r="1337" spans="1:4" ht="19.8" customHeight="1">
      <c r="A1337" s="178" t="s">
        <v>1607</v>
      </c>
      <c r="B1337" s="177">
        <v>9818385327</v>
      </c>
      <c r="C1337" s="177" t="s">
        <v>951</v>
      </c>
      <c r="D1337" s="179">
        <v>117584</v>
      </c>
    </row>
    <row r="1338" spans="1:4" ht="19.8" customHeight="1">
      <c r="A1338" s="178" t="s">
        <v>1608</v>
      </c>
      <c r="B1338" s="177">
        <v>9815926442</v>
      </c>
      <c r="C1338" s="177" t="s">
        <v>951</v>
      </c>
      <c r="D1338" s="179">
        <v>114895</v>
      </c>
    </row>
    <row r="1339" spans="1:4" ht="19.8" customHeight="1">
      <c r="A1339" s="178" t="s">
        <v>1609</v>
      </c>
      <c r="B1339" s="177">
        <v>9212314382</v>
      </c>
      <c r="C1339" s="177" t="s">
        <v>951</v>
      </c>
      <c r="D1339" s="179">
        <v>301209</v>
      </c>
    </row>
    <row r="1340" spans="1:4" ht="19.8" customHeight="1">
      <c r="A1340" s="178" t="s">
        <v>1610</v>
      </c>
      <c r="B1340" s="177">
        <v>9815419643</v>
      </c>
      <c r="C1340" s="177" t="s">
        <v>951</v>
      </c>
      <c r="D1340" s="179">
        <v>305840</v>
      </c>
    </row>
    <row r="1341" spans="1:4" ht="19.8" customHeight="1">
      <c r="A1341" s="178" t="s">
        <v>1611</v>
      </c>
      <c r="B1341" s="177">
        <v>9873499765</v>
      </c>
      <c r="C1341" s="177" t="s">
        <v>951</v>
      </c>
      <c r="D1341" s="179">
        <v>200325</v>
      </c>
    </row>
    <row r="1342" spans="1:4" ht="19.8" customHeight="1">
      <c r="A1342" s="178" t="s">
        <v>1612</v>
      </c>
      <c r="B1342" s="177">
        <v>9995865355</v>
      </c>
      <c r="C1342" s="177" t="s">
        <v>951</v>
      </c>
      <c r="D1342" s="179">
        <v>108359</v>
      </c>
    </row>
    <row r="1343" spans="1:4" ht="19.8" customHeight="1">
      <c r="A1343" s="178" t="s">
        <v>1613</v>
      </c>
      <c r="B1343" s="177">
        <v>9968654257</v>
      </c>
      <c r="C1343" s="177" t="s">
        <v>951</v>
      </c>
      <c r="D1343" s="179">
        <v>228112</v>
      </c>
    </row>
    <row r="1344" spans="1:4" ht="19.8" customHeight="1">
      <c r="A1344" s="178" t="s">
        <v>1614</v>
      </c>
      <c r="B1344" s="177">
        <v>9868288155</v>
      </c>
      <c r="C1344" s="177" t="s">
        <v>951</v>
      </c>
      <c r="D1344" s="179">
        <v>234107</v>
      </c>
    </row>
    <row r="1345" spans="1:4" ht="19.8" customHeight="1">
      <c r="A1345" s="178" t="s">
        <v>1615</v>
      </c>
      <c r="B1345" s="177">
        <v>9815589791</v>
      </c>
      <c r="C1345" s="177" t="s">
        <v>951</v>
      </c>
      <c r="D1345" s="179">
        <v>332526</v>
      </c>
    </row>
    <row r="1346" spans="1:4" ht="19.8" customHeight="1">
      <c r="A1346" s="178" t="s">
        <v>1616</v>
      </c>
      <c r="B1346" s="177">
        <v>9899922266</v>
      </c>
      <c r="C1346" s="177" t="s">
        <v>951</v>
      </c>
      <c r="D1346" s="179">
        <v>231699</v>
      </c>
    </row>
    <row r="1347" spans="1:4" ht="19.8" customHeight="1">
      <c r="A1347" s="178" t="s">
        <v>1617</v>
      </c>
      <c r="B1347" s="177">
        <v>9815497171</v>
      </c>
      <c r="C1347" s="177" t="s">
        <v>951</v>
      </c>
      <c r="D1347" s="179">
        <v>105797</v>
      </c>
    </row>
    <row r="1348" spans="1:4" ht="19.8" customHeight="1">
      <c r="A1348" s="178" t="s">
        <v>1618</v>
      </c>
      <c r="B1348" s="177">
        <v>9717792931</v>
      </c>
      <c r="C1348" s="177" t="s">
        <v>951</v>
      </c>
      <c r="D1348" s="179">
        <v>440586</v>
      </c>
    </row>
    <row r="1349" spans="1:4" ht="19.8" customHeight="1">
      <c r="A1349" s="178" t="s">
        <v>1619</v>
      </c>
      <c r="B1349" s="177">
        <v>9958895677</v>
      </c>
      <c r="C1349" s="177" t="s">
        <v>951</v>
      </c>
      <c r="D1349" s="179">
        <v>317803</v>
      </c>
    </row>
    <row r="1350" spans="1:4" ht="19.8" customHeight="1">
      <c r="A1350" s="178" t="s">
        <v>1620</v>
      </c>
      <c r="B1350" s="177">
        <v>9871719596</v>
      </c>
      <c r="C1350" s="177" t="s">
        <v>951</v>
      </c>
      <c r="D1350" s="179">
        <v>393329</v>
      </c>
    </row>
    <row r="1351" spans="1:4" ht="19.8" customHeight="1">
      <c r="A1351" s="178" t="s">
        <v>1621</v>
      </c>
      <c r="B1351" s="177">
        <v>9815167784</v>
      </c>
      <c r="C1351" s="177" t="s">
        <v>951</v>
      </c>
      <c r="D1351" s="179">
        <v>338337</v>
      </c>
    </row>
    <row r="1352" spans="1:4" ht="19.8" customHeight="1">
      <c r="A1352" s="178" t="s">
        <v>1622</v>
      </c>
      <c r="B1352" s="177">
        <v>9818485985</v>
      </c>
      <c r="C1352" s="177" t="s">
        <v>951</v>
      </c>
      <c r="D1352" s="179">
        <v>261121</v>
      </c>
    </row>
    <row r="1353" spans="1:4" ht="19.8" customHeight="1">
      <c r="A1353" s="178" t="s">
        <v>1623</v>
      </c>
      <c r="B1353" s="177">
        <v>9899695666</v>
      </c>
      <c r="C1353" s="177" t="s">
        <v>951</v>
      </c>
      <c r="D1353" s="179">
        <v>408109</v>
      </c>
    </row>
    <row r="1354" spans="1:4" ht="19.8" customHeight="1">
      <c r="A1354" s="178" t="s">
        <v>1624</v>
      </c>
      <c r="B1354" s="177">
        <v>9136369173</v>
      </c>
      <c r="C1354" s="177" t="s">
        <v>951</v>
      </c>
      <c r="D1354" s="179">
        <v>475006</v>
      </c>
    </row>
    <row r="1355" spans="1:4" ht="19.8" customHeight="1">
      <c r="A1355" s="178" t="s">
        <v>1625</v>
      </c>
      <c r="B1355" s="177">
        <v>9815185726</v>
      </c>
      <c r="C1355" s="177" t="s">
        <v>951</v>
      </c>
      <c r="D1355" s="179">
        <v>485534</v>
      </c>
    </row>
    <row r="1356" spans="1:4" ht="19.8" customHeight="1">
      <c r="A1356" s="178" t="s">
        <v>1626</v>
      </c>
      <c r="B1356" s="177">
        <v>9313554199</v>
      </c>
      <c r="C1356" s="177" t="s">
        <v>951</v>
      </c>
      <c r="D1356" s="179">
        <v>309746</v>
      </c>
    </row>
    <row r="1357" spans="1:4" ht="19.8" customHeight="1">
      <c r="A1357" s="178" t="s">
        <v>1627</v>
      </c>
      <c r="B1357" s="177">
        <v>9313554635</v>
      </c>
      <c r="C1357" s="177" t="s">
        <v>951</v>
      </c>
      <c r="D1357" s="179">
        <v>328172</v>
      </c>
    </row>
    <row r="1358" spans="1:4" ht="19.8" customHeight="1">
      <c r="A1358" s="178" t="s">
        <v>1628</v>
      </c>
      <c r="B1358" s="177">
        <v>9811543557</v>
      </c>
      <c r="C1358" s="177" t="s">
        <v>951</v>
      </c>
      <c r="D1358" s="179">
        <v>231798</v>
      </c>
    </row>
    <row r="1359" spans="1:4" ht="19.8" customHeight="1">
      <c r="A1359" s="178" t="s">
        <v>1629</v>
      </c>
      <c r="B1359" s="177">
        <v>9815475718</v>
      </c>
      <c r="C1359" s="177" t="s">
        <v>951</v>
      </c>
      <c r="D1359" s="179">
        <v>155619</v>
      </c>
    </row>
    <row r="1360" spans="1:4" ht="19.8" customHeight="1">
      <c r="A1360" s="178" t="s">
        <v>1630</v>
      </c>
      <c r="B1360" s="177">
        <v>9818373355</v>
      </c>
      <c r="C1360" s="177" t="s">
        <v>951</v>
      </c>
      <c r="D1360" s="179">
        <v>477227</v>
      </c>
    </row>
    <row r="1361" spans="1:4" ht="19.8" customHeight="1">
      <c r="A1361" s="178" t="s">
        <v>1631</v>
      </c>
      <c r="B1361" s="177">
        <v>9873859148</v>
      </c>
      <c r="C1361" s="177" t="s">
        <v>951</v>
      </c>
      <c r="D1361" s="179">
        <v>258075</v>
      </c>
    </row>
    <row r="1362" spans="1:4" ht="19.8" customHeight="1">
      <c r="A1362" s="178" t="s">
        <v>1632</v>
      </c>
      <c r="B1362" s="177">
        <v>9717173465</v>
      </c>
      <c r="C1362" s="177" t="s">
        <v>951</v>
      </c>
      <c r="D1362" s="179">
        <v>123582</v>
      </c>
    </row>
    <row r="1363" spans="1:4" ht="19.8" customHeight="1">
      <c r="A1363" s="178" t="s">
        <v>1633</v>
      </c>
      <c r="B1363" s="177">
        <v>9873373638</v>
      </c>
      <c r="C1363" s="177" t="s">
        <v>951</v>
      </c>
      <c r="D1363" s="179">
        <v>324883</v>
      </c>
    </row>
    <row r="1364" spans="1:4" ht="19.8" customHeight="1">
      <c r="A1364" s="178" t="s">
        <v>1634</v>
      </c>
      <c r="B1364" s="177">
        <v>9815458871</v>
      </c>
      <c r="C1364" s="177" t="s">
        <v>951</v>
      </c>
      <c r="D1364" s="179">
        <v>114126</v>
      </c>
    </row>
    <row r="1365" spans="1:4" ht="19.8" customHeight="1">
      <c r="A1365" s="178" t="s">
        <v>1635</v>
      </c>
      <c r="B1365" s="177">
        <v>9565492625</v>
      </c>
      <c r="C1365" s="177" t="s">
        <v>951</v>
      </c>
      <c r="D1365" s="179">
        <v>298331</v>
      </c>
    </row>
    <row r="1366" spans="1:4" ht="19.8" customHeight="1">
      <c r="A1366" s="178" t="s">
        <v>1636</v>
      </c>
      <c r="B1366" s="177">
        <v>9818998322</v>
      </c>
      <c r="C1366" s="177" t="s">
        <v>951</v>
      </c>
      <c r="D1366" s="179">
        <v>302727</v>
      </c>
    </row>
    <row r="1367" spans="1:4" ht="19.8" customHeight="1">
      <c r="A1367" s="178" t="s">
        <v>1637</v>
      </c>
      <c r="B1367" s="177">
        <v>9873195412</v>
      </c>
      <c r="C1367" s="177" t="s">
        <v>951</v>
      </c>
      <c r="D1367" s="179">
        <v>296049</v>
      </c>
    </row>
    <row r="1368" spans="1:4" ht="19.8" customHeight="1">
      <c r="A1368" s="178" t="s">
        <v>1638</v>
      </c>
      <c r="B1368" s="177">
        <v>9815197134</v>
      </c>
      <c r="C1368" s="177" t="s">
        <v>951</v>
      </c>
      <c r="D1368" s="179">
        <v>448940</v>
      </c>
    </row>
    <row r="1369" spans="1:4" ht="19.8" customHeight="1">
      <c r="A1369" s="178" t="s">
        <v>1639</v>
      </c>
      <c r="B1369" s="177">
        <v>9999752757</v>
      </c>
      <c r="C1369" s="177" t="s">
        <v>951</v>
      </c>
      <c r="D1369" s="179">
        <v>193858</v>
      </c>
    </row>
    <row r="1370" spans="1:4" ht="19.8" customHeight="1">
      <c r="A1370" s="178" t="s">
        <v>1640</v>
      </c>
      <c r="B1370" s="177">
        <v>9891594513</v>
      </c>
      <c r="C1370" s="177" t="s">
        <v>951</v>
      </c>
      <c r="D1370" s="179">
        <v>492550</v>
      </c>
    </row>
    <row r="1371" spans="1:4" ht="19.8" customHeight="1">
      <c r="A1371" s="178" t="s">
        <v>1641</v>
      </c>
      <c r="B1371" s="177">
        <v>9999455113</v>
      </c>
      <c r="C1371" s="177" t="s">
        <v>951</v>
      </c>
      <c r="D1371" s="179">
        <v>496010</v>
      </c>
    </row>
    <row r="1372" spans="1:4" ht="19.8" customHeight="1">
      <c r="A1372" s="178" t="s">
        <v>1642</v>
      </c>
      <c r="B1372" s="177">
        <v>9711557717</v>
      </c>
      <c r="C1372" s="177" t="s">
        <v>951</v>
      </c>
      <c r="D1372" s="179">
        <v>326249</v>
      </c>
    </row>
    <row r="1373" spans="1:4" ht="19.8" customHeight="1">
      <c r="A1373" s="178" t="s">
        <v>1643</v>
      </c>
      <c r="B1373" s="177">
        <v>9815398253</v>
      </c>
      <c r="C1373" s="177" t="s">
        <v>951</v>
      </c>
      <c r="D1373" s="179">
        <v>155567</v>
      </c>
    </row>
    <row r="1374" spans="1:4" ht="19.8" customHeight="1">
      <c r="A1374" s="178" t="s">
        <v>1644</v>
      </c>
      <c r="B1374" s="177">
        <v>9815495544</v>
      </c>
      <c r="C1374" s="177" t="s">
        <v>951</v>
      </c>
      <c r="D1374" s="179">
        <v>308559</v>
      </c>
    </row>
    <row r="1375" spans="1:4" ht="19.8" customHeight="1">
      <c r="A1375" s="178" t="s">
        <v>1645</v>
      </c>
      <c r="B1375" s="177">
        <v>9815553449</v>
      </c>
      <c r="C1375" s="177" t="s">
        <v>951</v>
      </c>
      <c r="D1375" s="179">
        <v>467473</v>
      </c>
    </row>
    <row r="1376" spans="1:4" ht="19.8" customHeight="1">
      <c r="A1376" s="178" t="s">
        <v>1646</v>
      </c>
      <c r="B1376" s="177">
        <v>9999666554</v>
      </c>
      <c r="C1376" s="177" t="s">
        <v>951</v>
      </c>
      <c r="D1376" s="179">
        <v>488620</v>
      </c>
    </row>
    <row r="1377" spans="1:4" ht="19.8" customHeight="1">
      <c r="A1377" s="178" t="s">
        <v>1647</v>
      </c>
      <c r="B1377" s="177">
        <v>9815555642</v>
      </c>
      <c r="C1377" s="177" t="s">
        <v>951</v>
      </c>
      <c r="D1377" s="179">
        <v>296120</v>
      </c>
    </row>
    <row r="1378" spans="1:4" ht="19.8" customHeight="1">
      <c r="A1378" s="178" t="s">
        <v>1648</v>
      </c>
      <c r="B1378" s="177">
        <v>9818492652</v>
      </c>
      <c r="C1378" s="177" t="s">
        <v>951</v>
      </c>
      <c r="D1378" s="179">
        <v>273467</v>
      </c>
    </row>
    <row r="1379" spans="1:4" ht="19.8" customHeight="1">
      <c r="A1379" s="178" t="s">
        <v>1649</v>
      </c>
      <c r="B1379" s="177">
        <v>9815131817</v>
      </c>
      <c r="C1379" s="177" t="s">
        <v>951</v>
      </c>
      <c r="D1379" s="179">
        <v>473872</v>
      </c>
    </row>
    <row r="1380" spans="1:4" ht="19.8" customHeight="1">
      <c r="A1380" s="178" t="s">
        <v>1650</v>
      </c>
      <c r="B1380" s="177">
        <v>9915122988</v>
      </c>
      <c r="C1380" s="177" t="s">
        <v>951</v>
      </c>
      <c r="D1380" s="179">
        <v>316785</v>
      </c>
    </row>
    <row r="1381" spans="1:4" ht="19.8" customHeight="1">
      <c r="A1381" s="178" t="s">
        <v>1651</v>
      </c>
      <c r="B1381" s="177">
        <v>9815676455</v>
      </c>
      <c r="C1381" s="177" t="s">
        <v>951</v>
      </c>
      <c r="D1381" s="179">
        <v>130040</v>
      </c>
    </row>
    <row r="1382" spans="1:4" ht="19.8" customHeight="1">
      <c r="A1382" s="178" t="s">
        <v>1652</v>
      </c>
      <c r="B1382" s="177">
        <v>9811914362</v>
      </c>
      <c r="C1382" s="177" t="s">
        <v>951</v>
      </c>
      <c r="D1382" s="179">
        <v>169709</v>
      </c>
    </row>
    <row r="1383" spans="1:4" ht="19.8" customHeight="1">
      <c r="A1383" s="178" t="s">
        <v>1653</v>
      </c>
      <c r="B1383" s="177">
        <v>9871278544</v>
      </c>
      <c r="C1383" s="177" t="s">
        <v>951</v>
      </c>
      <c r="D1383" s="179">
        <v>385836</v>
      </c>
    </row>
    <row r="1384" spans="1:4" ht="19.8" customHeight="1">
      <c r="A1384" s="178" t="s">
        <v>1654</v>
      </c>
      <c r="B1384" s="177">
        <v>9958526633</v>
      </c>
      <c r="C1384" s="177" t="s">
        <v>951</v>
      </c>
      <c r="D1384" s="179">
        <v>477151</v>
      </c>
    </row>
    <row r="1385" spans="1:4" ht="19.8" customHeight="1">
      <c r="A1385" s="178" t="s">
        <v>1655</v>
      </c>
      <c r="B1385" s="177">
        <v>9971555828</v>
      </c>
      <c r="C1385" s="177" t="s">
        <v>951</v>
      </c>
      <c r="D1385" s="179">
        <v>297260</v>
      </c>
    </row>
    <row r="1386" spans="1:4" ht="19.8" customHeight="1">
      <c r="A1386" s="178" t="s">
        <v>1656</v>
      </c>
      <c r="B1386" s="177">
        <v>9312234481</v>
      </c>
      <c r="C1386" s="177" t="s">
        <v>951</v>
      </c>
      <c r="D1386" s="179">
        <v>194836</v>
      </c>
    </row>
    <row r="1387" spans="1:4" ht="19.8" customHeight="1">
      <c r="A1387" s="178" t="s">
        <v>1657</v>
      </c>
      <c r="B1387" s="177">
        <v>9815535294</v>
      </c>
      <c r="C1387" s="177" t="s">
        <v>951</v>
      </c>
      <c r="D1387" s="179">
        <v>479738</v>
      </c>
    </row>
    <row r="1388" spans="1:4" ht="19.8" customHeight="1">
      <c r="A1388" s="178" t="s">
        <v>1658</v>
      </c>
      <c r="B1388" s="177">
        <v>9999274245</v>
      </c>
      <c r="C1388" s="177" t="s">
        <v>951</v>
      </c>
      <c r="D1388" s="179">
        <v>306754</v>
      </c>
    </row>
    <row r="1389" spans="1:4" ht="19.8" customHeight="1">
      <c r="A1389" s="178" t="s">
        <v>1659</v>
      </c>
      <c r="B1389" s="177">
        <v>9312496456</v>
      </c>
      <c r="C1389" s="177" t="s">
        <v>951</v>
      </c>
      <c r="D1389" s="179">
        <v>383537</v>
      </c>
    </row>
    <row r="1390" spans="1:4" ht="19.8" customHeight="1">
      <c r="A1390" s="178" t="s">
        <v>1660</v>
      </c>
      <c r="B1390" s="177">
        <v>9815353135</v>
      </c>
      <c r="C1390" s="177" t="s">
        <v>951</v>
      </c>
      <c r="D1390" s="179">
        <v>241308</v>
      </c>
    </row>
    <row r="1391" spans="1:4" ht="19.8" customHeight="1">
      <c r="A1391" s="178" t="s">
        <v>1661</v>
      </c>
      <c r="B1391" s="177">
        <v>9811545619</v>
      </c>
      <c r="C1391" s="177" t="s">
        <v>951</v>
      </c>
      <c r="D1391" s="179">
        <v>406483</v>
      </c>
    </row>
    <row r="1392" spans="1:4" ht="19.8" customHeight="1">
      <c r="A1392" s="178" t="s">
        <v>1662</v>
      </c>
      <c r="B1392" s="177">
        <v>9818855175</v>
      </c>
      <c r="C1392" s="177" t="s">
        <v>951</v>
      </c>
      <c r="D1392" s="179">
        <v>428129</v>
      </c>
    </row>
    <row r="1393" spans="1:4" ht="19.8" customHeight="1">
      <c r="A1393" s="178" t="s">
        <v>1663</v>
      </c>
      <c r="B1393" s="177">
        <v>9873762122</v>
      </c>
      <c r="C1393" s="177" t="s">
        <v>951</v>
      </c>
      <c r="D1393" s="179">
        <v>214175</v>
      </c>
    </row>
    <row r="1394" spans="1:4" ht="19.8" customHeight="1">
      <c r="A1394" s="178" t="s">
        <v>1664</v>
      </c>
      <c r="B1394" s="177">
        <v>9811842335</v>
      </c>
      <c r="C1394" s="177" t="s">
        <v>951</v>
      </c>
      <c r="D1394" s="179">
        <v>147411</v>
      </c>
    </row>
    <row r="1395" spans="1:4" ht="19.8" customHeight="1">
      <c r="A1395" s="178" t="s">
        <v>1665</v>
      </c>
      <c r="B1395" s="177">
        <v>9717933557</v>
      </c>
      <c r="C1395" s="177" t="s">
        <v>951</v>
      </c>
      <c r="D1395" s="179">
        <v>232803</v>
      </c>
    </row>
    <row r="1396" spans="1:4" ht="19.8" customHeight="1">
      <c r="A1396" s="178" t="s">
        <v>1666</v>
      </c>
      <c r="B1396" s="177">
        <v>9815338553</v>
      </c>
      <c r="C1396" s="177" t="s">
        <v>951</v>
      </c>
      <c r="D1396" s="179">
        <v>250047</v>
      </c>
    </row>
    <row r="1397" spans="1:4" ht="19.8" customHeight="1">
      <c r="A1397" s="178" t="s">
        <v>1667</v>
      </c>
      <c r="B1397" s="177">
        <v>9871725595</v>
      </c>
      <c r="C1397" s="177" t="s">
        <v>951</v>
      </c>
      <c r="D1397" s="179">
        <v>404054</v>
      </c>
    </row>
    <row r="1398" spans="1:4" ht="19.8" customHeight="1">
      <c r="A1398" s="178" t="s">
        <v>1170</v>
      </c>
      <c r="B1398" s="177">
        <v>9818868658</v>
      </c>
      <c r="C1398" s="177" t="s">
        <v>951</v>
      </c>
      <c r="D1398" s="179">
        <v>422422</v>
      </c>
    </row>
    <row r="1399" spans="1:4" ht="19.8" customHeight="1">
      <c r="A1399" s="178" t="s">
        <v>1668</v>
      </c>
      <c r="B1399" s="177">
        <v>9312237539</v>
      </c>
      <c r="C1399" s="177" t="s">
        <v>951</v>
      </c>
      <c r="D1399" s="179">
        <v>475117</v>
      </c>
    </row>
    <row r="1400" spans="1:4" ht="19.8" customHeight="1">
      <c r="A1400" s="178" t="s">
        <v>1669</v>
      </c>
      <c r="B1400" s="177">
        <v>9899515241</v>
      </c>
      <c r="C1400" s="177" t="s">
        <v>951</v>
      </c>
      <c r="D1400" s="179">
        <v>375277</v>
      </c>
    </row>
    <row r="1401" spans="1:4" ht="19.8" customHeight="1">
      <c r="A1401" s="178" t="s">
        <v>1670</v>
      </c>
      <c r="B1401" s="177">
        <v>9312635688</v>
      </c>
      <c r="C1401" s="177" t="s">
        <v>951</v>
      </c>
      <c r="D1401" s="179">
        <v>217059</v>
      </c>
    </row>
    <row r="1402" spans="1:4" ht="19.8" customHeight="1">
      <c r="A1402" s="178" t="s">
        <v>1671</v>
      </c>
      <c r="B1402" s="177">
        <v>9711588497</v>
      </c>
      <c r="C1402" s="177" t="s">
        <v>951</v>
      </c>
      <c r="D1402" s="179">
        <v>179423</v>
      </c>
    </row>
    <row r="1403" spans="1:4" ht="19.8" customHeight="1">
      <c r="A1403" s="178" t="s">
        <v>1672</v>
      </c>
      <c r="B1403" s="177">
        <v>9995717525</v>
      </c>
      <c r="C1403" s="177" t="s">
        <v>951</v>
      </c>
      <c r="D1403" s="179">
        <v>136174</v>
      </c>
    </row>
    <row r="1404" spans="1:4" ht="19.8" customHeight="1">
      <c r="A1404" s="178" t="s">
        <v>1673</v>
      </c>
      <c r="B1404" s="177">
        <v>9818431813</v>
      </c>
      <c r="C1404" s="177" t="s">
        <v>951</v>
      </c>
      <c r="D1404" s="179">
        <v>400665</v>
      </c>
    </row>
    <row r="1405" spans="1:4" ht="19.8" customHeight="1">
      <c r="A1405" s="178" t="s">
        <v>1674</v>
      </c>
      <c r="B1405" s="177">
        <v>9654224855</v>
      </c>
      <c r="C1405" s="177" t="s">
        <v>951</v>
      </c>
      <c r="D1405" s="179">
        <v>321653</v>
      </c>
    </row>
    <row r="1406" spans="1:4" ht="19.8" customHeight="1">
      <c r="A1406" s="178" t="s">
        <v>1675</v>
      </c>
      <c r="B1406" s="177">
        <v>9873573499</v>
      </c>
      <c r="C1406" s="177" t="s">
        <v>951</v>
      </c>
      <c r="D1406" s="179">
        <v>476484</v>
      </c>
    </row>
    <row r="1407" spans="1:4" ht="19.8" customHeight="1">
      <c r="A1407" s="178" t="s">
        <v>1676</v>
      </c>
      <c r="B1407" s="177">
        <v>9891565551</v>
      </c>
      <c r="C1407" s="177" t="s">
        <v>951</v>
      </c>
      <c r="D1407" s="179">
        <v>239381</v>
      </c>
    </row>
    <row r="1408" spans="1:4" ht="19.8" customHeight="1">
      <c r="A1408" s="178" t="s">
        <v>1677</v>
      </c>
      <c r="B1408" s="177">
        <v>9818375531</v>
      </c>
      <c r="C1408" s="177" t="s">
        <v>951</v>
      </c>
      <c r="D1408" s="179">
        <v>229142</v>
      </c>
    </row>
    <row r="1409" spans="1:4" ht="19.8" customHeight="1">
      <c r="A1409" s="178" t="s">
        <v>1678</v>
      </c>
      <c r="B1409" s="177">
        <v>9815614577</v>
      </c>
      <c r="C1409" s="177" t="s">
        <v>951</v>
      </c>
      <c r="D1409" s="179">
        <v>302214</v>
      </c>
    </row>
    <row r="1410" spans="1:4" ht="19.8" customHeight="1">
      <c r="A1410" s="178" t="s">
        <v>1679</v>
      </c>
      <c r="B1410" s="177">
        <v>9815283142</v>
      </c>
      <c r="C1410" s="177" t="s">
        <v>951</v>
      </c>
      <c r="D1410" s="179">
        <v>400944</v>
      </c>
    </row>
    <row r="1411" spans="1:4" ht="19.8" customHeight="1">
      <c r="A1411" s="178" t="s">
        <v>1680</v>
      </c>
      <c r="B1411" s="177">
        <v>9811111122</v>
      </c>
      <c r="C1411" s="177" t="s">
        <v>951</v>
      </c>
      <c r="D1411" s="179">
        <v>259609</v>
      </c>
    </row>
    <row r="1412" spans="1:4" ht="19.8" customHeight="1">
      <c r="A1412" s="178" t="s">
        <v>1681</v>
      </c>
      <c r="B1412" s="177">
        <v>9999253259</v>
      </c>
      <c r="C1412" s="177" t="s">
        <v>951</v>
      </c>
      <c r="D1412" s="179">
        <v>484494</v>
      </c>
    </row>
    <row r="1413" spans="1:4" ht="19.8" customHeight="1">
      <c r="A1413" s="178" t="s">
        <v>1682</v>
      </c>
      <c r="B1413" s="177">
        <v>9815525253</v>
      </c>
      <c r="C1413" s="177" t="s">
        <v>951</v>
      </c>
      <c r="D1413" s="179">
        <v>457093</v>
      </c>
    </row>
    <row r="1414" spans="1:4" ht="19.8" customHeight="1">
      <c r="A1414" s="178" t="s">
        <v>1683</v>
      </c>
      <c r="B1414" s="177">
        <v>9815214263</v>
      </c>
      <c r="C1414" s="177" t="s">
        <v>951</v>
      </c>
      <c r="D1414" s="179">
        <v>155345</v>
      </c>
    </row>
    <row r="1415" spans="1:4" ht="19.8" customHeight="1">
      <c r="A1415" s="178" t="s">
        <v>1684</v>
      </c>
      <c r="B1415" s="177">
        <v>9815167839</v>
      </c>
      <c r="C1415" s="177" t="s">
        <v>951</v>
      </c>
      <c r="D1415" s="179">
        <v>434763</v>
      </c>
    </row>
    <row r="1416" spans="1:4" ht="19.8" customHeight="1">
      <c r="A1416" s="178" t="s">
        <v>1685</v>
      </c>
      <c r="B1416" s="177">
        <v>9815558262</v>
      </c>
      <c r="C1416" s="177" t="s">
        <v>951</v>
      </c>
      <c r="D1416" s="179">
        <v>336729</v>
      </c>
    </row>
    <row r="1417" spans="1:4" ht="19.8" customHeight="1">
      <c r="A1417" s="178" t="s">
        <v>1686</v>
      </c>
      <c r="B1417" s="177">
        <v>9873956845</v>
      </c>
      <c r="C1417" s="177" t="s">
        <v>951</v>
      </c>
      <c r="D1417" s="179">
        <v>182921</v>
      </c>
    </row>
    <row r="1418" spans="1:4" ht="19.8" customHeight="1">
      <c r="A1418" s="178" t="s">
        <v>1687</v>
      </c>
      <c r="B1418" s="177">
        <v>9999966222</v>
      </c>
      <c r="C1418" s="177" t="s">
        <v>951</v>
      </c>
      <c r="D1418" s="179">
        <v>166781</v>
      </c>
    </row>
    <row r="1419" spans="1:4" ht="19.8" customHeight="1">
      <c r="A1419" s="178" t="s">
        <v>1688</v>
      </c>
      <c r="B1419" s="177">
        <v>9999533886</v>
      </c>
      <c r="C1419" s="177" t="s">
        <v>951</v>
      </c>
      <c r="D1419" s="179">
        <v>374840</v>
      </c>
    </row>
    <row r="1420" spans="1:4" ht="19.8" customHeight="1">
      <c r="A1420" s="178" t="s">
        <v>1689</v>
      </c>
      <c r="B1420" s="177">
        <v>9871182431</v>
      </c>
      <c r="C1420" s="177" t="s">
        <v>951</v>
      </c>
      <c r="D1420" s="179">
        <v>258119</v>
      </c>
    </row>
    <row r="1421" spans="1:4" ht="19.8" customHeight="1">
      <c r="A1421" s="178" t="s">
        <v>1690</v>
      </c>
      <c r="B1421" s="177">
        <v>9899269798</v>
      </c>
      <c r="C1421" s="177" t="s">
        <v>951</v>
      </c>
      <c r="D1421" s="179">
        <v>419834</v>
      </c>
    </row>
    <row r="1422" spans="1:4" ht="19.8" customHeight="1">
      <c r="A1422" s="178" t="s">
        <v>1691</v>
      </c>
      <c r="B1422" s="177">
        <v>9711744755</v>
      </c>
      <c r="C1422" s="177" t="s">
        <v>951</v>
      </c>
      <c r="D1422" s="179">
        <v>458348</v>
      </c>
    </row>
    <row r="1423" spans="1:4" ht="19.8" customHeight="1">
      <c r="A1423" s="178" t="s">
        <v>1692</v>
      </c>
      <c r="B1423" s="177">
        <v>9891622722</v>
      </c>
      <c r="C1423" s="177" t="s">
        <v>951</v>
      </c>
      <c r="D1423" s="179">
        <v>186632</v>
      </c>
    </row>
    <row r="1424" spans="1:4" ht="19.8" customHeight="1">
      <c r="A1424" s="178" t="s">
        <v>1693</v>
      </c>
      <c r="B1424" s="177">
        <v>9873446664</v>
      </c>
      <c r="C1424" s="177" t="s">
        <v>951</v>
      </c>
      <c r="D1424" s="179">
        <v>118415</v>
      </c>
    </row>
    <row r="1425" spans="1:4" ht="19.8" customHeight="1">
      <c r="A1425" s="178" t="s">
        <v>1694</v>
      </c>
      <c r="B1425" s="177">
        <v>9811579655</v>
      </c>
      <c r="C1425" s="177" t="s">
        <v>951</v>
      </c>
      <c r="D1425" s="179">
        <v>375339</v>
      </c>
    </row>
    <row r="1426" spans="1:4" ht="19.8" customHeight="1">
      <c r="A1426" s="178" t="s">
        <v>1695</v>
      </c>
      <c r="B1426" s="177">
        <v>9212517348</v>
      </c>
      <c r="C1426" s="177" t="s">
        <v>951</v>
      </c>
      <c r="D1426" s="179">
        <v>123890</v>
      </c>
    </row>
    <row r="1427" spans="1:4" ht="19.8" customHeight="1">
      <c r="A1427" s="178" t="s">
        <v>1413</v>
      </c>
      <c r="B1427" s="177">
        <v>9873181685</v>
      </c>
      <c r="C1427" s="177" t="s">
        <v>951</v>
      </c>
      <c r="D1427" s="179">
        <v>184138</v>
      </c>
    </row>
    <row r="1428" spans="1:4" ht="19.8" customHeight="1">
      <c r="A1428" s="178" t="s">
        <v>1696</v>
      </c>
      <c r="B1428" s="177">
        <v>9655455243</v>
      </c>
      <c r="C1428" s="177" t="s">
        <v>951</v>
      </c>
      <c r="D1428" s="179">
        <v>341169</v>
      </c>
    </row>
    <row r="1429" spans="1:4" ht="19.8" customHeight="1">
      <c r="A1429" s="178" t="s">
        <v>1697</v>
      </c>
      <c r="B1429" s="177">
        <v>9811455755</v>
      </c>
      <c r="C1429" s="177" t="s">
        <v>951</v>
      </c>
      <c r="D1429" s="179">
        <v>416695</v>
      </c>
    </row>
    <row r="1430" spans="1:4" ht="19.8" customHeight="1">
      <c r="A1430" s="178" t="s">
        <v>1698</v>
      </c>
      <c r="B1430" s="177">
        <v>9815222222</v>
      </c>
      <c r="C1430" s="177" t="s">
        <v>951</v>
      </c>
      <c r="D1430" s="179">
        <v>279549</v>
      </c>
    </row>
    <row r="1431" spans="1:4" ht="19.8" customHeight="1">
      <c r="A1431" s="178" t="s">
        <v>1699</v>
      </c>
      <c r="B1431" s="177">
        <v>9899522777</v>
      </c>
      <c r="C1431" s="177" t="s">
        <v>951</v>
      </c>
      <c r="D1431" s="179">
        <v>288151</v>
      </c>
    </row>
    <row r="1432" spans="1:4" ht="19.8" customHeight="1">
      <c r="A1432" s="178" t="s">
        <v>1700</v>
      </c>
      <c r="B1432" s="177">
        <v>9815222562</v>
      </c>
      <c r="C1432" s="177" t="s">
        <v>951</v>
      </c>
      <c r="D1432" s="179">
        <v>187361</v>
      </c>
    </row>
    <row r="1433" spans="1:4" ht="19.8" customHeight="1">
      <c r="A1433" s="178" t="s">
        <v>1701</v>
      </c>
      <c r="B1433" s="177">
        <v>9815547175</v>
      </c>
      <c r="C1433" s="177" t="s">
        <v>951</v>
      </c>
      <c r="D1433" s="179">
        <v>492015</v>
      </c>
    </row>
    <row r="1434" spans="1:4" ht="19.8" customHeight="1">
      <c r="A1434" s="178" t="s">
        <v>1702</v>
      </c>
      <c r="B1434" s="177">
        <v>9899388877</v>
      </c>
      <c r="C1434" s="177" t="s">
        <v>951</v>
      </c>
      <c r="D1434" s="179">
        <v>439273</v>
      </c>
    </row>
    <row r="1435" spans="1:4" ht="19.8" customHeight="1">
      <c r="A1435" s="178" t="s">
        <v>1703</v>
      </c>
      <c r="B1435" s="177">
        <v>9815527756</v>
      </c>
      <c r="C1435" s="177" t="s">
        <v>951</v>
      </c>
      <c r="D1435" s="179">
        <v>115269</v>
      </c>
    </row>
    <row r="1436" spans="1:4" ht="19.8" customHeight="1">
      <c r="A1436" s="178" t="s">
        <v>1704</v>
      </c>
      <c r="B1436" s="177">
        <v>9717558795</v>
      </c>
      <c r="C1436" s="177" t="s">
        <v>951</v>
      </c>
      <c r="D1436" s="179">
        <v>279036</v>
      </c>
    </row>
    <row r="1437" spans="1:4" ht="19.8" customHeight="1">
      <c r="A1437" s="178" t="s">
        <v>1705</v>
      </c>
      <c r="B1437" s="177">
        <v>9818369661</v>
      </c>
      <c r="C1437" s="177" t="s">
        <v>951</v>
      </c>
      <c r="D1437" s="179">
        <v>218208</v>
      </c>
    </row>
    <row r="1438" spans="1:4" ht="19.8" customHeight="1">
      <c r="A1438" s="178" t="s">
        <v>1706</v>
      </c>
      <c r="B1438" s="177">
        <v>9815564941</v>
      </c>
      <c r="C1438" s="177" t="s">
        <v>951</v>
      </c>
      <c r="D1438" s="179">
        <v>324029</v>
      </c>
    </row>
    <row r="1439" spans="1:4" ht="19.8" customHeight="1">
      <c r="A1439" s="178" t="s">
        <v>1707</v>
      </c>
      <c r="B1439" s="177">
        <v>9815552914</v>
      </c>
      <c r="C1439" s="177" t="s">
        <v>951</v>
      </c>
      <c r="D1439" s="179">
        <v>374356</v>
      </c>
    </row>
    <row r="1440" spans="1:4" ht="19.8" customHeight="1">
      <c r="A1440" s="178" t="s">
        <v>1708</v>
      </c>
      <c r="B1440" s="177">
        <v>9815259545</v>
      </c>
      <c r="C1440" s="177" t="s">
        <v>951</v>
      </c>
      <c r="D1440" s="179">
        <v>192385</v>
      </c>
    </row>
    <row r="1441" spans="1:4" ht="19.8" customHeight="1">
      <c r="A1441" s="178" t="s">
        <v>1709</v>
      </c>
      <c r="B1441" s="177">
        <v>9899736452</v>
      </c>
      <c r="C1441" s="177" t="s">
        <v>951</v>
      </c>
      <c r="D1441" s="179">
        <v>167070</v>
      </c>
    </row>
    <row r="1442" spans="1:4" ht="19.8" customHeight="1">
      <c r="A1442" s="178" t="s">
        <v>1710</v>
      </c>
      <c r="B1442" s="177">
        <v>9815555445</v>
      </c>
      <c r="C1442" s="177" t="s">
        <v>951</v>
      </c>
      <c r="D1442" s="179">
        <v>402355</v>
      </c>
    </row>
    <row r="1443" spans="1:4" ht="19.8" customHeight="1">
      <c r="A1443" s="178" t="s">
        <v>1711</v>
      </c>
      <c r="B1443" s="177">
        <v>9873159766</v>
      </c>
      <c r="C1443" s="177" t="s">
        <v>951</v>
      </c>
      <c r="D1443" s="179">
        <v>215431</v>
      </c>
    </row>
    <row r="1444" spans="1:4" ht="19.8" customHeight="1">
      <c r="A1444" s="178" t="s">
        <v>1712</v>
      </c>
      <c r="B1444" s="177">
        <v>9891219749</v>
      </c>
      <c r="C1444" s="177" t="s">
        <v>951</v>
      </c>
      <c r="D1444" s="179">
        <v>305026</v>
      </c>
    </row>
    <row r="1445" spans="1:4" ht="19.8" customHeight="1">
      <c r="A1445" s="178" t="s">
        <v>1713</v>
      </c>
      <c r="B1445" s="177">
        <v>9815839748</v>
      </c>
      <c r="C1445" s="177" t="s">
        <v>951</v>
      </c>
      <c r="D1445" s="179">
        <v>279484</v>
      </c>
    </row>
    <row r="1446" spans="1:4" ht="19.8" customHeight="1">
      <c r="A1446" s="178" t="s">
        <v>1714</v>
      </c>
      <c r="B1446" s="177">
        <v>9815456889</v>
      </c>
      <c r="C1446" s="177" t="s">
        <v>951</v>
      </c>
      <c r="D1446" s="179">
        <v>292332</v>
      </c>
    </row>
    <row r="1447" spans="1:4" ht="19.8" customHeight="1">
      <c r="A1447" s="178" t="s">
        <v>1715</v>
      </c>
      <c r="B1447" s="177">
        <v>9811556993</v>
      </c>
      <c r="C1447" s="177" t="s">
        <v>951</v>
      </c>
      <c r="D1447" s="179">
        <v>409513</v>
      </c>
    </row>
    <row r="1448" spans="1:4" ht="19.8" customHeight="1">
      <c r="A1448" s="178" t="s">
        <v>1716</v>
      </c>
      <c r="B1448" s="177">
        <v>9811711531</v>
      </c>
      <c r="C1448" s="177" t="s">
        <v>951</v>
      </c>
      <c r="D1448" s="179">
        <v>368830</v>
      </c>
    </row>
    <row r="1449" spans="1:4" ht="19.8" customHeight="1">
      <c r="A1449" s="178" t="s">
        <v>1717</v>
      </c>
      <c r="B1449" s="177">
        <v>9915495595</v>
      </c>
      <c r="C1449" s="177" t="s">
        <v>951</v>
      </c>
      <c r="D1449" s="179">
        <v>126442</v>
      </c>
    </row>
    <row r="1450" spans="1:4" ht="19.8" customHeight="1">
      <c r="A1450" s="178" t="s">
        <v>1718</v>
      </c>
      <c r="B1450" s="177">
        <v>9717666335</v>
      </c>
      <c r="C1450" s="177" t="s">
        <v>951</v>
      </c>
      <c r="D1450" s="179">
        <v>304320</v>
      </c>
    </row>
    <row r="1451" spans="1:4" ht="19.8" customHeight="1">
      <c r="A1451" s="178" t="s">
        <v>1719</v>
      </c>
      <c r="B1451" s="177">
        <v>9815325319</v>
      </c>
      <c r="C1451" s="177" t="s">
        <v>951</v>
      </c>
      <c r="D1451" s="179">
        <v>478807</v>
      </c>
    </row>
    <row r="1452" spans="1:4" ht="19.8" customHeight="1">
      <c r="A1452" s="178" t="s">
        <v>1720</v>
      </c>
      <c r="B1452" s="177">
        <v>9899952211</v>
      </c>
      <c r="C1452" s="177" t="s">
        <v>951</v>
      </c>
      <c r="D1452" s="179">
        <v>239929</v>
      </c>
    </row>
    <row r="1453" spans="1:4" ht="19.8" customHeight="1">
      <c r="A1453" s="178" t="s">
        <v>1721</v>
      </c>
      <c r="B1453" s="177">
        <v>9815726623</v>
      </c>
      <c r="C1453" s="177" t="s">
        <v>951</v>
      </c>
      <c r="D1453" s="179">
        <v>165400</v>
      </c>
    </row>
    <row r="1454" spans="1:4" ht="19.8" customHeight="1">
      <c r="A1454" s="178" t="s">
        <v>1722</v>
      </c>
      <c r="B1454" s="177">
        <v>9871994975</v>
      </c>
      <c r="C1454" s="177" t="s">
        <v>951</v>
      </c>
      <c r="D1454" s="179">
        <v>219946</v>
      </c>
    </row>
    <row r="1455" spans="1:4" ht="19.8" customHeight="1">
      <c r="A1455" s="178" t="s">
        <v>1723</v>
      </c>
      <c r="B1455" s="177">
        <v>9811854839</v>
      </c>
      <c r="C1455" s="177" t="s">
        <v>951</v>
      </c>
      <c r="D1455" s="179">
        <v>326997</v>
      </c>
    </row>
    <row r="1456" spans="1:4" ht="19.8" customHeight="1">
      <c r="A1456" s="178" t="s">
        <v>1724</v>
      </c>
      <c r="B1456" s="177">
        <v>9815161647</v>
      </c>
      <c r="C1456" s="177" t="s">
        <v>951</v>
      </c>
      <c r="D1456" s="179">
        <v>159773</v>
      </c>
    </row>
    <row r="1457" spans="1:4" ht="19.8" customHeight="1">
      <c r="A1457" s="178" t="s">
        <v>1725</v>
      </c>
      <c r="B1457" s="177">
        <v>9815295692</v>
      </c>
      <c r="C1457" s="177" t="s">
        <v>951</v>
      </c>
      <c r="D1457" s="179">
        <v>330407</v>
      </c>
    </row>
    <row r="1458" spans="1:4" ht="19.8" customHeight="1">
      <c r="A1458" s="178" t="s">
        <v>1726</v>
      </c>
      <c r="B1458" s="177">
        <v>9871883313</v>
      </c>
      <c r="C1458" s="177" t="s">
        <v>951</v>
      </c>
      <c r="D1458" s="179">
        <v>295903</v>
      </c>
    </row>
    <row r="1459" spans="1:4" ht="19.8" customHeight="1">
      <c r="A1459" s="178" t="s">
        <v>1727</v>
      </c>
      <c r="B1459" s="177">
        <v>8855478638</v>
      </c>
      <c r="C1459" s="177" t="s">
        <v>951</v>
      </c>
      <c r="D1459" s="179">
        <v>223588</v>
      </c>
    </row>
    <row r="1460" spans="1:4" ht="19.8" customHeight="1">
      <c r="A1460" s="178" t="s">
        <v>1728</v>
      </c>
      <c r="B1460" s="177">
        <v>9873561756</v>
      </c>
      <c r="C1460" s="177" t="s">
        <v>951</v>
      </c>
      <c r="D1460" s="179">
        <v>261208</v>
      </c>
    </row>
    <row r="1461" spans="1:4" ht="19.8" customHeight="1">
      <c r="A1461" s="178" t="s">
        <v>1729</v>
      </c>
      <c r="B1461" s="177">
        <v>9811464845</v>
      </c>
      <c r="C1461" s="177" t="s">
        <v>951</v>
      </c>
      <c r="D1461" s="179">
        <v>311505</v>
      </c>
    </row>
    <row r="1462" spans="1:4" ht="19.8" customHeight="1">
      <c r="A1462" s="178" t="s">
        <v>1730</v>
      </c>
      <c r="B1462" s="177">
        <v>9815689997</v>
      </c>
      <c r="C1462" s="177" t="s">
        <v>951</v>
      </c>
      <c r="D1462" s="179">
        <v>496039</v>
      </c>
    </row>
    <row r="1463" spans="1:4" ht="19.8" customHeight="1">
      <c r="A1463" s="178" t="s">
        <v>1731</v>
      </c>
      <c r="B1463" s="177">
        <v>9815315383</v>
      </c>
      <c r="C1463" s="177" t="s">
        <v>951</v>
      </c>
      <c r="D1463" s="179">
        <v>247092</v>
      </c>
    </row>
    <row r="1464" spans="1:4" ht="19.8" customHeight="1">
      <c r="A1464" s="178" t="s">
        <v>1732</v>
      </c>
      <c r="B1464" s="177">
        <v>9999519999</v>
      </c>
      <c r="C1464" s="177" t="s">
        <v>951</v>
      </c>
      <c r="D1464" s="179">
        <v>214423</v>
      </c>
    </row>
    <row r="1465" spans="1:4" ht="19.8" customHeight="1">
      <c r="A1465" s="178" t="s">
        <v>1733</v>
      </c>
      <c r="B1465" s="177">
        <v>9355631655</v>
      </c>
      <c r="C1465" s="177" t="s">
        <v>951</v>
      </c>
      <c r="D1465" s="179">
        <v>159591</v>
      </c>
    </row>
    <row r="1466" spans="1:4" ht="19.8" customHeight="1">
      <c r="A1466" s="178" t="s">
        <v>1734</v>
      </c>
      <c r="B1466" s="177">
        <v>9815576548</v>
      </c>
      <c r="C1466" s="177" t="s">
        <v>951</v>
      </c>
      <c r="D1466" s="179">
        <v>433166</v>
      </c>
    </row>
    <row r="1467" spans="1:4" ht="19.8" customHeight="1">
      <c r="A1467" s="178" t="s">
        <v>1735</v>
      </c>
      <c r="B1467" s="177">
        <v>9999689453</v>
      </c>
      <c r="C1467" s="177" t="s">
        <v>951</v>
      </c>
      <c r="D1467" s="179">
        <v>110640</v>
      </c>
    </row>
    <row r="1468" spans="1:4" ht="19.8" customHeight="1">
      <c r="A1468" s="178" t="s">
        <v>1736</v>
      </c>
      <c r="B1468" s="177">
        <v>9654258274</v>
      </c>
      <c r="C1468" s="177" t="s">
        <v>951</v>
      </c>
      <c r="D1468" s="179">
        <v>186994</v>
      </c>
    </row>
    <row r="1469" spans="1:4" ht="19.8" customHeight="1">
      <c r="A1469" s="178" t="s">
        <v>1737</v>
      </c>
      <c r="B1469" s="177">
        <v>9815536612</v>
      </c>
      <c r="C1469" s="177" t="s">
        <v>951</v>
      </c>
      <c r="D1469" s="179">
        <v>117206</v>
      </c>
    </row>
    <row r="1470" spans="1:4" ht="19.8" customHeight="1">
      <c r="A1470" s="178" t="s">
        <v>1738</v>
      </c>
      <c r="B1470" s="177">
        <v>9818653364</v>
      </c>
      <c r="C1470" s="177" t="s">
        <v>951</v>
      </c>
      <c r="D1470" s="179">
        <v>367798</v>
      </c>
    </row>
    <row r="1471" spans="1:4" ht="19.8" customHeight="1">
      <c r="A1471" s="178" t="s">
        <v>1739</v>
      </c>
      <c r="B1471" s="177">
        <v>9815478183</v>
      </c>
      <c r="C1471" s="177" t="s">
        <v>951</v>
      </c>
      <c r="D1471" s="179">
        <v>479588</v>
      </c>
    </row>
    <row r="1472" spans="1:4" ht="19.8" customHeight="1">
      <c r="A1472" s="178" t="s">
        <v>1740</v>
      </c>
      <c r="B1472" s="177">
        <v>9815536459</v>
      </c>
      <c r="C1472" s="177" t="s">
        <v>951</v>
      </c>
      <c r="D1472" s="179">
        <v>184104</v>
      </c>
    </row>
    <row r="1473" spans="1:4" ht="19.8" customHeight="1">
      <c r="A1473" s="178" t="s">
        <v>1741</v>
      </c>
      <c r="B1473" s="177">
        <v>9815777157</v>
      </c>
      <c r="C1473" s="177" t="s">
        <v>951</v>
      </c>
      <c r="D1473" s="179">
        <v>205101</v>
      </c>
    </row>
    <row r="1474" spans="1:4" ht="19.8" customHeight="1">
      <c r="A1474" s="178" t="s">
        <v>1742</v>
      </c>
      <c r="B1474" s="177">
        <v>9815869988</v>
      </c>
      <c r="C1474" s="177" t="s">
        <v>951</v>
      </c>
      <c r="D1474" s="179">
        <v>315839</v>
      </c>
    </row>
    <row r="1475" spans="1:4" ht="19.8" customHeight="1">
      <c r="A1475" s="178" t="s">
        <v>1743</v>
      </c>
      <c r="B1475" s="177">
        <v>9815536496</v>
      </c>
      <c r="C1475" s="177" t="s">
        <v>951</v>
      </c>
      <c r="D1475" s="179">
        <v>394771</v>
      </c>
    </row>
    <row r="1476" spans="1:4" ht="19.8" customHeight="1">
      <c r="A1476" s="178" t="s">
        <v>1744</v>
      </c>
      <c r="B1476" s="177">
        <v>9815145598</v>
      </c>
      <c r="C1476" s="177" t="s">
        <v>951</v>
      </c>
      <c r="D1476" s="179">
        <v>174575</v>
      </c>
    </row>
    <row r="1477" spans="1:4" ht="19.8" customHeight="1">
      <c r="A1477" s="178" t="s">
        <v>1745</v>
      </c>
      <c r="B1477" s="177">
        <v>9811589689</v>
      </c>
      <c r="C1477" s="177" t="s">
        <v>951</v>
      </c>
      <c r="D1477" s="179">
        <v>404055</v>
      </c>
    </row>
    <row r="1478" spans="1:4" ht="19.8" customHeight="1">
      <c r="A1478" s="178" t="s">
        <v>1746</v>
      </c>
      <c r="B1478" s="177">
        <v>9871881599</v>
      </c>
      <c r="C1478" s="177" t="s">
        <v>951</v>
      </c>
      <c r="D1478" s="179">
        <v>272880</v>
      </c>
    </row>
    <row r="1479" spans="1:4" ht="19.8" customHeight="1">
      <c r="A1479" s="178" t="s">
        <v>1747</v>
      </c>
      <c r="B1479" s="177">
        <v>9311185855</v>
      </c>
      <c r="C1479" s="177" t="s">
        <v>951</v>
      </c>
      <c r="D1479" s="179">
        <v>427435</v>
      </c>
    </row>
    <row r="1480" spans="1:4" ht="19.8" customHeight="1">
      <c r="A1480" s="178" t="s">
        <v>1748</v>
      </c>
      <c r="B1480" s="177">
        <v>9871147773</v>
      </c>
      <c r="C1480" s="177" t="s">
        <v>951</v>
      </c>
      <c r="D1480" s="179">
        <v>360562</v>
      </c>
    </row>
    <row r="1481" spans="1:4" ht="19.8" customHeight="1">
      <c r="A1481" s="178" t="s">
        <v>1749</v>
      </c>
      <c r="B1481" s="177">
        <v>9313943557</v>
      </c>
      <c r="C1481" s="177" t="s">
        <v>951</v>
      </c>
      <c r="D1481" s="179">
        <v>252133</v>
      </c>
    </row>
    <row r="1482" spans="1:4" ht="19.8" customHeight="1">
      <c r="A1482" s="178" t="s">
        <v>1750</v>
      </c>
      <c r="B1482" s="177">
        <v>9815349857</v>
      </c>
      <c r="C1482" s="177" t="s">
        <v>951</v>
      </c>
      <c r="D1482" s="179">
        <v>463591</v>
      </c>
    </row>
    <row r="1483" spans="1:4" ht="19.8" customHeight="1">
      <c r="A1483" s="178" t="s">
        <v>1751</v>
      </c>
      <c r="B1483" s="177">
        <v>9999685377</v>
      </c>
      <c r="C1483" s="177" t="s">
        <v>951</v>
      </c>
      <c r="D1483" s="179">
        <v>354896</v>
      </c>
    </row>
    <row r="1484" spans="1:4" ht="19.8" customHeight="1">
      <c r="A1484" s="178" t="s">
        <v>1752</v>
      </c>
      <c r="B1484" s="177">
        <v>9811885298</v>
      </c>
      <c r="C1484" s="177" t="s">
        <v>951</v>
      </c>
      <c r="D1484" s="179">
        <v>364791</v>
      </c>
    </row>
    <row r="1485" spans="1:4" ht="19.8" customHeight="1">
      <c r="A1485" s="178" t="s">
        <v>1753</v>
      </c>
      <c r="B1485" s="177">
        <v>9868186799</v>
      </c>
      <c r="C1485" s="177" t="s">
        <v>951</v>
      </c>
      <c r="D1485" s="179">
        <v>369615</v>
      </c>
    </row>
    <row r="1486" spans="1:4" ht="19.8" customHeight="1">
      <c r="A1486" s="178" t="s">
        <v>1754</v>
      </c>
      <c r="B1486" s="177">
        <v>9915584224</v>
      </c>
      <c r="C1486" s="177" t="s">
        <v>951</v>
      </c>
      <c r="D1486" s="179">
        <v>107035</v>
      </c>
    </row>
    <row r="1487" spans="1:4" ht="19.8" customHeight="1">
      <c r="A1487" s="178" t="s">
        <v>1755</v>
      </c>
      <c r="B1487" s="177">
        <v>9815325472</v>
      </c>
      <c r="C1487" s="177" t="s">
        <v>951</v>
      </c>
      <c r="D1487" s="179">
        <v>250333</v>
      </c>
    </row>
    <row r="1488" spans="1:4" ht="19.8" customHeight="1">
      <c r="A1488" s="178" t="s">
        <v>1756</v>
      </c>
      <c r="B1488" s="177">
        <v>9717755477</v>
      </c>
      <c r="C1488" s="177" t="s">
        <v>951</v>
      </c>
      <c r="D1488" s="179">
        <v>395423</v>
      </c>
    </row>
    <row r="1489" spans="1:4" ht="19.8" customHeight="1">
      <c r="A1489" s="178" t="s">
        <v>1757</v>
      </c>
      <c r="B1489" s="177">
        <v>9911111898</v>
      </c>
      <c r="C1489" s="177" t="s">
        <v>951</v>
      </c>
      <c r="D1489" s="179">
        <v>313258</v>
      </c>
    </row>
    <row r="1490" spans="1:4" ht="19.8" customHeight="1">
      <c r="A1490" s="178" t="s">
        <v>1758</v>
      </c>
      <c r="B1490" s="177">
        <v>9312236565</v>
      </c>
      <c r="C1490" s="177" t="s">
        <v>951</v>
      </c>
      <c r="D1490" s="179">
        <v>489383</v>
      </c>
    </row>
    <row r="1491" spans="1:4" ht="19.8" customHeight="1">
      <c r="A1491" s="178" t="s">
        <v>1759</v>
      </c>
      <c r="B1491" s="177">
        <v>9815525243</v>
      </c>
      <c r="C1491" s="177" t="s">
        <v>951</v>
      </c>
      <c r="D1491" s="179">
        <v>296939</v>
      </c>
    </row>
    <row r="1492" spans="1:4" ht="19.8" customHeight="1">
      <c r="A1492" s="178" t="s">
        <v>1760</v>
      </c>
      <c r="B1492" s="177">
        <v>9811581763</v>
      </c>
      <c r="C1492" s="177" t="s">
        <v>951</v>
      </c>
      <c r="D1492" s="179">
        <v>178938</v>
      </c>
    </row>
    <row r="1493" spans="1:4" ht="19.8" customHeight="1">
      <c r="A1493" s="178" t="s">
        <v>1761</v>
      </c>
      <c r="B1493" s="177">
        <v>9815635112</v>
      </c>
      <c r="C1493" s="177" t="s">
        <v>951</v>
      </c>
      <c r="D1493" s="179">
        <v>214960</v>
      </c>
    </row>
    <row r="1494" spans="1:4" ht="19.8" customHeight="1">
      <c r="A1494" s="178" t="s">
        <v>1762</v>
      </c>
      <c r="B1494" s="177">
        <v>9278261258</v>
      </c>
      <c r="C1494" s="177" t="s">
        <v>951</v>
      </c>
      <c r="D1494" s="179">
        <v>278733</v>
      </c>
    </row>
    <row r="1495" spans="1:4" ht="19.8" customHeight="1">
      <c r="A1495" s="178" t="s">
        <v>1763</v>
      </c>
      <c r="B1495" s="177">
        <v>9655566966</v>
      </c>
      <c r="C1495" s="177" t="s">
        <v>951</v>
      </c>
      <c r="D1495" s="179">
        <v>283012</v>
      </c>
    </row>
    <row r="1496" spans="1:4" ht="19.8" customHeight="1">
      <c r="A1496" s="178" t="s">
        <v>1764</v>
      </c>
      <c r="B1496" s="177">
        <v>9873497349</v>
      </c>
      <c r="C1496" s="177" t="s">
        <v>951</v>
      </c>
      <c r="D1496" s="179">
        <v>162656</v>
      </c>
    </row>
    <row r="1497" spans="1:4" ht="19.8" customHeight="1">
      <c r="A1497" s="178" t="s">
        <v>1765</v>
      </c>
      <c r="B1497" s="177">
        <v>9891649949</v>
      </c>
      <c r="C1497" s="177" t="s">
        <v>951</v>
      </c>
      <c r="D1497" s="179">
        <v>200867</v>
      </c>
    </row>
    <row r="1498" spans="1:4" ht="19.8" customHeight="1">
      <c r="A1498" s="178" t="s">
        <v>1766</v>
      </c>
      <c r="B1498" s="177">
        <v>9899653934</v>
      </c>
      <c r="C1498" s="177" t="s">
        <v>951</v>
      </c>
      <c r="D1498" s="179">
        <v>234381</v>
      </c>
    </row>
    <row r="1499" spans="1:4" ht="19.8" customHeight="1">
      <c r="A1499" s="178" t="s">
        <v>1767</v>
      </c>
      <c r="B1499" s="177">
        <v>9815797557</v>
      </c>
      <c r="C1499" s="177" t="s">
        <v>951</v>
      </c>
      <c r="D1499" s="179">
        <v>285664</v>
      </c>
    </row>
    <row r="1500" spans="1:4" ht="19.8" customHeight="1">
      <c r="A1500" s="178" t="s">
        <v>1768</v>
      </c>
      <c r="B1500" s="177">
        <v>9655552155</v>
      </c>
      <c r="C1500" s="177" t="s">
        <v>951</v>
      </c>
      <c r="D1500" s="179">
        <v>330380</v>
      </c>
    </row>
    <row r="1501" spans="1:4" ht="19.8" customHeight="1">
      <c r="A1501" s="178" t="s">
        <v>1769</v>
      </c>
      <c r="B1501" s="177">
        <v>9815558847</v>
      </c>
      <c r="C1501" s="177" t="s">
        <v>951</v>
      </c>
      <c r="D1501" s="179">
        <v>127755</v>
      </c>
    </row>
    <row r="1502" spans="1:4" ht="19.8" customHeight="1">
      <c r="A1502" s="178" t="s">
        <v>1770</v>
      </c>
      <c r="B1502" s="177">
        <v>9811144969</v>
      </c>
      <c r="C1502" s="177" t="s">
        <v>951</v>
      </c>
      <c r="D1502" s="179">
        <v>349625</v>
      </c>
    </row>
    <row r="1503" spans="1:4" ht="19.8" customHeight="1">
      <c r="A1503" s="178" t="s">
        <v>1771</v>
      </c>
      <c r="B1503" s="177">
        <v>9811647965</v>
      </c>
      <c r="C1503" s="177" t="s">
        <v>951</v>
      </c>
      <c r="D1503" s="179">
        <v>171658</v>
      </c>
    </row>
    <row r="1504" spans="1:4" ht="19.8" customHeight="1">
      <c r="A1504" s="178" t="s">
        <v>1772</v>
      </c>
      <c r="B1504" s="177">
        <v>9958171852</v>
      </c>
      <c r="C1504" s="177" t="s">
        <v>951</v>
      </c>
      <c r="D1504" s="179">
        <v>291849</v>
      </c>
    </row>
    <row r="1505" spans="1:4" ht="19.8" customHeight="1">
      <c r="A1505" s="178" t="s">
        <v>1773</v>
      </c>
      <c r="B1505" s="177">
        <v>9565152793</v>
      </c>
      <c r="C1505" s="177" t="s">
        <v>951</v>
      </c>
      <c r="D1505" s="179">
        <v>340370</v>
      </c>
    </row>
    <row r="1506" spans="1:4" ht="19.8" customHeight="1">
      <c r="A1506" s="178" t="s">
        <v>1774</v>
      </c>
      <c r="B1506" s="177">
        <v>9815599567</v>
      </c>
      <c r="C1506" s="177" t="s">
        <v>951</v>
      </c>
      <c r="D1506" s="179">
        <v>163272</v>
      </c>
    </row>
    <row r="1507" spans="1:4" ht="19.8" customHeight="1">
      <c r="A1507" s="178" t="s">
        <v>1775</v>
      </c>
      <c r="B1507" s="177">
        <v>9818124975</v>
      </c>
      <c r="C1507" s="177" t="s">
        <v>951</v>
      </c>
      <c r="D1507" s="179">
        <v>450318</v>
      </c>
    </row>
    <row r="1508" spans="1:4" ht="19.8" customHeight="1">
      <c r="A1508" s="178" t="s">
        <v>1776</v>
      </c>
      <c r="B1508" s="177">
        <v>9313653325</v>
      </c>
      <c r="C1508" s="177" t="s">
        <v>951</v>
      </c>
      <c r="D1508" s="179">
        <v>415233</v>
      </c>
    </row>
    <row r="1509" spans="1:4" ht="19.8" customHeight="1">
      <c r="A1509" s="178" t="s">
        <v>1777</v>
      </c>
      <c r="B1509" s="177">
        <v>9815334452</v>
      </c>
      <c r="C1509" s="177" t="s">
        <v>951</v>
      </c>
      <c r="D1509" s="179">
        <v>208656</v>
      </c>
    </row>
    <row r="1510" spans="1:4" ht="19.8" customHeight="1">
      <c r="A1510" s="178" t="s">
        <v>1778</v>
      </c>
      <c r="B1510" s="177">
        <v>9899981539</v>
      </c>
      <c r="C1510" s="177" t="s">
        <v>951</v>
      </c>
      <c r="D1510" s="179">
        <v>238918</v>
      </c>
    </row>
    <row r="1511" spans="1:4" ht="19.8" customHeight="1">
      <c r="A1511" s="178" t="s">
        <v>1779</v>
      </c>
      <c r="B1511" s="177">
        <v>9811578425</v>
      </c>
      <c r="C1511" s="177" t="s">
        <v>951</v>
      </c>
      <c r="D1511" s="179">
        <v>292846</v>
      </c>
    </row>
    <row r="1512" spans="1:4" ht="19.8" customHeight="1">
      <c r="A1512" s="178" t="s">
        <v>1780</v>
      </c>
      <c r="B1512" s="177">
        <v>9995953595</v>
      </c>
      <c r="C1512" s="177" t="s">
        <v>951</v>
      </c>
      <c r="D1512" s="179">
        <v>437198</v>
      </c>
    </row>
    <row r="1513" spans="1:4" ht="19.8" customHeight="1">
      <c r="A1513" s="178" t="s">
        <v>1781</v>
      </c>
      <c r="B1513" s="177">
        <v>9815458353</v>
      </c>
      <c r="C1513" s="177" t="s">
        <v>951</v>
      </c>
      <c r="D1513" s="179">
        <v>166835</v>
      </c>
    </row>
    <row r="1514" spans="1:4" ht="19.8" customHeight="1">
      <c r="A1514" s="178" t="s">
        <v>1782</v>
      </c>
      <c r="B1514" s="177">
        <v>9811395525</v>
      </c>
      <c r="C1514" s="177" t="s">
        <v>951</v>
      </c>
      <c r="D1514" s="179">
        <v>477111</v>
      </c>
    </row>
    <row r="1515" spans="1:4" ht="19.8" customHeight="1">
      <c r="A1515" s="178" t="s">
        <v>1783</v>
      </c>
      <c r="B1515" s="177">
        <v>9811373476</v>
      </c>
      <c r="C1515" s="177" t="s">
        <v>951</v>
      </c>
      <c r="D1515" s="179">
        <v>112604</v>
      </c>
    </row>
    <row r="1516" spans="1:4" ht="19.8" customHeight="1">
      <c r="A1516" s="178" t="s">
        <v>1784</v>
      </c>
      <c r="B1516" s="177">
        <v>9811433722</v>
      </c>
      <c r="C1516" s="177" t="s">
        <v>951</v>
      </c>
      <c r="D1516" s="179">
        <v>122883</v>
      </c>
    </row>
    <row r="1517" spans="1:4" ht="19.8" customHeight="1">
      <c r="A1517" s="178" t="s">
        <v>1785</v>
      </c>
      <c r="B1517" s="177">
        <v>9655779933</v>
      </c>
      <c r="C1517" s="177" t="s">
        <v>951</v>
      </c>
      <c r="D1517" s="179">
        <v>127170</v>
      </c>
    </row>
    <row r="1518" spans="1:4" ht="19.8" customHeight="1">
      <c r="A1518" s="178" t="s">
        <v>1786</v>
      </c>
      <c r="B1518" s="177">
        <v>9815264355</v>
      </c>
      <c r="C1518" s="177" t="s">
        <v>951</v>
      </c>
      <c r="D1518" s="179">
        <v>184088</v>
      </c>
    </row>
    <row r="1519" spans="1:4" ht="19.8" customHeight="1">
      <c r="A1519" s="178" t="s">
        <v>1787</v>
      </c>
      <c r="B1519" s="177">
        <v>9815167228</v>
      </c>
      <c r="C1519" s="177" t="s">
        <v>951</v>
      </c>
      <c r="D1519" s="179">
        <v>320399</v>
      </c>
    </row>
    <row r="1520" spans="1:4" ht="19.8" customHeight="1">
      <c r="A1520" s="178" t="s">
        <v>1788</v>
      </c>
      <c r="B1520" s="177">
        <v>9815214634</v>
      </c>
      <c r="C1520" s="177" t="s">
        <v>951</v>
      </c>
      <c r="D1520" s="179">
        <v>455450</v>
      </c>
    </row>
    <row r="1521" spans="1:4" ht="19.8" customHeight="1">
      <c r="A1521" s="178" t="s">
        <v>1789</v>
      </c>
      <c r="B1521" s="177">
        <v>9968522565</v>
      </c>
      <c r="C1521" s="177" t="s">
        <v>951</v>
      </c>
      <c r="D1521" s="179">
        <v>324026</v>
      </c>
    </row>
    <row r="1522" spans="1:4" ht="19.8" customHeight="1">
      <c r="A1522" s="178" t="s">
        <v>1790</v>
      </c>
      <c r="B1522" s="177">
        <v>9899753266</v>
      </c>
      <c r="C1522" s="177" t="s">
        <v>951</v>
      </c>
      <c r="D1522" s="179">
        <v>450225</v>
      </c>
    </row>
    <row r="1523" spans="1:4" ht="19.8" customHeight="1">
      <c r="A1523" s="178" t="s">
        <v>1791</v>
      </c>
      <c r="B1523" s="177">
        <v>9971595558</v>
      </c>
      <c r="C1523" s="177" t="s">
        <v>951</v>
      </c>
      <c r="D1523" s="179">
        <v>169152</v>
      </c>
    </row>
    <row r="1524" spans="1:4" ht="19.8" customHeight="1">
      <c r="A1524" s="178" t="s">
        <v>1792</v>
      </c>
      <c r="B1524" s="177">
        <v>9811548594</v>
      </c>
      <c r="C1524" s="177" t="s">
        <v>951</v>
      </c>
      <c r="D1524" s="179">
        <v>343074</v>
      </c>
    </row>
    <row r="1525" spans="1:4" ht="19.8" customHeight="1">
      <c r="A1525" s="178" t="s">
        <v>1163</v>
      </c>
      <c r="B1525" s="177">
        <v>9655166774</v>
      </c>
      <c r="C1525" s="177" t="s">
        <v>951</v>
      </c>
      <c r="D1525" s="179">
        <v>137379</v>
      </c>
    </row>
    <row r="1526" spans="1:4" ht="19.8" customHeight="1">
      <c r="A1526" s="178" t="s">
        <v>1793</v>
      </c>
      <c r="B1526" s="177">
        <v>9999889682</v>
      </c>
      <c r="C1526" s="177" t="s">
        <v>951</v>
      </c>
      <c r="D1526" s="179">
        <v>172889</v>
      </c>
    </row>
    <row r="1527" spans="1:4" ht="19.8" customHeight="1">
      <c r="A1527" s="178" t="s">
        <v>1794</v>
      </c>
      <c r="B1527" s="177">
        <v>9311848659</v>
      </c>
      <c r="C1527" s="177" t="s">
        <v>951</v>
      </c>
      <c r="D1527" s="179">
        <v>132818</v>
      </c>
    </row>
    <row r="1528" spans="1:4" ht="19.8" customHeight="1">
      <c r="A1528" s="178" t="s">
        <v>1795</v>
      </c>
      <c r="B1528" s="177">
        <v>9818586545</v>
      </c>
      <c r="C1528" s="177" t="s">
        <v>951</v>
      </c>
      <c r="D1528" s="179">
        <v>108027</v>
      </c>
    </row>
    <row r="1529" spans="1:4" ht="19.8" customHeight="1">
      <c r="A1529" s="178" t="s">
        <v>1796</v>
      </c>
      <c r="B1529" s="177">
        <v>9313623559</v>
      </c>
      <c r="C1529" s="177" t="s">
        <v>951</v>
      </c>
      <c r="D1529" s="179">
        <v>142206</v>
      </c>
    </row>
    <row r="1530" spans="1:4" ht="19.8" customHeight="1">
      <c r="A1530" s="178" t="s">
        <v>1797</v>
      </c>
      <c r="B1530" s="177">
        <v>9873335514</v>
      </c>
      <c r="C1530" s="177" t="s">
        <v>951</v>
      </c>
      <c r="D1530" s="179">
        <v>355308</v>
      </c>
    </row>
    <row r="1531" spans="1:4" ht="19.8" customHeight="1">
      <c r="A1531" s="178" t="s">
        <v>997</v>
      </c>
      <c r="B1531" s="177">
        <v>9313333448</v>
      </c>
      <c r="C1531" s="177" t="s">
        <v>951</v>
      </c>
      <c r="D1531" s="179">
        <v>350193</v>
      </c>
    </row>
    <row r="1532" spans="1:4" ht="19.8" customHeight="1">
      <c r="A1532" s="178" t="s">
        <v>1798</v>
      </c>
      <c r="B1532" s="177">
        <v>9212375442</v>
      </c>
      <c r="C1532" s="177" t="s">
        <v>951</v>
      </c>
      <c r="D1532" s="179">
        <v>117979</v>
      </c>
    </row>
    <row r="1533" spans="1:4" ht="19.8" customHeight="1">
      <c r="A1533" s="178" t="s">
        <v>1799</v>
      </c>
      <c r="B1533" s="177">
        <v>9968282659</v>
      </c>
      <c r="C1533" s="177" t="s">
        <v>951</v>
      </c>
      <c r="D1533" s="179">
        <v>438438</v>
      </c>
    </row>
    <row r="1534" spans="1:4" ht="19.8" customHeight="1">
      <c r="A1534" s="178" t="s">
        <v>1800</v>
      </c>
      <c r="B1534" s="177">
        <v>9811915621</v>
      </c>
      <c r="C1534" s="177" t="s">
        <v>951</v>
      </c>
      <c r="D1534" s="179">
        <v>370542</v>
      </c>
    </row>
    <row r="1535" spans="1:4" ht="19.8" customHeight="1">
      <c r="A1535" s="178" t="s">
        <v>1801</v>
      </c>
      <c r="B1535" s="177">
        <v>9815693531</v>
      </c>
      <c r="C1535" s="177" t="s">
        <v>951</v>
      </c>
      <c r="D1535" s="179">
        <v>358688</v>
      </c>
    </row>
    <row r="1536" spans="1:4" ht="19.8" customHeight="1">
      <c r="A1536" s="178" t="s">
        <v>1802</v>
      </c>
      <c r="B1536" s="177">
        <v>9582432225</v>
      </c>
      <c r="C1536" s="177" t="s">
        <v>951</v>
      </c>
      <c r="D1536" s="179">
        <v>364766</v>
      </c>
    </row>
    <row r="1537" spans="1:4" ht="19.8" customHeight="1">
      <c r="A1537" s="178" t="s">
        <v>1803</v>
      </c>
      <c r="B1537" s="177">
        <v>9811824496</v>
      </c>
      <c r="C1537" s="177" t="s">
        <v>951</v>
      </c>
      <c r="D1537" s="179">
        <v>335724</v>
      </c>
    </row>
    <row r="1538" spans="1:4" ht="19.8" customHeight="1">
      <c r="A1538" s="178" t="s">
        <v>1804</v>
      </c>
      <c r="B1538" s="177">
        <v>9815755355</v>
      </c>
      <c r="C1538" s="177" t="s">
        <v>951</v>
      </c>
      <c r="D1538" s="179">
        <v>264103</v>
      </c>
    </row>
    <row r="1539" spans="1:4" ht="19.8" customHeight="1">
      <c r="A1539" s="178" t="s">
        <v>1805</v>
      </c>
      <c r="B1539" s="177">
        <v>9811551551</v>
      </c>
      <c r="C1539" s="177" t="s">
        <v>951</v>
      </c>
      <c r="D1539" s="179">
        <v>448144</v>
      </c>
    </row>
    <row r="1540" spans="1:4" ht="19.8" customHeight="1">
      <c r="A1540" s="178" t="s">
        <v>1806</v>
      </c>
      <c r="B1540" s="177">
        <v>9811187715</v>
      </c>
      <c r="C1540" s="177" t="s">
        <v>951</v>
      </c>
      <c r="D1540" s="179">
        <v>205358</v>
      </c>
    </row>
    <row r="1541" spans="1:4" ht="19.8" customHeight="1">
      <c r="A1541" s="178" t="s">
        <v>1807</v>
      </c>
      <c r="B1541" s="177">
        <v>9818213977</v>
      </c>
      <c r="C1541" s="177" t="s">
        <v>951</v>
      </c>
      <c r="D1541" s="179">
        <v>215951</v>
      </c>
    </row>
    <row r="1542" spans="1:4" ht="19.8" customHeight="1">
      <c r="A1542" s="178" t="s">
        <v>1808</v>
      </c>
      <c r="B1542" s="177">
        <v>9958896217</v>
      </c>
      <c r="C1542" s="177" t="s">
        <v>951</v>
      </c>
      <c r="D1542" s="179">
        <v>155372</v>
      </c>
    </row>
    <row r="1543" spans="1:4" ht="19.8" customHeight="1">
      <c r="A1543" s="178" t="s">
        <v>1809</v>
      </c>
      <c r="B1543" s="177">
        <v>9565256256</v>
      </c>
      <c r="C1543" s="177" t="s">
        <v>951</v>
      </c>
      <c r="D1543" s="179">
        <v>209389</v>
      </c>
    </row>
    <row r="1544" spans="1:4" ht="19.8" customHeight="1">
      <c r="A1544" s="178" t="s">
        <v>1810</v>
      </c>
      <c r="B1544" s="177">
        <v>9995468535</v>
      </c>
      <c r="C1544" s="177" t="s">
        <v>951</v>
      </c>
      <c r="D1544" s="179">
        <v>446052</v>
      </c>
    </row>
    <row r="1545" spans="1:4" ht="19.8" customHeight="1">
      <c r="A1545" s="178" t="s">
        <v>1811</v>
      </c>
      <c r="B1545" s="177">
        <v>9811515455</v>
      </c>
      <c r="C1545" s="177" t="s">
        <v>951</v>
      </c>
      <c r="D1545" s="179">
        <v>257434</v>
      </c>
    </row>
    <row r="1546" spans="1:4" ht="19.8" customHeight="1">
      <c r="A1546" s="178" t="s">
        <v>1812</v>
      </c>
      <c r="B1546" s="177">
        <v>9811122216</v>
      </c>
      <c r="C1546" s="177" t="s">
        <v>951</v>
      </c>
      <c r="D1546" s="179">
        <v>295415</v>
      </c>
    </row>
    <row r="1547" spans="1:4" ht="19.8" customHeight="1">
      <c r="A1547" s="178" t="s">
        <v>1813</v>
      </c>
      <c r="B1547" s="177">
        <v>9915436439</v>
      </c>
      <c r="C1547" s="177" t="s">
        <v>951</v>
      </c>
      <c r="D1547" s="179">
        <v>347017</v>
      </c>
    </row>
    <row r="1548" spans="1:4" ht="19.8" customHeight="1">
      <c r="A1548" s="178" t="s">
        <v>1814</v>
      </c>
      <c r="B1548" s="177">
        <v>9891123534</v>
      </c>
      <c r="C1548" s="177" t="s">
        <v>951</v>
      </c>
      <c r="D1548" s="179">
        <v>257365</v>
      </c>
    </row>
    <row r="1549" spans="1:4" ht="19.8" customHeight="1">
      <c r="A1549" s="178" t="s">
        <v>1815</v>
      </c>
      <c r="B1549" s="177">
        <v>9815181157</v>
      </c>
      <c r="C1549" s="177" t="s">
        <v>951</v>
      </c>
      <c r="D1549" s="179">
        <v>449511</v>
      </c>
    </row>
    <row r="1550" spans="1:4" ht="19.8" customHeight="1">
      <c r="A1550" s="178" t="s">
        <v>1816</v>
      </c>
      <c r="B1550" s="177">
        <v>9818649288</v>
      </c>
      <c r="C1550" s="177" t="s">
        <v>951</v>
      </c>
      <c r="D1550" s="179">
        <v>165290</v>
      </c>
    </row>
    <row r="1551" spans="1:4" ht="19.8" customHeight="1">
      <c r="A1551" s="178" t="s">
        <v>1817</v>
      </c>
      <c r="B1551" s="177">
        <v>9815573144</v>
      </c>
      <c r="C1551" s="177" t="s">
        <v>951</v>
      </c>
      <c r="D1551" s="179">
        <v>132235</v>
      </c>
    </row>
    <row r="1552" spans="1:4" ht="19.8" customHeight="1">
      <c r="A1552" s="178" t="s">
        <v>1818</v>
      </c>
      <c r="B1552" s="177">
        <v>9815444562</v>
      </c>
      <c r="C1552" s="177" t="s">
        <v>951</v>
      </c>
      <c r="D1552" s="179">
        <v>204892</v>
      </c>
    </row>
    <row r="1553" spans="1:4" ht="19.8" customHeight="1">
      <c r="A1553" s="178" t="s">
        <v>1819</v>
      </c>
      <c r="B1553" s="177">
        <v>9815888551</v>
      </c>
      <c r="C1553" s="177" t="s">
        <v>951</v>
      </c>
      <c r="D1553" s="179">
        <v>499846</v>
      </c>
    </row>
    <row r="1554" spans="1:4" ht="19.8" customHeight="1">
      <c r="A1554" s="178" t="s">
        <v>1820</v>
      </c>
      <c r="B1554" s="177">
        <v>9815269525</v>
      </c>
      <c r="C1554" s="177" t="s">
        <v>951</v>
      </c>
      <c r="D1554" s="179">
        <v>331054</v>
      </c>
    </row>
    <row r="1555" spans="1:4" ht="19.8" customHeight="1">
      <c r="A1555" s="178" t="s">
        <v>1821</v>
      </c>
      <c r="B1555" s="177">
        <v>9818595353</v>
      </c>
      <c r="C1555" s="177" t="s">
        <v>951</v>
      </c>
      <c r="D1555" s="179">
        <v>394002</v>
      </c>
    </row>
    <row r="1556" spans="1:4" ht="19.8" customHeight="1">
      <c r="A1556" s="178" t="s">
        <v>1822</v>
      </c>
      <c r="B1556" s="177">
        <v>9811854555</v>
      </c>
      <c r="C1556" s="177" t="s">
        <v>951</v>
      </c>
      <c r="D1556" s="179">
        <v>122365</v>
      </c>
    </row>
    <row r="1557" spans="1:4" ht="19.8" customHeight="1">
      <c r="A1557" s="178" t="s">
        <v>1823</v>
      </c>
      <c r="B1557" s="177">
        <v>9313561455</v>
      </c>
      <c r="C1557" s="177" t="s">
        <v>951</v>
      </c>
      <c r="D1557" s="179">
        <v>125955</v>
      </c>
    </row>
    <row r="1558" spans="1:4" ht="19.8" customHeight="1">
      <c r="A1558" s="178" t="s">
        <v>1824</v>
      </c>
      <c r="B1558" s="177">
        <v>9655559765</v>
      </c>
      <c r="C1558" s="177" t="s">
        <v>951</v>
      </c>
      <c r="D1558" s="179">
        <v>162213</v>
      </c>
    </row>
    <row r="1559" spans="1:4" ht="19.8" customHeight="1">
      <c r="A1559" s="178" t="s">
        <v>1825</v>
      </c>
      <c r="B1559" s="177">
        <v>9711972338</v>
      </c>
      <c r="C1559" s="177" t="s">
        <v>951</v>
      </c>
      <c r="D1559" s="179">
        <v>489952</v>
      </c>
    </row>
    <row r="1560" spans="1:4" ht="19.8" customHeight="1">
      <c r="A1560" s="178" t="s">
        <v>1826</v>
      </c>
      <c r="B1560" s="177">
        <v>9818586571</v>
      </c>
      <c r="C1560" s="177" t="s">
        <v>951</v>
      </c>
      <c r="D1560" s="179">
        <v>225298</v>
      </c>
    </row>
    <row r="1561" spans="1:4" ht="19.8" customHeight="1">
      <c r="A1561" s="178" t="s">
        <v>1827</v>
      </c>
      <c r="B1561" s="177">
        <v>9313727292</v>
      </c>
      <c r="C1561" s="177" t="s">
        <v>951</v>
      </c>
      <c r="D1561" s="179">
        <v>497673</v>
      </c>
    </row>
    <row r="1562" spans="1:4" ht="19.8" customHeight="1">
      <c r="A1562" s="178" t="s">
        <v>1828</v>
      </c>
      <c r="B1562" s="177">
        <v>9871785225</v>
      </c>
      <c r="C1562" s="177" t="s">
        <v>951</v>
      </c>
      <c r="D1562" s="179">
        <v>482608</v>
      </c>
    </row>
    <row r="1563" spans="1:4" ht="19.8" customHeight="1">
      <c r="A1563" s="178" t="s">
        <v>1829</v>
      </c>
      <c r="B1563" s="177">
        <v>9313913677</v>
      </c>
      <c r="C1563" s="177" t="s">
        <v>951</v>
      </c>
      <c r="D1563" s="179">
        <v>338783</v>
      </c>
    </row>
    <row r="1564" spans="1:4" ht="19.8" customHeight="1">
      <c r="A1564" s="178" t="s">
        <v>1830</v>
      </c>
      <c r="B1564" s="177">
        <v>9315195552</v>
      </c>
      <c r="C1564" s="177" t="s">
        <v>951</v>
      </c>
      <c r="D1564" s="179">
        <v>224965</v>
      </c>
    </row>
    <row r="1565" spans="1:4" ht="19.8" customHeight="1">
      <c r="A1565" s="178" t="s">
        <v>1831</v>
      </c>
      <c r="B1565" s="177">
        <v>9815557511</v>
      </c>
      <c r="C1565" s="177" t="s">
        <v>951</v>
      </c>
      <c r="D1565" s="179">
        <v>456123</v>
      </c>
    </row>
    <row r="1566" spans="1:4" ht="19.8" customHeight="1">
      <c r="A1566" s="178" t="s">
        <v>1832</v>
      </c>
      <c r="B1566" s="177">
        <v>9871725786</v>
      </c>
      <c r="C1566" s="177" t="s">
        <v>951</v>
      </c>
      <c r="D1566" s="179">
        <v>270100</v>
      </c>
    </row>
    <row r="1567" spans="1:4" ht="19.8" customHeight="1">
      <c r="A1567" s="178" t="s">
        <v>1833</v>
      </c>
      <c r="B1567" s="177">
        <v>9811355552</v>
      </c>
      <c r="C1567" s="177" t="s">
        <v>951</v>
      </c>
      <c r="D1567" s="179">
        <v>220907</v>
      </c>
    </row>
    <row r="1568" spans="1:4" ht="19.8" customHeight="1">
      <c r="A1568" s="178" t="s">
        <v>1834</v>
      </c>
      <c r="B1568" s="177">
        <v>9811582151</v>
      </c>
      <c r="C1568" s="177" t="s">
        <v>951</v>
      </c>
      <c r="D1568" s="179">
        <v>233070</v>
      </c>
    </row>
    <row r="1569" spans="1:4" ht="19.8" customHeight="1">
      <c r="A1569" s="178" t="s">
        <v>1835</v>
      </c>
      <c r="B1569" s="177">
        <v>9915867653</v>
      </c>
      <c r="C1569" s="177" t="s">
        <v>951</v>
      </c>
      <c r="D1569" s="179">
        <v>446550</v>
      </c>
    </row>
    <row r="1570" spans="1:4" ht="19.8" customHeight="1">
      <c r="A1570" s="178" t="s">
        <v>1836</v>
      </c>
      <c r="B1570" s="177">
        <v>9818539225</v>
      </c>
      <c r="C1570" s="177" t="s">
        <v>951</v>
      </c>
      <c r="D1570" s="179">
        <v>266129</v>
      </c>
    </row>
    <row r="1571" spans="1:4" ht="19.8" customHeight="1">
      <c r="A1571" s="178" t="s">
        <v>1837</v>
      </c>
      <c r="B1571" s="177">
        <v>9815174353</v>
      </c>
      <c r="C1571" s="177" t="s">
        <v>951</v>
      </c>
      <c r="D1571" s="179">
        <v>232766</v>
      </c>
    </row>
    <row r="1572" spans="1:4" ht="19.8" customHeight="1">
      <c r="A1572" s="178" t="s">
        <v>1838</v>
      </c>
      <c r="B1572" s="177">
        <v>9811542522</v>
      </c>
      <c r="C1572" s="177" t="s">
        <v>951</v>
      </c>
      <c r="D1572" s="179">
        <v>185980</v>
      </c>
    </row>
    <row r="1573" spans="1:4" ht="19.8" customHeight="1">
      <c r="A1573" s="178" t="s">
        <v>1839</v>
      </c>
      <c r="B1573" s="177">
        <v>9811578678</v>
      </c>
      <c r="C1573" s="177" t="s">
        <v>951</v>
      </c>
      <c r="D1573" s="179">
        <v>177107</v>
      </c>
    </row>
    <row r="1574" spans="1:4" ht="19.8" customHeight="1">
      <c r="A1574" s="178" t="s">
        <v>1840</v>
      </c>
      <c r="B1574" s="177">
        <v>9811117552</v>
      </c>
      <c r="C1574" s="177" t="s">
        <v>951</v>
      </c>
      <c r="D1574" s="179">
        <v>298838</v>
      </c>
    </row>
    <row r="1575" spans="1:4" ht="19.8" customHeight="1">
      <c r="A1575" s="178" t="s">
        <v>1841</v>
      </c>
      <c r="B1575" s="177">
        <v>9818347145</v>
      </c>
      <c r="C1575" s="177" t="s">
        <v>951</v>
      </c>
      <c r="D1575" s="179">
        <v>248473</v>
      </c>
    </row>
    <row r="1576" spans="1:4" ht="19.8" customHeight="1">
      <c r="A1576" s="178" t="s">
        <v>1842</v>
      </c>
      <c r="B1576" s="177">
        <v>9811565935</v>
      </c>
      <c r="C1576" s="177" t="s">
        <v>951</v>
      </c>
      <c r="D1576" s="179">
        <v>224483</v>
      </c>
    </row>
    <row r="1577" spans="1:4" ht="19.8" customHeight="1">
      <c r="A1577" s="178" t="s">
        <v>1033</v>
      </c>
      <c r="B1577" s="177">
        <v>9911223327</v>
      </c>
      <c r="C1577" s="177" t="s">
        <v>951</v>
      </c>
      <c r="D1577" s="179">
        <v>175849</v>
      </c>
    </row>
    <row r="1578" spans="1:4" ht="19.8" customHeight="1">
      <c r="A1578" s="178" t="s">
        <v>1843</v>
      </c>
      <c r="B1578" s="177">
        <v>9995671167</v>
      </c>
      <c r="C1578" s="177" t="s">
        <v>951</v>
      </c>
      <c r="D1578" s="179">
        <v>176045</v>
      </c>
    </row>
    <row r="1579" spans="1:4" ht="19.8" customHeight="1">
      <c r="A1579" s="178" t="s">
        <v>1844</v>
      </c>
      <c r="B1579" s="177">
        <v>9815371768</v>
      </c>
      <c r="C1579" s="177" t="s">
        <v>951</v>
      </c>
      <c r="D1579" s="179">
        <v>327537</v>
      </c>
    </row>
    <row r="1580" spans="1:4" ht="19.8" customHeight="1">
      <c r="A1580" s="178" t="s">
        <v>1845</v>
      </c>
      <c r="B1580" s="177">
        <v>9811555731</v>
      </c>
      <c r="C1580" s="177" t="s">
        <v>951</v>
      </c>
      <c r="D1580" s="179">
        <v>242871</v>
      </c>
    </row>
    <row r="1581" spans="1:4" ht="19.8" customHeight="1">
      <c r="A1581" s="178" t="s">
        <v>1846</v>
      </c>
      <c r="B1581" s="177">
        <v>9212557116</v>
      </c>
      <c r="C1581" s="177" t="s">
        <v>951</v>
      </c>
      <c r="D1581" s="179">
        <v>305776</v>
      </c>
    </row>
    <row r="1582" spans="1:4" ht="19.8" customHeight="1">
      <c r="A1582" s="178" t="s">
        <v>1847</v>
      </c>
      <c r="B1582" s="177">
        <v>9915125191</v>
      </c>
      <c r="C1582" s="177" t="s">
        <v>951</v>
      </c>
      <c r="D1582" s="179">
        <v>490767</v>
      </c>
    </row>
    <row r="1583" spans="1:4" ht="19.8" customHeight="1">
      <c r="A1583" s="178" t="s">
        <v>1848</v>
      </c>
      <c r="B1583" s="177">
        <v>9815641158</v>
      </c>
      <c r="C1583" s="177" t="s">
        <v>951</v>
      </c>
      <c r="D1583" s="179">
        <v>134684</v>
      </c>
    </row>
    <row r="1584" spans="1:4" ht="19.8" customHeight="1">
      <c r="A1584" s="178" t="s">
        <v>1849</v>
      </c>
      <c r="B1584" s="177">
        <v>9215251888</v>
      </c>
      <c r="C1584" s="177" t="s">
        <v>951</v>
      </c>
      <c r="D1584" s="179">
        <v>483995</v>
      </c>
    </row>
    <row r="1585" spans="1:4" ht="19.8" customHeight="1">
      <c r="A1585" s="178" t="s">
        <v>1850</v>
      </c>
      <c r="B1585" s="177">
        <v>9915158814</v>
      </c>
      <c r="C1585" s="177" t="s">
        <v>951</v>
      </c>
      <c r="D1585" s="179">
        <v>152393</v>
      </c>
    </row>
    <row r="1586" spans="1:4" ht="19.8" customHeight="1">
      <c r="A1586" s="178" t="s">
        <v>1851</v>
      </c>
      <c r="B1586" s="177">
        <v>9968265936</v>
      </c>
      <c r="C1586" s="177" t="s">
        <v>951</v>
      </c>
      <c r="D1586" s="179">
        <v>263788</v>
      </c>
    </row>
    <row r="1587" spans="1:4" ht="19.8" customHeight="1">
      <c r="A1587" s="178" t="s">
        <v>1852</v>
      </c>
      <c r="B1587" s="177">
        <v>9815293242</v>
      </c>
      <c r="C1587" s="177" t="s">
        <v>951</v>
      </c>
      <c r="D1587" s="179">
        <v>458477</v>
      </c>
    </row>
    <row r="1588" spans="1:4" ht="19.8" customHeight="1">
      <c r="A1588" s="178" t="s">
        <v>1853</v>
      </c>
      <c r="B1588" s="177">
        <v>9815912515</v>
      </c>
      <c r="C1588" s="177" t="s">
        <v>951</v>
      </c>
      <c r="D1588" s="179">
        <v>433420</v>
      </c>
    </row>
    <row r="1589" spans="1:4" ht="19.8" customHeight="1">
      <c r="A1589" s="178" t="s">
        <v>1854</v>
      </c>
      <c r="B1589" s="177">
        <v>9995725377</v>
      </c>
      <c r="C1589" s="177" t="s">
        <v>951</v>
      </c>
      <c r="D1589" s="179">
        <v>493731</v>
      </c>
    </row>
    <row r="1590" spans="1:4" ht="19.8" customHeight="1">
      <c r="A1590" s="178" t="s">
        <v>1354</v>
      </c>
      <c r="B1590" s="177">
        <v>9815555547</v>
      </c>
      <c r="C1590" s="177" t="s">
        <v>951</v>
      </c>
      <c r="D1590" s="179">
        <v>490886</v>
      </c>
    </row>
    <row r="1591" spans="1:4" ht="19.8" customHeight="1">
      <c r="A1591" s="178" t="s">
        <v>1855</v>
      </c>
      <c r="B1591" s="177">
        <v>9312726565</v>
      </c>
      <c r="C1591" s="177" t="s">
        <v>951</v>
      </c>
      <c r="D1591" s="179">
        <v>165316</v>
      </c>
    </row>
    <row r="1592" spans="1:4" ht="19.8" customHeight="1">
      <c r="A1592" s="178" t="s">
        <v>1856</v>
      </c>
      <c r="B1592" s="177">
        <v>9815162968</v>
      </c>
      <c r="C1592" s="177" t="s">
        <v>951</v>
      </c>
      <c r="D1592" s="179">
        <v>220263</v>
      </c>
    </row>
    <row r="1593" spans="1:4" ht="19.8" customHeight="1">
      <c r="A1593" s="178" t="s">
        <v>1857</v>
      </c>
      <c r="B1593" s="177">
        <v>9811516615</v>
      </c>
      <c r="C1593" s="177" t="s">
        <v>951</v>
      </c>
      <c r="D1593" s="179">
        <v>243714</v>
      </c>
    </row>
    <row r="1594" spans="1:4" ht="19.8" customHeight="1">
      <c r="A1594" s="178" t="s">
        <v>1858</v>
      </c>
      <c r="B1594" s="177">
        <v>9891855685</v>
      </c>
      <c r="C1594" s="177" t="s">
        <v>951</v>
      </c>
      <c r="D1594" s="179">
        <v>348623</v>
      </c>
    </row>
    <row r="1595" spans="1:4" ht="19.8" customHeight="1">
      <c r="A1595" s="178" t="s">
        <v>1859</v>
      </c>
      <c r="B1595" s="177">
        <v>9868136914</v>
      </c>
      <c r="C1595" s="177" t="s">
        <v>951</v>
      </c>
      <c r="D1595" s="179">
        <v>217529</v>
      </c>
    </row>
    <row r="1596" spans="1:4" ht="19.8" customHeight="1">
      <c r="A1596" s="178" t="s">
        <v>386</v>
      </c>
      <c r="B1596" s="177">
        <v>9815552678</v>
      </c>
      <c r="C1596" s="177" t="s">
        <v>951</v>
      </c>
      <c r="D1596" s="179">
        <v>187926</v>
      </c>
    </row>
    <row r="1597" spans="1:4" ht="19.8" customHeight="1">
      <c r="A1597" s="178" t="s">
        <v>1860</v>
      </c>
      <c r="B1597" s="177">
        <v>9871519288</v>
      </c>
      <c r="C1597" s="177" t="s">
        <v>951</v>
      </c>
      <c r="D1597" s="179">
        <v>207651</v>
      </c>
    </row>
    <row r="1598" spans="1:4" ht="19.8" customHeight="1">
      <c r="A1598" s="178" t="s">
        <v>1861</v>
      </c>
      <c r="B1598" s="177">
        <v>9815117558</v>
      </c>
      <c r="C1598" s="177" t="s">
        <v>951</v>
      </c>
      <c r="D1598" s="179">
        <v>455906</v>
      </c>
    </row>
    <row r="1599" spans="1:4" ht="19.8" customHeight="1">
      <c r="A1599" s="178" t="s">
        <v>1862</v>
      </c>
      <c r="B1599" s="177">
        <v>9815565223</v>
      </c>
      <c r="C1599" s="177" t="s">
        <v>951</v>
      </c>
      <c r="D1599" s="179">
        <v>452281</v>
      </c>
    </row>
    <row r="1600" spans="1:4" ht="19.8" customHeight="1">
      <c r="A1600" s="178" t="s">
        <v>1863</v>
      </c>
      <c r="B1600" s="177">
        <v>9815137376</v>
      </c>
      <c r="C1600" s="177" t="s">
        <v>951</v>
      </c>
      <c r="D1600" s="179">
        <v>454584</v>
      </c>
    </row>
    <row r="1601" spans="1:4" ht="19.8" customHeight="1">
      <c r="A1601" s="178" t="s">
        <v>1864</v>
      </c>
      <c r="B1601" s="177">
        <v>9873181433</v>
      </c>
      <c r="C1601" s="177" t="s">
        <v>951</v>
      </c>
      <c r="D1601" s="179">
        <v>355504</v>
      </c>
    </row>
    <row r="1602" spans="1:4" ht="19.8" customHeight="1">
      <c r="A1602" s="178" t="s">
        <v>1865</v>
      </c>
      <c r="B1602" s="177">
        <v>9312359872</v>
      </c>
      <c r="C1602" s="177" t="s">
        <v>951</v>
      </c>
      <c r="D1602" s="179">
        <v>410549</v>
      </c>
    </row>
    <row r="1603" spans="1:4" ht="19.8" customHeight="1">
      <c r="A1603" s="178" t="s">
        <v>1866</v>
      </c>
      <c r="B1603" s="177">
        <v>9818283512</v>
      </c>
      <c r="C1603" s="177" t="s">
        <v>951</v>
      </c>
      <c r="D1603" s="179">
        <v>318781</v>
      </c>
    </row>
    <row r="1604" spans="1:4" ht="19.8" customHeight="1">
      <c r="A1604" s="178" t="s">
        <v>1867</v>
      </c>
      <c r="B1604" s="177">
        <v>9818492557</v>
      </c>
      <c r="C1604" s="177" t="s">
        <v>951</v>
      </c>
      <c r="D1604" s="179">
        <v>307423</v>
      </c>
    </row>
    <row r="1605" spans="1:4" ht="19.8" customHeight="1">
      <c r="A1605" s="178" t="s">
        <v>1868</v>
      </c>
      <c r="B1605" s="177">
        <v>9995955581</v>
      </c>
      <c r="C1605" s="177" t="s">
        <v>951</v>
      </c>
      <c r="D1605" s="179">
        <v>172094</v>
      </c>
    </row>
    <row r="1606" spans="1:4" ht="19.8" customHeight="1">
      <c r="A1606" s="178" t="s">
        <v>1869</v>
      </c>
      <c r="B1606" s="177">
        <v>9815536552</v>
      </c>
      <c r="C1606" s="177" t="s">
        <v>951</v>
      </c>
      <c r="D1606" s="179">
        <v>136732</v>
      </c>
    </row>
    <row r="1607" spans="1:4" ht="19.8" customHeight="1">
      <c r="A1607" s="178" t="s">
        <v>1870</v>
      </c>
      <c r="B1607" s="177">
        <v>9716131513</v>
      </c>
      <c r="C1607" s="177" t="s">
        <v>951</v>
      </c>
      <c r="D1607" s="179">
        <v>359550</v>
      </c>
    </row>
    <row r="1608" spans="1:4" ht="19.8" customHeight="1">
      <c r="A1608" s="178" t="s">
        <v>1871</v>
      </c>
      <c r="B1608" s="177">
        <v>9268575353</v>
      </c>
      <c r="C1608" s="177" t="s">
        <v>951</v>
      </c>
      <c r="D1608" s="179">
        <v>495147</v>
      </c>
    </row>
    <row r="1609" spans="1:4" ht="19.8" customHeight="1">
      <c r="A1609" s="178" t="s">
        <v>1872</v>
      </c>
      <c r="B1609" s="177">
        <v>9871591794</v>
      </c>
      <c r="C1609" s="177" t="s">
        <v>951</v>
      </c>
      <c r="D1609" s="179">
        <v>217541</v>
      </c>
    </row>
    <row r="1610" spans="1:4" ht="19.8" customHeight="1">
      <c r="A1610" s="178" t="s">
        <v>1873</v>
      </c>
      <c r="B1610" s="177">
        <v>9815222167</v>
      </c>
      <c r="C1610" s="177" t="s">
        <v>951</v>
      </c>
      <c r="D1610" s="179">
        <v>287105</v>
      </c>
    </row>
    <row r="1611" spans="1:4" ht="19.8" customHeight="1">
      <c r="A1611" s="178" t="s">
        <v>1874</v>
      </c>
      <c r="B1611" s="177">
        <v>9899682825</v>
      </c>
      <c r="C1611" s="177" t="s">
        <v>951</v>
      </c>
      <c r="D1611" s="179">
        <v>209836</v>
      </c>
    </row>
    <row r="1612" spans="1:4" ht="19.8" customHeight="1">
      <c r="A1612" s="178" t="s">
        <v>1875</v>
      </c>
      <c r="B1612" s="177">
        <v>9871838655</v>
      </c>
      <c r="C1612" s="177" t="s">
        <v>951</v>
      </c>
      <c r="D1612" s="179">
        <v>281975</v>
      </c>
    </row>
    <row r="1613" spans="1:4" ht="19.8" customHeight="1">
      <c r="A1613" s="178" t="s">
        <v>1876</v>
      </c>
      <c r="B1613" s="177">
        <v>9911196171</v>
      </c>
      <c r="C1613" s="177" t="s">
        <v>951</v>
      </c>
      <c r="D1613" s="179">
        <v>360587</v>
      </c>
    </row>
    <row r="1614" spans="1:4" ht="19.8" customHeight="1">
      <c r="A1614" s="178" t="s">
        <v>1877</v>
      </c>
      <c r="B1614" s="177">
        <v>9718955591</v>
      </c>
      <c r="C1614" s="177" t="s">
        <v>951</v>
      </c>
      <c r="D1614" s="179">
        <v>477461</v>
      </c>
    </row>
    <row r="1615" spans="1:4" ht="19.8" customHeight="1">
      <c r="A1615" s="178" t="s">
        <v>1878</v>
      </c>
      <c r="B1615" s="177">
        <v>9971477963</v>
      </c>
      <c r="C1615" s="177" t="s">
        <v>951</v>
      </c>
      <c r="D1615" s="179">
        <v>231506</v>
      </c>
    </row>
    <row r="1616" spans="1:4" ht="19.8" customHeight="1">
      <c r="A1616" s="178" t="s">
        <v>1879</v>
      </c>
      <c r="B1616" s="177">
        <v>9818929686</v>
      </c>
      <c r="C1616" s="177" t="s">
        <v>951</v>
      </c>
      <c r="D1616" s="179">
        <v>262788</v>
      </c>
    </row>
    <row r="1617" spans="1:4" ht="19.8" customHeight="1">
      <c r="A1617" s="178" t="s">
        <v>1880</v>
      </c>
      <c r="B1617" s="177">
        <v>9868255576</v>
      </c>
      <c r="C1617" s="177" t="s">
        <v>951</v>
      </c>
      <c r="D1617" s="179">
        <v>162709</v>
      </c>
    </row>
    <row r="1618" spans="1:4" ht="19.8" customHeight="1">
      <c r="A1618" s="178" t="s">
        <v>1881</v>
      </c>
      <c r="B1618" s="177">
        <v>9871168565</v>
      </c>
      <c r="C1618" s="177" t="s">
        <v>951</v>
      </c>
      <c r="D1618" s="179">
        <v>134888</v>
      </c>
    </row>
    <row r="1619" spans="1:4" ht="19.8" customHeight="1">
      <c r="A1619" s="178" t="s">
        <v>1882</v>
      </c>
      <c r="B1619" s="177">
        <v>9811668553</v>
      </c>
      <c r="C1619" s="177" t="s">
        <v>951</v>
      </c>
      <c r="D1619" s="179">
        <v>294330</v>
      </c>
    </row>
    <row r="1620" spans="1:4" ht="19.8" customHeight="1">
      <c r="A1620" s="178" t="s">
        <v>1883</v>
      </c>
      <c r="B1620" s="177">
        <v>9958525656</v>
      </c>
      <c r="C1620" s="177" t="s">
        <v>951</v>
      </c>
      <c r="D1620" s="179">
        <v>467962</v>
      </c>
    </row>
    <row r="1621" spans="1:4" ht="19.8" customHeight="1">
      <c r="A1621" s="178" t="s">
        <v>1884</v>
      </c>
      <c r="B1621" s="177">
        <v>9811457558</v>
      </c>
      <c r="C1621" s="177" t="s">
        <v>951</v>
      </c>
      <c r="D1621" s="179">
        <v>431255</v>
      </c>
    </row>
    <row r="1622" spans="1:4" ht="19.8" customHeight="1">
      <c r="A1622" s="178" t="s">
        <v>1885</v>
      </c>
      <c r="B1622" s="177">
        <v>9811975475</v>
      </c>
      <c r="C1622" s="177" t="s">
        <v>951</v>
      </c>
      <c r="D1622" s="179">
        <v>381121</v>
      </c>
    </row>
    <row r="1623" spans="1:4" ht="19.8" customHeight="1">
      <c r="A1623" s="178" t="s">
        <v>1886</v>
      </c>
      <c r="B1623" s="177">
        <v>9815577423</v>
      </c>
      <c r="C1623" s="177" t="s">
        <v>951</v>
      </c>
      <c r="D1623" s="179">
        <v>237184</v>
      </c>
    </row>
    <row r="1624" spans="1:4" ht="19.8" customHeight="1">
      <c r="A1624" s="178" t="s">
        <v>1887</v>
      </c>
      <c r="B1624" s="177">
        <v>9891261777</v>
      </c>
      <c r="C1624" s="177" t="s">
        <v>951</v>
      </c>
      <c r="D1624" s="179">
        <v>470023</v>
      </c>
    </row>
    <row r="1625" spans="1:4" ht="19.8" customHeight="1">
      <c r="A1625" s="178" t="s">
        <v>1888</v>
      </c>
      <c r="B1625" s="177">
        <v>9811218341</v>
      </c>
      <c r="C1625" s="177" t="s">
        <v>951</v>
      </c>
      <c r="D1625" s="179">
        <v>199963</v>
      </c>
    </row>
    <row r="1626" spans="1:4" ht="19.8" customHeight="1">
      <c r="A1626" s="178" t="s">
        <v>1889</v>
      </c>
      <c r="B1626" s="177">
        <v>9655694994</v>
      </c>
      <c r="C1626" s="177" t="s">
        <v>951</v>
      </c>
      <c r="D1626" s="179">
        <v>216430</v>
      </c>
    </row>
    <row r="1627" spans="1:4" ht="19.8" customHeight="1">
      <c r="A1627" s="178" t="s">
        <v>1890</v>
      </c>
      <c r="B1627" s="177">
        <v>9711757534</v>
      </c>
      <c r="C1627" s="177" t="s">
        <v>951</v>
      </c>
      <c r="D1627" s="179">
        <v>490852</v>
      </c>
    </row>
    <row r="1628" spans="1:4" ht="19.8" customHeight="1">
      <c r="A1628" s="178" t="s">
        <v>1891</v>
      </c>
      <c r="B1628" s="177">
        <v>9811367626</v>
      </c>
      <c r="C1628" s="177" t="s">
        <v>951</v>
      </c>
      <c r="D1628" s="179">
        <v>452811</v>
      </c>
    </row>
    <row r="1629" spans="1:4" ht="19.8" customHeight="1">
      <c r="A1629" s="178" t="s">
        <v>1892</v>
      </c>
      <c r="B1629" s="177">
        <v>9915514747</v>
      </c>
      <c r="C1629" s="177" t="s">
        <v>951</v>
      </c>
      <c r="D1629" s="179">
        <v>352404</v>
      </c>
    </row>
    <row r="1630" spans="1:4" ht="19.8" customHeight="1">
      <c r="A1630" s="178" t="s">
        <v>1893</v>
      </c>
      <c r="B1630" s="177">
        <v>9312454555</v>
      </c>
      <c r="C1630" s="177" t="s">
        <v>951</v>
      </c>
      <c r="D1630" s="179">
        <v>151072</v>
      </c>
    </row>
    <row r="1631" spans="1:4" ht="19.8" customHeight="1">
      <c r="A1631" s="178" t="s">
        <v>1894</v>
      </c>
      <c r="B1631" s="177">
        <v>9815634756</v>
      </c>
      <c r="C1631" s="177" t="s">
        <v>951</v>
      </c>
      <c r="D1631" s="179">
        <v>362009</v>
      </c>
    </row>
    <row r="1632" spans="1:4" ht="19.8" customHeight="1">
      <c r="A1632" s="178" t="s">
        <v>1895</v>
      </c>
      <c r="B1632" s="177">
        <v>9815199373</v>
      </c>
      <c r="C1632" s="177" t="s">
        <v>951</v>
      </c>
      <c r="D1632" s="179">
        <v>439803</v>
      </c>
    </row>
    <row r="1633" spans="1:4" ht="19.8" customHeight="1">
      <c r="A1633" s="178" t="s">
        <v>1896</v>
      </c>
      <c r="B1633" s="177">
        <v>9899124534</v>
      </c>
      <c r="C1633" s="177" t="s">
        <v>951</v>
      </c>
      <c r="D1633" s="179">
        <v>175792</v>
      </c>
    </row>
    <row r="1634" spans="1:4" ht="19.8" customHeight="1">
      <c r="A1634" s="178" t="s">
        <v>1897</v>
      </c>
      <c r="B1634" s="177">
        <v>9811166422</v>
      </c>
      <c r="C1634" s="177" t="s">
        <v>951</v>
      </c>
      <c r="D1634" s="179">
        <v>178153</v>
      </c>
    </row>
    <row r="1635" spans="1:4" ht="19.8" customHeight="1">
      <c r="A1635" s="178" t="s">
        <v>1019</v>
      </c>
      <c r="B1635" s="177">
        <v>9999517678</v>
      </c>
      <c r="C1635" s="177" t="s">
        <v>951</v>
      </c>
      <c r="D1635" s="179">
        <v>257903</v>
      </c>
    </row>
    <row r="1636" spans="1:4" ht="19.8" customHeight="1">
      <c r="A1636" s="178" t="s">
        <v>1898</v>
      </c>
      <c r="B1636" s="177">
        <v>9815578577</v>
      </c>
      <c r="C1636" s="177" t="s">
        <v>951</v>
      </c>
      <c r="D1636" s="179">
        <v>398086</v>
      </c>
    </row>
    <row r="1637" spans="1:4" ht="19.8" customHeight="1">
      <c r="A1637" s="178" t="s">
        <v>1899</v>
      </c>
      <c r="B1637" s="177">
        <v>9815264581</v>
      </c>
      <c r="C1637" s="177" t="s">
        <v>951</v>
      </c>
      <c r="D1637" s="179">
        <v>357794</v>
      </c>
    </row>
    <row r="1638" spans="1:4" ht="19.8" customHeight="1">
      <c r="A1638" s="178" t="s">
        <v>1900</v>
      </c>
      <c r="B1638" s="177">
        <v>9815547254</v>
      </c>
      <c r="C1638" s="177" t="s">
        <v>951</v>
      </c>
      <c r="D1638" s="179">
        <v>362479</v>
      </c>
    </row>
    <row r="1639" spans="1:4" ht="19.8" customHeight="1">
      <c r="A1639" s="178" t="s">
        <v>1901</v>
      </c>
      <c r="B1639" s="177">
        <v>9811558255</v>
      </c>
      <c r="C1639" s="177" t="s">
        <v>951</v>
      </c>
      <c r="D1639" s="179">
        <v>481302</v>
      </c>
    </row>
    <row r="1640" spans="1:4" ht="19.8" customHeight="1">
      <c r="A1640" s="178" t="s">
        <v>1902</v>
      </c>
      <c r="B1640" s="177">
        <v>9815455855</v>
      </c>
      <c r="C1640" s="177" t="s">
        <v>951</v>
      </c>
      <c r="D1640" s="179">
        <v>120097</v>
      </c>
    </row>
    <row r="1641" spans="1:4" ht="19.8" customHeight="1">
      <c r="A1641" s="178" t="s">
        <v>1903</v>
      </c>
      <c r="B1641" s="177">
        <v>9818634559</v>
      </c>
      <c r="C1641" s="177" t="s">
        <v>951</v>
      </c>
      <c r="D1641" s="179">
        <v>479966</v>
      </c>
    </row>
    <row r="1642" spans="1:4" ht="19.8" customHeight="1">
      <c r="A1642" s="178" t="s">
        <v>1904</v>
      </c>
      <c r="B1642" s="177">
        <v>9811835655</v>
      </c>
      <c r="C1642" s="177" t="s">
        <v>951</v>
      </c>
      <c r="D1642" s="179">
        <v>318862</v>
      </c>
    </row>
    <row r="1643" spans="1:4" ht="19.8" customHeight="1">
      <c r="A1643" s="178" t="s">
        <v>1905</v>
      </c>
      <c r="B1643" s="177">
        <v>9312514237</v>
      </c>
      <c r="C1643" s="177" t="s">
        <v>951</v>
      </c>
      <c r="D1643" s="179">
        <v>221905</v>
      </c>
    </row>
    <row r="1644" spans="1:4" ht="19.8" customHeight="1">
      <c r="A1644" s="178" t="s">
        <v>1906</v>
      </c>
      <c r="B1644" s="177">
        <v>9815258829</v>
      </c>
      <c r="C1644" s="177" t="s">
        <v>951</v>
      </c>
      <c r="D1644" s="179">
        <v>222981</v>
      </c>
    </row>
    <row r="1645" spans="1:4" ht="19.8" customHeight="1">
      <c r="A1645" s="178" t="s">
        <v>1907</v>
      </c>
      <c r="B1645" s="177">
        <v>9717755221</v>
      </c>
      <c r="C1645" s="177" t="s">
        <v>951</v>
      </c>
      <c r="D1645" s="179">
        <v>492971</v>
      </c>
    </row>
    <row r="1646" spans="1:4" ht="19.8" customHeight="1">
      <c r="A1646" s="178" t="s">
        <v>1908</v>
      </c>
      <c r="B1646" s="177">
        <v>9355545577</v>
      </c>
      <c r="C1646" s="177" t="s">
        <v>951</v>
      </c>
      <c r="D1646" s="179">
        <v>470370</v>
      </c>
    </row>
    <row r="1647" spans="1:4" ht="19.8" customHeight="1">
      <c r="A1647" s="178" t="s">
        <v>1909</v>
      </c>
      <c r="B1647" s="177">
        <v>9999535761</v>
      </c>
      <c r="C1647" s="177" t="s">
        <v>951</v>
      </c>
      <c r="D1647" s="179">
        <v>107587</v>
      </c>
    </row>
    <row r="1648" spans="1:4" ht="19.8" customHeight="1">
      <c r="A1648" s="178" t="s">
        <v>1910</v>
      </c>
      <c r="B1648" s="177">
        <v>9811986351</v>
      </c>
      <c r="C1648" s="177" t="s">
        <v>951</v>
      </c>
      <c r="D1648" s="179">
        <v>360777</v>
      </c>
    </row>
    <row r="1649" spans="1:4" ht="19.8" customHeight="1">
      <c r="A1649" s="178" t="s">
        <v>1911</v>
      </c>
      <c r="B1649" s="177">
        <v>9717289113</v>
      </c>
      <c r="C1649" s="177" t="s">
        <v>951</v>
      </c>
      <c r="D1649" s="179">
        <v>250061</v>
      </c>
    </row>
    <row r="1650" spans="1:4" ht="19.8" customHeight="1">
      <c r="A1650" s="178" t="s">
        <v>1912</v>
      </c>
      <c r="B1650" s="177">
        <v>9999488853</v>
      </c>
      <c r="C1650" s="177" t="s">
        <v>951</v>
      </c>
      <c r="D1650" s="179">
        <v>370548</v>
      </c>
    </row>
    <row r="1651" spans="1:4" ht="19.8" customHeight="1">
      <c r="A1651" s="178" t="s">
        <v>1913</v>
      </c>
      <c r="B1651" s="177">
        <v>9811898118</v>
      </c>
      <c r="C1651" s="177" t="s">
        <v>951</v>
      </c>
      <c r="D1651" s="179">
        <v>345968</v>
      </c>
    </row>
    <row r="1652" spans="1:4" ht="19.8" customHeight="1">
      <c r="A1652" s="178" t="s">
        <v>1914</v>
      </c>
      <c r="B1652" s="177">
        <v>9999751554</v>
      </c>
      <c r="C1652" s="177" t="s">
        <v>951</v>
      </c>
      <c r="D1652" s="179">
        <v>491711</v>
      </c>
    </row>
    <row r="1653" spans="1:4" ht="19.8" customHeight="1">
      <c r="A1653" s="178" t="s">
        <v>1915</v>
      </c>
      <c r="B1653" s="177">
        <v>9871356829</v>
      </c>
      <c r="C1653" s="177" t="s">
        <v>951</v>
      </c>
      <c r="D1653" s="179">
        <v>448215</v>
      </c>
    </row>
    <row r="1654" spans="1:4" ht="19.8" customHeight="1">
      <c r="A1654" s="178" t="s">
        <v>1916</v>
      </c>
      <c r="B1654" s="177">
        <v>9971871328</v>
      </c>
      <c r="C1654" s="177" t="s">
        <v>951</v>
      </c>
      <c r="D1654" s="179">
        <v>211116</v>
      </c>
    </row>
    <row r="1655" spans="1:4" ht="19.8" customHeight="1">
      <c r="A1655" s="178" t="s">
        <v>1917</v>
      </c>
      <c r="B1655" s="177">
        <v>9355635555</v>
      </c>
      <c r="C1655" s="177" t="s">
        <v>951</v>
      </c>
      <c r="D1655" s="179">
        <v>173723</v>
      </c>
    </row>
    <row r="1656" spans="1:4" ht="19.8" customHeight="1">
      <c r="A1656" s="178" t="s">
        <v>1918</v>
      </c>
      <c r="B1656" s="177">
        <v>9968282753</v>
      </c>
      <c r="C1656" s="177" t="s">
        <v>951</v>
      </c>
      <c r="D1656" s="179">
        <v>441916</v>
      </c>
    </row>
    <row r="1657" spans="1:4" ht="19.8" customHeight="1">
      <c r="A1657" s="178" t="s">
        <v>1919</v>
      </c>
      <c r="B1657" s="177">
        <v>9716126523</v>
      </c>
      <c r="C1657" s="177" t="s">
        <v>951</v>
      </c>
      <c r="D1657" s="179">
        <v>236047</v>
      </c>
    </row>
    <row r="1658" spans="1:4" ht="19.8" customHeight="1">
      <c r="A1658" s="178" t="s">
        <v>1920</v>
      </c>
      <c r="B1658" s="177">
        <v>9815616831</v>
      </c>
      <c r="C1658" s="177" t="s">
        <v>951</v>
      </c>
      <c r="D1658" s="179">
        <v>480609</v>
      </c>
    </row>
    <row r="1659" spans="1:4" ht="19.8" customHeight="1">
      <c r="A1659" s="178" t="s">
        <v>1921</v>
      </c>
      <c r="B1659" s="177">
        <v>9815185787</v>
      </c>
      <c r="C1659" s="177" t="s">
        <v>951</v>
      </c>
      <c r="D1659" s="179">
        <v>382236</v>
      </c>
    </row>
    <row r="1660" spans="1:4" ht="19.8" customHeight="1">
      <c r="A1660" s="178" t="s">
        <v>1922</v>
      </c>
      <c r="B1660" s="177">
        <v>9815182567</v>
      </c>
      <c r="C1660" s="177" t="s">
        <v>951</v>
      </c>
      <c r="D1660" s="179">
        <v>261931</v>
      </c>
    </row>
    <row r="1661" spans="1:4" ht="19.8" customHeight="1">
      <c r="A1661" s="178" t="s">
        <v>1923</v>
      </c>
      <c r="B1661" s="177">
        <v>9899363993</v>
      </c>
      <c r="C1661" s="177" t="s">
        <v>951</v>
      </c>
      <c r="D1661" s="179">
        <v>342397</v>
      </c>
    </row>
    <row r="1662" spans="1:4" ht="19.8" customHeight="1">
      <c r="A1662" s="178" t="s">
        <v>1924</v>
      </c>
      <c r="B1662" s="177">
        <v>9958592626</v>
      </c>
      <c r="C1662" s="177" t="s">
        <v>951</v>
      </c>
      <c r="D1662" s="179">
        <v>328040</v>
      </c>
    </row>
    <row r="1663" spans="1:4" ht="19.8" customHeight="1">
      <c r="A1663" s="178" t="s">
        <v>1925</v>
      </c>
      <c r="B1663" s="177">
        <v>9815511367</v>
      </c>
      <c r="C1663" s="177" t="s">
        <v>951</v>
      </c>
      <c r="D1663" s="179">
        <v>489179</v>
      </c>
    </row>
    <row r="1664" spans="1:4" ht="19.8" customHeight="1">
      <c r="A1664" s="178" t="s">
        <v>1926</v>
      </c>
      <c r="B1664" s="177">
        <v>9999465675</v>
      </c>
      <c r="C1664" s="177" t="s">
        <v>951</v>
      </c>
      <c r="D1664" s="179">
        <v>455351</v>
      </c>
    </row>
    <row r="1665" spans="1:4" ht="19.8" customHeight="1">
      <c r="A1665" s="178" t="s">
        <v>1927</v>
      </c>
      <c r="B1665" s="177">
        <v>9815131663</v>
      </c>
      <c r="C1665" s="177" t="s">
        <v>951</v>
      </c>
      <c r="D1665" s="179">
        <v>189433</v>
      </c>
    </row>
    <row r="1666" spans="1:4" ht="19.8" customHeight="1">
      <c r="A1666" s="178" t="s">
        <v>1928</v>
      </c>
      <c r="B1666" s="177">
        <v>9899159327</v>
      </c>
      <c r="C1666" s="177" t="s">
        <v>951</v>
      </c>
      <c r="D1666" s="179">
        <v>305458</v>
      </c>
    </row>
    <row r="1667" spans="1:4" ht="19.8" customHeight="1">
      <c r="A1667" s="178" t="s">
        <v>1929</v>
      </c>
      <c r="B1667" s="177">
        <v>9815512423</v>
      </c>
      <c r="C1667" s="177" t="s">
        <v>951</v>
      </c>
      <c r="D1667" s="179">
        <v>192655</v>
      </c>
    </row>
    <row r="1668" spans="1:4" ht="19.8" customHeight="1">
      <c r="A1668" s="178" t="s">
        <v>1930</v>
      </c>
      <c r="B1668" s="177">
        <v>9815892134</v>
      </c>
      <c r="C1668" s="177" t="s">
        <v>951</v>
      </c>
      <c r="D1668" s="179">
        <v>202430</v>
      </c>
    </row>
    <row r="1669" spans="1:4" ht="19.8" customHeight="1">
      <c r="A1669" s="178" t="s">
        <v>1931</v>
      </c>
      <c r="B1669" s="177">
        <v>9312455551</v>
      </c>
      <c r="C1669" s="177" t="s">
        <v>951</v>
      </c>
      <c r="D1669" s="179">
        <v>266037</v>
      </c>
    </row>
    <row r="1670" spans="1:4" ht="19.8" customHeight="1">
      <c r="A1670" s="178" t="s">
        <v>1932</v>
      </c>
      <c r="B1670" s="177">
        <v>9815551224</v>
      </c>
      <c r="C1670" s="177" t="s">
        <v>951</v>
      </c>
      <c r="D1670" s="179">
        <v>404644</v>
      </c>
    </row>
    <row r="1671" spans="1:4" ht="19.8" customHeight="1">
      <c r="A1671" s="178" t="s">
        <v>1933</v>
      </c>
      <c r="B1671" s="177">
        <v>9815181325</v>
      </c>
      <c r="C1671" s="177" t="s">
        <v>951</v>
      </c>
      <c r="D1671" s="179">
        <v>187361</v>
      </c>
    </row>
    <row r="1672" spans="1:4" ht="19.8" customHeight="1">
      <c r="A1672" s="178" t="s">
        <v>1934</v>
      </c>
      <c r="B1672" s="177">
        <v>9815121515</v>
      </c>
      <c r="C1672" s="177" t="s">
        <v>951</v>
      </c>
      <c r="D1672" s="179">
        <v>175660</v>
      </c>
    </row>
    <row r="1673" spans="1:4" ht="19.8" customHeight="1">
      <c r="A1673" s="178" t="s">
        <v>1935</v>
      </c>
      <c r="B1673" s="177">
        <v>9873695775</v>
      </c>
      <c r="C1673" s="177" t="s">
        <v>951</v>
      </c>
      <c r="D1673" s="179">
        <v>132841</v>
      </c>
    </row>
    <row r="1674" spans="1:4" ht="19.8" customHeight="1">
      <c r="A1674" s="178" t="s">
        <v>1936</v>
      </c>
      <c r="B1674" s="177">
        <v>9999386536</v>
      </c>
      <c r="C1674" s="177" t="s">
        <v>951</v>
      </c>
      <c r="D1674" s="179">
        <v>338876</v>
      </c>
    </row>
    <row r="1675" spans="1:4" ht="19.8" customHeight="1">
      <c r="A1675" s="178" t="s">
        <v>1937</v>
      </c>
      <c r="B1675" s="177">
        <v>9995516559</v>
      </c>
      <c r="C1675" s="177" t="s">
        <v>951</v>
      </c>
      <c r="D1675" s="179">
        <v>356372</v>
      </c>
    </row>
    <row r="1676" spans="1:4" ht="19.8" customHeight="1">
      <c r="A1676" s="178" t="s">
        <v>1938</v>
      </c>
      <c r="B1676" s="177">
        <v>9899293457</v>
      </c>
      <c r="C1676" s="177" t="s">
        <v>951</v>
      </c>
      <c r="D1676" s="179">
        <v>436433</v>
      </c>
    </row>
    <row r="1677" spans="1:4" ht="19.8" customHeight="1">
      <c r="A1677" s="178" t="s">
        <v>1939</v>
      </c>
      <c r="B1677" s="177">
        <v>9815599836</v>
      </c>
      <c r="C1677" s="177" t="s">
        <v>951</v>
      </c>
      <c r="D1677" s="179">
        <v>233544</v>
      </c>
    </row>
    <row r="1678" spans="1:4" ht="19.8" customHeight="1">
      <c r="A1678" s="178" t="s">
        <v>1940</v>
      </c>
      <c r="B1678" s="177">
        <v>9999835355</v>
      </c>
      <c r="C1678" s="177" t="s">
        <v>951</v>
      </c>
      <c r="D1678" s="179">
        <v>151507</v>
      </c>
    </row>
    <row r="1679" spans="1:4" ht="19.8" customHeight="1">
      <c r="A1679" s="178" t="s">
        <v>1941</v>
      </c>
      <c r="B1679" s="177">
        <v>9873565858</v>
      </c>
      <c r="C1679" s="177" t="s">
        <v>951</v>
      </c>
      <c r="D1679" s="179">
        <v>164187</v>
      </c>
    </row>
    <row r="1680" spans="1:4" ht="19.8" customHeight="1">
      <c r="A1680" s="178" t="s">
        <v>1942</v>
      </c>
      <c r="B1680" s="177">
        <v>9871579693</v>
      </c>
      <c r="C1680" s="177" t="s">
        <v>951</v>
      </c>
      <c r="D1680" s="179">
        <v>264043</v>
      </c>
    </row>
    <row r="1681" spans="1:4" ht="19.8" customHeight="1">
      <c r="A1681" s="178" t="s">
        <v>1943</v>
      </c>
      <c r="B1681" s="177">
        <v>9815159972</v>
      </c>
      <c r="C1681" s="177" t="s">
        <v>951</v>
      </c>
      <c r="D1681" s="179">
        <v>352737</v>
      </c>
    </row>
    <row r="1682" spans="1:4" ht="19.8" customHeight="1">
      <c r="A1682" s="178" t="s">
        <v>1944</v>
      </c>
      <c r="B1682" s="177">
        <v>9818668572</v>
      </c>
      <c r="C1682" s="177" t="s">
        <v>951</v>
      </c>
      <c r="D1682" s="179">
        <v>245504</v>
      </c>
    </row>
    <row r="1683" spans="1:4" ht="19.8" customHeight="1">
      <c r="A1683" s="178" t="s">
        <v>1945</v>
      </c>
      <c r="B1683" s="177">
        <v>9899298991</v>
      </c>
      <c r="C1683" s="177" t="s">
        <v>951</v>
      </c>
      <c r="D1683" s="179">
        <v>208494</v>
      </c>
    </row>
    <row r="1684" spans="1:4" ht="19.8" customHeight="1">
      <c r="A1684" s="178" t="s">
        <v>1946</v>
      </c>
      <c r="B1684" s="177">
        <v>9313632798</v>
      </c>
      <c r="C1684" s="177" t="s">
        <v>951</v>
      </c>
      <c r="D1684" s="179">
        <v>304568</v>
      </c>
    </row>
    <row r="1685" spans="1:4" ht="19.8" customHeight="1">
      <c r="A1685" s="178" t="s">
        <v>1947</v>
      </c>
      <c r="B1685" s="177">
        <v>9871721555</v>
      </c>
      <c r="C1685" s="177" t="s">
        <v>951</v>
      </c>
      <c r="D1685" s="179">
        <v>261220</v>
      </c>
    </row>
    <row r="1686" spans="1:4" ht="19.8" customHeight="1">
      <c r="A1686" s="178" t="s">
        <v>1948</v>
      </c>
      <c r="B1686" s="177">
        <v>9873565443</v>
      </c>
      <c r="C1686" s="177" t="s">
        <v>951</v>
      </c>
      <c r="D1686" s="179">
        <v>220859</v>
      </c>
    </row>
    <row r="1687" spans="1:4" ht="19.8" customHeight="1">
      <c r="A1687" s="178" t="s">
        <v>1949</v>
      </c>
      <c r="B1687" s="177">
        <v>9811222811</v>
      </c>
      <c r="C1687" s="177" t="s">
        <v>951</v>
      </c>
      <c r="D1687" s="179">
        <v>191643</v>
      </c>
    </row>
    <row r="1688" spans="1:4" ht="19.8" customHeight="1">
      <c r="A1688" s="178" t="s">
        <v>1950</v>
      </c>
      <c r="B1688" s="177">
        <v>9565729699</v>
      </c>
      <c r="C1688" s="177" t="s">
        <v>951</v>
      </c>
      <c r="D1688" s="179">
        <v>118712</v>
      </c>
    </row>
    <row r="1689" spans="1:4" ht="19.8" customHeight="1">
      <c r="A1689" s="178" t="s">
        <v>1951</v>
      </c>
      <c r="B1689" s="177">
        <v>9311146989</v>
      </c>
      <c r="C1689" s="177" t="s">
        <v>951</v>
      </c>
      <c r="D1689" s="179">
        <v>198823</v>
      </c>
    </row>
    <row r="1690" spans="1:4" ht="19.8" customHeight="1">
      <c r="A1690" s="178" t="s">
        <v>1952</v>
      </c>
      <c r="B1690" s="177">
        <v>9911735496</v>
      </c>
      <c r="C1690" s="177" t="s">
        <v>951</v>
      </c>
      <c r="D1690" s="179">
        <v>167453</v>
      </c>
    </row>
    <row r="1691" spans="1:4" ht="19.8" customHeight="1">
      <c r="A1691" s="178" t="s">
        <v>1720</v>
      </c>
      <c r="B1691" s="177">
        <v>9818418272</v>
      </c>
      <c r="C1691" s="177" t="s">
        <v>951</v>
      </c>
      <c r="D1691" s="179">
        <v>420271</v>
      </c>
    </row>
    <row r="1692" spans="1:4" ht="19.8" customHeight="1">
      <c r="A1692" s="178" t="s">
        <v>1953</v>
      </c>
      <c r="B1692" s="177">
        <v>9871592551</v>
      </c>
      <c r="C1692" s="177" t="s">
        <v>951</v>
      </c>
      <c r="D1692" s="179">
        <v>494258</v>
      </c>
    </row>
    <row r="1693" spans="1:4" ht="19.8" customHeight="1">
      <c r="A1693" s="178" t="s">
        <v>1954</v>
      </c>
      <c r="B1693" s="177">
        <v>9873335682</v>
      </c>
      <c r="C1693" s="177" t="s">
        <v>951</v>
      </c>
      <c r="D1693" s="179">
        <v>294463</v>
      </c>
    </row>
    <row r="1694" spans="1:4" ht="19.8" customHeight="1">
      <c r="A1694" s="178" t="s">
        <v>1955</v>
      </c>
      <c r="B1694" s="177">
        <v>9971441596</v>
      </c>
      <c r="C1694" s="177" t="s">
        <v>951</v>
      </c>
      <c r="D1694" s="179">
        <v>367916</v>
      </c>
    </row>
    <row r="1695" spans="1:4" ht="19.8" customHeight="1">
      <c r="A1695" s="178" t="s">
        <v>1956</v>
      </c>
      <c r="B1695" s="177">
        <v>9818548222</v>
      </c>
      <c r="C1695" s="177" t="s">
        <v>951</v>
      </c>
      <c r="D1695" s="179">
        <v>412084</v>
      </c>
    </row>
    <row r="1696" spans="1:4" ht="19.8" customHeight="1">
      <c r="A1696" s="178" t="s">
        <v>1957</v>
      </c>
      <c r="B1696" s="177">
        <v>9811332529</v>
      </c>
      <c r="C1696" s="177" t="s">
        <v>951</v>
      </c>
      <c r="D1696" s="179">
        <v>292515</v>
      </c>
    </row>
    <row r="1697" spans="1:4" ht="19.8" customHeight="1">
      <c r="A1697" s="178" t="s">
        <v>1958</v>
      </c>
      <c r="B1697" s="177">
        <v>9818198651</v>
      </c>
      <c r="C1697" s="177" t="s">
        <v>951</v>
      </c>
      <c r="D1697" s="179">
        <v>180331</v>
      </c>
    </row>
    <row r="1698" spans="1:4" ht="19.8" customHeight="1">
      <c r="A1698" s="178" t="s">
        <v>899</v>
      </c>
      <c r="B1698" s="177">
        <v>9811563245</v>
      </c>
      <c r="C1698" s="177" t="s">
        <v>951</v>
      </c>
      <c r="D1698" s="179">
        <v>473917</v>
      </c>
    </row>
    <row r="1699" spans="1:4" ht="19.8" customHeight="1">
      <c r="A1699" s="178" t="s">
        <v>1959</v>
      </c>
      <c r="B1699" s="177">
        <v>9815646816</v>
      </c>
      <c r="C1699" s="177" t="s">
        <v>951</v>
      </c>
      <c r="D1699" s="179">
        <v>419199</v>
      </c>
    </row>
    <row r="1700" spans="1:4" ht="19.8" customHeight="1">
      <c r="A1700" s="178" t="s">
        <v>1960</v>
      </c>
      <c r="B1700" s="177">
        <v>9255777254</v>
      </c>
      <c r="C1700" s="177" t="s">
        <v>951</v>
      </c>
      <c r="D1700" s="179">
        <v>391788</v>
      </c>
    </row>
    <row r="1701" spans="1:4" ht="19.8" customHeight="1">
      <c r="A1701" s="178" t="s">
        <v>1961</v>
      </c>
      <c r="B1701" s="177">
        <v>9891594776</v>
      </c>
      <c r="C1701" s="177" t="s">
        <v>951</v>
      </c>
      <c r="D1701" s="179">
        <v>457303</v>
      </c>
    </row>
    <row r="1702" spans="1:4" ht="19.8" customHeight="1">
      <c r="A1702" s="178" t="s">
        <v>1962</v>
      </c>
      <c r="B1702" s="177">
        <v>9815955565</v>
      </c>
      <c r="C1702" s="177" t="s">
        <v>951</v>
      </c>
      <c r="D1702" s="179">
        <v>287735</v>
      </c>
    </row>
    <row r="1703" spans="1:4" ht="19.8" customHeight="1">
      <c r="A1703" s="178" t="s">
        <v>1963</v>
      </c>
      <c r="B1703" s="177">
        <v>9818275197</v>
      </c>
      <c r="C1703" s="177" t="s">
        <v>951</v>
      </c>
      <c r="D1703" s="179">
        <v>259975</v>
      </c>
    </row>
    <row r="1704" spans="1:4" ht="19.8" customHeight="1">
      <c r="A1704" s="178" t="s">
        <v>1964</v>
      </c>
      <c r="B1704" s="177">
        <v>9999735116</v>
      </c>
      <c r="C1704" s="177" t="s">
        <v>951</v>
      </c>
      <c r="D1704" s="179">
        <v>255451</v>
      </c>
    </row>
    <row r="1705" spans="1:4" ht="19.8" customHeight="1">
      <c r="A1705" s="178" t="s">
        <v>1965</v>
      </c>
      <c r="B1705" s="177">
        <v>9811815355</v>
      </c>
      <c r="C1705" s="177" t="s">
        <v>951</v>
      </c>
      <c r="D1705" s="179">
        <v>117188</v>
      </c>
    </row>
    <row r="1706" spans="1:4" ht="19.8" customHeight="1">
      <c r="A1706" s="178" t="s">
        <v>1966</v>
      </c>
      <c r="B1706" s="177">
        <v>9815335866</v>
      </c>
      <c r="C1706" s="177" t="s">
        <v>951</v>
      </c>
      <c r="D1706" s="179">
        <v>122752</v>
      </c>
    </row>
    <row r="1707" spans="1:4" ht="19.8" customHeight="1">
      <c r="A1707" s="178" t="s">
        <v>1967</v>
      </c>
      <c r="B1707" s="177">
        <v>9313337575</v>
      </c>
      <c r="C1707" s="177" t="s">
        <v>951</v>
      </c>
      <c r="D1707" s="179">
        <v>451634</v>
      </c>
    </row>
    <row r="1708" spans="1:4" ht="19.8" customHeight="1">
      <c r="A1708" s="178" t="s">
        <v>1968</v>
      </c>
      <c r="B1708" s="177">
        <v>9811155959</v>
      </c>
      <c r="C1708" s="177" t="s">
        <v>951</v>
      </c>
      <c r="D1708" s="179">
        <v>470841</v>
      </c>
    </row>
    <row r="1709" spans="1:4" ht="19.8" customHeight="1">
      <c r="A1709" s="178" t="s">
        <v>1969</v>
      </c>
      <c r="B1709" s="177">
        <v>9815959462</v>
      </c>
      <c r="C1709" s="177" t="s">
        <v>951</v>
      </c>
      <c r="D1709" s="179">
        <v>406688</v>
      </c>
    </row>
    <row r="1710" spans="1:4" ht="19.8" customHeight="1">
      <c r="A1710" s="178" t="s">
        <v>1970</v>
      </c>
      <c r="B1710" s="177">
        <v>9815479583</v>
      </c>
      <c r="C1710" s="177" t="s">
        <v>951</v>
      </c>
      <c r="D1710" s="179">
        <v>114237</v>
      </c>
    </row>
    <row r="1711" spans="1:4" ht="19.8" customHeight="1">
      <c r="A1711" s="178" t="s">
        <v>1971</v>
      </c>
      <c r="B1711" s="177">
        <v>9899512558</v>
      </c>
      <c r="C1711" s="177" t="s">
        <v>951</v>
      </c>
      <c r="D1711" s="179">
        <v>226637</v>
      </c>
    </row>
    <row r="1712" spans="1:4" ht="19.8" customHeight="1">
      <c r="A1712" s="178" t="s">
        <v>1972</v>
      </c>
      <c r="B1712" s="177">
        <v>9868391554</v>
      </c>
      <c r="C1712" s="177" t="s">
        <v>951</v>
      </c>
      <c r="D1712" s="179">
        <v>229843</v>
      </c>
    </row>
    <row r="1713" spans="1:4" ht="19.8" customHeight="1">
      <c r="A1713" s="178" t="s">
        <v>1973</v>
      </c>
      <c r="B1713" s="177">
        <v>9815745625</v>
      </c>
      <c r="C1713" s="177" t="s">
        <v>951</v>
      </c>
      <c r="D1713" s="179">
        <v>100953</v>
      </c>
    </row>
    <row r="1714" spans="1:4" ht="19.8" customHeight="1">
      <c r="A1714" s="178" t="s">
        <v>1974</v>
      </c>
      <c r="B1714" s="177">
        <v>9971555329</v>
      </c>
      <c r="C1714" s="177" t="s">
        <v>951</v>
      </c>
      <c r="D1714" s="179">
        <v>309653</v>
      </c>
    </row>
    <row r="1715" spans="1:4" ht="19.8" customHeight="1">
      <c r="A1715" s="178" t="s">
        <v>1975</v>
      </c>
      <c r="B1715" s="177">
        <v>9815522531</v>
      </c>
      <c r="C1715" s="177" t="s">
        <v>951</v>
      </c>
      <c r="D1715" s="179">
        <v>446563</v>
      </c>
    </row>
    <row r="1716" spans="1:4" ht="19.8" customHeight="1">
      <c r="A1716" s="178" t="s">
        <v>1976</v>
      </c>
      <c r="B1716" s="177">
        <v>9899562375</v>
      </c>
      <c r="C1716" s="177" t="s">
        <v>951</v>
      </c>
      <c r="D1716" s="179">
        <v>220630</v>
      </c>
    </row>
    <row r="1717" spans="1:4" ht="19.8" customHeight="1">
      <c r="A1717" s="178" t="s">
        <v>1977</v>
      </c>
      <c r="B1717" s="177">
        <v>9915615471</v>
      </c>
      <c r="C1717" s="177" t="s">
        <v>951</v>
      </c>
      <c r="D1717" s="179">
        <v>195653</v>
      </c>
    </row>
    <row r="1718" spans="1:4" ht="19.8" customHeight="1">
      <c r="A1718" s="178" t="s">
        <v>1978</v>
      </c>
      <c r="B1718" s="177">
        <v>9899549957</v>
      </c>
      <c r="C1718" s="177" t="s">
        <v>951</v>
      </c>
      <c r="D1718" s="179">
        <v>453150</v>
      </c>
    </row>
    <row r="1719" spans="1:4" ht="19.8" customHeight="1">
      <c r="A1719" s="178" t="s">
        <v>1979</v>
      </c>
      <c r="B1719" s="177">
        <v>9891556899</v>
      </c>
      <c r="C1719" s="177" t="s">
        <v>951</v>
      </c>
      <c r="D1719" s="179">
        <v>270915</v>
      </c>
    </row>
    <row r="1720" spans="1:4" ht="19.8" customHeight="1">
      <c r="A1720" s="178" t="s">
        <v>1980</v>
      </c>
      <c r="B1720" s="177">
        <v>9312158625</v>
      </c>
      <c r="C1720" s="177" t="s">
        <v>951</v>
      </c>
      <c r="D1720" s="179">
        <v>227452</v>
      </c>
    </row>
    <row r="1721" spans="1:4" ht="19.8" customHeight="1">
      <c r="A1721" s="178" t="s">
        <v>1981</v>
      </c>
      <c r="B1721" s="177">
        <v>9815884442</v>
      </c>
      <c r="C1721" s="177" t="s">
        <v>951</v>
      </c>
      <c r="D1721" s="179">
        <v>169190</v>
      </c>
    </row>
    <row r="1722" spans="1:4" ht="19.8" customHeight="1">
      <c r="A1722" s="178" t="s">
        <v>1982</v>
      </c>
      <c r="B1722" s="177">
        <v>9815813331</v>
      </c>
      <c r="C1722" s="177" t="s">
        <v>951</v>
      </c>
      <c r="D1722" s="179">
        <v>319669</v>
      </c>
    </row>
    <row r="1723" spans="1:4" ht="19.8" customHeight="1">
      <c r="A1723" s="178" t="s">
        <v>1983</v>
      </c>
      <c r="B1723" s="177">
        <v>9899138538</v>
      </c>
      <c r="C1723" s="177" t="s">
        <v>951</v>
      </c>
      <c r="D1723" s="179">
        <v>407520</v>
      </c>
    </row>
    <row r="1724" spans="1:4" ht="19.8" customHeight="1">
      <c r="A1724" s="178" t="s">
        <v>1984</v>
      </c>
      <c r="B1724" s="177">
        <v>9555355531</v>
      </c>
      <c r="C1724" s="177" t="s">
        <v>951</v>
      </c>
      <c r="D1724" s="179">
        <v>210002</v>
      </c>
    </row>
    <row r="1725" spans="1:4" ht="19.8" customHeight="1">
      <c r="A1725" s="178" t="s">
        <v>1985</v>
      </c>
      <c r="B1725" s="177">
        <v>9355261495</v>
      </c>
      <c r="C1725" s="177" t="s">
        <v>951</v>
      </c>
      <c r="D1725" s="179">
        <v>209994</v>
      </c>
    </row>
    <row r="1726" spans="1:4" ht="19.8" customHeight="1">
      <c r="A1726" s="178" t="s">
        <v>1986</v>
      </c>
      <c r="B1726" s="177">
        <v>9815256826</v>
      </c>
      <c r="C1726" s="177" t="s">
        <v>951</v>
      </c>
      <c r="D1726" s="179">
        <v>222221</v>
      </c>
    </row>
    <row r="1727" spans="1:4" ht="19.8" customHeight="1">
      <c r="A1727" s="178" t="s">
        <v>1987</v>
      </c>
      <c r="B1727" s="177">
        <v>9717287128</v>
      </c>
      <c r="C1727" s="177" t="s">
        <v>951</v>
      </c>
      <c r="D1727" s="179">
        <v>304671</v>
      </c>
    </row>
    <row r="1728" spans="1:4" ht="19.8" customHeight="1">
      <c r="A1728" s="178" t="s">
        <v>1988</v>
      </c>
      <c r="B1728" s="177">
        <v>9815312554</v>
      </c>
      <c r="C1728" s="177" t="s">
        <v>951</v>
      </c>
      <c r="D1728" s="179">
        <v>129591</v>
      </c>
    </row>
    <row r="1729" spans="1:4" ht="19.8" customHeight="1">
      <c r="A1729" s="178" t="s">
        <v>1989</v>
      </c>
      <c r="B1729" s="177">
        <v>9811574652</v>
      </c>
      <c r="C1729" s="177" t="s">
        <v>951</v>
      </c>
      <c r="D1729" s="179">
        <v>451975</v>
      </c>
    </row>
    <row r="1730" spans="1:4" ht="19.8" customHeight="1">
      <c r="A1730" s="178" t="s">
        <v>1990</v>
      </c>
      <c r="B1730" s="177">
        <v>9815333256</v>
      </c>
      <c r="C1730" s="177" t="s">
        <v>951</v>
      </c>
      <c r="D1730" s="179">
        <v>495280</v>
      </c>
    </row>
    <row r="1731" spans="1:4" ht="19.8" customHeight="1">
      <c r="A1731" s="178" t="s">
        <v>1991</v>
      </c>
      <c r="B1731" s="177">
        <v>9718373716</v>
      </c>
      <c r="C1731" s="177" t="s">
        <v>951</v>
      </c>
      <c r="D1731" s="179">
        <v>450995</v>
      </c>
    </row>
    <row r="1732" spans="1:4" ht="19.8" customHeight="1">
      <c r="A1732" s="178" t="s">
        <v>1992</v>
      </c>
      <c r="B1732" s="177">
        <v>9811559761</v>
      </c>
      <c r="C1732" s="177" t="s">
        <v>951</v>
      </c>
      <c r="D1732" s="179">
        <v>386225</v>
      </c>
    </row>
    <row r="1733" spans="1:4" ht="19.8" customHeight="1">
      <c r="A1733" s="178" t="s">
        <v>1993</v>
      </c>
      <c r="B1733" s="177">
        <v>9811162555</v>
      </c>
      <c r="C1733" s="177" t="s">
        <v>951</v>
      </c>
      <c r="D1733" s="179">
        <v>298071</v>
      </c>
    </row>
    <row r="1734" spans="1:4" ht="19.8" customHeight="1">
      <c r="A1734" s="178" t="s">
        <v>1994</v>
      </c>
      <c r="B1734" s="177">
        <v>9915998945</v>
      </c>
      <c r="C1734" s="177" t="s">
        <v>951</v>
      </c>
      <c r="D1734" s="179">
        <v>237712</v>
      </c>
    </row>
    <row r="1735" spans="1:4" ht="19.8" customHeight="1">
      <c r="A1735" s="178" t="s">
        <v>1995</v>
      </c>
      <c r="B1735" s="177">
        <v>9255659962</v>
      </c>
      <c r="C1735" s="177" t="s">
        <v>951</v>
      </c>
      <c r="D1735" s="179">
        <v>434807</v>
      </c>
    </row>
    <row r="1736" spans="1:4" ht="19.8" customHeight="1">
      <c r="A1736" s="178" t="s">
        <v>1996</v>
      </c>
      <c r="B1736" s="177">
        <v>9811777535</v>
      </c>
      <c r="C1736" s="177" t="s">
        <v>951</v>
      </c>
      <c r="D1736" s="179">
        <v>234315</v>
      </c>
    </row>
    <row r="1737" spans="1:4" ht="19.8" customHeight="1">
      <c r="A1737" s="178" t="s">
        <v>1997</v>
      </c>
      <c r="B1737" s="177">
        <v>9999232387</v>
      </c>
      <c r="C1737" s="177" t="s">
        <v>951</v>
      </c>
      <c r="D1737" s="179">
        <v>200937</v>
      </c>
    </row>
    <row r="1738" spans="1:4" ht="19.8" customHeight="1">
      <c r="A1738" s="178" t="s">
        <v>1998</v>
      </c>
      <c r="B1738" s="177">
        <v>9711135235</v>
      </c>
      <c r="C1738" s="177" t="s">
        <v>951</v>
      </c>
      <c r="D1738" s="179">
        <v>181464</v>
      </c>
    </row>
    <row r="1739" spans="1:4" ht="19.8" customHeight="1">
      <c r="A1739" s="178" t="s">
        <v>1999</v>
      </c>
      <c r="B1739" s="177">
        <v>9891593655</v>
      </c>
      <c r="C1739" s="177" t="s">
        <v>951</v>
      </c>
      <c r="D1739" s="179">
        <v>232403</v>
      </c>
    </row>
    <row r="1740" spans="1:4" ht="19.8" customHeight="1">
      <c r="A1740" s="178" t="s">
        <v>2000</v>
      </c>
      <c r="B1740" s="177">
        <v>9818162888</v>
      </c>
      <c r="C1740" s="177" t="s">
        <v>951</v>
      </c>
      <c r="D1740" s="179">
        <v>292707</v>
      </c>
    </row>
    <row r="1741" spans="1:4" ht="19.8" customHeight="1">
      <c r="A1741" s="178" t="s">
        <v>2001</v>
      </c>
      <c r="B1741" s="177">
        <v>9818153225</v>
      </c>
      <c r="C1741" s="177" t="s">
        <v>951</v>
      </c>
      <c r="D1741" s="179">
        <v>310410</v>
      </c>
    </row>
    <row r="1742" spans="1:4" ht="19.8" customHeight="1">
      <c r="A1742" s="178" t="s">
        <v>2002</v>
      </c>
      <c r="B1742" s="177">
        <v>9815856473</v>
      </c>
      <c r="C1742" s="177" t="s">
        <v>951</v>
      </c>
      <c r="D1742" s="179">
        <v>499923</v>
      </c>
    </row>
    <row r="1743" spans="1:4" ht="19.8" customHeight="1">
      <c r="A1743" s="178" t="s">
        <v>2003</v>
      </c>
      <c r="B1743" s="177">
        <v>9313339542</v>
      </c>
      <c r="C1743" s="177" t="s">
        <v>951</v>
      </c>
      <c r="D1743" s="179">
        <v>495146</v>
      </c>
    </row>
    <row r="1744" spans="1:4" ht="19.8" customHeight="1">
      <c r="A1744" s="178" t="s">
        <v>2004</v>
      </c>
      <c r="B1744" s="177">
        <v>9873173239</v>
      </c>
      <c r="C1744" s="177" t="s">
        <v>951</v>
      </c>
      <c r="D1744" s="179">
        <v>442712</v>
      </c>
    </row>
    <row r="1745" spans="1:4" ht="19.8" customHeight="1">
      <c r="A1745" s="178" t="s">
        <v>2005</v>
      </c>
      <c r="B1745" s="177">
        <v>9818915558</v>
      </c>
      <c r="C1745" s="177" t="s">
        <v>951</v>
      </c>
      <c r="D1745" s="179">
        <v>295455</v>
      </c>
    </row>
    <row r="1746" spans="1:4" ht="19.8" customHeight="1">
      <c r="A1746" s="178" t="s">
        <v>2006</v>
      </c>
      <c r="B1746" s="177">
        <v>9899973341</v>
      </c>
      <c r="C1746" s="177" t="s">
        <v>951</v>
      </c>
      <c r="D1746" s="179">
        <v>161969</v>
      </c>
    </row>
    <row r="1747" spans="1:4" ht="19.8" customHeight="1">
      <c r="A1747" s="178" t="s">
        <v>2007</v>
      </c>
      <c r="B1747" s="177">
        <v>9818458585</v>
      </c>
      <c r="C1747" s="177" t="s">
        <v>951</v>
      </c>
      <c r="D1747" s="179">
        <v>487838</v>
      </c>
    </row>
    <row r="1748" spans="1:4" ht="19.8" customHeight="1">
      <c r="A1748" s="178" t="s">
        <v>2008</v>
      </c>
      <c r="B1748" s="177">
        <v>9899772255</v>
      </c>
      <c r="C1748" s="177" t="s">
        <v>951</v>
      </c>
      <c r="D1748" s="179">
        <v>412437</v>
      </c>
    </row>
    <row r="1749" spans="1:4" ht="19.8" customHeight="1">
      <c r="A1749" s="178" t="s">
        <v>2009</v>
      </c>
      <c r="B1749" s="177">
        <v>9815557846</v>
      </c>
      <c r="C1749" s="177" t="s">
        <v>951</v>
      </c>
      <c r="D1749" s="179">
        <v>171287</v>
      </c>
    </row>
    <row r="1750" spans="1:4" ht="19.8" customHeight="1">
      <c r="A1750" s="178" t="s">
        <v>2010</v>
      </c>
      <c r="B1750" s="177">
        <v>9811558862</v>
      </c>
      <c r="C1750" s="177" t="s">
        <v>951</v>
      </c>
      <c r="D1750" s="179">
        <v>336669</v>
      </c>
    </row>
    <row r="1751" spans="1:4" ht="19.8" customHeight="1">
      <c r="A1751" s="178" t="s">
        <v>2011</v>
      </c>
      <c r="B1751" s="177">
        <v>9818269377</v>
      </c>
      <c r="C1751" s="177" t="s">
        <v>951</v>
      </c>
      <c r="D1751" s="179">
        <v>248960</v>
      </c>
    </row>
    <row r="1752" spans="1:4" ht="19.8" customHeight="1">
      <c r="A1752" s="178" t="s">
        <v>2012</v>
      </c>
      <c r="B1752" s="177">
        <v>9815511455</v>
      </c>
      <c r="C1752" s="177" t="s">
        <v>951</v>
      </c>
      <c r="D1752" s="179">
        <v>483537</v>
      </c>
    </row>
    <row r="1753" spans="1:4" ht="19.8" customHeight="1">
      <c r="A1753" s="178" t="s">
        <v>2013</v>
      </c>
      <c r="B1753" s="177">
        <v>9212295579</v>
      </c>
      <c r="C1753" s="177" t="s">
        <v>951</v>
      </c>
      <c r="D1753" s="179">
        <v>243152</v>
      </c>
    </row>
    <row r="1754" spans="1:4" ht="19.8" customHeight="1">
      <c r="A1754" s="178" t="s">
        <v>2014</v>
      </c>
      <c r="B1754" s="177">
        <v>9655156121</v>
      </c>
      <c r="C1754" s="177" t="s">
        <v>951</v>
      </c>
      <c r="D1754" s="179">
        <v>288557</v>
      </c>
    </row>
    <row r="1755" spans="1:4" ht="19.8" customHeight="1">
      <c r="A1755" s="178" t="s">
        <v>2015</v>
      </c>
      <c r="B1755" s="177">
        <v>9915156979</v>
      </c>
      <c r="C1755" s="177" t="s">
        <v>951</v>
      </c>
      <c r="D1755" s="179">
        <v>459056</v>
      </c>
    </row>
    <row r="1756" spans="1:4" ht="19.8" customHeight="1">
      <c r="A1756" s="178" t="s">
        <v>2016</v>
      </c>
      <c r="B1756" s="177">
        <v>9717664545</v>
      </c>
      <c r="C1756" s="177" t="s">
        <v>951</v>
      </c>
      <c r="D1756" s="179">
        <v>126991</v>
      </c>
    </row>
    <row r="1757" spans="1:4" ht="19.8" customHeight="1">
      <c r="A1757" s="178" t="s">
        <v>2017</v>
      </c>
      <c r="B1757" s="177">
        <v>9891199999</v>
      </c>
      <c r="C1757" s="177" t="s">
        <v>951</v>
      </c>
      <c r="D1757" s="179">
        <v>143116</v>
      </c>
    </row>
    <row r="1758" spans="1:4" ht="19.8" customHeight="1">
      <c r="A1758" s="178" t="s">
        <v>2018</v>
      </c>
      <c r="B1758" s="177">
        <v>9899995135</v>
      </c>
      <c r="C1758" s="177" t="s">
        <v>951</v>
      </c>
      <c r="D1758" s="179">
        <v>161255</v>
      </c>
    </row>
    <row r="1759" spans="1:4" ht="19.8" customHeight="1">
      <c r="A1759" s="178" t="s">
        <v>2019</v>
      </c>
      <c r="B1759" s="177">
        <v>9811121923</v>
      </c>
      <c r="C1759" s="177" t="s">
        <v>951</v>
      </c>
      <c r="D1759" s="179">
        <v>215846</v>
      </c>
    </row>
    <row r="1760" spans="1:4" ht="19.8" customHeight="1">
      <c r="A1760" s="178" t="s">
        <v>2020</v>
      </c>
      <c r="B1760" s="177">
        <v>9312624387</v>
      </c>
      <c r="C1760" s="177" t="s">
        <v>951</v>
      </c>
      <c r="D1760" s="179">
        <v>319183</v>
      </c>
    </row>
    <row r="1761" spans="1:4" ht="19.8" customHeight="1">
      <c r="A1761" s="178" t="s">
        <v>2021</v>
      </c>
      <c r="B1761" s="177">
        <v>9811149949</v>
      </c>
      <c r="C1761" s="177" t="s">
        <v>951</v>
      </c>
      <c r="D1761" s="179">
        <v>148144</v>
      </c>
    </row>
    <row r="1762" spans="1:4" ht="19.8" customHeight="1">
      <c r="A1762" s="178" t="s">
        <v>2022</v>
      </c>
      <c r="B1762" s="177">
        <v>9212768595</v>
      </c>
      <c r="C1762" s="177" t="s">
        <v>951</v>
      </c>
      <c r="D1762" s="179">
        <v>344516</v>
      </c>
    </row>
    <row r="1763" spans="1:4" ht="19.8" customHeight="1">
      <c r="A1763" s="178" t="s">
        <v>2023</v>
      </c>
      <c r="B1763" s="177">
        <v>9815127165</v>
      </c>
      <c r="C1763" s="177" t="s">
        <v>951</v>
      </c>
      <c r="D1763" s="179">
        <v>420049</v>
      </c>
    </row>
    <row r="1764" spans="1:4" ht="19.8" customHeight="1">
      <c r="A1764" s="178" t="s">
        <v>2024</v>
      </c>
      <c r="B1764" s="177">
        <v>9315549173</v>
      </c>
      <c r="C1764" s="177" t="s">
        <v>951</v>
      </c>
      <c r="D1764" s="179">
        <v>381130</v>
      </c>
    </row>
    <row r="1765" spans="1:4" ht="19.8" customHeight="1">
      <c r="A1765" s="178" t="s">
        <v>2025</v>
      </c>
      <c r="B1765" s="177">
        <v>9971615854</v>
      </c>
      <c r="C1765" s="177" t="s">
        <v>951</v>
      </c>
      <c r="D1765" s="179">
        <v>130699</v>
      </c>
    </row>
    <row r="1766" spans="1:4" ht="19.8" customHeight="1">
      <c r="A1766" s="178" t="s">
        <v>2026</v>
      </c>
      <c r="B1766" s="177">
        <v>9873114247</v>
      </c>
      <c r="C1766" s="177" t="s">
        <v>951</v>
      </c>
      <c r="D1766" s="179">
        <v>347270</v>
      </c>
    </row>
    <row r="1767" spans="1:4" ht="19.8" customHeight="1">
      <c r="A1767" s="178" t="s">
        <v>881</v>
      </c>
      <c r="B1767" s="177">
        <v>9582583267</v>
      </c>
      <c r="C1767" s="177" t="s">
        <v>951</v>
      </c>
      <c r="D1767" s="179">
        <v>279906</v>
      </c>
    </row>
    <row r="1768" spans="1:4" ht="19.8" customHeight="1">
      <c r="A1768" s="178" t="s">
        <v>2027</v>
      </c>
      <c r="B1768" s="177">
        <v>9999516194</v>
      </c>
      <c r="C1768" s="177" t="s">
        <v>951</v>
      </c>
      <c r="D1768" s="179">
        <v>256086</v>
      </c>
    </row>
    <row r="1769" spans="1:4" ht="19.8" customHeight="1">
      <c r="A1769" s="178" t="s">
        <v>2028</v>
      </c>
      <c r="B1769" s="177">
        <v>9811944112</v>
      </c>
      <c r="C1769" s="177" t="s">
        <v>951</v>
      </c>
      <c r="D1769" s="179">
        <v>332440</v>
      </c>
    </row>
    <row r="1770" spans="1:4" ht="19.8" customHeight="1">
      <c r="A1770" s="178" t="s">
        <v>2029</v>
      </c>
      <c r="B1770" s="177">
        <v>9811394477</v>
      </c>
      <c r="C1770" s="177" t="s">
        <v>951</v>
      </c>
      <c r="D1770" s="179">
        <v>235970</v>
      </c>
    </row>
    <row r="1771" spans="1:4" ht="19.8" customHeight="1">
      <c r="A1771" s="178" t="s">
        <v>2030</v>
      </c>
      <c r="B1771" s="177">
        <v>9815626253</v>
      </c>
      <c r="C1771" s="177" t="s">
        <v>951</v>
      </c>
      <c r="D1771" s="179">
        <v>473990</v>
      </c>
    </row>
    <row r="1772" spans="1:4" ht="19.8" customHeight="1">
      <c r="A1772" s="178" t="s">
        <v>2031</v>
      </c>
      <c r="B1772" s="177">
        <v>9818586139</v>
      </c>
      <c r="C1772" s="177" t="s">
        <v>951</v>
      </c>
      <c r="D1772" s="179">
        <v>288833</v>
      </c>
    </row>
    <row r="1773" spans="1:4" ht="19.8" customHeight="1">
      <c r="A1773" s="178" t="s">
        <v>2032</v>
      </c>
      <c r="B1773" s="177">
        <v>9811535395</v>
      </c>
      <c r="C1773" s="177" t="s">
        <v>951</v>
      </c>
      <c r="D1773" s="179">
        <v>169834</v>
      </c>
    </row>
    <row r="1774" spans="1:4" ht="19.8" customHeight="1">
      <c r="A1774" s="178" t="s">
        <v>2033</v>
      </c>
      <c r="B1774" s="177">
        <v>9811227755</v>
      </c>
      <c r="C1774" s="177" t="s">
        <v>951</v>
      </c>
      <c r="D1774" s="179">
        <v>269335</v>
      </c>
    </row>
    <row r="1775" spans="1:4" ht="19.8" customHeight="1">
      <c r="A1775" s="178" t="s">
        <v>2034</v>
      </c>
      <c r="B1775" s="177">
        <v>9582368527</v>
      </c>
      <c r="C1775" s="177" t="s">
        <v>951</v>
      </c>
      <c r="D1775" s="179">
        <v>105846</v>
      </c>
    </row>
    <row r="1776" spans="1:4" ht="19.8" customHeight="1">
      <c r="A1776" s="178" t="s">
        <v>2035</v>
      </c>
      <c r="B1776" s="177">
        <v>9811582896</v>
      </c>
      <c r="C1776" s="177" t="s">
        <v>951</v>
      </c>
      <c r="D1776" s="179">
        <v>115092</v>
      </c>
    </row>
    <row r="1777" spans="1:4" ht="19.8" customHeight="1">
      <c r="A1777" s="178" t="s">
        <v>2036</v>
      </c>
      <c r="B1777" s="177">
        <v>9873446565</v>
      </c>
      <c r="C1777" s="177" t="s">
        <v>951</v>
      </c>
      <c r="D1777" s="179">
        <v>152179</v>
      </c>
    </row>
    <row r="1778" spans="1:4" ht="19.8" customHeight="1">
      <c r="A1778" s="178" t="s">
        <v>2037</v>
      </c>
      <c r="B1778" s="177">
        <v>9915155682</v>
      </c>
      <c r="C1778" s="177" t="s">
        <v>2038</v>
      </c>
      <c r="D1778" s="179">
        <v>236702</v>
      </c>
    </row>
    <row r="1779" spans="1:4" ht="19.8" customHeight="1">
      <c r="A1779" s="178" t="s">
        <v>2039</v>
      </c>
      <c r="B1779" s="177">
        <v>9815546928</v>
      </c>
      <c r="C1779" s="177" t="s">
        <v>2040</v>
      </c>
      <c r="D1779" s="179">
        <v>484503</v>
      </c>
    </row>
    <row r="1780" spans="1:4" ht="19.8" customHeight="1">
      <c r="A1780" s="178" t="s">
        <v>2041</v>
      </c>
      <c r="B1780" s="177">
        <v>9582756635</v>
      </c>
      <c r="C1780" s="177" t="s">
        <v>2038</v>
      </c>
      <c r="D1780" s="179">
        <v>341031</v>
      </c>
    </row>
    <row r="1781" spans="1:4" ht="19.8" customHeight="1">
      <c r="A1781" s="178" t="s">
        <v>2042</v>
      </c>
      <c r="B1781" s="177">
        <v>9811525514</v>
      </c>
      <c r="C1781" s="177" t="s">
        <v>2038</v>
      </c>
      <c r="D1781" s="179">
        <v>384396</v>
      </c>
    </row>
    <row r="1782" spans="1:4" ht="19.8" customHeight="1">
      <c r="A1782" s="178" t="s">
        <v>2043</v>
      </c>
      <c r="B1782" s="177">
        <v>9999595952</v>
      </c>
      <c r="C1782" s="177" t="s">
        <v>2038</v>
      </c>
      <c r="D1782" s="179">
        <v>349217</v>
      </c>
    </row>
    <row r="1783" spans="1:4" ht="19.8" customHeight="1">
      <c r="A1783" s="178" t="s">
        <v>2044</v>
      </c>
      <c r="B1783" s="177">
        <v>9999954816</v>
      </c>
      <c r="C1783" s="177" t="s">
        <v>2038</v>
      </c>
      <c r="D1783" s="179">
        <v>268791</v>
      </c>
    </row>
    <row r="1784" spans="1:4" ht="19.8" customHeight="1">
      <c r="A1784" s="178" t="s">
        <v>2045</v>
      </c>
      <c r="B1784" s="177">
        <v>9999363285</v>
      </c>
      <c r="C1784" s="177" t="s">
        <v>2038</v>
      </c>
      <c r="D1784" s="179">
        <v>411017</v>
      </c>
    </row>
    <row r="1785" spans="1:4" ht="19.8" customHeight="1">
      <c r="A1785" s="178" t="s">
        <v>2046</v>
      </c>
      <c r="B1785" s="177">
        <v>9815592156</v>
      </c>
      <c r="C1785" s="177" t="s">
        <v>2038</v>
      </c>
      <c r="D1785" s="179">
        <v>479687</v>
      </c>
    </row>
    <row r="1786" spans="1:4" ht="19.8" customHeight="1">
      <c r="A1786" s="178" t="s">
        <v>2047</v>
      </c>
      <c r="B1786" s="177">
        <v>9811385132</v>
      </c>
      <c r="C1786" s="177" t="s">
        <v>2040</v>
      </c>
      <c r="D1786" s="179">
        <v>412736</v>
      </c>
    </row>
    <row r="1787" spans="1:4" ht="19.8" customHeight="1">
      <c r="A1787" s="178" t="s">
        <v>2048</v>
      </c>
      <c r="B1787" s="177">
        <v>9811859716</v>
      </c>
      <c r="C1787" s="177" t="s">
        <v>2038</v>
      </c>
      <c r="D1787" s="179">
        <v>169624</v>
      </c>
    </row>
    <row r="1788" spans="1:4" ht="19.8" customHeight="1">
      <c r="A1788" s="178" t="s">
        <v>2049</v>
      </c>
      <c r="B1788" s="177">
        <v>9818898546</v>
      </c>
      <c r="C1788" s="177" t="s">
        <v>2040</v>
      </c>
      <c r="D1788" s="179">
        <v>398871</v>
      </c>
    </row>
    <row r="1789" spans="1:4" ht="19.8" customHeight="1">
      <c r="A1789" s="178" t="s">
        <v>2050</v>
      </c>
      <c r="B1789" s="177">
        <v>9811335493</v>
      </c>
      <c r="C1789" s="177" t="s">
        <v>2038</v>
      </c>
      <c r="D1789" s="179">
        <v>390517</v>
      </c>
    </row>
    <row r="1790" spans="1:4" ht="19.8" customHeight="1">
      <c r="A1790" s="178" t="s">
        <v>2051</v>
      </c>
      <c r="B1790" s="177">
        <v>9811886748</v>
      </c>
      <c r="C1790" s="177" t="s">
        <v>2040</v>
      </c>
      <c r="D1790" s="179">
        <v>264750</v>
      </c>
    </row>
    <row r="1791" spans="1:4" ht="19.8" customHeight="1">
      <c r="A1791" s="178" t="s">
        <v>2052</v>
      </c>
      <c r="B1791" s="177">
        <v>9711442671</v>
      </c>
      <c r="C1791" s="177" t="s">
        <v>2040</v>
      </c>
      <c r="D1791" s="179">
        <v>130943</v>
      </c>
    </row>
    <row r="1792" spans="1:4" ht="19.8" customHeight="1">
      <c r="A1792" s="178" t="s">
        <v>2053</v>
      </c>
      <c r="B1792" s="177">
        <v>9815338866</v>
      </c>
      <c r="C1792" s="177" t="s">
        <v>2040</v>
      </c>
      <c r="D1792" s="179">
        <v>426092</v>
      </c>
    </row>
    <row r="1793" spans="1:4" ht="19.8" customHeight="1">
      <c r="A1793" s="178" t="s">
        <v>2054</v>
      </c>
      <c r="B1793" s="177">
        <v>9313859191</v>
      </c>
      <c r="C1793" s="177" t="s">
        <v>2040</v>
      </c>
      <c r="D1793" s="179">
        <v>160518</v>
      </c>
    </row>
    <row r="1794" spans="1:4" ht="19.8" customHeight="1">
      <c r="A1794" s="178" t="s">
        <v>2055</v>
      </c>
      <c r="B1794" s="177">
        <v>9899586932</v>
      </c>
      <c r="C1794" s="177" t="s">
        <v>2038</v>
      </c>
      <c r="D1794" s="179">
        <v>454262</v>
      </c>
    </row>
    <row r="1795" spans="1:4" ht="19.8" customHeight="1">
      <c r="A1795" s="178" t="s">
        <v>2056</v>
      </c>
      <c r="B1795" s="177">
        <v>9891534785</v>
      </c>
      <c r="C1795" s="177" t="s">
        <v>2040</v>
      </c>
      <c r="D1795" s="179">
        <v>208986</v>
      </c>
    </row>
    <row r="1796" spans="1:4" ht="19.8" customHeight="1">
      <c r="A1796" s="178" t="s">
        <v>2057</v>
      </c>
      <c r="B1796" s="177">
        <v>9811594721</v>
      </c>
      <c r="C1796" s="177" t="s">
        <v>2040</v>
      </c>
      <c r="D1796" s="179">
        <v>279797</v>
      </c>
    </row>
    <row r="1797" spans="1:4" ht="19.8" customHeight="1">
      <c r="A1797" s="178" t="s">
        <v>2058</v>
      </c>
      <c r="B1797" s="177">
        <v>9891587875</v>
      </c>
      <c r="C1797" s="177" t="s">
        <v>2038</v>
      </c>
      <c r="D1797" s="179">
        <v>255651</v>
      </c>
    </row>
    <row r="1798" spans="1:4" ht="19.8" customHeight="1">
      <c r="A1798" s="178" t="s">
        <v>2059</v>
      </c>
      <c r="B1798" s="177">
        <v>9815989477</v>
      </c>
      <c r="C1798" s="177" t="s">
        <v>2040</v>
      </c>
      <c r="D1798" s="179">
        <v>373757</v>
      </c>
    </row>
    <row r="1799" spans="1:4" ht="19.8" customHeight="1">
      <c r="A1799" s="178" t="s">
        <v>2060</v>
      </c>
      <c r="B1799" s="177">
        <v>9311445345</v>
      </c>
      <c r="C1799" s="177" t="s">
        <v>2038</v>
      </c>
      <c r="D1799" s="179">
        <v>390632</v>
      </c>
    </row>
    <row r="1800" spans="1:4" ht="19.8" customHeight="1">
      <c r="A1800" s="178" t="s">
        <v>2061</v>
      </c>
      <c r="B1800" s="177">
        <v>9818527545</v>
      </c>
      <c r="C1800" s="177" t="s">
        <v>2040</v>
      </c>
      <c r="D1800" s="179">
        <v>283017</v>
      </c>
    </row>
    <row r="1801" spans="1:4" ht="19.8" customHeight="1">
      <c r="A1801" s="178" t="s">
        <v>2062</v>
      </c>
      <c r="B1801" s="177">
        <v>9811546561</v>
      </c>
      <c r="C1801" s="177" t="s">
        <v>2038</v>
      </c>
      <c r="D1801" s="179">
        <v>414297</v>
      </c>
    </row>
    <row r="1802" spans="1:4" ht="19.8" customHeight="1">
      <c r="A1802" s="178" t="s">
        <v>2063</v>
      </c>
      <c r="B1802" s="177">
        <v>9818256569</v>
      </c>
      <c r="C1802" s="177" t="s">
        <v>2040</v>
      </c>
      <c r="D1802" s="179">
        <v>446972</v>
      </c>
    </row>
    <row r="1803" spans="1:4" ht="19.8" customHeight="1">
      <c r="A1803" s="178" t="s">
        <v>2064</v>
      </c>
      <c r="B1803" s="177">
        <v>9995555275</v>
      </c>
      <c r="C1803" s="177" t="s">
        <v>2040</v>
      </c>
      <c r="D1803" s="179">
        <v>319077</v>
      </c>
    </row>
    <row r="1804" spans="1:4" ht="19.8" customHeight="1">
      <c r="A1804" s="178" t="s">
        <v>2065</v>
      </c>
      <c r="B1804" s="177">
        <v>9312443925</v>
      </c>
      <c r="C1804" s="177" t="s">
        <v>2038</v>
      </c>
      <c r="D1804" s="179">
        <v>386725</v>
      </c>
    </row>
    <row r="1805" spans="1:4" ht="19.8" customHeight="1">
      <c r="A1805" s="178" t="s">
        <v>2066</v>
      </c>
      <c r="B1805" s="177">
        <v>9815223522</v>
      </c>
      <c r="C1805" s="177" t="s">
        <v>2040</v>
      </c>
      <c r="D1805" s="179">
        <v>445381</v>
      </c>
    </row>
    <row r="1806" spans="1:4" ht="19.8" customHeight="1">
      <c r="A1806" s="178" t="s">
        <v>2067</v>
      </c>
      <c r="B1806" s="177">
        <v>9999745876</v>
      </c>
      <c r="C1806" s="177" t="s">
        <v>2040</v>
      </c>
      <c r="D1806" s="179">
        <v>264258</v>
      </c>
    </row>
    <row r="1807" spans="1:4" ht="19.8" customHeight="1">
      <c r="A1807" s="178" t="s">
        <v>2068</v>
      </c>
      <c r="B1807" s="177">
        <v>9871325777</v>
      </c>
      <c r="C1807" s="177" t="s">
        <v>2038</v>
      </c>
      <c r="D1807" s="179">
        <v>377208</v>
      </c>
    </row>
    <row r="1808" spans="1:4" ht="19.8" customHeight="1">
      <c r="A1808" s="178" t="s">
        <v>2069</v>
      </c>
      <c r="B1808" s="177">
        <v>9815255975</v>
      </c>
      <c r="C1808" s="177" t="s">
        <v>2038</v>
      </c>
      <c r="D1808" s="179">
        <v>404395</v>
      </c>
    </row>
    <row r="1809" spans="1:4" ht="19.8" customHeight="1">
      <c r="A1809" s="178" t="s">
        <v>2070</v>
      </c>
      <c r="B1809" s="177">
        <v>9815771477</v>
      </c>
      <c r="C1809" s="177" t="s">
        <v>2038</v>
      </c>
      <c r="D1809" s="179">
        <v>382152</v>
      </c>
    </row>
    <row r="1810" spans="1:4" ht="19.8" customHeight="1">
      <c r="A1810" s="178" t="s">
        <v>2071</v>
      </c>
      <c r="B1810" s="177">
        <v>9815267789</v>
      </c>
      <c r="C1810" s="177" t="s">
        <v>2040</v>
      </c>
      <c r="D1810" s="179">
        <v>173235</v>
      </c>
    </row>
    <row r="1811" spans="1:4" ht="19.8" customHeight="1">
      <c r="A1811" s="178" t="s">
        <v>2072</v>
      </c>
      <c r="B1811" s="177">
        <v>9871567727</v>
      </c>
      <c r="C1811" s="177" t="s">
        <v>2038</v>
      </c>
      <c r="D1811" s="179">
        <v>383175</v>
      </c>
    </row>
    <row r="1812" spans="1:4" ht="19.8" customHeight="1">
      <c r="A1812" s="178" t="s">
        <v>2073</v>
      </c>
      <c r="B1812" s="177">
        <v>9915855523</v>
      </c>
      <c r="C1812" s="177" t="s">
        <v>2038</v>
      </c>
      <c r="D1812" s="179">
        <v>488948</v>
      </c>
    </row>
    <row r="1813" spans="1:4" ht="19.8" customHeight="1">
      <c r="A1813" s="178" t="s">
        <v>2074</v>
      </c>
      <c r="B1813" s="177">
        <v>9811197121</v>
      </c>
      <c r="C1813" s="177" t="s">
        <v>2040</v>
      </c>
      <c r="D1813" s="179">
        <v>257270</v>
      </c>
    </row>
    <row r="1814" spans="1:4" ht="19.8" customHeight="1">
      <c r="A1814" s="178" t="s">
        <v>2075</v>
      </c>
      <c r="B1814" s="177">
        <v>9811417549</v>
      </c>
      <c r="C1814" s="177" t="s">
        <v>2040</v>
      </c>
      <c r="D1814" s="179">
        <v>404411</v>
      </c>
    </row>
    <row r="1815" spans="1:4" ht="19.8" customHeight="1">
      <c r="A1815" s="178" t="s">
        <v>2076</v>
      </c>
      <c r="B1815" s="177">
        <v>9654949393</v>
      </c>
      <c r="C1815" s="177" t="s">
        <v>2040</v>
      </c>
      <c r="D1815" s="179">
        <v>492927</v>
      </c>
    </row>
    <row r="1816" spans="1:4" ht="19.8" customHeight="1">
      <c r="A1816" s="178" t="s">
        <v>2077</v>
      </c>
      <c r="B1816" s="177">
        <v>9711252527</v>
      </c>
      <c r="C1816" s="177" t="s">
        <v>2038</v>
      </c>
      <c r="D1816" s="179">
        <v>420625</v>
      </c>
    </row>
    <row r="1817" spans="1:4" ht="19.8" customHeight="1">
      <c r="A1817" s="178" t="s">
        <v>2078</v>
      </c>
      <c r="B1817" s="177">
        <v>9818553299</v>
      </c>
      <c r="C1817" s="177" t="s">
        <v>2040</v>
      </c>
      <c r="D1817" s="179">
        <v>414322</v>
      </c>
    </row>
    <row r="1818" spans="1:4" ht="19.8" customHeight="1">
      <c r="A1818" s="178" t="s">
        <v>2079</v>
      </c>
      <c r="B1818" s="177">
        <v>7838693975</v>
      </c>
      <c r="C1818" s="177" t="s">
        <v>2040</v>
      </c>
      <c r="D1818" s="179">
        <v>118108</v>
      </c>
    </row>
    <row r="1819" spans="1:4" ht="19.8" customHeight="1">
      <c r="A1819" s="178" t="s">
        <v>2080</v>
      </c>
      <c r="B1819" s="177">
        <v>9811529429</v>
      </c>
      <c r="C1819" s="177" t="s">
        <v>2040</v>
      </c>
      <c r="D1819" s="179">
        <v>120429</v>
      </c>
    </row>
    <row r="1820" spans="1:4" ht="19.8" customHeight="1">
      <c r="A1820" s="178" t="s">
        <v>2081</v>
      </c>
      <c r="B1820" s="177">
        <v>9815924725</v>
      </c>
      <c r="C1820" s="177" t="s">
        <v>2040</v>
      </c>
      <c r="D1820" s="179">
        <v>377141</v>
      </c>
    </row>
    <row r="1821" spans="1:4" ht="19.8" customHeight="1">
      <c r="A1821" s="178" t="s">
        <v>2082</v>
      </c>
      <c r="B1821" s="177">
        <v>9873319933</v>
      </c>
      <c r="C1821" s="177" t="s">
        <v>2038</v>
      </c>
      <c r="D1821" s="179">
        <v>491139</v>
      </c>
    </row>
    <row r="1822" spans="1:4" ht="19.8" customHeight="1">
      <c r="A1822" s="178" t="s">
        <v>2083</v>
      </c>
      <c r="B1822" s="177">
        <v>9312283932</v>
      </c>
      <c r="C1822" s="177" t="s">
        <v>2040</v>
      </c>
      <c r="D1822" s="179">
        <v>397421</v>
      </c>
    </row>
    <row r="1823" spans="1:4" ht="19.8" customHeight="1">
      <c r="A1823" s="178" t="s">
        <v>2084</v>
      </c>
      <c r="B1823" s="177">
        <v>9995599998</v>
      </c>
      <c r="C1823" s="177" t="s">
        <v>2038</v>
      </c>
      <c r="D1823" s="179">
        <v>280500</v>
      </c>
    </row>
    <row r="1824" spans="1:4" ht="19.8" customHeight="1">
      <c r="A1824" s="178" t="s">
        <v>2085</v>
      </c>
      <c r="B1824" s="177">
        <v>9313258178</v>
      </c>
      <c r="C1824" s="177" t="s">
        <v>2040</v>
      </c>
      <c r="D1824" s="179">
        <v>329952</v>
      </c>
    </row>
    <row r="1825" spans="1:4" ht="19.8" customHeight="1">
      <c r="A1825" s="178" t="s">
        <v>2086</v>
      </c>
      <c r="B1825" s="177">
        <v>9312558729</v>
      </c>
      <c r="C1825" s="177" t="s">
        <v>2040</v>
      </c>
      <c r="D1825" s="179">
        <v>450427</v>
      </c>
    </row>
    <row r="1826" spans="1:4" ht="19.8" customHeight="1">
      <c r="A1826" s="178" t="s">
        <v>2087</v>
      </c>
      <c r="B1826" s="177">
        <v>9311445612</v>
      </c>
      <c r="C1826" s="177" t="s">
        <v>2040</v>
      </c>
      <c r="D1826" s="179">
        <v>172896</v>
      </c>
    </row>
    <row r="1827" spans="1:4" ht="19.8" customHeight="1">
      <c r="A1827" s="178" t="s">
        <v>2088</v>
      </c>
      <c r="B1827" s="177">
        <v>9815268775</v>
      </c>
      <c r="C1827" s="177" t="s">
        <v>2040</v>
      </c>
      <c r="D1827" s="179">
        <v>433648</v>
      </c>
    </row>
    <row r="1828" spans="1:4" ht="19.8" customHeight="1">
      <c r="A1828" s="178" t="s">
        <v>2089</v>
      </c>
      <c r="B1828" s="177">
        <v>8745915192</v>
      </c>
      <c r="C1828" s="177" t="s">
        <v>2038</v>
      </c>
      <c r="D1828" s="179">
        <v>294683</v>
      </c>
    </row>
    <row r="1829" spans="1:4" ht="19.8" customHeight="1">
      <c r="A1829" s="178" t="s">
        <v>2090</v>
      </c>
      <c r="B1829" s="177">
        <v>9311371954</v>
      </c>
      <c r="C1829" s="177" t="s">
        <v>2038</v>
      </c>
      <c r="D1829" s="179">
        <v>396706</v>
      </c>
    </row>
    <row r="1830" spans="1:4" ht="19.8" customHeight="1">
      <c r="A1830" s="178" t="s">
        <v>2091</v>
      </c>
      <c r="B1830" s="177">
        <v>9811472219</v>
      </c>
      <c r="C1830" s="177" t="s">
        <v>2038</v>
      </c>
      <c r="D1830" s="179">
        <v>277999</v>
      </c>
    </row>
    <row r="1831" spans="1:4" ht="19.8" customHeight="1">
      <c r="A1831" s="178" t="s">
        <v>2092</v>
      </c>
      <c r="B1831" s="177">
        <v>9811269292</v>
      </c>
      <c r="C1831" s="177" t="s">
        <v>2038</v>
      </c>
      <c r="D1831" s="179">
        <v>264668</v>
      </c>
    </row>
    <row r="1832" spans="1:4" ht="19.8" customHeight="1">
      <c r="A1832" s="178" t="s">
        <v>2093</v>
      </c>
      <c r="B1832" s="177">
        <v>9815128695</v>
      </c>
      <c r="C1832" s="177" t="s">
        <v>2038</v>
      </c>
      <c r="D1832" s="179">
        <v>421730</v>
      </c>
    </row>
    <row r="1833" spans="1:4" ht="19.8" customHeight="1">
      <c r="A1833" s="178" t="s">
        <v>2094</v>
      </c>
      <c r="B1833" s="177">
        <v>9815193139</v>
      </c>
      <c r="C1833" s="177" t="s">
        <v>2038</v>
      </c>
      <c r="D1833" s="179">
        <v>268775</v>
      </c>
    </row>
    <row r="1834" spans="1:4" ht="19.8" customHeight="1">
      <c r="A1834" s="178" t="s">
        <v>2095</v>
      </c>
      <c r="B1834" s="177">
        <v>9312834559</v>
      </c>
      <c r="C1834" s="177" t="s">
        <v>2038</v>
      </c>
      <c r="D1834" s="179">
        <v>383103</v>
      </c>
    </row>
    <row r="1835" spans="1:4" ht="19.8" customHeight="1">
      <c r="A1835" s="178" t="s">
        <v>2096</v>
      </c>
      <c r="B1835" s="177">
        <v>9311591237</v>
      </c>
      <c r="C1835" s="177" t="s">
        <v>2038</v>
      </c>
      <c r="D1835" s="179">
        <v>429878</v>
      </c>
    </row>
    <row r="1836" spans="1:4" ht="19.8" customHeight="1">
      <c r="A1836" s="178" t="s">
        <v>2097</v>
      </c>
      <c r="B1836" s="177">
        <v>9654135913</v>
      </c>
      <c r="C1836" s="177" t="s">
        <v>2038</v>
      </c>
      <c r="D1836" s="179">
        <v>216447</v>
      </c>
    </row>
    <row r="1837" spans="1:4" ht="19.8" customHeight="1">
      <c r="A1837" s="178" t="s">
        <v>512</v>
      </c>
      <c r="B1837" s="177">
        <v>9911155555</v>
      </c>
      <c r="C1837" s="177" t="s">
        <v>2038</v>
      </c>
      <c r="D1837" s="179">
        <v>158964</v>
      </c>
    </row>
    <row r="1838" spans="1:4" ht="19.8" customHeight="1">
      <c r="A1838" s="178" t="s">
        <v>2098</v>
      </c>
      <c r="B1838" s="177">
        <v>8865521784</v>
      </c>
      <c r="C1838" s="177" t="s">
        <v>2038</v>
      </c>
      <c r="D1838" s="179">
        <v>231139</v>
      </c>
    </row>
    <row r="1839" spans="1:4" ht="19.8" customHeight="1">
      <c r="A1839" s="178" t="s">
        <v>2099</v>
      </c>
      <c r="B1839" s="177">
        <v>8585921336</v>
      </c>
      <c r="C1839" s="177" t="s">
        <v>2038</v>
      </c>
      <c r="D1839" s="179">
        <v>198947</v>
      </c>
    </row>
    <row r="1840" spans="1:4" ht="19.8" customHeight="1">
      <c r="A1840" s="178" t="s">
        <v>2100</v>
      </c>
      <c r="B1840" s="177">
        <v>9811343737</v>
      </c>
      <c r="C1840" s="177" t="s">
        <v>2038</v>
      </c>
      <c r="D1840" s="179">
        <v>497213</v>
      </c>
    </row>
    <row r="1841" spans="1:4" ht="19.8" customHeight="1">
      <c r="A1841" s="178" t="s">
        <v>2101</v>
      </c>
      <c r="B1841" s="177">
        <v>9355154512</v>
      </c>
      <c r="C1841" s="177" t="s">
        <v>2038</v>
      </c>
      <c r="D1841" s="179">
        <v>139164</v>
      </c>
    </row>
    <row r="1842" spans="1:4" ht="19.8" customHeight="1">
      <c r="A1842" s="178" t="s">
        <v>2102</v>
      </c>
      <c r="B1842" s="177">
        <v>9711273682</v>
      </c>
      <c r="C1842" s="177" t="s">
        <v>2038</v>
      </c>
      <c r="D1842" s="179">
        <v>271965</v>
      </c>
    </row>
    <row r="1843" spans="1:4" ht="19.8" customHeight="1">
      <c r="A1843" s="178" t="s">
        <v>2103</v>
      </c>
      <c r="B1843" s="177">
        <v>9815462356</v>
      </c>
      <c r="C1843" s="177" t="s">
        <v>2038</v>
      </c>
      <c r="D1843" s="179">
        <v>267361</v>
      </c>
    </row>
    <row r="1844" spans="1:4" ht="19.8" customHeight="1">
      <c r="A1844" s="178" t="s">
        <v>2104</v>
      </c>
      <c r="B1844" s="177">
        <v>8865379586</v>
      </c>
      <c r="C1844" s="177" t="s">
        <v>2038</v>
      </c>
      <c r="D1844" s="179">
        <v>299425</v>
      </c>
    </row>
    <row r="1845" spans="1:4" ht="19.8" customHeight="1">
      <c r="A1845" s="178" t="s">
        <v>2105</v>
      </c>
      <c r="B1845" s="177">
        <v>8586868628</v>
      </c>
      <c r="C1845" s="177" t="s">
        <v>2038</v>
      </c>
      <c r="D1845" s="179">
        <v>369021</v>
      </c>
    </row>
    <row r="1846" spans="1:4" ht="19.8" customHeight="1">
      <c r="A1846" s="178" t="s">
        <v>2106</v>
      </c>
      <c r="B1846" s="177">
        <v>9811272965</v>
      </c>
      <c r="C1846" s="177" t="s">
        <v>2038</v>
      </c>
      <c r="D1846" s="179">
        <v>489464</v>
      </c>
    </row>
    <row r="1847" spans="1:4" ht="19.8" customHeight="1">
      <c r="A1847" s="178" t="s">
        <v>2107</v>
      </c>
      <c r="B1847" s="177">
        <v>9815665675</v>
      </c>
      <c r="C1847" s="177" t="s">
        <v>2038</v>
      </c>
      <c r="D1847" s="179">
        <v>332060</v>
      </c>
    </row>
    <row r="1848" spans="1:4" ht="19.8" customHeight="1">
      <c r="A1848" s="178" t="s">
        <v>2108</v>
      </c>
      <c r="B1848" s="177">
        <v>9999959516</v>
      </c>
      <c r="C1848" s="177" t="s">
        <v>2038</v>
      </c>
      <c r="D1848" s="179">
        <v>464272</v>
      </c>
    </row>
    <row r="1849" spans="1:4" ht="19.8" customHeight="1">
      <c r="A1849" s="178" t="s">
        <v>2109</v>
      </c>
      <c r="B1849" s="177">
        <v>9815293678</v>
      </c>
      <c r="C1849" s="177" t="s">
        <v>2110</v>
      </c>
      <c r="D1849" s="179">
        <v>211357</v>
      </c>
    </row>
    <row r="1850" spans="1:4" ht="19.8" customHeight="1">
      <c r="A1850" s="178" t="s">
        <v>2111</v>
      </c>
      <c r="B1850" s="177">
        <v>8855391552</v>
      </c>
      <c r="C1850" s="177" t="s">
        <v>2112</v>
      </c>
      <c r="D1850" s="179">
        <v>323832</v>
      </c>
    </row>
    <row r="1851" spans="1:4" ht="19.8" customHeight="1">
      <c r="A1851" s="178" t="s">
        <v>2113</v>
      </c>
      <c r="B1851" s="177">
        <v>9815236148</v>
      </c>
      <c r="C1851" s="177" t="s">
        <v>2112</v>
      </c>
      <c r="D1851" s="179">
        <v>288450</v>
      </c>
    </row>
    <row r="1852" spans="1:4" ht="19.8" customHeight="1">
      <c r="A1852" s="178" t="s">
        <v>2114</v>
      </c>
      <c r="B1852" s="177">
        <v>9999145142</v>
      </c>
      <c r="C1852" s="177" t="s">
        <v>2112</v>
      </c>
      <c r="D1852" s="179">
        <v>342562</v>
      </c>
    </row>
    <row r="1853" spans="1:4" ht="19.8" customHeight="1">
      <c r="A1853" s="178" t="s">
        <v>2115</v>
      </c>
      <c r="B1853" s="177">
        <v>9565955552</v>
      </c>
      <c r="C1853" s="177" t="s">
        <v>2112</v>
      </c>
      <c r="D1853" s="179">
        <v>292853</v>
      </c>
    </row>
    <row r="1854" spans="1:4" ht="19.8" customHeight="1">
      <c r="A1854" s="178" t="s">
        <v>2116</v>
      </c>
      <c r="B1854" s="177">
        <v>9999458844</v>
      </c>
      <c r="C1854" s="177" t="s">
        <v>2112</v>
      </c>
      <c r="D1854" s="179">
        <v>225211</v>
      </c>
    </row>
    <row r="1855" spans="1:4" ht="19.8" customHeight="1">
      <c r="A1855" s="178" t="s">
        <v>2117</v>
      </c>
      <c r="B1855" s="177">
        <v>9313736834</v>
      </c>
      <c r="C1855" s="177" t="s">
        <v>2118</v>
      </c>
      <c r="D1855" s="179">
        <v>186767</v>
      </c>
    </row>
    <row r="1856" spans="1:4" ht="19.8" customHeight="1">
      <c r="A1856" s="178" t="s">
        <v>2119</v>
      </c>
      <c r="B1856" s="177">
        <v>9355887767</v>
      </c>
      <c r="C1856" s="177" t="s">
        <v>2118</v>
      </c>
      <c r="D1856" s="179">
        <v>101154</v>
      </c>
    </row>
    <row r="1857" spans="1:4" ht="19.8" customHeight="1">
      <c r="A1857" s="178" t="s">
        <v>2120</v>
      </c>
      <c r="B1857" s="177">
        <v>9868546752</v>
      </c>
      <c r="C1857" s="177" t="s">
        <v>2118</v>
      </c>
      <c r="D1857" s="179">
        <v>377436</v>
      </c>
    </row>
    <row r="1858" spans="1:4" ht="19.8" customHeight="1">
      <c r="A1858" s="178" t="s">
        <v>2121</v>
      </c>
      <c r="B1858" s="177">
        <v>9811115541</v>
      </c>
      <c r="C1858" s="177" t="s">
        <v>2112</v>
      </c>
      <c r="D1858" s="179">
        <v>408550</v>
      </c>
    </row>
    <row r="1859" spans="1:4" ht="19.8" customHeight="1">
      <c r="A1859" s="178" t="s">
        <v>2122</v>
      </c>
      <c r="B1859" s="177">
        <v>9815468453</v>
      </c>
      <c r="C1859" s="177" t="s">
        <v>2118</v>
      </c>
      <c r="D1859" s="179">
        <v>289856</v>
      </c>
    </row>
    <row r="1860" spans="1:4" ht="19.8" customHeight="1">
      <c r="A1860" s="178" t="s">
        <v>2123</v>
      </c>
      <c r="B1860" s="177">
        <v>9312541914</v>
      </c>
      <c r="C1860" s="177" t="s">
        <v>2118</v>
      </c>
      <c r="D1860" s="179">
        <v>326362</v>
      </c>
    </row>
    <row r="1861" spans="1:4" ht="19.8" customHeight="1">
      <c r="A1861" s="178" t="s">
        <v>2124</v>
      </c>
      <c r="B1861" s="177">
        <v>9899163771</v>
      </c>
      <c r="C1861" s="177" t="s">
        <v>2118</v>
      </c>
      <c r="D1861" s="179">
        <v>158246</v>
      </c>
    </row>
    <row r="1862" spans="1:4" ht="19.8" customHeight="1">
      <c r="A1862" s="178" t="s">
        <v>2125</v>
      </c>
      <c r="B1862" s="177">
        <v>9868432135</v>
      </c>
      <c r="C1862" s="177" t="s">
        <v>2118</v>
      </c>
      <c r="D1862" s="179">
        <v>189258</v>
      </c>
    </row>
    <row r="1863" spans="1:4" ht="19.8" customHeight="1">
      <c r="A1863" s="178" t="s">
        <v>2126</v>
      </c>
      <c r="B1863" s="177">
        <v>9873791599</v>
      </c>
      <c r="C1863" s="177" t="s">
        <v>2118</v>
      </c>
      <c r="D1863" s="179">
        <v>348839</v>
      </c>
    </row>
    <row r="1864" spans="1:4" ht="19.8" customHeight="1">
      <c r="A1864" s="178" t="s">
        <v>2127</v>
      </c>
      <c r="B1864" s="177">
        <v>9873651775</v>
      </c>
      <c r="C1864" s="177" t="s">
        <v>2112</v>
      </c>
      <c r="D1864" s="179">
        <v>430663</v>
      </c>
    </row>
    <row r="1865" spans="1:4" ht="19.8" customHeight="1">
      <c r="A1865" s="178" t="s">
        <v>2128</v>
      </c>
      <c r="B1865" s="177">
        <v>9891415373</v>
      </c>
      <c r="C1865" s="177" t="s">
        <v>2118</v>
      </c>
      <c r="D1865" s="179">
        <v>235434</v>
      </c>
    </row>
    <row r="1866" spans="1:4" ht="19.8" customHeight="1">
      <c r="A1866" s="178" t="s">
        <v>2129</v>
      </c>
      <c r="B1866" s="177">
        <v>9811681151</v>
      </c>
      <c r="C1866" s="177" t="s">
        <v>2118</v>
      </c>
      <c r="D1866" s="179">
        <v>117444</v>
      </c>
    </row>
    <row r="1867" spans="1:4" ht="19.8" customHeight="1">
      <c r="A1867" s="178" t="s">
        <v>2130</v>
      </c>
      <c r="B1867" s="177">
        <v>9999632427</v>
      </c>
      <c r="C1867" s="177" t="s">
        <v>2118</v>
      </c>
      <c r="D1867" s="179">
        <v>135387</v>
      </c>
    </row>
    <row r="1868" spans="1:4" ht="19.8" customHeight="1">
      <c r="A1868" s="178" t="s">
        <v>2131</v>
      </c>
      <c r="B1868" s="177">
        <v>9968577347</v>
      </c>
      <c r="C1868" s="177" t="s">
        <v>2112</v>
      </c>
      <c r="D1868" s="179">
        <v>264572</v>
      </c>
    </row>
    <row r="1869" spans="1:4" ht="19.8" customHeight="1">
      <c r="A1869" s="178" t="s">
        <v>2132</v>
      </c>
      <c r="B1869" s="177">
        <v>9655316881</v>
      </c>
      <c r="C1869" s="177" t="s">
        <v>2118</v>
      </c>
      <c r="D1869" s="179">
        <v>219805</v>
      </c>
    </row>
    <row r="1870" spans="1:4" ht="19.8" customHeight="1">
      <c r="A1870" s="178" t="s">
        <v>2133</v>
      </c>
      <c r="B1870" s="177">
        <v>9312667366</v>
      </c>
      <c r="C1870" s="177" t="s">
        <v>2118</v>
      </c>
      <c r="D1870" s="179">
        <v>391179</v>
      </c>
    </row>
    <row r="1871" spans="1:4" ht="19.8" customHeight="1">
      <c r="A1871" s="178" t="s">
        <v>2134</v>
      </c>
      <c r="B1871" s="177">
        <v>9818749358</v>
      </c>
      <c r="C1871" s="177" t="s">
        <v>2118</v>
      </c>
      <c r="D1871" s="179">
        <v>141291</v>
      </c>
    </row>
    <row r="1872" spans="1:4" ht="19.8" customHeight="1">
      <c r="A1872" s="178" t="s">
        <v>2135</v>
      </c>
      <c r="B1872" s="177">
        <v>9971718226</v>
      </c>
      <c r="C1872" s="177" t="s">
        <v>2112</v>
      </c>
      <c r="D1872" s="179">
        <v>492401</v>
      </c>
    </row>
    <row r="1873" spans="1:4" ht="19.8" customHeight="1">
      <c r="A1873" s="178" t="s">
        <v>2136</v>
      </c>
      <c r="B1873" s="177">
        <v>9915445816</v>
      </c>
      <c r="C1873" s="177" t="s">
        <v>2118</v>
      </c>
      <c r="D1873" s="179">
        <v>242491</v>
      </c>
    </row>
    <row r="1874" spans="1:4" ht="19.8" customHeight="1">
      <c r="A1874" s="178" t="s">
        <v>2137</v>
      </c>
      <c r="B1874" s="177">
        <v>9899719535</v>
      </c>
      <c r="C1874" s="177" t="s">
        <v>2118</v>
      </c>
      <c r="D1874" s="179">
        <v>257352</v>
      </c>
    </row>
    <row r="1875" spans="1:4" ht="19.8" customHeight="1">
      <c r="A1875" s="178" t="s">
        <v>2138</v>
      </c>
      <c r="B1875" s="177">
        <v>9213652825</v>
      </c>
      <c r="C1875" s="177" t="s">
        <v>2118</v>
      </c>
      <c r="D1875" s="179">
        <v>333401</v>
      </c>
    </row>
    <row r="1876" spans="1:4" ht="19.8" customHeight="1">
      <c r="A1876" s="178" t="s">
        <v>2139</v>
      </c>
      <c r="B1876" s="177">
        <v>9315577655</v>
      </c>
      <c r="C1876" s="177" t="s">
        <v>2118</v>
      </c>
      <c r="D1876" s="179">
        <v>453961</v>
      </c>
    </row>
    <row r="1877" spans="1:4" ht="19.8" customHeight="1">
      <c r="A1877" s="178" t="s">
        <v>2140</v>
      </c>
      <c r="B1877" s="177">
        <v>9915655461</v>
      </c>
      <c r="C1877" s="177" t="s">
        <v>2118</v>
      </c>
      <c r="D1877" s="179">
        <v>238365</v>
      </c>
    </row>
    <row r="1878" spans="1:4" ht="19.8" customHeight="1">
      <c r="A1878" s="178" t="s">
        <v>2141</v>
      </c>
      <c r="B1878" s="177">
        <v>9654549755</v>
      </c>
      <c r="C1878" s="177" t="s">
        <v>2118</v>
      </c>
      <c r="D1878" s="179">
        <v>243248</v>
      </c>
    </row>
    <row r="1879" spans="1:4" ht="19.8" customHeight="1">
      <c r="A1879" s="178" t="s">
        <v>2142</v>
      </c>
      <c r="B1879" s="177">
        <v>8755519551</v>
      </c>
      <c r="C1879" s="177" t="s">
        <v>2118</v>
      </c>
      <c r="D1879" s="179">
        <v>424015</v>
      </c>
    </row>
    <row r="1880" spans="1:4" ht="19.8" customHeight="1">
      <c r="A1880" s="178" t="s">
        <v>2143</v>
      </c>
      <c r="B1880" s="177">
        <v>9891614572</v>
      </c>
      <c r="C1880" s="177" t="s">
        <v>2118</v>
      </c>
      <c r="D1880" s="179">
        <v>362663</v>
      </c>
    </row>
    <row r="1881" spans="1:4" ht="19.8" customHeight="1">
      <c r="A1881" s="178" t="s">
        <v>2144</v>
      </c>
      <c r="B1881" s="177">
        <v>9815254789</v>
      </c>
      <c r="C1881" s="177" t="s">
        <v>2118</v>
      </c>
      <c r="D1881" s="179">
        <v>392532</v>
      </c>
    </row>
    <row r="1882" spans="1:4" ht="19.8" customHeight="1">
      <c r="A1882" s="178" t="s">
        <v>2145</v>
      </c>
      <c r="B1882" s="177">
        <v>8755998488</v>
      </c>
      <c r="C1882" s="177" t="s">
        <v>2112</v>
      </c>
      <c r="D1882" s="179">
        <v>149886</v>
      </c>
    </row>
    <row r="1883" spans="1:4" ht="19.8" customHeight="1">
      <c r="A1883" s="178" t="s">
        <v>2146</v>
      </c>
      <c r="B1883" s="177">
        <v>9212317521</v>
      </c>
      <c r="C1883" s="177" t="s">
        <v>2112</v>
      </c>
      <c r="D1883" s="179">
        <v>155863</v>
      </c>
    </row>
    <row r="1884" spans="1:4" ht="19.8" customHeight="1">
      <c r="A1884" s="178" t="s">
        <v>2147</v>
      </c>
      <c r="B1884" s="177">
        <v>9971911137</v>
      </c>
      <c r="C1884" s="177" t="s">
        <v>2118</v>
      </c>
      <c r="D1884" s="179">
        <v>310134</v>
      </c>
    </row>
    <row r="1885" spans="1:4" ht="19.8" customHeight="1">
      <c r="A1885" s="178" t="s">
        <v>2148</v>
      </c>
      <c r="B1885" s="177">
        <v>7553652355</v>
      </c>
      <c r="C1885" s="177" t="s">
        <v>2118</v>
      </c>
      <c r="D1885" s="179">
        <v>314987</v>
      </c>
    </row>
    <row r="1886" spans="1:4" ht="19.8" customHeight="1">
      <c r="A1886" s="178" t="s">
        <v>2149</v>
      </c>
      <c r="B1886" s="177">
        <v>9971723595</v>
      </c>
      <c r="C1886" s="177" t="s">
        <v>2112</v>
      </c>
      <c r="D1886" s="179">
        <v>455731</v>
      </c>
    </row>
    <row r="1887" spans="1:4" ht="19.8" customHeight="1">
      <c r="A1887" s="178" t="s">
        <v>2150</v>
      </c>
      <c r="B1887" s="177">
        <v>9545521977</v>
      </c>
      <c r="C1887" s="177" t="s">
        <v>2118</v>
      </c>
      <c r="D1887" s="179">
        <v>268296</v>
      </c>
    </row>
    <row r="1888" spans="1:4" ht="19.8" customHeight="1">
      <c r="A1888" s="178" t="s">
        <v>2151</v>
      </c>
      <c r="B1888" s="177">
        <v>9871219411</v>
      </c>
      <c r="C1888" s="177" t="s">
        <v>2118</v>
      </c>
      <c r="D1888" s="179">
        <v>383149</v>
      </c>
    </row>
    <row r="1889" spans="1:4" ht="19.8" customHeight="1">
      <c r="A1889" s="178" t="s">
        <v>674</v>
      </c>
      <c r="B1889" s="177">
        <v>9268135418</v>
      </c>
      <c r="C1889" s="177" t="s">
        <v>2118</v>
      </c>
      <c r="D1889" s="179">
        <v>166406</v>
      </c>
    </row>
    <row r="1890" spans="1:4" ht="19.8" customHeight="1">
      <c r="A1890" s="178" t="s">
        <v>2152</v>
      </c>
      <c r="B1890" s="177">
        <v>9811153535</v>
      </c>
      <c r="C1890" s="177" t="s">
        <v>2118</v>
      </c>
      <c r="D1890" s="179">
        <v>102111</v>
      </c>
    </row>
    <row r="1891" spans="1:4" ht="19.8" customHeight="1">
      <c r="A1891" s="178" t="s">
        <v>2153</v>
      </c>
      <c r="B1891" s="177">
        <v>9565321615</v>
      </c>
      <c r="C1891" s="177" t="s">
        <v>2118</v>
      </c>
      <c r="D1891" s="179">
        <v>391731</v>
      </c>
    </row>
    <row r="1892" spans="1:4" ht="19.8" customHeight="1">
      <c r="A1892" s="178" t="s">
        <v>2154</v>
      </c>
      <c r="B1892" s="177">
        <v>9815631612</v>
      </c>
      <c r="C1892" s="177" t="s">
        <v>2112</v>
      </c>
      <c r="D1892" s="179">
        <v>224058</v>
      </c>
    </row>
    <row r="1893" spans="1:4" ht="19.8" customHeight="1">
      <c r="A1893" s="178" t="s">
        <v>2155</v>
      </c>
      <c r="B1893" s="177">
        <v>9811479985</v>
      </c>
      <c r="C1893" s="177" t="s">
        <v>2118</v>
      </c>
      <c r="D1893" s="179">
        <v>447401</v>
      </c>
    </row>
    <row r="1894" spans="1:4" ht="19.8" customHeight="1">
      <c r="A1894" s="178" t="s">
        <v>2156</v>
      </c>
      <c r="B1894" s="177">
        <v>9899255195</v>
      </c>
      <c r="C1894" s="177" t="s">
        <v>2118</v>
      </c>
      <c r="D1894" s="179">
        <v>387038</v>
      </c>
    </row>
    <row r="1895" spans="1:4" ht="19.8" customHeight="1">
      <c r="A1895" s="178" t="s">
        <v>2157</v>
      </c>
      <c r="B1895" s="177">
        <v>9355135479</v>
      </c>
      <c r="C1895" s="177" t="s">
        <v>2112</v>
      </c>
      <c r="D1895" s="179">
        <v>299343</v>
      </c>
    </row>
    <row r="1896" spans="1:4" ht="19.8" customHeight="1">
      <c r="A1896" s="178" t="s">
        <v>2158</v>
      </c>
      <c r="B1896" s="177">
        <v>9871154643</v>
      </c>
      <c r="C1896" s="177" t="s">
        <v>2112</v>
      </c>
      <c r="D1896" s="179">
        <v>163591</v>
      </c>
    </row>
    <row r="1897" spans="1:4" ht="19.8" customHeight="1">
      <c r="A1897" s="178" t="s">
        <v>2159</v>
      </c>
      <c r="B1897" s="177">
        <v>9818866943</v>
      </c>
      <c r="C1897" s="177" t="s">
        <v>2118</v>
      </c>
      <c r="D1897" s="179">
        <v>105238</v>
      </c>
    </row>
    <row r="1898" spans="1:4" ht="19.8" customHeight="1">
      <c r="A1898" s="178" t="s">
        <v>2160</v>
      </c>
      <c r="B1898" s="177">
        <v>9213335562</v>
      </c>
      <c r="C1898" s="177" t="s">
        <v>2118</v>
      </c>
      <c r="D1898" s="179">
        <v>203090</v>
      </c>
    </row>
    <row r="1899" spans="1:4" ht="19.8" customHeight="1">
      <c r="A1899" s="178" t="s">
        <v>2161</v>
      </c>
      <c r="B1899" s="177">
        <v>9815156841</v>
      </c>
      <c r="C1899" s="177" t="s">
        <v>2118</v>
      </c>
      <c r="D1899" s="179">
        <v>457067</v>
      </c>
    </row>
    <row r="1900" spans="1:4" ht="19.8" customHeight="1">
      <c r="A1900" s="178" t="s">
        <v>2162</v>
      </c>
      <c r="B1900" s="177">
        <v>9565259953</v>
      </c>
      <c r="C1900" s="177" t="s">
        <v>2112</v>
      </c>
      <c r="D1900" s="179">
        <v>338521</v>
      </c>
    </row>
    <row r="1901" spans="1:4" ht="19.8" customHeight="1">
      <c r="A1901" s="178" t="s">
        <v>2163</v>
      </c>
      <c r="B1901" s="177">
        <v>9255857656</v>
      </c>
      <c r="C1901" s="177" t="s">
        <v>2118</v>
      </c>
      <c r="D1901" s="179">
        <v>142293</v>
      </c>
    </row>
    <row r="1902" spans="1:4" ht="19.8" customHeight="1">
      <c r="A1902" s="178" t="s">
        <v>2164</v>
      </c>
      <c r="B1902" s="177">
        <v>9718555945</v>
      </c>
      <c r="C1902" s="177" t="s">
        <v>2112</v>
      </c>
      <c r="D1902" s="179">
        <v>129798</v>
      </c>
    </row>
    <row r="1903" spans="1:4" ht="19.8" customHeight="1">
      <c r="A1903" s="178" t="s">
        <v>2165</v>
      </c>
      <c r="B1903" s="177">
        <v>9873811358</v>
      </c>
      <c r="C1903" s="177" t="s">
        <v>2112</v>
      </c>
      <c r="D1903" s="179">
        <v>321456</v>
      </c>
    </row>
    <row r="1904" spans="1:4" ht="19.8" customHeight="1">
      <c r="A1904" s="178" t="s">
        <v>576</v>
      </c>
      <c r="B1904" s="177">
        <v>9911795774</v>
      </c>
      <c r="C1904" s="177" t="s">
        <v>2112</v>
      </c>
      <c r="D1904" s="179">
        <v>344875</v>
      </c>
    </row>
    <row r="1905" spans="1:4" ht="19.8" customHeight="1">
      <c r="A1905" s="178" t="s">
        <v>2166</v>
      </c>
      <c r="B1905" s="177">
        <v>9868199535</v>
      </c>
      <c r="C1905" s="177" t="s">
        <v>2112</v>
      </c>
      <c r="D1905" s="179">
        <v>289054</v>
      </c>
    </row>
    <row r="1906" spans="1:4" ht="19.8" customHeight="1">
      <c r="A1906" s="178" t="s">
        <v>2167</v>
      </c>
      <c r="B1906" s="177">
        <v>9958291855</v>
      </c>
      <c r="C1906" s="177" t="s">
        <v>2112</v>
      </c>
      <c r="D1906" s="179">
        <v>437157</v>
      </c>
    </row>
    <row r="1907" spans="1:4" ht="19.8" customHeight="1">
      <c r="A1907" s="178" t="s">
        <v>2168</v>
      </c>
      <c r="B1907" s="177">
        <v>9815872985</v>
      </c>
      <c r="C1907" s="177" t="s">
        <v>2112</v>
      </c>
      <c r="D1907" s="179">
        <v>142297</v>
      </c>
    </row>
    <row r="1908" spans="1:4" ht="19.8" customHeight="1">
      <c r="A1908" s="178" t="s">
        <v>2169</v>
      </c>
      <c r="B1908" s="177">
        <v>9811129183</v>
      </c>
      <c r="C1908" s="177" t="s">
        <v>2112</v>
      </c>
      <c r="D1908" s="179">
        <v>209084</v>
      </c>
    </row>
    <row r="1909" spans="1:4" ht="19.8" customHeight="1">
      <c r="A1909" s="178" t="s">
        <v>2170</v>
      </c>
      <c r="B1909" s="177">
        <v>9899457555</v>
      </c>
      <c r="C1909" s="177" t="s">
        <v>2112</v>
      </c>
      <c r="D1909" s="179">
        <v>293881</v>
      </c>
    </row>
    <row r="1910" spans="1:4" ht="19.8" customHeight="1">
      <c r="A1910" s="178" t="s">
        <v>2171</v>
      </c>
      <c r="B1910" s="177">
        <v>9815858228</v>
      </c>
      <c r="C1910" s="177" t="s">
        <v>2118</v>
      </c>
      <c r="D1910" s="179">
        <v>340148</v>
      </c>
    </row>
    <row r="1911" spans="1:4" ht="19.8" customHeight="1">
      <c r="A1911" s="178" t="s">
        <v>2172</v>
      </c>
      <c r="B1911" s="177">
        <v>9212381835</v>
      </c>
      <c r="C1911" s="177" t="s">
        <v>2118</v>
      </c>
      <c r="D1911" s="179">
        <v>245190</v>
      </c>
    </row>
    <row r="1912" spans="1:4" ht="19.8" customHeight="1">
      <c r="A1912" s="178" t="s">
        <v>2173</v>
      </c>
      <c r="B1912" s="177">
        <v>9818544424</v>
      </c>
      <c r="C1912" s="177" t="s">
        <v>2118</v>
      </c>
      <c r="D1912" s="179">
        <v>466298</v>
      </c>
    </row>
    <row r="1913" spans="1:4" ht="19.8" customHeight="1">
      <c r="A1913" s="178" t="s">
        <v>2174</v>
      </c>
      <c r="B1913" s="177">
        <v>9911677556</v>
      </c>
      <c r="C1913" s="177" t="s">
        <v>2118</v>
      </c>
      <c r="D1913" s="179">
        <v>120677</v>
      </c>
    </row>
    <row r="1914" spans="1:4" ht="19.8" customHeight="1">
      <c r="A1914" s="178" t="s">
        <v>2175</v>
      </c>
      <c r="B1914" s="177">
        <v>9278691445</v>
      </c>
      <c r="C1914" s="177" t="s">
        <v>2118</v>
      </c>
      <c r="D1914" s="179">
        <v>283446</v>
      </c>
    </row>
    <row r="1915" spans="1:4" ht="19.8" customHeight="1">
      <c r="A1915" s="178" t="s">
        <v>2176</v>
      </c>
      <c r="B1915" s="177">
        <v>9899676751</v>
      </c>
      <c r="C1915" s="177" t="s">
        <v>2112</v>
      </c>
      <c r="D1915" s="179">
        <v>165090</v>
      </c>
    </row>
    <row r="1916" spans="1:4" ht="19.8" customHeight="1">
      <c r="A1916" s="178" t="s">
        <v>2177</v>
      </c>
      <c r="B1916" s="177">
        <v>9315568822</v>
      </c>
      <c r="C1916" s="177" t="s">
        <v>2118</v>
      </c>
      <c r="D1916" s="179">
        <v>322567</v>
      </c>
    </row>
    <row r="1917" spans="1:4" ht="19.8" customHeight="1">
      <c r="A1917" s="178" t="s">
        <v>2178</v>
      </c>
      <c r="B1917" s="177">
        <v>9289313755</v>
      </c>
      <c r="C1917" s="177" t="s">
        <v>2118</v>
      </c>
      <c r="D1917" s="179">
        <v>399375</v>
      </c>
    </row>
    <row r="1918" spans="1:4" ht="19.8" customHeight="1">
      <c r="A1918" s="178" t="s">
        <v>2179</v>
      </c>
      <c r="B1918" s="177">
        <v>8865456854</v>
      </c>
      <c r="C1918" s="177" t="s">
        <v>2118</v>
      </c>
      <c r="D1918" s="179">
        <v>262732</v>
      </c>
    </row>
    <row r="1919" spans="1:4" ht="19.8" customHeight="1">
      <c r="A1919" s="178" t="s">
        <v>2180</v>
      </c>
      <c r="B1919" s="177">
        <v>9899321525</v>
      </c>
      <c r="C1919" s="177" t="s">
        <v>2112</v>
      </c>
      <c r="D1919" s="179">
        <v>392020</v>
      </c>
    </row>
    <row r="1920" spans="1:4" ht="19.8" customHeight="1">
      <c r="A1920" s="178" t="s">
        <v>2181</v>
      </c>
      <c r="B1920" s="177">
        <v>9711224645</v>
      </c>
      <c r="C1920" s="177" t="s">
        <v>2118</v>
      </c>
      <c r="D1920" s="179">
        <v>365091</v>
      </c>
    </row>
    <row r="1921" spans="1:4" ht="19.8" customHeight="1">
      <c r="A1921" s="178" t="s">
        <v>2182</v>
      </c>
      <c r="B1921" s="177">
        <v>9211353645</v>
      </c>
      <c r="C1921" s="177" t="s">
        <v>2118</v>
      </c>
      <c r="D1921" s="179">
        <v>165705</v>
      </c>
    </row>
    <row r="1922" spans="1:4" ht="19.8" customHeight="1">
      <c r="A1922" s="178" t="s">
        <v>2183</v>
      </c>
      <c r="B1922" s="177">
        <v>9873414597</v>
      </c>
      <c r="C1922" s="177" t="s">
        <v>2118</v>
      </c>
      <c r="D1922" s="179">
        <v>373359</v>
      </c>
    </row>
    <row r="1923" spans="1:4" ht="19.8" customHeight="1">
      <c r="A1923" s="178" t="s">
        <v>610</v>
      </c>
      <c r="B1923" s="177">
        <v>9582534131</v>
      </c>
      <c r="C1923" s="177" t="s">
        <v>2118</v>
      </c>
      <c r="D1923" s="179">
        <v>164232</v>
      </c>
    </row>
    <row r="1924" spans="1:4" ht="19.8" customHeight="1">
      <c r="A1924" s="178" t="s">
        <v>2184</v>
      </c>
      <c r="B1924" s="177">
        <v>9811837857</v>
      </c>
      <c r="C1924" s="177" t="s">
        <v>2118</v>
      </c>
      <c r="D1924" s="179">
        <v>359567</v>
      </c>
    </row>
    <row r="1925" spans="1:4" ht="19.8" customHeight="1">
      <c r="A1925" s="178" t="s">
        <v>2185</v>
      </c>
      <c r="B1925" s="177">
        <v>9811155435</v>
      </c>
      <c r="C1925" s="177" t="s">
        <v>2118</v>
      </c>
      <c r="D1925" s="179">
        <v>391131</v>
      </c>
    </row>
    <row r="1926" spans="1:4" ht="19.8" customHeight="1">
      <c r="A1926" s="178" t="s">
        <v>2186</v>
      </c>
      <c r="B1926" s="177">
        <v>9655725678</v>
      </c>
      <c r="C1926" s="177" t="s">
        <v>2118</v>
      </c>
      <c r="D1926" s="179">
        <v>132499</v>
      </c>
    </row>
    <row r="1927" spans="1:4" ht="19.8" customHeight="1">
      <c r="A1927" s="178" t="s">
        <v>2187</v>
      </c>
      <c r="B1927" s="177">
        <v>8855228285</v>
      </c>
      <c r="C1927" s="177" t="s">
        <v>2118</v>
      </c>
      <c r="D1927" s="179">
        <v>390239</v>
      </c>
    </row>
    <row r="1928" spans="1:4" ht="19.8" customHeight="1">
      <c r="A1928" s="178" t="s">
        <v>2188</v>
      </c>
      <c r="B1928" s="177">
        <v>9811445528</v>
      </c>
      <c r="C1928" s="177" t="s">
        <v>2112</v>
      </c>
      <c r="D1928" s="179">
        <v>495391</v>
      </c>
    </row>
    <row r="1929" spans="1:4" ht="19.8" customHeight="1">
      <c r="A1929" s="178" t="s">
        <v>2189</v>
      </c>
      <c r="B1929" s="177">
        <v>9915776232</v>
      </c>
      <c r="C1929" s="177" t="s">
        <v>2118</v>
      </c>
      <c r="D1929" s="179">
        <v>136228</v>
      </c>
    </row>
    <row r="1930" spans="1:4" ht="19.8" customHeight="1">
      <c r="A1930" s="178" t="s">
        <v>2190</v>
      </c>
      <c r="B1930" s="177">
        <v>9999292677</v>
      </c>
      <c r="C1930" s="177" t="s">
        <v>2118</v>
      </c>
      <c r="D1930" s="179">
        <v>213633</v>
      </c>
    </row>
    <row r="1931" spans="1:4" ht="19.8" customHeight="1">
      <c r="A1931" s="178" t="s">
        <v>2191</v>
      </c>
      <c r="B1931" s="177">
        <v>9215599594</v>
      </c>
      <c r="C1931" s="177" t="s">
        <v>2118</v>
      </c>
      <c r="D1931" s="179">
        <v>150131</v>
      </c>
    </row>
    <row r="1932" spans="1:4" ht="19.8" customHeight="1">
      <c r="A1932" s="178" t="s">
        <v>2192</v>
      </c>
      <c r="B1932" s="177">
        <v>9811523564</v>
      </c>
      <c r="C1932" s="177" t="s">
        <v>2118</v>
      </c>
      <c r="D1932" s="179">
        <v>277119</v>
      </c>
    </row>
    <row r="1933" spans="1:4" ht="19.8" customHeight="1">
      <c r="A1933" s="178" t="s">
        <v>2193</v>
      </c>
      <c r="B1933" s="177">
        <v>9711166212</v>
      </c>
      <c r="C1933" s="177" t="s">
        <v>2112</v>
      </c>
      <c r="D1933" s="179">
        <v>364112</v>
      </c>
    </row>
    <row r="1934" spans="1:4" ht="19.8" customHeight="1">
      <c r="A1934" s="178" t="s">
        <v>2194</v>
      </c>
      <c r="B1934" s="177">
        <v>9355882214</v>
      </c>
      <c r="C1934" s="177" t="s">
        <v>2118</v>
      </c>
      <c r="D1934" s="179">
        <v>173031</v>
      </c>
    </row>
    <row r="1935" spans="1:4" ht="19.8" customHeight="1">
      <c r="A1935" s="178" t="s">
        <v>2195</v>
      </c>
      <c r="B1935" s="177">
        <v>9711825992</v>
      </c>
      <c r="C1935" s="177" t="s">
        <v>2112</v>
      </c>
      <c r="D1935" s="179">
        <v>362044</v>
      </c>
    </row>
    <row r="1936" spans="1:4" ht="19.8" customHeight="1">
      <c r="A1936" s="178" t="s">
        <v>2196</v>
      </c>
      <c r="B1936" s="177">
        <v>9871497571</v>
      </c>
      <c r="C1936" s="177" t="s">
        <v>2112</v>
      </c>
      <c r="D1936" s="179">
        <v>423952</v>
      </c>
    </row>
    <row r="1937" spans="1:4" ht="19.8" customHeight="1">
      <c r="A1937" s="178" t="s">
        <v>2197</v>
      </c>
      <c r="B1937" s="177">
        <v>9811385555</v>
      </c>
      <c r="C1937" s="177" t="s">
        <v>2118</v>
      </c>
      <c r="D1937" s="179">
        <v>260633</v>
      </c>
    </row>
    <row r="1938" spans="1:4" ht="19.8" customHeight="1">
      <c r="A1938" s="178" t="s">
        <v>2198</v>
      </c>
      <c r="B1938" s="177">
        <v>9311144111</v>
      </c>
      <c r="C1938" s="177" t="s">
        <v>2118</v>
      </c>
      <c r="D1938" s="179">
        <v>143145</v>
      </c>
    </row>
    <row r="1939" spans="1:4" ht="19.8" customHeight="1">
      <c r="A1939" s="178" t="s">
        <v>2199</v>
      </c>
      <c r="B1939" s="177">
        <v>9212793365</v>
      </c>
      <c r="C1939" s="177" t="s">
        <v>2118</v>
      </c>
      <c r="D1939" s="179">
        <v>459083</v>
      </c>
    </row>
    <row r="1940" spans="1:4" ht="19.8" customHeight="1">
      <c r="A1940" s="178" t="s">
        <v>2166</v>
      </c>
      <c r="B1940" s="177">
        <v>9868664281</v>
      </c>
      <c r="C1940" s="177" t="s">
        <v>2112</v>
      </c>
      <c r="D1940" s="179">
        <v>313373</v>
      </c>
    </row>
    <row r="1941" spans="1:4" ht="19.8" customHeight="1">
      <c r="A1941" s="178" t="s">
        <v>2200</v>
      </c>
      <c r="B1941" s="177">
        <v>9971664777</v>
      </c>
      <c r="C1941" s="177" t="s">
        <v>2112</v>
      </c>
      <c r="D1941" s="179">
        <v>362321</v>
      </c>
    </row>
    <row r="1942" spans="1:4" ht="19.8" customHeight="1">
      <c r="A1942" s="178" t="s">
        <v>2201</v>
      </c>
      <c r="B1942" s="177">
        <v>9565738557</v>
      </c>
      <c r="C1942" s="177" t="s">
        <v>2112</v>
      </c>
      <c r="D1942" s="179">
        <v>485182</v>
      </c>
    </row>
    <row r="1943" spans="1:4" ht="19.8" customHeight="1">
      <c r="A1943" s="178" t="s">
        <v>2202</v>
      </c>
      <c r="B1943" s="177">
        <v>8882922888</v>
      </c>
      <c r="C1943" s="177" t="s">
        <v>2118</v>
      </c>
      <c r="D1943" s="179">
        <v>420526</v>
      </c>
    </row>
    <row r="1944" spans="1:4" ht="19.8" customHeight="1">
      <c r="A1944" s="178" t="s">
        <v>2203</v>
      </c>
      <c r="B1944" s="177">
        <v>9999274788</v>
      </c>
      <c r="C1944" s="177" t="s">
        <v>2112</v>
      </c>
      <c r="D1944" s="179">
        <v>445973</v>
      </c>
    </row>
    <row r="1945" spans="1:4" ht="19.8" customHeight="1">
      <c r="A1945" s="178" t="s">
        <v>2204</v>
      </c>
      <c r="B1945" s="177">
        <v>9815161991</v>
      </c>
      <c r="C1945" s="177" t="s">
        <v>2118</v>
      </c>
      <c r="D1945" s="179">
        <v>105278</v>
      </c>
    </row>
    <row r="1946" spans="1:4" ht="19.8" customHeight="1">
      <c r="A1946" s="178" t="s">
        <v>2205</v>
      </c>
      <c r="B1946" s="177">
        <v>9868393115</v>
      </c>
      <c r="C1946" s="177" t="s">
        <v>2112</v>
      </c>
      <c r="D1946" s="179">
        <v>352478</v>
      </c>
    </row>
    <row r="1947" spans="1:4" ht="19.8" customHeight="1">
      <c r="A1947" s="178" t="s">
        <v>2206</v>
      </c>
      <c r="B1947" s="177">
        <v>9995929518</v>
      </c>
      <c r="C1947" s="177" t="s">
        <v>2112</v>
      </c>
      <c r="D1947" s="179">
        <v>187234</v>
      </c>
    </row>
    <row r="1948" spans="1:4" ht="19.8" customHeight="1">
      <c r="A1948" s="178" t="s">
        <v>620</v>
      </c>
      <c r="B1948" s="177">
        <v>9717977647</v>
      </c>
      <c r="C1948" s="177" t="s">
        <v>2112</v>
      </c>
      <c r="D1948" s="179">
        <v>249142</v>
      </c>
    </row>
    <row r="1949" spans="1:4" ht="19.8" customHeight="1">
      <c r="A1949" s="178" t="s">
        <v>2207</v>
      </c>
      <c r="B1949" s="177">
        <v>9818575897</v>
      </c>
      <c r="C1949" s="177" t="s">
        <v>2118</v>
      </c>
      <c r="D1949" s="179">
        <v>321403</v>
      </c>
    </row>
    <row r="1950" spans="1:4" ht="19.8" customHeight="1">
      <c r="A1950" s="178" t="s">
        <v>2208</v>
      </c>
      <c r="B1950" s="177">
        <v>9215834596</v>
      </c>
      <c r="C1950" s="177" t="s">
        <v>2118</v>
      </c>
      <c r="D1950" s="179">
        <v>294894</v>
      </c>
    </row>
    <row r="1951" spans="1:4" ht="19.8" customHeight="1">
      <c r="A1951" s="178" t="s">
        <v>2209</v>
      </c>
      <c r="B1951" s="177">
        <v>9215533152</v>
      </c>
      <c r="C1951" s="177" t="s">
        <v>2118</v>
      </c>
      <c r="D1951" s="179">
        <v>417300</v>
      </c>
    </row>
    <row r="1952" spans="1:4" ht="19.8" customHeight="1">
      <c r="A1952" s="178" t="s">
        <v>2210</v>
      </c>
      <c r="B1952" s="177">
        <v>9655331815</v>
      </c>
      <c r="C1952" s="177" t="s">
        <v>2112</v>
      </c>
      <c r="D1952" s="179">
        <v>465960</v>
      </c>
    </row>
    <row r="1953" spans="1:4" ht="19.8" customHeight="1">
      <c r="A1953" s="178" t="s">
        <v>685</v>
      </c>
      <c r="B1953" s="177">
        <v>9213515936</v>
      </c>
      <c r="C1953" s="177" t="s">
        <v>2118</v>
      </c>
      <c r="D1953" s="179">
        <v>378523</v>
      </c>
    </row>
    <row r="1954" spans="1:4" ht="19.8" customHeight="1">
      <c r="A1954" s="178" t="s">
        <v>2211</v>
      </c>
      <c r="B1954" s="177">
        <v>9211577527</v>
      </c>
      <c r="C1954" s="177" t="s">
        <v>2118</v>
      </c>
      <c r="D1954" s="179">
        <v>350638</v>
      </c>
    </row>
    <row r="1955" spans="1:4" ht="19.8" customHeight="1">
      <c r="A1955" s="178" t="s">
        <v>2212</v>
      </c>
      <c r="B1955" s="177">
        <v>9716545145</v>
      </c>
      <c r="C1955" s="177" t="s">
        <v>2112</v>
      </c>
      <c r="D1955" s="179">
        <v>492163</v>
      </c>
    </row>
    <row r="1956" spans="1:4" ht="19.8" customHeight="1">
      <c r="A1956" s="178" t="s">
        <v>2213</v>
      </c>
      <c r="B1956" s="177">
        <v>9915588388</v>
      </c>
      <c r="C1956" s="177" t="s">
        <v>2112</v>
      </c>
      <c r="D1956" s="179">
        <v>266451</v>
      </c>
    </row>
    <row r="1957" spans="1:4" ht="19.8" customHeight="1">
      <c r="A1957" s="178" t="s">
        <v>2214</v>
      </c>
      <c r="B1957" s="177">
        <v>9212111226</v>
      </c>
      <c r="C1957" s="177" t="s">
        <v>2118</v>
      </c>
      <c r="D1957" s="179">
        <v>404880</v>
      </c>
    </row>
    <row r="1958" spans="1:4" ht="19.8" customHeight="1">
      <c r="A1958" s="178" t="s">
        <v>2215</v>
      </c>
      <c r="B1958" s="177">
        <v>9818698617</v>
      </c>
      <c r="C1958" s="177" t="s">
        <v>2112</v>
      </c>
      <c r="D1958" s="179">
        <v>145545</v>
      </c>
    </row>
    <row r="1959" spans="1:4" ht="19.8" customHeight="1">
      <c r="A1959" s="178" t="s">
        <v>2216</v>
      </c>
      <c r="B1959" s="177">
        <v>9818686262</v>
      </c>
      <c r="C1959" s="177" t="s">
        <v>2118</v>
      </c>
      <c r="D1959" s="179">
        <v>117665</v>
      </c>
    </row>
    <row r="1960" spans="1:4" ht="19.8" customHeight="1">
      <c r="A1960" s="178" t="s">
        <v>2217</v>
      </c>
      <c r="B1960" s="177">
        <v>9815555264</v>
      </c>
      <c r="C1960" s="177" t="s">
        <v>2118</v>
      </c>
      <c r="D1960" s="179">
        <v>485435</v>
      </c>
    </row>
    <row r="1961" spans="1:4" ht="19.8" customHeight="1">
      <c r="A1961" s="178" t="s">
        <v>2218</v>
      </c>
      <c r="B1961" s="177">
        <v>9212223354</v>
      </c>
      <c r="C1961" s="177" t="s">
        <v>2112</v>
      </c>
      <c r="D1961" s="179">
        <v>246206</v>
      </c>
    </row>
    <row r="1962" spans="1:4" ht="19.8" customHeight="1">
      <c r="A1962" s="178" t="s">
        <v>2219</v>
      </c>
      <c r="B1962" s="177">
        <v>9718772275</v>
      </c>
      <c r="C1962" s="177" t="s">
        <v>2118</v>
      </c>
      <c r="D1962" s="179">
        <v>207429</v>
      </c>
    </row>
    <row r="1963" spans="1:4" ht="19.8" customHeight="1">
      <c r="A1963" s="178" t="s">
        <v>2220</v>
      </c>
      <c r="B1963" s="177">
        <v>9654117544</v>
      </c>
      <c r="C1963" s="177" t="s">
        <v>2112</v>
      </c>
      <c r="D1963" s="179">
        <v>382855</v>
      </c>
    </row>
    <row r="1964" spans="1:4" ht="19.8" customHeight="1">
      <c r="A1964" s="178" t="s">
        <v>2221</v>
      </c>
      <c r="B1964" s="177">
        <v>9212175425</v>
      </c>
      <c r="C1964" s="177" t="s">
        <v>2112</v>
      </c>
      <c r="D1964" s="179">
        <v>177084</v>
      </c>
    </row>
    <row r="1965" spans="1:4" ht="19.8" customHeight="1">
      <c r="A1965" s="178" t="s">
        <v>2222</v>
      </c>
      <c r="B1965" s="177">
        <v>9873884553</v>
      </c>
      <c r="C1965" s="177" t="s">
        <v>2112</v>
      </c>
      <c r="D1965" s="179">
        <v>484519</v>
      </c>
    </row>
    <row r="1966" spans="1:4" ht="19.8" customHeight="1">
      <c r="A1966" s="178" t="s">
        <v>2199</v>
      </c>
      <c r="B1966" s="177">
        <v>9815954335</v>
      </c>
      <c r="C1966" s="177" t="s">
        <v>2112</v>
      </c>
      <c r="D1966" s="179">
        <v>158571</v>
      </c>
    </row>
    <row r="1967" spans="1:4" ht="19.8" customHeight="1">
      <c r="A1967" s="178" t="s">
        <v>2223</v>
      </c>
      <c r="B1967" s="177">
        <v>9311676555</v>
      </c>
      <c r="C1967" s="177" t="s">
        <v>2112</v>
      </c>
      <c r="D1967" s="179">
        <v>266285</v>
      </c>
    </row>
    <row r="1968" spans="1:4" ht="19.8" customHeight="1">
      <c r="A1968" s="178" t="s">
        <v>2224</v>
      </c>
      <c r="B1968" s="177">
        <v>9545164545</v>
      </c>
      <c r="C1968" s="177" t="s">
        <v>2112</v>
      </c>
      <c r="D1968" s="179">
        <v>149549</v>
      </c>
    </row>
    <row r="1969" spans="1:4" ht="19.8" customHeight="1">
      <c r="A1969" s="178" t="s">
        <v>2225</v>
      </c>
      <c r="B1969" s="177">
        <v>9818448484</v>
      </c>
      <c r="C1969" s="177" t="s">
        <v>2112</v>
      </c>
      <c r="D1969" s="179">
        <v>457918</v>
      </c>
    </row>
    <row r="1970" spans="1:4" ht="19.8" customHeight="1">
      <c r="A1970" s="178" t="s">
        <v>2226</v>
      </c>
      <c r="B1970" s="177">
        <v>9255162726</v>
      </c>
      <c r="C1970" s="177" t="s">
        <v>2112</v>
      </c>
      <c r="D1970" s="179">
        <v>365567</v>
      </c>
    </row>
    <row r="1971" spans="1:4" ht="19.8" customHeight="1">
      <c r="A1971" s="178" t="s">
        <v>2227</v>
      </c>
      <c r="B1971" s="177">
        <v>9565531239</v>
      </c>
      <c r="C1971" s="177" t="s">
        <v>2112</v>
      </c>
      <c r="D1971" s="179">
        <v>425040</v>
      </c>
    </row>
    <row r="1972" spans="1:4" ht="19.8" customHeight="1">
      <c r="A1972" s="178" t="s">
        <v>2228</v>
      </c>
      <c r="B1972" s="177">
        <v>8852176788</v>
      </c>
      <c r="C1972" s="177" t="s">
        <v>2112</v>
      </c>
      <c r="D1972" s="179">
        <v>297708</v>
      </c>
    </row>
    <row r="1973" spans="1:4" ht="19.8" customHeight="1">
      <c r="A1973" s="178" t="s">
        <v>2229</v>
      </c>
      <c r="B1973" s="177">
        <v>9815675567</v>
      </c>
      <c r="C1973" s="177" t="s">
        <v>2112</v>
      </c>
      <c r="D1973" s="179">
        <v>435753</v>
      </c>
    </row>
    <row r="1974" spans="1:4" ht="19.8" customHeight="1">
      <c r="A1974" s="178" t="s">
        <v>2230</v>
      </c>
      <c r="B1974" s="177">
        <v>8285913135</v>
      </c>
      <c r="C1974" s="177" t="s">
        <v>2112</v>
      </c>
      <c r="D1974" s="179">
        <v>373273</v>
      </c>
    </row>
    <row r="1975" spans="1:4" ht="19.8" customHeight="1">
      <c r="A1975" s="178" t="s">
        <v>2231</v>
      </c>
      <c r="B1975" s="177">
        <v>7838785354</v>
      </c>
      <c r="C1975" s="177" t="s">
        <v>2112</v>
      </c>
      <c r="D1975" s="179">
        <v>371901</v>
      </c>
    </row>
    <row r="1976" spans="1:4" ht="19.8" customHeight="1">
      <c r="A1976" s="178" t="s">
        <v>2232</v>
      </c>
      <c r="B1976" s="177">
        <v>9711755572</v>
      </c>
      <c r="C1976" s="177" t="s">
        <v>2112</v>
      </c>
      <c r="D1976" s="179">
        <v>370806</v>
      </c>
    </row>
    <row r="1977" spans="1:4" ht="19.8" customHeight="1">
      <c r="A1977" s="178" t="s">
        <v>2233</v>
      </c>
      <c r="B1977" s="177">
        <v>9871692458</v>
      </c>
      <c r="C1977" s="177" t="s">
        <v>2112</v>
      </c>
      <c r="D1977" s="179">
        <v>401543</v>
      </c>
    </row>
    <row r="1978" spans="1:4" ht="19.8" customHeight="1">
      <c r="A1978" s="178" t="s">
        <v>2234</v>
      </c>
      <c r="B1978" s="177">
        <v>9811925616</v>
      </c>
      <c r="C1978" s="177" t="s">
        <v>2112</v>
      </c>
      <c r="D1978" s="179">
        <v>195949</v>
      </c>
    </row>
    <row r="1979" spans="1:4" ht="19.8" customHeight="1">
      <c r="A1979" s="178" t="s">
        <v>2235</v>
      </c>
      <c r="B1979" s="177">
        <v>9255623622</v>
      </c>
      <c r="C1979" s="177" t="s">
        <v>2112</v>
      </c>
      <c r="D1979" s="179">
        <v>230025</v>
      </c>
    </row>
    <row r="1980" spans="1:4" ht="19.8" customHeight="1">
      <c r="A1980" s="178" t="s">
        <v>2236</v>
      </c>
      <c r="B1980" s="177">
        <v>9811529743</v>
      </c>
      <c r="C1980" s="177" t="s">
        <v>2112</v>
      </c>
      <c r="D1980" s="179">
        <v>117466</v>
      </c>
    </row>
    <row r="1981" spans="1:4" ht="19.8" customHeight="1">
      <c r="A1981" s="178" t="s">
        <v>2237</v>
      </c>
      <c r="B1981" s="177">
        <v>9868764669</v>
      </c>
      <c r="C1981" s="177" t="s">
        <v>2112</v>
      </c>
      <c r="D1981" s="179">
        <v>217880</v>
      </c>
    </row>
    <row r="1982" spans="1:4" ht="19.8" customHeight="1">
      <c r="A1982" s="178" t="s">
        <v>2238</v>
      </c>
      <c r="B1982" s="177">
        <v>9255856859</v>
      </c>
      <c r="C1982" s="177" t="s">
        <v>2112</v>
      </c>
      <c r="D1982" s="179">
        <v>269687</v>
      </c>
    </row>
    <row r="1983" spans="1:4" ht="19.8" customHeight="1">
      <c r="A1983" s="178" t="s">
        <v>2239</v>
      </c>
      <c r="B1983" s="177">
        <v>9873624959</v>
      </c>
      <c r="C1983" s="177" t="s">
        <v>2112</v>
      </c>
      <c r="D1983" s="179">
        <v>295796</v>
      </c>
    </row>
    <row r="1984" spans="1:4" ht="19.8" customHeight="1">
      <c r="A1984" s="178" t="s">
        <v>2240</v>
      </c>
      <c r="B1984" s="177">
        <v>8826283439</v>
      </c>
      <c r="C1984" s="177" t="s">
        <v>2112</v>
      </c>
      <c r="D1984" s="179">
        <v>213728</v>
      </c>
    </row>
    <row r="1985" spans="1:4" ht="19.8" customHeight="1">
      <c r="A1985" s="178" t="s">
        <v>2241</v>
      </c>
      <c r="B1985" s="177">
        <v>9565554533</v>
      </c>
      <c r="C1985" s="177" t="s">
        <v>2112</v>
      </c>
      <c r="D1985" s="179">
        <v>355335</v>
      </c>
    </row>
    <row r="1986" spans="1:4" ht="19.8" customHeight="1">
      <c r="A1986" s="178" t="s">
        <v>2242</v>
      </c>
      <c r="B1986" s="177">
        <v>9315558185</v>
      </c>
      <c r="C1986" s="177" t="s">
        <v>2112</v>
      </c>
      <c r="D1986" s="179">
        <v>484893</v>
      </c>
    </row>
    <row r="1987" spans="1:4" ht="19.8" customHeight="1">
      <c r="A1987" s="178" t="s">
        <v>2243</v>
      </c>
      <c r="B1987" s="177">
        <v>9717134918</v>
      </c>
      <c r="C1987" s="177" t="s">
        <v>2112</v>
      </c>
      <c r="D1987" s="179">
        <v>121782</v>
      </c>
    </row>
    <row r="1988" spans="1:4" ht="19.8" customHeight="1">
      <c r="A1988" s="178" t="s">
        <v>2244</v>
      </c>
      <c r="B1988" s="177">
        <v>8135374355</v>
      </c>
      <c r="C1988" s="177" t="s">
        <v>2112</v>
      </c>
      <c r="D1988" s="179">
        <v>369403</v>
      </c>
    </row>
    <row r="1989" spans="1:4" ht="19.8" customHeight="1">
      <c r="A1989" s="178" t="s">
        <v>2113</v>
      </c>
      <c r="B1989" s="177">
        <v>9211517455</v>
      </c>
      <c r="C1989" s="177" t="s">
        <v>2112</v>
      </c>
      <c r="D1989" s="179">
        <v>186824</v>
      </c>
    </row>
    <row r="1990" spans="1:4" ht="19.8" customHeight="1">
      <c r="A1990" s="178" t="s">
        <v>2245</v>
      </c>
      <c r="B1990" s="177">
        <v>9873677615</v>
      </c>
      <c r="C1990" s="177" t="s">
        <v>442</v>
      </c>
      <c r="D1990" s="179">
        <v>447098</v>
      </c>
    </row>
    <row r="1991" spans="1:4" ht="19.8" customHeight="1">
      <c r="A1991" s="178" t="s">
        <v>2246</v>
      </c>
      <c r="B1991" s="177">
        <v>9915895593</v>
      </c>
      <c r="C1991" s="177" t="s">
        <v>442</v>
      </c>
      <c r="D1991" s="179">
        <v>464783</v>
      </c>
    </row>
    <row r="1992" spans="1:4" ht="19.8" customHeight="1">
      <c r="A1992" s="178" t="s">
        <v>2247</v>
      </c>
      <c r="B1992" s="177">
        <v>9811574684</v>
      </c>
      <c r="C1992" s="177" t="s">
        <v>442</v>
      </c>
      <c r="D1992" s="179">
        <v>405628</v>
      </c>
    </row>
    <row r="1993" spans="1:4" ht="19.8" customHeight="1">
      <c r="A1993" s="178" t="s">
        <v>2248</v>
      </c>
      <c r="B1993" s="177">
        <v>9871278397</v>
      </c>
      <c r="C1993" s="177" t="s">
        <v>442</v>
      </c>
      <c r="D1993" s="179">
        <v>156025</v>
      </c>
    </row>
    <row r="1994" spans="1:4" ht="19.8" customHeight="1">
      <c r="A1994" s="178" t="s">
        <v>2249</v>
      </c>
      <c r="B1994" s="177">
        <v>9312219561</v>
      </c>
      <c r="C1994" s="177" t="s">
        <v>442</v>
      </c>
      <c r="D1994" s="179">
        <v>302437</v>
      </c>
    </row>
    <row r="1995" spans="1:4" ht="19.8" customHeight="1">
      <c r="A1995" s="178" t="s">
        <v>2250</v>
      </c>
      <c r="B1995" s="177">
        <v>9899535114</v>
      </c>
      <c r="C1995" s="177" t="s">
        <v>442</v>
      </c>
      <c r="D1995" s="179">
        <v>448038</v>
      </c>
    </row>
    <row r="1996" spans="1:4" ht="19.8" customHeight="1">
      <c r="A1996" s="178" t="s">
        <v>2251</v>
      </c>
      <c r="B1996" s="177">
        <v>9873845577</v>
      </c>
      <c r="C1996" s="177" t="s">
        <v>442</v>
      </c>
      <c r="D1996" s="179">
        <v>252038</v>
      </c>
    </row>
    <row r="1997" spans="1:4" ht="19.8" customHeight="1">
      <c r="A1997" s="178" t="s">
        <v>2252</v>
      </c>
      <c r="B1997" s="177">
        <v>9873838354</v>
      </c>
      <c r="C1997" s="177" t="s">
        <v>442</v>
      </c>
      <c r="D1997" s="179">
        <v>498916</v>
      </c>
    </row>
    <row r="1998" spans="1:4" ht="19.8" customHeight="1">
      <c r="A1998" s="178" t="s">
        <v>2253</v>
      </c>
      <c r="B1998" s="177">
        <v>9815234645</v>
      </c>
      <c r="C1998" s="177" t="s">
        <v>442</v>
      </c>
      <c r="D1998" s="179">
        <v>358137</v>
      </c>
    </row>
    <row r="1999" spans="1:4" ht="19.8" customHeight="1">
      <c r="A1999" s="178" t="s">
        <v>2254</v>
      </c>
      <c r="B1999" s="177">
        <v>9873515881</v>
      </c>
      <c r="C1999" s="177" t="s">
        <v>442</v>
      </c>
      <c r="D1999" s="179">
        <v>471404</v>
      </c>
    </row>
    <row r="2000" spans="1:4" ht="19.8" customHeight="1">
      <c r="A2000" s="178" t="s">
        <v>2255</v>
      </c>
      <c r="B2000" s="177">
        <v>9815552755</v>
      </c>
      <c r="C2000" s="177" t="s">
        <v>442</v>
      </c>
      <c r="D2000" s="179">
        <v>308989</v>
      </c>
    </row>
    <row r="2001" spans="1:4" ht="19.8" customHeight="1">
      <c r="A2001" s="178" t="s">
        <v>2256</v>
      </c>
      <c r="B2001" s="177">
        <v>9815553592</v>
      </c>
      <c r="C2001" s="177" t="s">
        <v>442</v>
      </c>
      <c r="D2001" s="179">
        <v>434662</v>
      </c>
    </row>
    <row r="2002" spans="1:4" ht="19.8" customHeight="1">
      <c r="A2002" s="178" t="s">
        <v>2257</v>
      </c>
      <c r="B2002" s="177">
        <v>8855225116</v>
      </c>
      <c r="C2002" s="177" t="s">
        <v>442</v>
      </c>
      <c r="D2002" s="179">
        <v>171491</v>
      </c>
    </row>
    <row r="2003" spans="1:4" ht="19.8" customHeight="1">
      <c r="A2003" s="178" t="s">
        <v>2258</v>
      </c>
      <c r="B2003" s="177">
        <v>9311843765</v>
      </c>
      <c r="C2003" s="177" t="s">
        <v>442</v>
      </c>
      <c r="D2003" s="179">
        <v>274312</v>
      </c>
    </row>
    <row r="2004" spans="1:4" ht="19.8" customHeight="1">
      <c r="A2004" s="178" t="s">
        <v>2259</v>
      </c>
      <c r="B2004" s="177">
        <v>9999994221</v>
      </c>
      <c r="C2004" s="177" t="s">
        <v>442</v>
      </c>
      <c r="D2004" s="179">
        <v>361370</v>
      </c>
    </row>
    <row r="2005" spans="1:4" ht="19.8" customHeight="1">
      <c r="A2005" s="178" t="s">
        <v>2260</v>
      </c>
      <c r="B2005" s="177">
        <v>9815574715</v>
      </c>
      <c r="C2005" s="177" t="s">
        <v>442</v>
      </c>
      <c r="D2005" s="179">
        <v>172529</v>
      </c>
    </row>
    <row r="2006" spans="1:4" ht="19.8" customHeight="1">
      <c r="A2006" s="178" t="s">
        <v>2261</v>
      </c>
      <c r="B2006" s="177">
        <v>9868511763</v>
      </c>
      <c r="C2006" s="177" t="s">
        <v>442</v>
      </c>
      <c r="D2006" s="179">
        <v>364212</v>
      </c>
    </row>
    <row r="2007" spans="1:4" ht="19.8" customHeight="1">
      <c r="A2007" s="178" t="s">
        <v>2262</v>
      </c>
      <c r="B2007" s="177">
        <v>9871193292</v>
      </c>
      <c r="C2007" s="177" t="s">
        <v>442</v>
      </c>
      <c r="D2007" s="179">
        <v>210716</v>
      </c>
    </row>
    <row r="2008" spans="1:4" ht="19.8" customHeight="1">
      <c r="A2008" s="178" t="s">
        <v>2263</v>
      </c>
      <c r="B2008" s="177">
        <v>9717418595</v>
      </c>
      <c r="C2008" s="177" t="s">
        <v>442</v>
      </c>
      <c r="D2008" s="179">
        <v>237837</v>
      </c>
    </row>
    <row r="2009" spans="1:4" ht="19.8" customHeight="1">
      <c r="A2009" s="178" t="s">
        <v>2264</v>
      </c>
      <c r="B2009" s="177">
        <v>9899545533</v>
      </c>
      <c r="C2009" s="177" t="s">
        <v>442</v>
      </c>
      <c r="D2009" s="179">
        <v>448522</v>
      </c>
    </row>
    <row r="2010" spans="1:4" ht="19.8" customHeight="1">
      <c r="A2010" s="178" t="s">
        <v>2265</v>
      </c>
      <c r="B2010" s="177">
        <v>9815342819</v>
      </c>
      <c r="C2010" s="177" t="s">
        <v>442</v>
      </c>
      <c r="D2010" s="179">
        <v>112149</v>
      </c>
    </row>
    <row r="2011" spans="1:4" ht="19.8" customHeight="1">
      <c r="A2011" s="178" t="s">
        <v>2266</v>
      </c>
      <c r="B2011" s="177">
        <v>9815413392</v>
      </c>
      <c r="C2011" s="177" t="s">
        <v>442</v>
      </c>
      <c r="D2011" s="179">
        <v>440061</v>
      </c>
    </row>
    <row r="2012" spans="1:4" ht="19.8" customHeight="1">
      <c r="A2012" s="178" t="s">
        <v>2267</v>
      </c>
      <c r="B2012" s="177">
        <v>9811568556</v>
      </c>
      <c r="C2012" s="177" t="s">
        <v>442</v>
      </c>
      <c r="D2012" s="179">
        <v>109415</v>
      </c>
    </row>
    <row r="2013" spans="1:4" ht="19.8" customHeight="1">
      <c r="A2013" s="178" t="s">
        <v>2268</v>
      </c>
      <c r="B2013" s="177">
        <v>9815146578</v>
      </c>
      <c r="C2013" s="177" t="s">
        <v>442</v>
      </c>
      <c r="D2013" s="179">
        <v>465655</v>
      </c>
    </row>
    <row r="2014" spans="1:4" ht="19.8" customHeight="1">
      <c r="A2014" s="178" t="s">
        <v>2269</v>
      </c>
      <c r="B2014" s="177">
        <v>9355365552</v>
      </c>
      <c r="C2014" s="177" t="s">
        <v>442</v>
      </c>
      <c r="D2014" s="179">
        <v>424134</v>
      </c>
    </row>
    <row r="2015" spans="1:4" ht="19.8" customHeight="1">
      <c r="A2015" s="178" t="s">
        <v>2270</v>
      </c>
      <c r="B2015" s="177">
        <v>9873997793</v>
      </c>
      <c r="C2015" s="177" t="s">
        <v>442</v>
      </c>
      <c r="D2015" s="179">
        <v>142319</v>
      </c>
    </row>
    <row r="2016" spans="1:4" ht="19.8" customHeight="1">
      <c r="A2016" s="178" t="s">
        <v>2271</v>
      </c>
      <c r="B2016" s="177">
        <v>9971596685</v>
      </c>
      <c r="C2016" s="177" t="s">
        <v>442</v>
      </c>
      <c r="D2016" s="179">
        <v>299095</v>
      </c>
    </row>
    <row r="2017" spans="1:4" ht="19.8" customHeight="1">
      <c r="A2017" s="178" t="s">
        <v>2272</v>
      </c>
      <c r="B2017" s="177">
        <v>9811122257</v>
      </c>
      <c r="C2017" s="177" t="s">
        <v>442</v>
      </c>
      <c r="D2017" s="179">
        <v>126235</v>
      </c>
    </row>
    <row r="2018" spans="1:4" ht="19.8" customHeight="1">
      <c r="A2018" s="178" t="s">
        <v>2273</v>
      </c>
      <c r="B2018" s="177">
        <v>9818933975</v>
      </c>
      <c r="C2018" s="177" t="s">
        <v>442</v>
      </c>
      <c r="D2018" s="179">
        <v>221402</v>
      </c>
    </row>
    <row r="2019" spans="1:4" ht="19.8" customHeight="1">
      <c r="A2019" s="178" t="s">
        <v>2274</v>
      </c>
      <c r="B2019" s="177">
        <v>9315455555</v>
      </c>
      <c r="C2019" s="177" t="s">
        <v>442</v>
      </c>
      <c r="D2019" s="179">
        <v>425722</v>
      </c>
    </row>
    <row r="2020" spans="1:4" ht="19.8" customHeight="1">
      <c r="A2020" s="178" t="s">
        <v>2275</v>
      </c>
      <c r="B2020" s="177">
        <v>9815557537</v>
      </c>
      <c r="C2020" s="177" t="s">
        <v>442</v>
      </c>
      <c r="D2020" s="179">
        <v>115336</v>
      </c>
    </row>
    <row r="2021" spans="1:4" ht="19.8" customHeight="1">
      <c r="A2021" s="178" t="s">
        <v>2276</v>
      </c>
      <c r="B2021" s="177">
        <v>9815565657</v>
      </c>
      <c r="C2021" s="177" t="s">
        <v>442</v>
      </c>
      <c r="D2021" s="179">
        <v>193694</v>
      </c>
    </row>
    <row r="2022" spans="1:4" ht="19.8" customHeight="1">
      <c r="A2022" s="178" t="s">
        <v>2277</v>
      </c>
      <c r="B2022" s="177">
        <v>9811814728</v>
      </c>
      <c r="C2022" s="177" t="s">
        <v>442</v>
      </c>
      <c r="D2022" s="179">
        <v>428108</v>
      </c>
    </row>
    <row r="2023" spans="1:4" ht="19.8" customHeight="1">
      <c r="A2023" s="178" t="s">
        <v>2278</v>
      </c>
      <c r="B2023" s="177">
        <v>9871595564</v>
      </c>
      <c r="C2023" s="177" t="s">
        <v>442</v>
      </c>
      <c r="D2023" s="179">
        <v>427999</v>
      </c>
    </row>
    <row r="2024" spans="1:4" ht="19.8" customHeight="1">
      <c r="A2024" s="178" t="s">
        <v>2279</v>
      </c>
      <c r="B2024" s="177">
        <v>9815188843</v>
      </c>
      <c r="C2024" s="177" t="s">
        <v>442</v>
      </c>
      <c r="D2024" s="179">
        <v>259161</v>
      </c>
    </row>
    <row r="2025" spans="1:4" ht="19.8" customHeight="1">
      <c r="A2025" s="178" t="s">
        <v>2280</v>
      </c>
      <c r="B2025" s="177">
        <v>9811572383</v>
      </c>
      <c r="C2025" s="177" t="s">
        <v>442</v>
      </c>
      <c r="D2025" s="179">
        <v>107459</v>
      </c>
    </row>
    <row r="2026" spans="1:4" ht="19.8" customHeight="1">
      <c r="A2026" s="178" t="s">
        <v>2281</v>
      </c>
      <c r="B2026" s="177">
        <v>9818185852</v>
      </c>
      <c r="C2026" s="177" t="s">
        <v>442</v>
      </c>
      <c r="D2026" s="179">
        <v>284829</v>
      </c>
    </row>
    <row r="2027" spans="1:4" ht="19.8" customHeight="1" thickBot="1">
      <c r="A2027" s="180" t="s">
        <v>2282</v>
      </c>
      <c r="B2027" s="181">
        <v>9815838455</v>
      </c>
      <c r="C2027" s="181" t="s">
        <v>442</v>
      </c>
      <c r="D2027" s="182">
        <v>244554</v>
      </c>
    </row>
  </sheetData>
  <mergeCells count="1">
    <mergeCell ref="F2:I4"/>
  </mergeCells>
  <hyperlinks>
    <hyperlink ref="H6" location="Sheet1!A1" display="Sheet1!A1" xr:uid="{0A03F022-5C2A-4140-8EA2-53AB1668B6D5}"/>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50F8F8-9203-4642-8A6F-E09FC3EE3ABA}">
  <sheetPr codeName="Sheet43"/>
  <dimension ref="A1:O494"/>
  <sheetViews>
    <sheetView workbookViewId="0">
      <selection activeCell="F13" sqref="F13"/>
    </sheetView>
  </sheetViews>
  <sheetFormatPr defaultColWidth="31.33203125" defaultRowHeight="15.75" customHeight="1"/>
  <cols>
    <col min="1" max="1" width="20.6640625" style="191" bestFit="1" customWidth="1"/>
    <col min="2" max="2" width="21.21875" style="191" customWidth="1"/>
    <col min="3" max="3" width="30.77734375" style="191" bestFit="1" customWidth="1"/>
    <col min="4" max="4" width="31.33203125" style="191"/>
    <col min="5" max="5" width="31.33203125" style="5"/>
    <col min="6" max="6" width="28.44140625" style="5" bestFit="1" customWidth="1"/>
    <col min="7" max="7" width="11" style="191" bestFit="1" customWidth="1"/>
    <col min="8" max="8" width="15.109375" style="191" bestFit="1" customWidth="1"/>
    <col min="9" max="9" width="8.33203125" style="191" customWidth="1"/>
    <col min="10" max="10" width="32.5546875" style="191" bestFit="1" customWidth="1"/>
    <col min="11" max="11" width="40.88671875" style="191" bestFit="1" customWidth="1"/>
    <col min="12" max="12" width="23.88671875" style="191" bestFit="1" customWidth="1"/>
    <col min="13" max="13" width="13.6640625" style="191" bestFit="1" customWidth="1"/>
    <col min="14" max="14" width="11" style="191" bestFit="1" customWidth="1"/>
    <col min="15" max="15" width="35.44140625" style="191" bestFit="1" customWidth="1"/>
    <col min="16" max="16384" width="31.33203125" style="191"/>
  </cols>
  <sheetData>
    <row r="1" spans="1:15" s="189" customFormat="1" ht="18">
      <c r="A1" s="188" t="s">
        <v>3147</v>
      </c>
      <c r="B1" s="188" t="s">
        <v>3146</v>
      </c>
      <c r="C1" s="188" t="s">
        <v>3149</v>
      </c>
      <c r="D1" s="188" t="s">
        <v>3148</v>
      </c>
      <c r="E1" s="192" t="s">
        <v>3147</v>
      </c>
      <c r="F1" s="193" t="s">
        <v>3054</v>
      </c>
      <c r="G1" s="193" t="s">
        <v>3150</v>
      </c>
      <c r="H1" s="193" t="s">
        <v>3050</v>
      </c>
      <c r="I1" s="193" t="s">
        <v>3048</v>
      </c>
      <c r="J1" s="193" t="s">
        <v>3046</v>
      </c>
      <c r="K1" s="193" t="s">
        <v>3044</v>
      </c>
      <c r="L1" s="193" t="s">
        <v>3042</v>
      </c>
      <c r="M1" s="193" t="s">
        <v>3040</v>
      </c>
      <c r="N1" s="193" t="s">
        <v>3039</v>
      </c>
      <c r="O1" s="193" t="s">
        <v>3038</v>
      </c>
    </row>
    <row r="2" spans="1:15" ht="14.4">
      <c r="A2" s="190" t="s">
        <v>3145</v>
      </c>
      <c r="B2" s="190" t="s">
        <v>2292</v>
      </c>
      <c r="C2" s="190" t="s">
        <v>2291</v>
      </c>
      <c r="D2" s="190" t="s">
        <v>3144</v>
      </c>
      <c r="E2" s="187" t="s">
        <v>3146</v>
      </c>
      <c r="F2" s="193" t="str">
        <f>VLOOKUP(F$1,CHOOSE({1,2,3,4},$A:$A,$B:$B,$D:$D,$C:$C),MATCH($E2,$A$1:$D$1,0),0)</f>
        <v>Delhi</v>
      </c>
      <c r="G2" s="193" t="e">
        <f>VLOOKUP(G$1,CHOOSE({1,2,3,4},$A:$A,$B:$B,$D:$D,$C:$C),MATCH($E2,$A$1:$D$1,0),0)</f>
        <v>#N/A</v>
      </c>
      <c r="H2" s="193" t="str">
        <f>VLOOKUP(H$1,CHOOSE({1,2,3,4},$A:$A,$B:$B,$D:$D,$C:$C),MATCH($E2,$A$1:$D$1,0),0)</f>
        <v>Gurgaon</v>
      </c>
      <c r="I2" s="193" t="str">
        <f>VLOOKUP(I$1,CHOOSE({1,2,3},$A:$A,$B:$B,$D:$D),MATCH($E2,$A$1:$D$1,0),0)</f>
        <v>Delhi</v>
      </c>
      <c r="J2" s="193" t="str">
        <f>VLOOKUP(J$1,CHOOSE({1,2,3},$A:$A,$B:$B,$D:$D),MATCH($E2,$A$1:$D$1,0),0)</f>
        <v>Delhi</v>
      </c>
      <c r="K2" s="193" t="str">
        <f>VLOOKUP(K$1,CHOOSE({1,2,3},$A:$A,$B:$B,$D:$D),MATCH($E2,$A$1:$D$1,0),0)</f>
        <v>Delhi</v>
      </c>
      <c r="L2" s="193" t="str">
        <f>VLOOKUP(L$1,CHOOSE({1,2,3},$A:$A,$B:$B,$D:$D),MATCH($E2,$A$1:$D$1,0),0)</f>
        <v>Gurgaon</v>
      </c>
      <c r="M2" s="193" t="str">
        <f>VLOOKUP(M$1,CHOOSE({1,2,3},$A:$A,$B:$B,$D:$D),MATCH($E2,$A$1:$D$1,0),0)</f>
        <v>Delhi</v>
      </c>
      <c r="N2" s="193" t="str">
        <f>VLOOKUP(N$1,CHOOSE({1,2,3},$A:$A,$B:$B,$D:$D),MATCH($E2,$A$1:$D$1,0),0)</f>
        <v>Noida</v>
      </c>
      <c r="O2" s="193" t="str">
        <f>VLOOKUP(O$1,CHOOSE({1,2,3},$A:$A,$B:$B,$D:$D),MATCH($E2,$A$1:$D$1,0),0)</f>
        <v>Gurgaon</v>
      </c>
    </row>
    <row r="3" spans="1:15" ht="16.8" customHeight="1">
      <c r="A3" s="190" t="s">
        <v>3143</v>
      </c>
      <c r="B3" s="190" t="s">
        <v>2286</v>
      </c>
      <c r="C3" s="190" t="s">
        <v>2286</v>
      </c>
      <c r="D3" s="190" t="s">
        <v>3142</v>
      </c>
      <c r="E3" s="187" t="s">
        <v>3148</v>
      </c>
      <c r="F3" s="193" t="str">
        <f>VLOOKUP(F$1,CHOOSE({1,2,3,4},$A:$A,$B:$B,$D:$D,$C:$C),3,0)</f>
        <v>Canas Hospitality Services Pvt Ltd</v>
      </c>
      <c r="G3" s="193" t="e">
        <f>VLOOKUP(G$1,CHOOSE({1,2,3,4},$A:$A,$B:$B,$D:$D,$C:$C),3,0)</f>
        <v>#N/A</v>
      </c>
      <c r="H3" s="193" t="str">
        <f>VLOOKUP(H$1,CHOOSE({1,2,3,4},$A:$A,$B:$B,$D:$D,$C:$C),3,0)</f>
        <v>Shubham Sharma</v>
      </c>
      <c r="I3" s="193">
        <f>VLOOKUP(I$1,CHOOSE({1,2,3,4},$A:$A,$B:$B,$D:$D,$C:$C),3,0)</f>
        <v>0</v>
      </c>
      <c r="J3" s="193" t="str">
        <f>VLOOKUP(J$1,CHOOSE({1,2,3,4},$A:$A,$B:$B,$D:$D,$C:$C),3,0)</f>
        <v>Johnson Controls India private Limited</v>
      </c>
      <c r="K3" s="193" t="str">
        <f>VLOOKUP(K$1,CHOOSE({1,2,3,4},$A:$A,$B:$B,$D:$D,$C:$C),3,0)</f>
        <v>Delhi Integrated Multi Modal Transit System Ltd.</v>
      </c>
      <c r="L3" s="193" t="str">
        <f>VLOOKUP(L$1,CHOOSE({1,2,3,4},$A:$A,$B:$B,$D:$D,$C:$C),3,0)</f>
        <v>Kingston Trading Co. Pvt Ltd</v>
      </c>
      <c r="M3" s="193">
        <f>VLOOKUP(M$1,CHOOSE({1,2,3,4},$A:$A,$B:$B,$D:$D,$C:$C),3,0)</f>
        <v>0</v>
      </c>
      <c r="N3" s="193">
        <f>VLOOKUP(N$1,CHOOSE({1,2,3,4},$A:$A,$B:$B,$D:$D,$C:$C),3,0)</f>
        <v>0</v>
      </c>
      <c r="O3" s="193" t="str">
        <f>VLOOKUP(O$1,CHOOSE({1,2,3,4},$A:$A,$B:$B,$D:$D,$C:$C),3,0)</f>
        <v>New Delhi institute of management ,Delhi</v>
      </c>
    </row>
    <row r="4" spans="1:15" ht="14.4">
      <c r="A4" s="190" t="s">
        <v>3141</v>
      </c>
      <c r="B4" s="190" t="s">
        <v>2286</v>
      </c>
      <c r="C4" s="190" t="s">
        <v>2286</v>
      </c>
      <c r="D4" s="190" t="s">
        <v>3140</v>
      </c>
    </row>
    <row r="5" spans="1:15" ht="14.4">
      <c r="A5" s="190" t="s">
        <v>3139</v>
      </c>
      <c r="B5" s="190" t="s">
        <v>2292</v>
      </c>
      <c r="C5" s="190" t="s">
        <v>2292</v>
      </c>
      <c r="D5" s="190" t="s">
        <v>3138</v>
      </c>
    </row>
    <row r="6" spans="1:15" ht="14.4">
      <c r="A6" s="190" t="s">
        <v>3137</v>
      </c>
      <c r="B6" s="190" t="s">
        <v>2286</v>
      </c>
      <c r="C6" s="190" t="s">
        <v>2286</v>
      </c>
      <c r="D6" s="190" t="s">
        <v>3136</v>
      </c>
    </row>
    <row r="7" spans="1:15" ht="43.8" thickBot="1">
      <c r="A7" s="190" t="s">
        <v>3135</v>
      </c>
      <c r="B7" s="190" t="s">
        <v>2292</v>
      </c>
      <c r="C7" s="190" t="s">
        <v>3134</v>
      </c>
      <c r="D7" s="190"/>
      <c r="F7"/>
      <c r="G7"/>
      <c r="H7"/>
      <c r="I7"/>
      <c r="J7" s="194"/>
    </row>
    <row r="8" spans="1:15" ht="43.2">
      <c r="A8" s="190" t="s">
        <v>3133</v>
      </c>
      <c r="B8" s="190" t="s">
        <v>2292</v>
      </c>
      <c r="C8" s="190" t="s">
        <v>3132</v>
      </c>
      <c r="D8" s="190" t="s">
        <v>3131</v>
      </c>
      <c r="F8" s="531" t="s">
        <v>3151</v>
      </c>
      <c r="G8" s="532"/>
      <c r="H8" s="533"/>
      <c r="I8"/>
      <c r="J8" s="194"/>
    </row>
    <row r="9" spans="1:15" ht="14.4" customHeight="1" thickBot="1">
      <c r="A9" s="190" t="s">
        <v>3130</v>
      </c>
      <c r="B9" s="190" t="s">
        <v>2286</v>
      </c>
      <c r="C9" s="190" t="s">
        <v>2286</v>
      </c>
      <c r="D9" s="190"/>
      <c r="F9" s="534"/>
      <c r="G9" s="535"/>
      <c r="H9" s="536"/>
      <c r="I9"/>
    </row>
    <row r="10" spans="1:15" ht="14.4" customHeight="1">
      <c r="A10" s="190" t="s">
        <v>3129</v>
      </c>
      <c r="B10" s="190" t="s">
        <v>2286</v>
      </c>
      <c r="C10" s="190" t="s">
        <v>2291</v>
      </c>
      <c r="D10" s="190"/>
      <c r="E10" s="191"/>
      <c r="F10"/>
      <c r="G10"/>
      <c r="H10"/>
      <c r="I10"/>
    </row>
    <row r="11" spans="1:15" ht="14.4" customHeight="1">
      <c r="A11" s="190" t="s">
        <v>3128</v>
      </c>
      <c r="B11" s="190" t="s">
        <v>2292</v>
      </c>
      <c r="C11" s="190" t="s">
        <v>2392</v>
      </c>
      <c r="D11" s="190" t="s">
        <v>3127</v>
      </c>
      <c r="F11"/>
      <c r="G11"/>
      <c r="H11"/>
      <c r="I11"/>
    </row>
    <row r="12" spans="1:15" ht="14.4" customHeight="1">
      <c r="A12" s="190" t="s">
        <v>3126</v>
      </c>
      <c r="B12" s="190" t="s">
        <v>2292</v>
      </c>
      <c r="C12" s="190" t="s">
        <v>2295</v>
      </c>
      <c r="D12" s="190" t="s">
        <v>3125</v>
      </c>
      <c r="F12"/>
      <c r="G12"/>
      <c r="H12"/>
      <c r="I12"/>
    </row>
    <row r="13" spans="1:15" ht="28.8">
      <c r="A13" s="190" t="s">
        <v>3124</v>
      </c>
      <c r="B13" s="190" t="s">
        <v>2292</v>
      </c>
      <c r="C13" s="190" t="s">
        <v>3123</v>
      </c>
      <c r="D13" s="190"/>
      <c r="F13"/>
      <c r="G13"/>
      <c r="H13"/>
      <c r="I13"/>
    </row>
    <row r="14" spans="1:15" ht="14.4" customHeight="1">
      <c r="A14" s="190" t="s">
        <v>3122</v>
      </c>
      <c r="B14" s="190" t="s">
        <v>2292</v>
      </c>
      <c r="C14" s="190" t="s">
        <v>2285</v>
      </c>
      <c r="D14" s="190"/>
      <c r="F14"/>
      <c r="G14"/>
      <c r="H14"/>
      <c r="I14"/>
    </row>
    <row r="15" spans="1:15" ht="14.4" customHeight="1">
      <c r="A15" s="190" t="s">
        <v>3121</v>
      </c>
      <c r="B15" s="190" t="s">
        <v>2292</v>
      </c>
      <c r="C15" s="190" t="s">
        <v>2291</v>
      </c>
      <c r="D15" s="190" t="s">
        <v>3120</v>
      </c>
      <c r="F15"/>
      <c r="G15"/>
      <c r="H15"/>
      <c r="I15"/>
    </row>
    <row r="16" spans="1:15" ht="14.4" customHeight="1">
      <c r="A16" s="190" t="s">
        <v>3119</v>
      </c>
      <c r="B16" s="190" t="s">
        <v>2292</v>
      </c>
      <c r="C16" s="190" t="s">
        <v>2292</v>
      </c>
      <c r="D16" s="190" t="s">
        <v>3118</v>
      </c>
      <c r="F16"/>
      <c r="G16"/>
      <c r="H16"/>
      <c r="I16"/>
    </row>
    <row r="17" spans="1:9" ht="15" customHeight="1">
      <c r="A17" s="190" t="s">
        <v>3117</v>
      </c>
      <c r="B17" s="190" t="s">
        <v>2292</v>
      </c>
      <c r="C17" s="190" t="s">
        <v>2285</v>
      </c>
      <c r="D17" s="190" t="s">
        <v>3116</v>
      </c>
      <c r="F17"/>
      <c r="G17"/>
      <c r="H17"/>
      <c r="I17"/>
    </row>
    <row r="18" spans="1:9" ht="15" thickBot="1">
      <c r="A18" s="190" t="s">
        <v>3115</v>
      </c>
      <c r="B18" s="190" t="s">
        <v>2292</v>
      </c>
      <c r="C18" s="190" t="s">
        <v>2987</v>
      </c>
      <c r="D18" s="190" t="s">
        <v>3114</v>
      </c>
    </row>
    <row r="19" spans="1:9" ht="18" thickBot="1">
      <c r="A19" s="190" t="s">
        <v>3113</v>
      </c>
      <c r="B19" s="190" t="s">
        <v>2292</v>
      </c>
      <c r="C19" s="190" t="s">
        <v>2291</v>
      </c>
      <c r="D19" s="190"/>
      <c r="G19" s="529" t="s">
        <v>111</v>
      </c>
      <c r="H19" s="530"/>
    </row>
    <row r="20" spans="1:9" ht="28.8">
      <c r="A20" s="190" t="s">
        <v>3112</v>
      </c>
      <c r="B20" s="190" t="s">
        <v>2292</v>
      </c>
      <c r="C20" s="190" t="s">
        <v>2481</v>
      </c>
      <c r="D20" s="190" t="s">
        <v>3111</v>
      </c>
    </row>
    <row r="21" spans="1:9" ht="28.8">
      <c r="A21" s="190" t="s">
        <v>3110</v>
      </c>
      <c r="B21" s="190" t="s">
        <v>2288</v>
      </c>
      <c r="C21" s="190" t="s">
        <v>2288</v>
      </c>
      <c r="D21" s="190" t="s">
        <v>3109</v>
      </c>
    </row>
    <row r="22" spans="1:9" ht="14.4">
      <c r="A22" s="190" t="s">
        <v>3108</v>
      </c>
      <c r="B22" s="190" t="s">
        <v>2292</v>
      </c>
      <c r="C22" s="190" t="s">
        <v>2292</v>
      </c>
      <c r="D22" s="190" t="s">
        <v>3107</v>
      </c>
    </row>
    <row r="23" spans="1:9" ht="28.8">
      <c r="A23" s="190" t="s">
        <v>3106</v>
      </c>
      <c r="B23" s="190" t="s">
        <v>2292</v>
      </c>
      <c r="C23" s="190" t="s">
        <v>2295</v>
      </c>
      <c r="D23" s="190" t="s">
        <v>3105</v>
      </c>
    </row>
    <row r="24" spans="1:9" ht="28.8">
      <c r="A24" s="190" t="s">
        <v>3104</v>
      </c>
      <c r="B24" s="190" t="s">
        <v>2286</v>
      </c>
      <c r="C24" s="190" t="s">
        <v>2460</v>
      </c>
      <c r="D24" s="190" t="s">
        <v>3103</v>
      </c>
    </row>
    <row r="25" spans="1:9" ht="28.8">
      <c r="A25" s="190" t="s">
        <v>3102</v>
      </c>
      <c r="B25" s="190" t="s">
        <v>2292</v>
      </c>
      <c r="C25" s="190" t="s">
        <v>2291</v>
      </c>
      <c r="D25" s="190" t="s">
        <v>3101</v>
      </c>
    </row>
    <row r="26" spans="1:9" ht="14.4">
      <c r="A26" s="190" t="s">
        <v>3100</v>
      </c>
      <c r="B26" s="190" t="s">
        <v>2292</v>
      </c>
      <c r="C26" s="190" t="s">
        <v>3099</v>
      </c>
      <c r="D26" s="190"/>
    </row>
    <row r="27" spans="1:9" ht="14.4">
      <c r="A27" s="190" t="s">
        <v>3098</v>
      </c>
      <c r="B27" s="190" t="s">
        <v>2292</v>
      </c>
      <c r="C27" s="190" t="s">
        <v>2285</v>
      </c>
      <c r="D27" s="190"/>
    </row>
    <row r="28" spans="1:9" ht="14.4">
      <c r="A28" s="190" t="s">
        <v>3097</v>
      </c>
      <c r="B28" s="190" t="s">
        <v>2292</v>
      </c>
      <c r="C28" s="190" t="s">
        <v>2285</v>
      </c>
      <c r="D28" s="190" t="s">
        <v>3096</v>
      </c>
    </row>
    <row r="29" spans="1:9" ht="28.8">
      <c r="A29" s="190" t="s">
        <v>3095</v>
      </c>
      <c r="B29" s="190" t="s">
        <v>2292</v>
      </c>
      <c r="C29" s="190" t="s">
        <v>2285</v>
      </c>
      <c r="D29" s="190" t="s">
        <v>3094</v>
      </c>
    </row>
    <row r="30" spans="1:9" ht="28.8">
      <c r="A30" s="190" t="s">
        <v>3093</v>
      </c>
      <c r="B30" s="190" t="s">
        <v>2292</v>
      </c>
      <c r="C30" s="190" t="s">
        <v>3092</v>
      </c>
      <c r="D30" s="190"/>
    </row>
    <row r="31" spans="1:9" ht="14.4">
      <c r="A31" s="190" t="s">
        <v>3091</v>
      </c>
      <c r="B31" s="190" t="s">
        <v>2288</v>
      </c>
      <c r="C31" s="190" t="s">
        <v>2288</v>
      </c>
      <c r="D31" s="190"/>
    </row>
    <row r="32" spans="1:9" ht="14.4">
      <c r="A32" s="190" t="s">
        <v>3090</v>
      </c>
      <c r="B32" s="190" t="s">
        <v>2292</v>
      </c>
      <c r="C32" s="190" t="s">
        <v>2295</v>
      </c>
      <c r="D32" s="190"/>
    </row>
    <row r="33" spans="1:4" ht="14.4">
      <c r="A33" s="190" t="s">
        <v>3089</v>
      </c>
      <c r="B33" s="190" t="s">
        <v>2292</v>
      </c>
      <c r="C33" s="190" t="s">
        <v>2291</v>
      </c>
      <c r="D33" s="190" t="s">
        <v>3088</v>
      </c>
    </row>
    <row r="34" spans="1:4" ht="14.4">
      <c r="A34" s="190" t="s">
        <v>3087</v>
      </c>
      <c r="B34" s="190" t="s">
        <v>2288</v>
      </c>
      <c r="C34" s="190" t="s">
        <v>2288</v>
      </c>
      <c r="D34" s="190" t="s">
        <v>3086</v>
      </c>
    </row>
    <row r="35" spans="1:4" ht="14.4">
      <c r="A35" s="190" t="s">
        <v>3085</v>
      </c>
      <c r="B35" s="190" t="s">
        <v>2292</v>
      </c>
      <c r="C35" s="190" t="s">
        <v>2285</v>
      </c>
      <c r="D35" s="190" t="s">
        <v>3084</v>
      </c>
    </row>
    <row r="36" spans="1:4" ht="14.4">
      <c r="A36" s="190" t="s">
        <v>3083</v>
      </c>
      <c r="B36" s="190" t="s">
        <v>2286</v>
      </c>
      <c r="C36" s="190" t="s">
        <v>2291</v>
      </c>
      <c r="D36" s="190" t="s">
        <v>3082</v>
      </c>
    </row>
    <row r="37" spans="1:4" ht="14.4">
      <c r="A37" s="190" t="s">
        <v>3081</v>
      </c>
      <c r="B37" s="190" t="s">
        <v>2292</v>
      </c>
      <c r="C37" s="190" t="s">
        <v>2336</v>
      </c>
      <c r="D37" s="190" t="s">
        <v>3080</v>
      </c>
    </row>
    <row r="38" spans="1:4" ht="14.4">
      <c r="A38" s="190" t="s">
        <v>3079</v>
      </c>
      <c r="B38" s="190" t="s">
        <v>2292</v>
      </c>
      <c r="C38" s="190" t="s">
        <v>2295</v>
      </c>
      <c r="D38" s="190" t="s">
        <v>3078</v>
      </c>
    </row>
    <row r="39" spans="1:4" ht="28.8">
      <c r="A39" s="190" t="s">
        <v>3077</v>
      </c>
      <c r="B39" s="190" t="s">
        <v>2288</v>
      </c>
      <c r="C39" s="190" t="s">
        <v>3076</v>
      </c>
      <c r="D39" s="190" t="s">
        <v>2552</v>
      </c>
    </row>
    <row r="40" spans="1:4" ht="14.4">
      <c r="A40" s="190" t="s">
        <v>3075</v>
      </c>
      <c r="B40" s="190" t="s">
        <v>2286</v>
      </c>
      <c r="C40" s="190" t="s">
        <v>2292</v>
      </c>
      <c r="D40" s="190"/>
    </row>
    <row r="41" spans="1:4" ht="14.4">
      <c r="A41" s="190" t="s">
        <v>3074</v>
      </c>
      <c r="B41" s="190" t="s">
        <v>2288</v>
      </c>
      <c r="C41" s="190" t="s">
        <v>2288</v>
      </c>
      <c r="D41" s="190" t="s">
        <v>3073</v>
      </c>
    </row>
    <row r="42" spans="1:4" ht="14.4">
      <c r="A42" s="190" t="s">
        <v>3072</v>
      </c>
      <c r="B42" s="190" t="s">
        <v>2286</v>
      </c>
      <c r="C42" s="190" t="s">
        <v>3071</v>
      </c>
      <c r="D42" s="190"/>
    </row>
    <row r="43" spans="1:4" ht="14.4">
      <c r="A43" s="190" t="s">
        <v>3070</v>
      </c>
      <c r="B43" s="190" t="s">
        <v>2292</v>
      </c>
      <c r="C43" s="190" t="s">
        <v>2292</v>
      </c>
      <c r="D43" s="190"/>
    </row>
    <row r="44" spans="1:4" ht="14.4">
      <c r="A44" s="190" t="s">
        <v>3069</v>
      </c>
      <c r="B44" s="190" t="s">
        <v>2292</v>
      </c>
      <c r="C44" s="190" t="s">
        <v>2291</v>
      </c>
      <c r="D44" s="190"/>
    </row>
    <row r="45" spans="1:4" ht="14.4">
      <c r="A45" s="190" t="s">
        <v>3068</v>
      </c>
      <c r="B45" s="190" t="s">
        <v>2288</v>
      </c>
      <c r="C45" s="190" t="s">
        <v>2291</v>
      </c>
      <c r="D45" s="190"/>
    </row>
    <row r="46" spans="1:4" ht="14.4">
      <c r="A46" s="190" t="s">
        <v>3067</v>
      </c>
      <c r="B46" s="190" t="s">
        <v>2286</v>
      </c>
      <c r="C46" s="190" t="s">
        <v>2295</v>
      </c>
      <c r="D46" s="190" t="s">
        <v>3066</v>
      </c>
    </row>
    <row r="47" spans="1:4" ht="14.4">
      <c r="A47" s="190" t="s">
        <v>3065</v>
      </c>
      <c r="B47" s="190" t="s">
        <v>2292</v>
      </c>
      <c r="C47" s="190" t="s">
        <v>2285</v>
      </c>
      <c r="D47" s="190"/>
    </row>
    <row r="48" spans="1:4" ht="14.4">
      <c r="A48" s="190" t="s">
        <v>3064</v>
      </c>
      <c r="B48" s="190" t="s">
        <v>2292</v>
      </c>
      <c r="C48" s="190" t="s">
        <v>2292</v>
      </c>
      <c r="D48" s="190"/>
    </row>
    <row r="49" spans="1:4" ht="14.4">
      <c r="A49" s="190" t="s">
        <v>3063</v>
      </c>
      <c r="B49" s="190" t="s">
        <v>2292</v>
      </c>
      <c r="C49" s="190" t="s">
        <v>2291</v>
      </c>
      <c r="D49" s="190" t="s">
        <v>3062</v>
      </c>
    </row>
    <row r="50" spans="1:4" ht="14.4">
      <c r="A50" s="190" t="s">
        <v>3061</v>
      </c>
      <c r="B50" s="190" t="s">
        <v>2292</v>
      </c>
      <c r="C50" s="190" t="s">
        <v>3060</v>
      </c>
      <c r="D50" s="190" t="s">
        <v>3059</v>
      </c>
    </row>
    <row r="51" spans="1:4" ht="14.4">
      <c r="A51" s="190" t="s">
        <v>3058</v>
      </c>
      <c r="B51" s="190" t="s">
        <v>2288</v>
      </c>
      <c r="C51" s="190" t="s">
        <v>2288</v>
      </c>
      <c r="D51" s="190"/>
    </row>
    <row r="52" spans="1:4" ht="14.4">
      <c r="A52" s="190" t="s">
        <v>3057</v>
      </c>
      <c r="B52" s="190" t="s">
        <v>2292</v>
      </c>
      <c r="C52" s="190" t="s">
        <v>2292</v>
      </c>
      <c r="D52" s="190"/>
    </row>
    <row r="53" spans="1:4" ht="14.4">
      <c r="A53" s="190" t="s">
        <v>3056</v>
      </c>
      <c r="B53" s="190" t="s">
        <v>2292</v>
      </c>
      <c r="C53" s="190" t="s">
        <v>2285</v>
      </c>
      <c r="D53" s="190" t="s">
        <v>3055</v>
      </c>
    </row>
    <row r="54" spans="1:4" ht="14.4">
      <c r="A54" s="190" t="s">
        <v>3054</v>
      </c>
      <c r="B54" s="190" t="s">
        <v>2292</v>
      </c>
      <c r="C54" s="190" t="s">
        <v>2476</v>
      </c>
      <c r="D54" s="190" t="s">
        <v>3053</v>
      </c>
    </row>
    <row r="55" spans="1:4" ht="14.4">
      <c r="A55" s="190" t="s">
        <v>3052</v>
      </c>
      <c r="B55" s="190" t="s">
        <v>2292</v>
      </c>
      <c r="C55" s="190" t="s">
        <v>2292</v>
      </c>
      <c r="D55" s="190" t="s">
        <v>3051</v>
      </c>
    </row>
    <row r="56" spans="1:4" ht="14.4">
      <c r="A56" s="190" t="s">
        <v>3050</v>
      </c>
      <c r="B56" s="190" t="s">
        <v>2288</v>
      </c>
      <c r="C56" s="190" t="s">
        <v>2285</v>
      </c>
      <c r="D56" s="190" t="s">
        <v>3049</v>
      </c>
    </row>
    <row r="57" spans="1:4" ht="14.4">
      <c r="A57" s="190" t="s">
        <v>3048</v>
      </c>
      <c r="B57" s="190" t="s">
        <v>2292</v>
      </c>
      <c r="C57" s="190" t="s">
        <v>3047</v>
      </c>
      <c r="D57" s="190"/>
    </row>
    <row r="58" spans="1:4" ht="28.8">
      <c r="A58" s="190" t="s">
        <v>3046</v>
      </c>
      <c r="B58" s="190" t="s">
        <v>2292</v>
      </c>
      <c r="C58" s="190" t="s">
        <v>2336</v>
      </c>
      <c r="D58" s="190" t="s">
        <v>3045</v>
      </c>
    </row>
    <row r="59" spans="1:4" ht="28.8">
      <c r="A59" s="190" t="s">
        <v>3044</v>
      </c>
      <c r="B59" s="190" t="s">
        <v>2292</v>
      </c>
      <c r="C59" s="190" t="s">
        <v>2291</v>
      </c>
      <c r="D59" s="190" t="s">
        <v>3043</v>
      </c>
    </row>
    <row r="60" spans="1:4" ht="14.4">
      <c r="A60" s="190" t="s">
        <v>3042</v>
      </c>
      <c r="B60" s="190" t="s">
        <v>2288</v>
      </c>
      <c r="C60" s="190" t="s">
        <v>2285</v>
      </c>
      <c r="D60" s="190" t="s">
        <v>3041</v>
      </c>
    </row>
    <row r="61" spans="1:4" ht="14.4">
      <c r="A61" s="190" t="s">
        <v>3040</v>
      </c>
      <c r="B61" s="190" t="s">
        <v>2292</v>
      </c>
      <c r="C61" s="190" t="s">
        <v>2292</v>
      </c>
      <c r="D61" s="190"/>
    </row>
    <row r="62" spans="1:4" ht="14.4">
      <c r="A62" s="190" t="s">
        <v>3039</v>
      </c>
      <c r="B62" s="190" t="s">
        <v>2286</v>
      </c>
      <c r="C62" s="190" t="s">
        <v>2285</v>
      </c>
      <c r="D62" s="190"/>
    </row>
    <row r="63" spans="1:4" ht="28.8">
      <c r="A63" s="190" t="s">
        <v>3038</v>
      </c>
      <c r="B63" s="190" t="s">
        <v>2288</v>
      </c>
      <c r="C63" s="190" t="s">
        <v>2336</v>
      </c>
      <c r="D63" s="190" t="s">
        <v>3037</v>
      </c>
    </row>
    <row r="64" spans="1:4" ht="14.4">
      <c r="A64" s="190" t="s">
        <v>3036</v>
      </c>
      <c r="B64" s="190" t="s">
        <v>2292</v>
      </c>
      <c r="C64" s="190" t="s">
        <v>2292</v>
      </c>
      <c r="D64" s="190"/>
    </row>
    <row r="65" spans="1:4" ht="14.4">
      <c r="A65" s="190" t="s">
        <v>3035</v>
      </c>
      <c r="B65" s="190" t="s">
        <v>2288</v>
      </c>
      <c r="C65" s="190" t="s">
        <v>2822</v>
      </c>
      <c r="D65" s="190"/>
    </row>
    <row r="66" spans="1:4" ht="28.8">
      <c r="A66" s="190" t="s">
        <v>3034</v>
      </c>
      <c r="B66" s="190" t="s">
        <v>2292</v>
      </c>
      <c r="C66" s="190" t="s">
        <v>3033</v>
      </c>
      <c r="D66" s="190" t="s">
        <v>3032</v>
      </c>
    </row>
    <row r="67" spans="1:4" ht="14.4">
      <c r="A67" s="190" t="s">
        <v>3031</v>
      </c>
      <c r="B67" s="190" t="s">
        <v>2292</v>
      </c>
      <c r="C67" s="190" t="s">
        <v>2291</v>
      </c>
      <c r="D67" s="190" t="s">
        <v>3030</v>
      </c>
    </row>
    <row r="68" spans="1:4" ht="14.4">
      <c r="A68" s="190" t="s">
        <v>3029</v>
      </c>
      <c r="B68" s="190" t="s">
        <v>2292</v>
      </c>
      <c r="C68" s="190" t="s">
        <v>2291</v>
      </c>
      <c r="D68" s="190" t="s">
        <v>3028</v>
      </c>
    </row>
    <row r="69" spans="1:4" ht="14.4">
      <c r="A69" s="190" t="s">
        <v>3027</v>
      </c>
      <c r="B69" s="190" t="s">
        <v>2292</v>
      </c>
      <c r="C69" s="190" t="s">
        <v>2288</v>
      </c>
      <c r="D69" s="190" t="s">
        <v>3026</v>
      </c>
    </row>
    <row r="70" spans="1:4" ht="14.4">
      <c r="A70" s="190" t="s">
        <v>3025</v>
      </c>
      <c r="B70" s="190" t="s">
        <v>2292</v>
      </c>
      <c r="C70" s="190" t="s">
        <v>2295</v>
      </c>
      <c r="D70" s="190"/>
    </row>
    <row r="71" spans="1:4" ht="14.4">
      <c r="A71" s="190" t="s">
        <v>3024</v>
      </c>
      <c r="B71" s="190" t="s">
        <v>2292</v>
      </c>
      <c r="C71" s="190" t="s">
        <v>2285</v>
      </c>
      <c r="D71" s="190"/>
    </row>
    <row r="72" spans="1:4" ht="14.4">
      <c r="A72" s="190" t="s">
        <v>3023</v>
      </c>
      <c r="B72" s="190" t="s">
        <v>2292</v>
      </c>
      <c r="C72" s="190" t="s">
        <v>2291</v>
      </c>
      <c r="D72" s="190" t="s">
        <v>3022</v>
      </c>
    </row>
    <row r="73" spans="1:4" ht="28.8">
      <c r="A73" s="190" t="s">
        <v>3021</v>
      </c>
      <c r="B73" s="190" t="s">
        <v>2292</v>
      </c>
      <c r="C73" s="190" t="s">
        <v>2822</v>
      </c>
      <c r="D73" s="190" t="s">
        <v>3020</v>
      </c>
    </row>
    <row r="74" spans="1:4" ht="14.4">
      <c r="A74" s="190" t="s">
        <v>3019</v>
      </c>
      <c r="B74" s="190" t="s">
        <v>2292</v>
      </c>
      <c r="C74" s="190" t="s">
        <v>2292</v>
      </c>
      <c r="D74" s="190"/>
    </row>
    <row r="75" spans="1:4" ht="14.4">
      <c r="A75" s="190" t="s">
        <v>3018</v>
      </c>
      <c r="B75" s="190" t="s">
        <v>2288</v>
      </c>
      <c r="C75" s="190" t="s">
        <v>2288</v>
      </c>
      <c r="D75" s="190"/>
    </row>
    <row r="76" spans="1:4" ht="14.4">
      <c r="A76" s="190" t="s">
        <v>3017</v>
      </c>
      <c r="B76" s="190" t="s">
        <v>2292</v>
      </c>
      <c r="C76" s="190" t="s">
        <v>2336</v>
      </c>
      <c r="D76" s="190" t="s">
        <v>3016</v>
      </c>
    </row>
    <row r="77" spans="1:4" ht="14.4">
      <c r="A77" s="190" t="s">
        <v>3015</v>
      </c>
      <c r="B77" s="190" t="s">
        <v>2288</v>
      </c>
      <c r="C77" s="190" t="s">
        <v>2288</v>
      </c>
      <c r="D77" s="190" t="s">
        <v>2780</v>
      </c>
    </row>
    <row r="78" spans="1:4" ht="14.4">
      <c r="A78" s="190" t="s">
        <v>3014</v>
      </c>
      <c r="B78" s="190" t="s">
        <v>2292</v>
      </c>
      <c r="C78" s="190" t="s">
        <v>2292</v>
      </c>
      <c r="D78" s="190" t="s">
        <v>2876</v>
      </c>
    </row>
    <row r="79" spans="1:4" ht="14.4">
      <c r="A79" s="190" t="s">
        <v>3013</v>
      </c>
      <c r="B79" s="190" t="s">
        <v>2292</v>
      </c>
      <c r="C79" s="190" t="s">
        <v>2291</v>
      </c>
      <c r="D79" s="190" t="s">
        <v>3012</v>
      </c>
    </row>
    <row r="80" spans="1:4" ht="14.4">
      <c r="A80" s="190" t="s">
        <v>3011</v>
      </c>
      <c r="B80" s="190" t="s">
        <v>2292</v>
      </c>
      <c r="C80" s="190" t="s">
        <v>3010</v>
      </c>
      <c r="D80" s="190"/>
    </row>
    <row r="81" spans="1:4" ht="14.4">
      <c r="A81" s="190" t="s">
        <v>3009</v>
      </c>
      <c r="B81" s="190" t="s">
        <v>2292</v>
      </c>
      <c r="C81" s="190" t="s">
        <v>2295</v>
      </c>
      <c r="D81" s="190"/>
    </row>
    <row r="82" spans="1:4" ht="14.4">
      <c r="A82" s="190" t="s">
        <v>3008</v>
      </c>
      <c r="B82" s="190" t="s">
        <v>2286</v>
      </c>
      <c r="C82" s="190" t="s">
        <v>3007</v>
      </c>
      <c r="D82" s="190" t="s">
        <v>3006</v>
      </c>
    </row>
    <row r="83" spans="1:4" ht="14.4">
      <c r="A83" s="190" t="s">
        <v>3005</v>
      </c>
      <c r="B83" s="190" t="s">
        <v>2292</v>
      </c>
      <c r="C83" s="190" t="s">
        <v>2285</v>
      </c>
      <c r="D83" s="190" t="s">
        <v>3004</v>
      </c>
    </row>
    <row r="84" spans="1:4" ht="14.4">
      <c r="A84" s="190" t="s">
        <v>3003</v>
      </c>
      <c r="B84" s="190" t="s">
        <v>2292</v>
      </c>
      <c r="C84" s="190" t="s">
        <v>2291</v>
      </c>
      <c r="D84" s="190"/>
    </row>
    <row r="85" spans="1:4" ht="14.4">
      <c r="A85" s="190" t="s">
        <v>3002</v>
      </c>
      <c r="B85" s="190" t="s">
        <v>2292</v>
      </c>
      <c r="C85" s="190" t="s">
        <v>2476</v>
      </c>
      <c r="D85" s="190"/>
    </row>
    <row r="86" spans="1:4" ht="28.8">
      <c r="A86" s="190" t="s">
        <v>3001</v>
      </c>
      <c r="B86" s="190" t="s">
        <v>2292</v>
      </c>
      <c r="C86" s="190" t="s">
        <v>2292</v>
      </c>
      <c r="D86" s="190" t="s">
        <v>3000</v>
      </c>
    </row>
    <row r="87" spans="1:4" ht="14.4">
      <c r="A87" s="190" t="s">
        <v>2999</v>
      </c>
      <c r="B87" s="190" t="s">
        <v>2286</v>
      </c>
      <c r="C87" s="190" t="s">
        <v>2396</v>
      </c>
      <c r="D87" s="190"/>
    </row>
    <row r="88" spans="1:4" ht="28.8">
      <c r="A88" s="190" t="s">
        <v>2998</v>
      </c>
      <c r="B88" s="190" t="s">
        <v>2292</v>
      </c>
      <c r="C88" s="190" t="s">
        <v>2292</v>
      </c>
      <c r="D88" s="190" t="s">
        <v>2997</v>
      </c>
    </row>
    <row r="89" spans="1:4" ht="14.4">
      <c r="A89" s="190" t="s">
        <v>2996</v>
      </c>
      <c r="B89" s="190" t="s">
        <v>2288</v>
      </c>
      <c r="C89" s="190" t="s">
        <v>2347</v>
      </c>
      <c r="D89" s="190"/>
    </row>
    <row r="90" spans="1:4" ht="14.4">
      <c r="A90" s="190" t="s">
        <v>2995</v>
      </c>
      <c r="B90" s="190" t="s">
        <v>2288</v>
      </c>
      <c r="C90" s="190" t="s">
        <v>2288</v>
      </c>
      <c r="D90" s="190" t="s">
        <v>2994</v>
      </c>
    </row>
    <row r="91" spans="1:4" ht="14.4">
      <c r="A91" s="190" t="s">
        <v>2993</v>
      </c>
      <c r="B91" s="190" t="s">
        <v>2288</v>
      </c>
      <c r="C91" s="190" t="s">
        <v>2992</v>
      </c>
      <c r="D91" s="190" t="s">
        <v>2991</v>
      </c>
    </row>
    <row r="92" spans="1:4" ht="14.4">
      <c r="A92" s="190" t="s">
        <v>2990</v>
      </c>
      <c r="B92" s="190" t="s">
        <v>2292</v>
      </c>
      <c r="C92" s="190" t="s">
        <v>2295</v>
      </c>
      <c r="D92" s="190"/>
    </row>
    <row r="93" spans="1:4" ht="14.4">
      <c r="A93" s="190" t="s">
        <v>2989</v>
      </c>
      <c r="B93" s="190" t="s">
        <v>2292</v>
      </c>
      <c r="C93" s="190" t="s">
        <v>2369</v>
      </c>
      <c r="D93" s="190"/>
    </row>
    <row r="94" spans="1:4" ht="14.4">
      <c r="A94" s="190" t="s">
        <v>2988</v>
      </c>
      <c r="B94" s="190" t="s">
        <v>2288</v>
      </c>
      <c r="C94" s="190" t="s">
        <v>2987</v>
      </c>
      <c r="D94" s="190"/>
    </row>
    <row r="95" spans="1:4" ht="14.4">
      <c r="A95" s="190" t="s">
        <v>2986</v>
      </c>
      <c r="B95" s="190" t="s">
        <v>2292</v>
      </c>
      <c r="C95" s="190" t="s">
        <v>2476</v>
      </c>
      <c r="D95" s="190"/>
    </row>
    <row r="96" spans="1:4" ht="14.4">
      <c r="A96" s="190" t="s">
        <v>2985</v>
      </c>
      <c r="B96" s="190" t="s">
        <v>2292</v>
      </c>
      <c r="C96" s="190" t="s">
        <v>2291</v>
      </c>
      <c r="D96" s="190" t="s">
        <v>2984</v>
      </c>
    </row>
    <row r="97" spans="1:4" ht="14.4">
      <c r="A97" s="190" t="s">
        <v>2983</v>
      </c>
      <c r="B97" s="190" t="s">
        <v>2292</v>
      </c>
      <c r="C97" s="190" t="s">
        <v>2286</v>
      </c>
      <c r="D97" s="190" t="s">
        <v>2982</v>
      </c>
    </row>
    <row r="98" spans="1:4" ht="28.8">
      <c r="A98" s="190" t="s">
        <v>2981</v>
      </c>
      <c r="B98" s="190" t="s">
        <v>2288</v>
      </c>
      <c r="C98" s="190" t="s">
        <v>2822</v>
      </c>
      <c r="D98" s="190" t="s">
        <v>2980</v>
      </c>
    </row>
    <row r="99" spans="1:4" ht="14.4">
      <c r="A99" s="190" t="s">
        <v>2979</v>
      </c>
      <c r="B99" s="190" t="s">
        <v>2292</v>
      </c>
      <c r="C99" s="190" t="s">
        <v>2285</v>
      </c>
      <c r="D99" s="190"/>
    </row>
    <row r="100" spans="1:4" ht="14.4">
      <c r="A100" s="190" t="s">
        <v>2978</v>
      </c>
      <c r="B100" s="190" t="s">
        <v>2292</v>
      </c>
      <c r="C100" s="190" t="s">
        <v>2291</v>
      </c>
      <c r="D100" s="190" t="s">
        <v>2977</v>
      </c>
    </row>
    <row r="101" spans="1:4" ht="14.4">
      <c r="A101" s="190" t="s">
        <v>2976</v>
      </c>
      <c r="B101" s="190" t="s">
        <v>2292</v>
      </c>
      <c r="C101" s="190" t="s">
        <v>2285</v>
      </c>
      <c r="D101" s="190" t="s">
        <v>2975</v>
      </c>
    </row>
    <row r="102" spans="1:4" ht="14.4">
      <c r="A102" s="190" t="s">
        <v>2974</v>
      </c>
      <c r="B102" s="190" t="s">
        <v>2292</v>
      </c>
      <c r="C102" s="190" t="s">
        <v>2291</v>
      </c>
      <c r="D102" s="190" t="s">
        <v>2973</v>
      </c>
    </row>
    <row r="103" spans="1:4" ht="14.4">
      <c r="A103" s="190" t="s">
        <v>2972</v>
      </c>
      <c r="B103" s="190" t="s">
        <v>2286</v>
      </c>
      <c r="C103" s="190" t="s">
        <v>2291</v>
      </c>
      <c r="D103" s="190" t="s">
        <v>2971</v>
      </c>
    </row>
    <row r="104" spans="1:4" ht="14.4">
      <c r="A104" s="190" t="s">
        <v>2970</v>
      </c>
      <c r="B104" s="190" t="s">
        <v>2292</v>
      </c>
      <c r="C104" s="190" t="s">
        <v>2336</v>
      </c>
      <c r="D104" s="190"/>
    </row>
    <row r="105" spans="1:4" ht="14.4">
      <c r="A105" s="190" t="s">
        <v>2969</v>
      </c>
      <c r="B105" s="190" t="s">
        <v>2292</v>
      </c>
      <c r="C105" s="190" t="s">
        <v>2295</v>
      </c>
      <c r="D105" s="190" t="s">
        <v>2968</v>
      </c>
    </row>
    <row r="106" spans="1:4" ht="28.8">
      <c r="A106" s="190" t="s">
        <v>2967</v>
      </c>
      <c r="B106" s="190" t="s">
        <v>2286</v>
      </c>
      <c r="C106" s="190" t="s">
        <v>2336</v>
      </c>
      <c r="D106" s="190"/>
    </row>
    <row r="107" spans="1:4" ht="14.4">
      <c r="A107" s="190" t="s">
        <v>2966</v>
      </c>
      <c r="B107" s="190" t="s">
        <v>2292</v>
      </c>
      <c r="C107" s="190" t="s">
        <v>2291</v>
      </c>
      <c r="D107" s="190" t="s">
        <v>2965</v>
      </c>
    </row>
    <row r="108" spans="1:4" ht="14.4">
      <c r="A108" s="190" t="s">
        <v>2964</v>
      </c>
      <c r="B108" s="190" t="s">
        <v>2309</v>
      </c>
      <c r="C108" s="190" t="s">
        <v>2336</v>
      </c>
      <c r="D108" s="190"/>
    </row>
    <row r="109" spans="1:4" ht="14.4">
      <c r="A109" s="190" t="s">
        <v>2963</v>
      </c>
      <c r="B109" s="190" t="s">
        <v>2292</v>
      </c>
      <c r="C109" s="190" t="s">
        <v>2292</v>
      </c>
      <c r="D109" s="190"/>
    </row>
    <row r="110" spans="1:4" ht="43.2">
      <c r="A110" s="190" t="s">
        <v>2962</v>
      </c>
      <c r="B110" s="190" t="s">
        <v>2292</v>
      </c>
      <c r="C110" s="190" t="s">
        <v>2516</v>
      </c>
      <c r="D110" s="190" t="s">
        <v>2961</v>
      </c>
    </row>
    <row r="111" spans="1:4" ht="14.4">
      <c r="A111" s="190" t="s">
        <v>2960</v>
      </c>
      <c r="B111" s="190" t="s">
        <v>2292</v>
      </c>
      <c r="C111" s="190" t="s">
        <v>2292</v>
      </c>
      <c r="D111" s="190"/>
    </row>
    <row r="112" spans="1:4" ht="14.4">
      <c r="A112" s="190" t="s">
        <v>2959</v>
      </c>
      <c r="B112" s="190" t="s">
        <v>2309</v>
      </c>
      <c r="C112" s="190" t="s">
        <v>2309</v>
      </c>
      <c r="D112" s="190" t="s">
        <v>2958</v>
      </c>
    </row>
    <row r="113" spans="1:4" ht="14.4">
      <c r="A113" s="190" t="s">
        <v>2957</v>
      </c>
      <c r="B113" s="190" t="s">
        <v>2286</v>
      </c>
      <c r="C113" s="190" t="s">
        <v>2336</v>
      </c>
      <c r="D113" s="190" t="s">
        <v>2956</v>
      </c>
    </row>
    <row r="114" spans="1:4" ht="14.4">
      <c r="A114" s="190" t="s">
        <v>2955</v>
      </c>
      <c r="B114" s="190" t="s">
        <v>2292</v>
      </c>
      <c r="C114" s="190" t="s">
        <v>2292</v>
      </c>
      <c r="D114" s="190"/>
    </row>
    <row r="115" spans="1:4" ht="14.4">
      <c r="A115" s="190" t="s">
        <v>2954</v>
      </c>
      <c r="B115" s="190" t="s">
        <v>2329</v>
      </c>
      <c r="C115" s="190" t="s">
        <v>2291</v>
      </c>
      <c r="D115" s="190" t="s">
        <v>2953</v>
      </c>
    </row>
    <row r="116" spans="1:4" ht="14.4">
      <c r="A116" s="190" t="s">
        <v>2952</v>
      </c>
      <c r="B116" s="190" t="s">
        <v>2286</v>
      </c>
      <c r="C116" s="190" t="s">
        <v>2291</v>
      </c>
      <c r="D116" s="190" t="s">
        <v>2951</v>
      </c>
    </row>
    <row r="117" spans="1:4" ht="14.4">
      <c r="A117" s="190" t="s">
        <v>2950</v>
      </c>
      <c r="B117" s="190" t="s">
        <v>2292</v>
      </c>
      <c r="C117" s="190" t="s">
        <v>2291</v>
      </c>
      <c r="D117" s="190" t="s">
        <v>2949</v>
      </c>
    </row>
    <row r="118" spans="1:4" ht="14.4">
      <c r="A118" s="190" t="s">
        <v>2948</v>
      </c>
      <c r="B118" s="190" t="s">
        <v>2292</v>
      </c>
      <c r="C118" s="190" t="s">
        <v>2291</v>
      </c>
      <c r="D118" s="190" t="s">
        <v>2947</v>
      </c>
    </row>
    <row r="119" spans="1:4" ht="14.4">
      <c r="A119" s="190" t="s">
        <v>2946</v>
      </c>
      <c r="B119" s="190" t="s">
        <v>2292</v>
      </c>
      <c r="C119" s="190" t="s">
        <v>2945</v>
      </c>
      <c r="D119" s="190" t="s">
        <v>2944</v>
      </c>
    </row>
    <row r="120" spans="1:4" ht="14.4">
      <c r="A120" s="190" t="s">
        <v>2943</v>
      </c>
      <c r="B120" s="190" t="s">
        <v>2292</v>
      </c>
      <c r="C120" s="190" t="s">
        <v>2295</v>
      </c>
      <c r="D120" s="190"/>
    </row>
    <row r="121" spans="1:4" ht="14.4">
      <c r="A121" s="190" t="s">
        <v>2942</v>
      </c>
      <c r="B121" s="190" t="s">
        <v>2288</v>
      </c>
      <c r="C121" s="190" t="s">
        <v>2760</v>
      </c>
      <c r="D121" s="190" t="s">
        <v>2941</v>
      </c>
    </row>
    <row r="122" spans="1:4" ht="28.8">
      <c r="A122" s="190" t="s">
        <v>2940</v>
      </c>
      <c r="B122" s="190" t="s">
        <v>2286</v>
      </c>
      <c r="C122" s="190" t="s">
        <v>2322</v>
      </c>
      <c r="D122" s="190" t="s">
        <v>2939</v>
      </c>
    </row>
    <row r="123" spans="1:4" ht="14.4">
      <c r="A123" s="190" t="s">
        <v>2938</v>
      </c>
      <c r="B123" s="190" t="s">
        <v>2288</v>
      </c>
      <c r="C123" s="190" t="s">
        <v>2285</v>
      </c>
      <c r="D123" s="190" t="s">
        <v>2936</v>
      </c>
    </row>
    <row r="124" spans="1:4" ht="14.4">
      <c r="A124" s="190" t="s">
        <v>2937</v>
      </c>
      <c r="B124" s="190" t="s">
        <v>2292</v>
      </c>
      <c r="C124" s="190" t="s">
        <v>2285</v>
      </c>
      <c r="D124" s="190" t="s">
        <v>2936</v>
      </c>
    </row>
    <row r="125" spans="1:4" ht="14.4">
      <c r="A125" s="190" t="s">
        <v>2935</v>
      </c>
      <c r="B125" s="190" t="s">
        <v>2292</v>
      </c>
      <c r="C125" s="190" t="s">
        <v>2291</v>
      </c>
      <c r="D125" s="190"/>
    </row>
    <row r="126" spans="1:4" ht="14.4">
      <c r="A126" s="190" t="s">
        <v>2934</v>
      </c>
      <c r="B126" s="190" t="s">
        <v>2288</v>
      </c>
      <c r="C126" s="190" t="s">
        <v>2347</v>
      </c>
      <c r="D126" s="190"/>
    </row>
    <row r="127" spans="1:4" ht="28.8">
      <c r="A127" s="190" t="s">
        <v>2933</v>
      </c>
      <c r="B127" s="190" t="s">
        <v>2292</v>
      </c>
      <c r="C127" s="190" t="s">
        <v>2291</v>
      </c>
      <c r="D127" s="190" t="s">
        <v>2932</v>
      </c>
    </row>
    <row r="128" spans="1:4" ht="14.4">
      <c r="A128" s="190" t="s">
        <v>2931</v>
      </c>
      <c r="B128" s="190" t="s">
        <v>2288</v>
      </c>
      <c r="C128" s="190" t="s">
        <v>2930</v>
      </c>
      <c r="D128" s="190" t="s">
        <v>2929</v>
      </c>
    </row>
    <row r="129" spans="1:4" ht="14.4">
      <c r="A129" s="190" t="s">
        <v>2928</v>
      </c>
      <c r="B129" s="190" t="s">
        <v>2288</v>
      </c>
      <c r="C129" s="190" t="s">
        <v>2288</v>
      </c>
      <c r="D129" s="190"/>
    </row>
    <row r="130" spans="1:4" ht="14.4">
      <c r="A130" s="190" t="s">
        <v>2927</v>
      </c>
      <c r="B130" s="190" t="s">
        <v>2309</v>
      </c>
      <c r="C130" s="190" t="s">
        <v>2926</v>
      </c>
      <c r="D130" s="190"/>
    </row>
    <row r="131" spans="1:4" ht="14.4">
      <c r="A131" s="190" t="s">
        <v>2925</v>
      </c>
      <c r="B131" s="190" t="s">
        <v>2292</v>
      </c>
      <c r="C131" s="190" t="s">
        <v>2291</v>
      </c>
      <c r="D131" s="190" t="s">
        <v>2924</v>
      </c>
    </row>
    <row r="132" spans="1:4" ht="14.4">
      <c r="A132" s="190" t="s">
        <v>2923</v>
      </c>
      <c r="B132" s="190" t="s">
        <v>2292</v>
      </c>
      <c r="C132" s="190" t="s">
        <v>2922</v>
      </c>
      <c r="D132" s="190" t="s">
        <v>2876</v>
      </c>
    </row>
    <row r="133" spans="1:4" ht="14.4">
      <c r="A133" s="190" t="s">
        <v>2921</v>
      </c>
      <c r="B133" s="190" t="s">
        <v>2292</v>
      </c>
      <c r="C133" s="190" t="s">
        <v>2291</v>
      </c>
      <c r="D133" s="190" t="s">
        <v>2920</v>
      </c>
    </row>
    <row r="134" spans="1:4" ht="14.4">
      <c r="A134" s="190" t="s">
        <v>2919</v>
      </c>
      <c r="B134" s="190" t="s">
        <v>2292</v>
      </c>
      <c r="C134" s="190" t="s">
        <v>2918</v>
      </c>
      <c r="D134" s="190"/>
    </row>
    <row r="135" spans="1:4" ht="14.4">
      <c r="A135" s="190" t="s">
        <v>2917</v>
      </c>
      <c r="B135" s="190" t="s">
        <v>2292</v>
      </c>
      <c r="C135" s="190" t="s">
        <v>2292</v>
      </c>
      <c r="D135" s="190"/>
    </row>
    <row r="136" spans="1:4" ht="28.8">
      <c r="A136" s="190" t="s">
        <v>2916</v>
      </c>
      <c r="B136" s="190" t="s">
        <v>2292</v>
      </c>
      <c r="C136" s="190" t="s">
        <v>2915</v>
      </c>
      <c r="D136" s="190" t="s">
        <v>2914</v>
      </c>
    </row>
    <row r="137" spans="1:4" ht="14.4">
      <c r="A137" s="190" t="s">
        <v>2913</v>
      </c>
      <c r="B137" s="190" t="s">
        <v>2292</v>
      </c>
      <c r="C137" s="190" t="s">
        <v>2316</v>
      </c>
      <c r="D137" s="190"/>
    </row>
    <row r="138" spans="1:4" ht="14.4">
      <c r="A138" s="190" t="s">
        <v>2912</v>
      </c>
      <c r="B138" s="190" t="s">
        <v>2292</v>
      </c>
      <c r="C138" s="190" t="s">
        <v>2313</v>
      </c>
      <c r="D138" s="190"/>
    </row>
    <row r="139" spans="1:4" ht="28.8">
      <c r="A139" s="190" t="s">
        <v>2911</v>
      </c>
      <c r="B139" s="190" t="s">
        <v>2292</v>
      </c>
      <c r="C139" s="190" t="s">
        <v>2285</v>
      </c>
      <c r="D139" s="190" t="s">
        <v>2910</v>
      </c>
    </row>
    <row r="140" spans="1:4" ht="14.4">
      <c r="A140" s="190" t="s">
        <v>2909</v>
      </c>
      <c r="B140" s="190" t="s">
        <v>2286</v>
      </c>
      <c r="C140" s="190" t="s">
        <v>2291</v>
      </c>
      <c r="D140" s="190" t="s">
        <v>2908</v>
      </c>
    </row>
    <row r="141" spans="1:4" ht="14.4">
      <c r="A141" s="190" t="s">
        <v>2907</v>
      </c>
      <c r="B141" s="190" t="s">
        <v>2292</v>
      </c>
      <c r="C141" s="190" t="s">
        <v>2291</v>
      </c>
      <c r="D141" s="190"/>
    </row>
    <row r="142" spans="1:4" ht="14.4">
      <c r="A142" s="190" t="s">
        <v>2906</v>
      </c>
      <c r="B142" s="190" t="s">
        <v>2288</v>
      </c>
      <c r="C142" s="190" t="s">
        <v>2905</v>
      </c>
      <c r="D142" s="190"/>
    </row>
    <row r="143" spans="1:4" ht="28.8">
      <c r="A143" s="190" t="s">
        <v>2904</v>
      </c>
      <c r="B143" s="190" t="s">
        <v>2329</v>
      </c>
      <c r="C143" s="190" t="s">
        <v>2316</v>
      </c>
      <c r="D143" s="190" t="s">
        <v>2903</v>
      </c>
    </row>
    <row r="144" spans="1:4" ht="28.8">
      <c r="A144" s="190" t="s">
        <v>2902</v>
      </c>
      <c r="B144" s="190" t="s">
        <v>2292</v>
      </c>
      <c r="C144" s="190" t="s">
        <v>2901</v>
      </c>
      <c r="D144" s="190"/>
    </row>
    <row r="145" spans="1:4" ht="28.8">
      <c r="A145" s="190" t="s">
        <v>2900</v>
      </c>
      <c r="B145" s="190" t="s">
        <v>2288</v>
      </c>
      <c r="C145" s="190" t="s">
        <v>2288</v>
      </c>
      <c r="D145" s="190" t="s">
        <v>2899</v>
      </c>
    </row>
    <row r="146" spans="1:4" ht="14.4">
      <c r="A146" s="190" t="s">
        <v>2898</v>
      </c>
      <c r="B146" s="190" t="s">
        <v>2292</v>
      </c>
      <c r="C146" s="190" t="s">
        <v>2292</v>
      </c>
      <c r="D146" s="190" t="s">
        <v>2897</v>
      </c>
    </row>
    <row r="147" spans="1:4" ht="14.4">
      <c r="A147" s="190" t="s">
        <v>2896</v>
      </c>
      <c r="B147" s="190" t="s">
        <v>2292</v>
      </c>
      <c r="C147" s="190"/>
      <c r="D147" s="190"/>
    </row>
    <row r="148" spans="1:4" ht="14.4">
      <c r="A148" s="190" t="s">
        <v>2895</v>
      </c>
      <c r="B148" s="190" t="s">
        <v>2292</v>
      </c>
      <c r="C148" s="190" t="s">
        <v>2285</v>
      </c>
      <c r="D148" s="190"/>
    </row>
    <row r="149" spans="1:4" ht="14.4">
      <c r="A149" s="190" t="s">
        <v>2894</v>
      </c>
      <c r="B149" s="190" t="s">
        <v>2288</v>
      </c>
      <c r="C149" s="190" t="s">
        <v>2336</v>
      </c>
      <c r="D149" s="190" t="s">
        <v>2893</v>
      </c>
    </row>
    <row r="150" spans="1:4" ht="14.4">
      <c r="A150" s="190" t="s">
        <v>2892</v>
      </c>
      <c r="B150" s="190" t="s">
        <v>2292</v>
      </c>
      <c r="C150" s="190" t="s">
        <v>2336</v>
      </c>
      <c r="D150" s="190" t="s">
        <v>2891</v>
      </c>
    </row>
    <row r="151" spans="1:4" ht="14.4">
      <c r="A151" s="190" t="s">
        <v>2890</v>
      </c>
      <c r="B151" s="190" t="s">
        <v>2288</v>
      </c>
      <c r="C151" s="190" t="s">
        <v>2291</v>
      </c>
      <c r="D151" s="190" t="s">
        <v>2889</v>
      </c>
    </row>
    <row r="152" spans="1:4" ht="14.4">
      <c r="A152" s="190" t="s">
        <v>2888</v>
      </c>
      <c r="B152" s="190" t="s">
        <v>2288</v>
      </c>
      <c r="C152" s="190" t="s">
        <v>2887</v>
      </c>
      <c r="D152" s="190"/>
    </row>
    <row r="153" spans="1:4" ht="28.8">
      <c r="A153" s="190" t="s">
        <v>2886</v>
      </c>
      <c r="B153" s="190" t="s">
        <v>2292</v>
      </c>
      <c r="C153" s="190" t="s">
        <v>2292</v>
      </c>
      <c r="D153" s="190" t="s">
        <v>2885</v>
      </c>
    </row>
    <row r="154" spans="1:4" ht="14.4">
      <c r="A154" s="190" t="s">
        <v>2884</v>
      </c>
      <c r="B154" s="190" t="s">
        <v>2292</v>
      </c>
      <c r="C154" s="190" t="s">
        <v>2883</v>
      </c>
      <c r="D154" s="190" t="s">
        <v>2882</v>
      </c>
    </row>
    <row r="155" spans="1:4" ht="14.4">
      <c r="A155" s="190" t="s">
        <v>2881</v>
      </c>
      <c r="B155" s="190" t="s">
        <v>2292</v>
      </c>
      <c r="C155" s="190" t="s">
        <v>2291</v>
      </c>
      <c r="D155" s="190"/>
    </row>
    <row r="156" spans="1:4" ht="14.4">
      <c r="A156" s="190" t="s">
        <v>2880</v>
      </c>
      <c r="B156" s="190" t="s">
        <v>2288</v>
      </c>
      <c r="C156" s="190" t="s">
        <v>2291</v>
      </c>
      <c r="D156" s="190"/>
    </row>
    <row r="157" spans="1:4" ht="28.8">
      <c r="A157" s="190" t="s">
        <v>2879</v>
      </c>
      <c r="B157" s="190" t="s">
        <v>2292</v>
      </c>
      <c r="C157" s="190" t="s">
        <v>2336</v>
      </c>
      <c r="D157" s="190" t="s">
        <v>2878</v>
      </c>
    </row>
    <row r="158" spans="1:4" ht="14.4">
      <c r="A158" s="190" t="s">
        <v>2877</v>
      </c>
      <c r="B158" s="190" t="s">
        <v>2292</v>
      </c>
      <c r="C158" s="190" t="s">
        <v>2291</v>
      </c>
      <c r="D158" s="190" t="s">
        <v>2876</v>
      </c>
    </row>
    <row r="159" spans="1:4" ht="14.4">
      <c r="A159" s="190" t="s">
        <v>2875</v>
      </c>
      <c r="B159" s="190" t="s">
        <v>2292</v>
      </c>
      <c r="C159" s="190" t="s">
        <v>2285</v>
      </c>
      <c r="D159" s="190" t="s">
        <v>2874</v>
      </c>
    </row>
    <row r="160" spans="1:4" ht="14.4">
      <c r="A160" s="190" t="s">
        <v>2873</v>
      </c>
      <c r="B160" s="190" t="s">
        <v>2292</v>
      </c>
      <c r="C160" s="190" t="s">
        <v>2336</v>
      </c>
      <c r="D160" s="190" t="s">
        <v>2872</v>
      </c>
    </row>
    <row r="161" spans="1:4" ht="14.4">
      <c r="A161" s="190" t="s">
        <v>2871</v>
      </c>
      <c r="B161" s="190" t="s">
        <v>2292</v>
      </c>
      <c r="C161" s="190" t="s">
        <v>2292</v>
      </c>
      <c r="D161" s="190"/>
    </row>
    <row r="162" spans="1:4" ht="14.4">
      <c r="A162" s="190" t="s">
        <v>2870</v>
      </c>
      <c r="B162" s="190" t="s">
        <v>2292</v>
      </c>
      <c r="C162" s="190" t="s">
        <v>2291</v>
      </c>
      <c r="D162" s="190"/>
    </row>
    <row r="163" spans="1:4" ht="14.4">
      <c r="A163" s="190" t="s">
        <v>2868</v>
      </c>
      <c r="B163" s="190" t="s">
        <v>2292</v>
      </c>
      <c r="C163" s="190" t="s">
        <v>2291</v>
      </c>
      <c r="D163" s="190" t="s">
        <v>2869</v>
      </c>
    </row>
    <row r="164" spans="1:4" ht="14.4">
      <c r="A164" s="190" t="s">
        <v>2868</v>
      </c>
      <c r="B164" s="190" t="s">
        <v>2286</v>
      </c>
      <c r="C164" s="190" t="s">
        <v>2286</v>
      </c>
      <c r="D164" s="190" t="s">
        <v>2867</v>
      </c>
    </row>
    <row r="165" spans="1:4" ht="14.4">
      <c r="A165" s="190" t="s">
        <v>2866</v>
      </c>
      <c r="B165" s="190" t="s">
        <v>2292</v>
      </c>
      <c r="C165" s="190" t="s">
        <v>2292</v>
      </c>
      <c r="D165" s="190"/>
    </row>
    <row r="166" spans="1:4" ht="14.4">
      <c r="A166" s="190" t="s">
        <v>2865</v>
      </c>
      <c r="B166" s="190" t="s">
        <v>2286</v>
      </c>
      <c r="C166" s="190" t="s">
        <v>2291</v>
      </c>
      <c r="D166" s="190" t="s">
        <v>2864</v>
      </c>
    </row>
    <row r="167" spans="1:4" ht="14.4">
      <c r="A167" s="190" t="s">
        <v>2862</v>
      </c>
      <c r="B167" s="190" t="s">
        <v>2292</v>
      </c>
      <c r="C167" s="190" t="s">
        <v>2286</v>
      </c>
      <c r="D167" s="190" t="s">
        <v>2863</v>
      </c>
    </row>
    <row r="168" spans="1:4" ht="14.4">
      <c r="A168" s="190" t="s">
        <v>2862</v>
      </c>
      <c r="B168" s="190" t="s">
        <v>2292</v>
      </c>
      <c r="C168" s="190" t="s">
        <v>2295</v>
      </c>
      <c r="D168" s="190"/>
    </row>
    <row r="169" spans="1:4" ht="14.4">
      <c r="A169" s="190" t="s">
        <v>2861</v>
      </c>
      <c r="B169" s="190" t="s">
        <v>2292</v>
      </c>
      <c r="C169" s="190" t="s">
        <v>2291</v>
      </c>
      <c r="D169" s="190" t="s">
        <v>2860</v>
      </c>
    </row>
    <row r="170" spans="1:4" ht="14.4">
      <c r="A170" s="190" t="s">
        <v>2859</v>
      </c>
      <c r="B170" s="190" t="s">
        <v>2286</v>
      </c>
      <c r="C170" s="190" t="s">
        <v>2858</v>
      </c>
      <c r="D170" s="190"/>
    </row>
    <row r="171" spans="1:4" ht="14.4">
      <c r="A171" s="190" t="s">
        <v>2857</v>
      </c>
      <c r="B171" s="190" t="s">
        <v>2292</v>
      </c>
      <c r="C171" s="190" t="s">
        <v>2295</v>
      </c>
      <c r="D171" s="190"/>
    </row>
    <row r="172" spans="1:4" ht="14.4">
      <c r="A172" s="190" t="s">
        <v>2856</v>
      </c>
      <c r="B172" s="190" t="s">
        <v>2292</v>
      </c>
      <c r="C172" s="190" t="s">
        <v>2292</v>
      </c>
      <c r="D172" s="190"/>
    </row>
    <row r="173" spans="1:4" ht="14.4">
      <c r="A173" s="190" t="s">
        <v>2855</v>
      </c>
      <c r="B173" s="190" t="s">
        <v>2292</v>
      </c>
      <c r="C173" s="190" t="s">
        <v>2291</v>
      </c>
      <c r="D173" s="190" t="s">
        <v>2854</v>
      </c>
    </row>
    <row r="174" spans="1:4" ht="14.4">
      <c r="A174" s="190" t="s">
        <v>2853</v>
      </c>
      <c r="B174" s="190" t="s">
        <v>2286</v>
      </c>
      <c r="C174" s="190" t="s">
        <v>2286</v>
      </c>
      <c r="D174" s="190" t="s">
        <v>2852</v>
      </c>
    </row>
    <row r="175" spans="1:4" ht="14.4">
      <c r="A175" s="190" t="s">
        <v>2851</v>
      </c>
      <c r="B175" s="190" t="s">
        <v>2288</v>
      </c>
      <c r="C175" s="190" t="s">
        <v>2285</v>
      </c>
      <c r="D175" s="190" t="s">
        <v>2780</v>
      </c>
    </row>
    <row r="176" spans="1:4" ht="14.4">
      <c r="A176" s="190" t="s">
        <v>2850</v>
      </c>
      <c r="B176" s="190" t="s">
        <v>2292</v>
      </c>
      <c r="C176" s="190" t="s">
        <v>2292</v>
      </c>
      <c r="D176" s="190"/>
    </row>
    <row r="177" spans="1:4" ht="14.4">
      <c r="A177" s="190" t="s">
        <v>2849</v>
      </c>
      <c r="B177" s="190" t="s">
        <v>2292</v>
      </c>
      <c r="C177" s="190" t="s">
        <v>2848</v>
      </c>
      <c r="D177" s="190" t="s">
        <v>2847</v>
      </c>
    </row>
    <row r="178" spans="1:4" ht="14.4">
      <c r="A178" s="190" t="s">
        <v>2846</v>
      </c>
      <c r="B178" s="190" t="s">
        <v>2292</v>
      </c>
      <c r="C178" s="190" t="s">
        <v>2291</v>
      </c>
      <c r="D178" s="190"/>
    </row>
    <row r="179" spans="1:4" ht="14.4">
      <c r="A179" s="190" t="s">
        <v>2845</v>
      </c>
      <c r="B179" s="190" t="s">
        <v>2288</v>
      </c>
      <c r="C179" s="190" t="s">
        <v>2295</v>
      </c>
      <c r="D179" s="190"/>
    </row>
    <row r="180" spans="1:4" ht="28.8">
      <c r="A180" s="190" t="s">
        <v>2844</v>
      </c>
      <c r="B180" s="190" t="s">
        <v>2292</v>
      </c>
      <c r="C180" s="190" t="s">
        <v>2285</v>
      </c>
      <c r="D180" s="190" t="s">
        <v>2843</v>
      </c>
    </row>
    <row r="181" spans="1:4" ht="14.4">
      <c r="A181" s="190" t="s">
        <v>2842</v>
      </c>
      <c r="B181" s="190" t="s">
        <v>2292</v>
      </c>
      <c r="C181" s="190" t="s">
        <v>2292</v>
      </c>
      <c r="D181" s="190" t="s">
        <v>2841</v>
      </c>
    </row>
    <row r="182" spans="1:4" ht="14.4">
      <c r="A182" s="190" t="s">
        <v>2840</v>
      </c>
      <c r="B182" s="190" t="s">
        <v>2309</v>
      </c>
      <c r="C182" s="190" t="s">
        <v>2291</v>
      </c>
      <c r="D182" s="190" t="s">
        <v>2839</v>
      </c>
    </row>
    <row r="183" spans="1:4" ht="28.8">
      <c r="A183" s="190" t="s">
        <v>2838</v>
      </c>
      <c r="B183" s="190" t="s">
        <v>2292</v>
      </c>
      <c r="C183" s="190" t="s">
        <v>2291</v>
      </c>
      <c r="D183" s="190" t="s">
        <v>2837</v>
      </c>
    </row>
    <row r="184" spans="1:4" ht="28.8">
      <c r="A184" s="190" t="s">
        <v>2836</v>
      </c>
      <c r="B184" s="190" t="s">
        <v>2292</v>
      </c>
      <c r="C184" s="190" t="s">
        <v>2632</v>
      </c>
      <c r="D184" s="190" t="s">
        <v>2835</v>
      </c>
    </row>
    <row r="185" spans="1:4" ht="14.4">
      <c r="A185" s="190" t="s">
        <v>2834</v>
      </c>
      <c r="B185" s="190" t="s">
        <v>2292</v>
      </c>
      <c r="C185" s="190" t="s">
        <v>2336</v>
      </c>
      <c r="D185" s="190" t="s">
        <v>2833</v>
      </c>
    </row>
    <row r="186" spans="1:4" ht="14.4">
      <c r="A186" s="190" t="s">
        <v>2832</v>
      </c>
      <c r="B186" s="190" t="s">
        <v>2292</v>
      </c>
      <c r="C186" s="190" t="s">
        <v>2292</v>
      </c>
      <c r="D186" s="190" t="s">
        <v>2831</v>
      </c>
    </row>
    <row r="187" spans="1:4" ht="14.4">
      <c r="A187" s="190" t="s">
        <v>2830</v>
      </c>
      <c r="B187" s="190" t="s">
        <v>2288</v>
      </c>
      <c r="C187" s="190" t="s">
        <v>2336</v>
      </c>
      <c r="D187" s="190"/>
    </row>
    <row r="188" spans="1:4" ht="14.4">
      <c r="A188" s="190" t="s">
        <v>2829</v>
      </c>
      <c r="B188" s="190" t="s">
        <v>2292</v>
      </c>
      <c r="C188" s="190" t="s">
        <v>2392</v>
      </c>
      <c r="D188" s="190"/>
    </row>
    <row r="189" spans="1:4" ht="28.8">
      <c r="A189" s="190" t="s">
        <v>2828</v>
      </c>
      <c r="B189" s="190" t="s">
        <v>2288</v>
      </c>
      <c r="C189" s="190" t="s">
        <v>2292</v>
      </c>
      <c r="D189" s="190" t="s">
        <v>2827</v>
      </c>
    </row>
    <row r="190" spans="1:4" ht="28.8">
      <c r="A190" s="190" t="s">
        <v>2826</v>
      </c>
      <c r="B190" s="190" t="s">
        <v>2292</v>
      </c>
      <c r="C190" s="190" t="s">
        <v>2285</v>
      </c>
      <c r="D190" s="190" t="s">
        <v>2825</v>
      </c>
    </row>
    <row r="191" spans="1:4" ht="14.4">
      <c r="A191" s="190" t="s">
        <v>2824</v>
      </c>
      <c r="B191" s="190" t="s">
        <v>2292</v>
      </c>
      <c r="C191" s="190" t="s">
        <v>2292</v>
      </c>
      <c r="D191" s="190"/>
    </row>
    <row r="192" spans="1:4" ht="14.4">
      <c r="A192" s="190" t="s">
        <v>2823</v>
      </c>
      <c r="B192" s="190" t="s">
        <v>2292</v>
      </c>
      <c r="C192" s="190" t="s">
        <v>2822</v>
      </c>
      <c r="D192" s="190" t="s">
        <v>2821</v>
      </c>
    </row>
    <row r="193" spans="1:4" ht="14.4">
      <c r="A193" s="190" t="s">
        <v>2820</v>
      </c>
      <c r="B193" s="190" t="s">
        <v>2286</v>
      </c>
      <c r="C193" s="190" t="s">
        <v>2286</v>
      </c>
      <c r="D193" s="190"/>
    </row>
    <row r="194" spans="1:4" ht="14.4">
      <c r="A194" s="190" t="s">
        <v>2819</v>
      </c>
      <c r="B194" s="190" t="s">
        <v>2288</v>
      </c>
      <c r="C194" s="190" t="s">
        <v>2818</v>
      </c>
      <c r="D194" s="190" t="s">
        <v>2817</v>
      </c>
    </row>
    <row r="195" spans="1:4" ht="14.4">
      <c r="A195" s="190" t="s">
        <v>2816</v>
      </c>
      <c r="B195" s="190" t="s">
        <v>2292</v>
      </c>
      <c r="C195" s="190" t="s">
        <v>2291</v>
      </c>
      <c r="D195" s="190" t="s">
        <v>2815</v>
      </c>
    </row>
    <row r="196" spans="1:4" ht="14.4">
      <c r="A196" s="190" t="s">
        <v>2814</v>
      </c>
      <c r="B196" s="190" t="s">
        <v>2329</v>
      </c>
      <c r="C196" s="190" t="s">
        <v>2322</v>
      </c>
      <c r="D196" s="190"/>
    </row>
    <row r="197" spans="1:4" ht="14.4">
      <c r="A197" s="190" t="s">
        <v>2813</v>
      </c>
      <c r="B197" s="190" t="s">
        <v>2292</v>
      </c>
      <c r="C197" s="190" t="s">
        <v>2369</v>
      </c>
      <c r="D197" s="190" t="s">
        <v>2812</v>
      </c>
    </row>
    <row r="198" spans="1:4" ht="14.4">
      <c r="A198" s="190" t="s">
        <v>2811</v>
      </c>
      <c r="B198" s="190" t="s">
        <v>2292</v>
      </c>
      <c r="C198" s="190" t="s">
        <v>2403</v>
      </c>
      <c r="D198" s="190" t="s">
        <v>2810</v>
      </c>
    </row>
    <row r="199" spans="1:4" ht="14.4">
      <c r="A199" s="190" t="s">
        <v>2809</v>
      </c>
      <c r="B199" s="190" t="s">
        <v>2292</v>
      </c>
      <c r="C199" s="190" t="s">
        <v>2292</v>
      </c>
      <c r="D199" s="190" t="s">
        <v>2306</v>
      </c>
    </row>
    <row r="200" spans="1:4" ht="14.4">
      <c r="A200" s="190" t="s">
        <v>2808</v>
      </c>
      <c r="B200" s="190" t="s">
        <v>2288</v>
      </c>
      <c r="C200" s="190" t="s">
        <v>2369</v>
      </c>
      <c r="D200" s="190" t="s">
        <v>2807</v>
      </c>
    </row>
    <row r="201" spans="1:4" ht="14.4">
      <c r="A201" s="190" t="s">
        <v>2806</v>
      </c>
      <c r="B201" s="190" t="s">
        <v>2292</v>
      </c>
      <c r="C201" s="190" t="s">
        <v>2285</v>
      </c>
      <c r="D201" s="190" t="s">
        <v>2805</v>
      </c>
    </row>
    <row r="202" spans="1:4" ht="14.4">
      <c r="A202" s="190" t="s">
        <v>2804</v>
      </c>
      <c r="B202" s="190" t="s">
        <v>2329</v>
      </c>
      <c r="C202" s="190" t="s">
        <v>2476</v>
      </c>
      <c r="D202" s="190"/>
    </row>
    <row r="203" spans="1:4" ht="14.4">
      <c r="A203" s="190" t="s">
        <v>2803</v>
      </c>
      <c r="B203" s="190" t="s">
        <v>2292</v>
      </c>
      <c r="C203" s="190" t="s">
        <v>2802</v>
      </c>
      <c r="D203" s="190"/>
    </row>
    <row r="204" spans="1:4" ht="14.4">
      <c r="A204" s="190" t="s">
        <v>2801</v>
      </c>
      <c r="B204" s="190" t="s">
        <v>2288</v>
      </c>
      <c r="C204" s="190" t="s">
        <v>2291</v>
      </c>
      <c r="D204" s="190" t="s">
        <v>2800</v>
      </c>
    </row>
    <row r="205" spans="1:4" ht="14.4">
      <c r="A205" s="190" t="s">
        <v>2799</v>
      </c>
      <c r="B205" s="190" t="s">
        <v>2292</v>
      </c>
      <c r="C205" s="190" t="s">
        <v>2285</v>
      </c>
      <c r="D205" s="190"/>
    </row>
    <row r="206" spans="1:4" ht="14.4">
      <c r="A206" s="190" t="s">
        <v>2798</v>
      </c>
      <c r="B206" s="190" t="s">
        <v>2286</v>
      </c>
      <c r="C206" s="190" t="s">
        <v>2286</v>
      </c>
      <c r="D206" s="190" t="s">
        <v>2797</v>
      </c>
    </row>
    <row r="207" spans="1:4" ht="14.4">
      <c r="A207" s="190" t="s">
        <v>2796</v>
      </c>
      <c r="B207" s="190" t="s">
        <v>2292</v>
      </c>
      <c r="C207" s="190" t="s">
        <v>2292</v>
      </c>
      <c r="D207" s="190"/>
    </row>
    <row r="208" spans="1:4" ht="14.4">
      <c r="A208" s="190" t="s">
        <v>2796</v>
      </c>
      <c r="B208" s="190" t="s">
        <v>2292</v>
      </c>
      <c r="C208" s="190" t="s">
        <v>2285</v>
      </c>
      <c r="D208" s="190" t="s">
        <v>2795</v>
      </c>
    </row>
    <row r="209" spans="1:4" ht="14.4">
      <c r="A209" s="190" t="s">
        <v>2794</v>
      </c>
      <c r="B209" s="190" t="s">
        <v>2292</v>
      </c>
      <c r="C209" s="190" t="s">
        <v>2292</v>
      </c>
      <c r="D209" s="190"/>
    </row>
    <row r="210" spans="1:4" ht="28.8">
      <c r="A210" s="190" t="s">
        <v>2793</v>
      </c>
      <c r="B210" s="190" t="s">
        <v>2329</v>
      </c>
      <c r="C210" s="190" t="s">
        <v>2792</v>
      </c>
      <c r="D210" s="190" t="s">
        <v>2791</v>
      </c>
    </row>
    <row r="211" spans="1:4" ht="14.4">
      <c r="A211" s="190" t="s">
        <v>2790</v>
      </c>
      <c r="B211" s="190" t="s">
        <v>2292</v>
      </c>
      <c r="C211" s="190" t="s">
        <v>2285</v>
      </c>
      <c r="D211" s="190" t="s">
        <v>2789</v>
      </c>
    </row>
    <row r="212" spans="1:4" ht="14.4">
      <c r="A212" s="190" t="s">
        <v>2788</v>
      </c>
      <c r="B212" s="190" t="s">
        <v>2288</v>
      </c>
      <c r="C212" s="190" t="s">
        <v>2288</v>
      </c>
      <c r="D212" s="190"/>
    </row>
    <row r="213" spans="1:4" ht="14.4">
      <c r="A213" s="190" t="s">
        <v>2787</v>
      </c>
      <c r="B213" s="190" t="s">
        <v>2292</v>
      </c>
      <c r="C213" s="190" t="s">
        <v>2291</v>
      </c>
      <c r="D213" s="190" t="s">
        <v>2786</v>
      </c>
    </row>
    <row r="214" spans="1:4" ht="14.4">
      <c r="A214" s="190" t="s">
        <v>2785</v>
      </c>
      <c r="B214" s="190" t="s">
        <v>2292</v>
      </c>
      <c r="C214" s="190" t="s">
        <v>2291</v>
      </c>
      <c r="D214" s="190" t="s">
        <v>2784</v>
      </c>
    </row>
    <row r="215" spans="1:4" ht="14.4">
      <c r="A215" s="190" t="s">
        <v>2783</v>
      </c>
      <c r="B215" s="190" t="s">
        <v>2292</v>
      </c>
      <c r="C215" s="190" t="s">
        <v>2292</v>
      </c>
      <c r="D215" s="190" t="s">
        <v>2782</v>
      </c>
    </row>
    <row r="216" spans="1:4" ht="14.4">
      <c r="A216" s="190" t="s">
        <v>2781</v>
      </c>
      <c r="B216" s="190" t="s">
        <v>2292</v>
      </c>
      <c r="C216" s="190" t="s">
        <v>2292</v>
      </c>
      <c r="D216" s="190" t="s">
        <v>2780</v>
      </c>
    </row>
    <row r="217" spans="1:4" ht="14.4">
      <c r="A217" s="190" t="s">
        <v>2779</v>
      </c>
      <c r="B217" s="190" t="s">
        <v>2286</v>
      </c>
      <c r="C217" s="190" t="s">
        <v>2286</v>
      </c>
      <c r="D217" s="190" t="s">
        <v>2778</v>
      </c>
    </row>
    <row r="218" spans="1:4" ht="14.4">
      <c r="A218" s="190" t="s">
        <v>2777</v>
      </c>
      <c r="B218" s="190" t="s">
        <v>2288</v>
      </c>
      <c r="C218" s="190" t="s">
        <v>2776</v>
      </c>
      <c r="D218" s="190"/>
    </row>
    <row r="219" spans="1:4" ht="14.4">
      <c r="A219" s="190" t="s">
        <v>2775</v>
      </c>
      <c r="B219" s="190" t="s">
        <v>2292</v>
      </c>
      <c r="C219" s="190" t="s">
        <v>2322</v>
      </c>
      <c r="D219" s="190" t="s">
        <v>2774</v>
      </c>
    </row>
    <row r="220" spans="1:4" ht="14.4">
      <c r="A220" s="190" t="s">
        <v>2773</v>
      </c>
      <c r="B220" s="190" t="s">
        <v>2292</v>
      </c>
      <c r="C220" s="190" t="s">
        <v>2336</v>
      </c>
      <c r="D220" s="190"/>
    </row>
    <row r="221" spans="1:4" ht="14.4">
      <c r="A221" s="190" t="s">
        <v>2772</v>
      </c>
      <c r="B221" s="190" t="s">
        <v>2309</v>
      </c>
      <c r="C221" s="190" t="s">
        <v>2291</v>
      </c>
      <c r="D221" s="190" t="s">
        <v>2771</v>
      </c>
    </row>
    <row r="222" spans="1:4" ht="14.4">
      <c r="A222" s="190" t="s">
        <v>2770</v>
      </c>
      <c r="B222" s="190" t="s">
        <v>2329</v>
      </c>
      <c r="C222" s="190" t="s">
        <v>2291</v>
      </c>
      <c r="D222" s="190"/>
    </row>
    <row r="223" spans="1:4" ht="14.4">
      <c r="A223" s="190" t="s">
        <v>2769</v>
      </c>
      <c r="B223" s="190" t="s">
        <v>2292</v>
      </c>
      <c r="C223" s="190" t="s">
        <v>2291</v>
      </c>
      <c r="D223" s="190"/>
    </row>
    <row r="224" spans="1:4" ht="14.4">
      <c r="A224" s="190" t="s">
        <v>2768</v>
      </c>
      <c r="B224" s="190" t="s">
        <v>2288</v>
      </c>
      <c r="C224" s="190" t="s">
        <v>2336</v>
      </c>
      <c r="D224" s="190" t="s">
        <v>2767</v>
      </c>
    </row>
    <row r="225" spans="1:4" ht="14.4">
      <c r="A225" s="190" t="s">
        <v>2766</v>
      </c>
      <c r="B225" s="190" t="s">
        <v>2292</v>
      </c>
      <c r="C225" s="190" t="s">
        <v>2322</v>
      </c>
      <c r="D225" s="190" t="s">
        <v>2765</v>
      </c>
    </row>
    <row r="226" spans="1:4" ht="14.4">
      <c r="A226" s="190" t="s">
        <v>2764</v>
      </c>
      <c r="B226" s="190" t="s">
        <v>2288</v>
      </c>
      <c r="C226" s="190" t="s">
        <v>2288</v>
      </c>
      <c r="D226" s="190" t="s">
        <v>2763</v>
      </c>
    </row>
    <row r="227" spans="1:4" ht="14.4">
      <c r="A227" s="190" t="s">
        <v>2762</v>
      </c>
      <c r="B227" s="190" t="s">
        <v>2292</v>
      </c>
      <c r="C227" s="190" t="s">
        <v>2476</v>
      </c>
      <c r="D227" s="190"/>
    </row>
    <row r="228" spans="1:4" ht="14.4">
      <c r="A228" s="190" t="s">
        <v>2761</v>
      </c>
      <c r="B228" s="190" t="s">
        <v>2288</v>
      </c>
      <c r="C228" s="190" t="s">
        <v>2760</v>
      </c>
      <c r="D228" s="190" t="s">
        <v>2759</v>
      </c>
    </row>
    <row r="229" spans="1:4" ht="14.4">
      <c r="A229" s="190" t="s">
        <v>2758</v>
      </c>
      <c r="B229" s="190" t="s">
        <v>2292</v>
      </c>
      <c r="C229" s="190" t="s">
        <v>2285</v>
      </c>
      <c r="D229" s="190" t="s">
        <v>2757</v>
      </c>
    </row>
    <row r="230" spans="1:4" ht="14.4">
      <c r="A230" s="190" t="s">
        <v>2756</v>
      </c>
      <c r="B230" s="190" t="s">
        <v>2292</v>
      </c>
      <c r="C230" s="190" t="s">
        <v>2292</v>
      </c>
      <c r="D230" s="190"/>
    </row>
    <row r="231" spans="1:4" ht="28.8">
      <c r="A231" s="190" t="s">
        <v>2755</v>
      </c>
      <c r="B231" s="190" t="s">
        <v>2286</v>
      </c>
      <c r="C231" s="190" t="s">
        <v>2291</v>
      </c>
      <c r="D231" s="190" t="s">
        <v>2754</v>
      </c>
    </row>
    <row r="232" spans="1:4" ht="14.4">
      <c r="A232" s="190" t="s">
        <v>2753</v>
      </c>
      <c r="B232" s="190" t="s">
        <v>2329</v>
      </c>
      <c r="C232" s="190" t="s">
        <v>2286</v>
      </c>
      <c r="D232" s="190"/>
    </row>
    <row r="233" spans="1:4" ht="14.4">
      <c r="A233" s="190" t="s">
        <v>2752</v>
      </c>
      <c r="B233" s="190" t="s">
        <v>2292</v>
      </c>
      <c r="C233" s="190" t="s">
        <v>2292</v>
      </c>
      <c r="D233" s="190" t="s">
        <v>2751</v>
      </c>
    </row>
    <row r="234" spans="1:4" ht="28.8">
      <c r="A234" s="190" t="s">
        <v>2750</v>
      </c>
      <c r="B234" s="190" t="s">
        <v>2292</v>
      </c>
      <c r="C234" s="190" t="s">
        <v>2749</v>
      </c>
      <c r="D234" s="190" t="s">
        <v>2748</v>
      </c>
    </row>
    <row r="235" spans="1:4" ht="28.8">
      <c r="A235" s="190" t="s">
        <v>2747</v>
      </c>
      <c r="B235" s="190" t="s">
        <v>2329</v>
      </c>
      <c r="C235" s="190" t="s">
        <v>2291</v>
      </c>
      <c r="D235" s="190" t="s">
        <v>2746</v>
      </c>
    </row>
    <row r="236" spans="1:4" ht="14.4">
      <c r="A236" s="190" t="s">
        <v>2745</v>
      </c>
      <c r="B236" s="190" t="s">
        <v>2329</v>
      </c>
      <c r="C236" s="190" t="s">
        <v>2286</v>
      </c>
      <c r="D236" s="190" t="s">
        <v>2744</v>
      </c>
    </row>
    <row r="237" spans="1:4" ht="14.4">
      <c r="A237" s="190" t="s">
        <v>2199</v>
      </c>
      <c r="B237" s="190" t="s">
        <v>2288</v>
      </c>
      <c r="C237" s="190" t="s">
        <v>2291</v>
      </c>
      <c r="D237" s="190" t="s">
        <v>2743</v>
      </c>
    </row>
    <row r="238" spans="1:4" ht="14.4">
      <c r="A238" s="190" t="s">
        <v>2742</v>
      </c>
      <c r="B238" s="190" t="s">
        <v>2292</v>
      </c>
      <c r="C238" s="190" t="s">
        <v>2291</v>
      </c>
      <c r="D238" s="190" t="s">
        <v>2741</v>
      </c>
    </row>
    <row r="239" spans="1:4" ht="14.4">
      <c r="A239" s="190" t="s">
        <v>2740</v>
      </c>
      <c r="B239" s="190" t="s">
        <v>2292</v>
      </c>
      <c r="C239" s="190" t="s">
        <v>2291</v>
      </c>
      <c r="D239" s="190" t="s">
        <v>2739</v>
      </c>
    </row>
    <row r="240" spans="1:4" ht="14.4">
      <c r="A240" s="190" t="s">
        <v>2738</v>
      </c>
      <c r="B240" s="190" t="s">
        <v>2286</v>
      </c>
      <c r="C240" s="190" t="s">
        <v>2291</v>
      </c>
      <c r="D240" s="190"/>
    </row>
    <row r="241" spans="1:4" ht="14.4">
      <c r="A241" s="190" t="s">
        <v>2737</v>
      </c>
      <c r="B241" s="190" t="s">
        <v>2288</v>
      </c>
      <c r="C241" s="190" t="s">
        <v>2288</v>
      </c>
      <c r="D241" s="190" t="s">
        <v>2736</v>
      </c>
    </row>
    <row r="242" spans="1:4" ht="14.4">
      <c r="A242" s="190" t="s">
        <v>2735</v>
      </c>
      <c r="B242" s="190" t="s">
        <v>2329</v>
      </c>
      <c r="C242" s="190" t="s">
        <v>2380</v>
      </c>
      <c r="D242" s="190" t="s">
        <v>2734</v>
      </c>
    </row>
    <row r="243" spans="1:4" ht="14.4">
      <c r="A243" s="190" t="s">
        <v>2733</v>
      </c>
      <c r="B243" s="190" t="s">
        <v>2292</v>
      </c>
      <c r="C243" s="190" t="s">
        <v>2572</v>
      </c>
      <c r="D243" s="190"/>
    </row>
    <row r="244" spans="1:4" ht="14.4">
      <c r="A244" s="190" t="s">
        <v>2732</v>
      </c>
      <c r="B244" s="190" t="s">
        <v>2288</v>
      </c>
      <c r="C244" s="190" t="s">
        <v>2291</v>
      </c>
      <c r="D244" s="190" t="s">
        <v>2731</v>
      </c>
    </row>
    <row r="245" spans="1:4" ht="14.4">
      <c r="A245" s="190" t="s">
        <v>2730</v>
      </c>
      <c r="B245" s="190" t="s">
        <v>2292</v>
      </c>
      <c r="C245" s="190" t="s">
        <v>2292</v>
      </c>
      <c r="D245" s="190" t="s">
        <v>2729</v>
      </c>
    </row>
    <row r="246" spans="1:4" ht="14.4">
      <c r="A246" s="190" t="s">
        <v>2728</v>
      </c>
      <c r="B246" s="190" t="s">
        <v>2288</v>
      </c>
      <c r="C246" s="190" t="s">
        <v>2727</v>
      </c>
      <c r="D246" s="190" t="s">
        <v>2726</v>
      </c>
    </row>
    <row r="247" spans="1:4" ht="28.8">
      <c r="A247" s="190" t="s">
        <v>2725</v>
      </c>
      <c r="B247" s="190" t="s">
        <v>2286</v>
      </c>
      <c r="C247" s="190" t="s">
        <v>2286</v>
      </c>
      <c r="D247" s="190" t="s">
        <v>2724</v>
      </c>
    </row>
    <row r="248" spans="1:4" ht="14.4">
      <c r="A248" s="190" t="s">
        <v>2723</v>
      </c>
      <c r="B248" s="190" t="s">
        <v>2329</v>
      </c>
      <c r="C248" s="190" t="s">
        <v>2329</v>
      </c>
      <c r="D248" s="190" t="s">
        <v>2722</v>
      </c>
    </row>
    <row r="249" spans="1:4" ht="14.4">
      <c r="A249" s="190" t="s">
        <v>2721</v>
      </c>
      <c r="B249" s="190" t="s">
        <v>2288</v>
      </c>
      <c r="C249" s="190" t="s">
        <v>2336</v>
      </c>
      <c r="D249" s="190"/>
    </row>
    <row r="250" spans="1:4" ht="14.4">
      <c r="A250" s="190" t="s">
        <v>2720</v>
      </c>
      <c r="B250" s="190" t="s">
        <v>2292</v>
      </c>
      <c r="C250" s="190" t="s">
        <v>2291</v>
      </c>
      <c r="D250" s="190"/>
    </row>
    <row r="251" spans="1:4" ht="14.4">
      <c r="A251" s="190" t="s">
        <v>2719</v>
      </c>
      <c r="B251" s="190" t="s">
        <v>2309</v>
      </c>
      <c r="C251" s="190" t="s">
        <v>2309</v>
      </c>
      <c r="D251" s="190"/>
    </row>
    <row r="252" spans="1:4" ht="14.4">
      <c r="A252" s="190" t="s">
        <v>2718</v>
      </c>
      <c r="B252" s="190" t="s">
        <v>2286</v>
      </c>
      <c r="C252" s="190" t="s">
        <v>2291</v>
      </c>
      <c r="D252" s="190" t="s">
        <v>2717</v>
      </c>
    </row>
    <row r="253" spans="1:4" ht="14.4">
      <c r="A253" s="190" t="s">
        <v>2716</v>
      </c>
      <c r="B253" s="190" t="s">
        <v>2286</v>
      </c>
      <c r="C253" s="190" t="s">
        <v>2291</v>
      </c>
      <c r="D253" s="190"/>
    </row>
    <row r="254" spans="1:4" ht="14.4">
      <c r="A254" s="190" t="s">
        <v>2715</v>
      </c>
      <c r="B254" s="190" t="s">
        <v>2292</v>
      </c>
      <c r="C254" s="190" t="s">
        <v>2291</v>
      </c>
      <c r="D254" s="190"/>
    </row>
    <row r="255" spans="1:4" ht="14.4">
      <c r="A255" s="190" t="s">
        <v>2714</v>
      </c>
      <c r="B255" s="190" t="s">
        <v>2292</v>
      </c>
      <c r="C255" s="190" t="s">
        <v>2285</v>
      </c>
      <c r="D255" s="190"/>
    </row>
    <row r="256" spans="1:4" ht="14.4">
      <c r="A256" s="190" t="s">
        <v>2713</v>
      </c>
      <c r="B256" s="190" t="s">
        <v>2292</v>
      </c>
      <c r="C256" s="190" t="s">
        <v>2336</v>
      </c>
      <c r="D256" s="190" t="s">
        <v>2712</v>
      </c>
    </row>
    <row r="257" spans="1:4" ht="14.4">
      <c r="A257" s="190" t="s">
        <v>2711</v>
      </c>
      <c r="B257" s="190" t="s">
        <v>2292</v>
      </c>
      <c r="C257" s="190" t="s">
        <v>2292</v>
      </c>
      <c r="D257" s="190"/>
    </row>
    <row r="258" spans="1:4" ht="14.4">
      <c r="A258" s="190" t="s">
        <v>2710</v>
      </c>
      <c r="B258" s="190" t="s">
        <v>2292</v>
      </c>
      <c r="C258" s="190" t="s">
        <v>2709</v>
      </c>
      <c r="D258" s="190" t="s">
        <v>2708</v>
      </c>
    </row>
    <row r="259" spans="1:4" ht="14.4">
      <c r="A259" s="190" t="s">
        <v>2707</v>
      </c>
      <c r="B259" s="190" t="s">
        <v>2292</v>
      </c>
      <c r="C259" s="190"/>
      <c r="D259" s="190" t="s">
        <v>2706</v>
      </c>
    </row>
    <row r="260" spans="1:4" ht="14.4">
      <c r="A260" s="190" t="s">
        <v>2705</v>
      </c>
      <c r="B260" s="190" t="s">
        <v>2292</v>
      </c>
      <c r="C260" s="190" t="s">
        <v>2291</v>
      </c>
      <c r="D260" s="190" t="s">
        <v>2497</v>
      </c>
    </row>
    <row r="261" spans="1:4" ht="14.4">
      <c r="A261" s="190" t="s">
        <v>2704</v>
      </c>
      <c r="B261" s="190" t="s">
        <v>2288</v>
      </c>
      <c r="C261" s="190" t="s">
        <v>2292</v>
      </c>
      <c r="D261" s="190" t="s">
        <v>2497</v>
      </c>
    </row>
    <row r="262" spans="1:4" ht="14.4">
      <c r="A262" s="190" t="s">
        <v>2703</v>
      </c>
      <c r="B262" s="190" t="s">
        <v>2292</v>
      </c>
      <c r="C262" s="190" t="s">
        <v>2347</v>
      </c>
      <c r="D262" s="190" t="s">
        <v>2702</v>
      </c>
    </row>
    <row r="263" spans="1:4" ht="14.4">
      <c r="A263" s="190" t="s">
        <v>2701</v>
      </c>
      <c r="B263" s="190" t="s">
        <v>2292</v>
      </c>
      <c r="C263" s="190" t="s">
        <v>2285</v>
      </c>
      <c r="D263" s="190"/>
    </row>
    <row r="264" spans="1:4" ht="14.4">
      <c r="A264" s="190" t="s">
        <v>2700</v>
      </c>
      <c r="B264" s="190" t="s">
        <v>2292</v>
      </c>
      <c r="C264" s="190" t="s">
        <v>2286</v>
      </c>
      <c r="D264" s="190" t="s">
        <v>2699</v>
      </c>
    </row>
    <row r="265" spans="1:4" ht="14.4">
      <c r="A265" s="190" t="s">
        <v>2698</v>
      </c>
      <c r="B265" s="190" t="s">
        <v>2292</v>
      </c>
      <c r="C265" s="190" t="s">
        <v>2292</v>
      </c>
      <c r="D265" s="190" t="s">
        <v>2697</v>
      </c>
    </row>
    <row r="266" spans="1:4" ht="14.4">
      <c r="A266" s="190" t="s">
        <v>2696</v>
      </c>
      <c r="B266" s="190" t="s">
        <v>2292</v>
      </c>
      <c r="C266" s="190" t="s">
        <v>2476</v>
      </c>
      <c r="D266" s="190" t="s">
        <v>2695</v>
      </c>
    </row>
    <row r="267" spans="1:4" ht="14.4">
      <c r="A267" s="190" t="s">
        <v>2694</v>
      </c>
      <c r="B267" s="190" t="s">
        <v>2292</v>
      </c>
      <c r="C267" s="190" t="s">
        <v>2291</v>
      </c>
      <c r="D267" s="190" t="s">
        <v>2693</v>
      </c>
    </row>
    <row r="268" spans="1:4" ht="14.4">
      <c r="A268" s="190" t="s">
        <v>2692</v>
      </c>
      <c r="B268" s="190" t="s">
        <v>2292</v>
      </c>
      <c r="C268" s="190" t="s">
        <v>2291</v>
      </c>
      <c r="D268" s="190" t="s">
        <v>2691</v>
      </c>
    </row>
    <row r="269" spans="1:4" ht="14.4">
      <c r="A269" s="190" t="s">
        <v>2690</v>
      </c>
      <c r="B269" s="190" t="s">
        <v>2292</v>
      </c>
      <c r="C269" s="190" t="s">
        <v>2392</v>
      </c>
      <c r="D269" s="190"/>
    </row>
    <row r="270" spans="1:4" ht="14.4">
      <c r="A270" s="190" t="s">
        <v>2689</v>
      </c>
      <c r="B270" s="190" t="s">
        <v>2288</v>
      </c>
      <c r="C270" s="190" t="s">
        <v>2288</v>
      </c>
      <c r="D270" s="190" t="s">
        <v>2688</v>
      </c>
    </row>
    <row r="271" spans="1:4" ht="14.4">
      <c r="A271" s="190" t="s">
        <v>2687</v>
      </c>
      <c r="B271" s="190" t="s">
        <v>2286</v>
      </c>
      <c r="C271" s="190" t="s">
        <v>2291</v>
      </c>
      <c r="D271" s="190" t="s">
        <v>2686</v>
      </c>
    </row>
    <row r="272" spans="1:4" ht="14.4">
      <c r="A272" s="190" t="s">
        <v>2685</v>
      </c>
      <c r="B272" s="190" t="s">
        <v>2292</v>
      </c>
      <c r="C272" s="190" t="s">
        <v>2476</v>
      </c>
      <c r="D272" s="190" t="s">
        <v>2684</v>
      </c>
    </row>
    <row r="273" spans="1:4" ht="14.4">
      <c r="A273" s="190" t="s">
        <v>2683</v>
      </c>
      <c r="B273" s="190" t="s">
        <v>2292</v>
      </c>
      <c r="C273" s="190" t="s">
        <v>2292</v>
      </c>
      <c r="D273" s="190" t="s">
        <v>2682</v>
      </c>
    </row>
    <row r="274" spans="1:4" ht="28.8">
      <c r="A274" s="190" t="s">
        <v>2680</v>
      </c>
      <c r="B274" s="190" t="s">
        <v>2292</v>
      </c>
      <c r="C274" s="190" t="s">
        <v>2339</v>
      </c>
      <c r="D274" s="190" t="s">
        <v>2681</v>
      </c>
    </row>
    <row r="275" spans="1:4" ht="14.4">
      <c r="A275" s="190" t="s">
        <v>2680</v>
      </c>
      <c r="B275" s="190" t="s">
        <v>2292</v>
      </c>
      <c r="C275" s="190" t="s">
        <v>2336</v>
      </c>
      <c r="D275" s="190"/>
    </row>
    <row r="276" spans="1:4" ht="14.4">
      <c r="A276" s="190" t="s">
        <v>2679</v>
      </c>
      <c r="B276" s="190" t="s">
        <v>2288</v>
      </c>
      <c r="C276" s="190" t="s">
        <v>2347</v>
      </c>
      <c r="D276" s="190" t="s">
        <v>2678</v>
      </c>
    </row>
    <row r="277" spans="1:4" ht="14.4">
      <c r="A277" s="190" t="s">
        <v>2677</v>
      </c>
      <c r="B277" s="190" t="s">
        <v>2292</v>
      </c>
      <c r="C277" s="190" t="s">
        <v>2392</v>
      </c>
      <c r="D277" s="190" t="s">
        <v>2676</v>
      </c>
    </row>
    <row r="278" spans="1:4" ht="28.8">
      <c r="A278" s="190" t="s">
        <v>2675</v>
      </c>
      <c r="B278" s="190" t="s">
        <v>2292</v>
      </c>
      <c r="C278" s="190" t="s">
        <v>2292</v>
      </c>
      <c r="D278" s="190" t="s">
        <v>2674</v>
      </c>
    </row>
    <row r="279" spans="1:4" ht="14.4">
      <c r="A279" s="190" t="s">
        <v>2673</v>
      </c>
      <c r="B279" s="190" t="s">
        <v>2286</v>
      </c>
      <c r="C279" s="190" t="s">
        <v>2291</v>
      </c>
      <c r="D279" s="190"/>
    </row>
    <row r="280" spans="1:4" ht="14.4">
      <c r="A280" s="190" t="s">
        <v>2672</v>
      </c>
      <c r="B280" s="190" t="s">
        <v>2292</v>
      </c>
      <c r="C280" s="190" t="s">
        <v>2292</v>
      </c>
      <c r="D280" s="190"/>
    </row>
    <row r="281" spans="1:4" ht="14.4">
      <c r="A281" s="190" t="s">
        <v>2671</v>
      </c>
      <c r="B281" s="190" t="s">
        <v>2329</v>
      </c>
      <c r="C281" s="190" t="s">
        <v>2347</v>
      </c>
      <c r="D281" s="190"/>
    </row>
    <row r="282" spans="1:4" ht="14.4">
      <c r="A282" s="190" t="s">
        <v>2670</v>
      </c>
      <c r="B282" s="190" t="s">
        <v>2286</v>
      </c>
      <c r="C282" s="190" t="s">
        <v>2286</v>
      </c>
      <c r="D282" s="190"/>
    </row>
    <row r="283" spans="1:4" ht="14.4">
      <c r="A283" s="190" t="s">
        <v>2669</v>
      </c>
      <c r="B283" s="190" t="s">
        <v>2292</v>
      </c>
      <c r="C283" s="190" t="s">
        <v>2285</v>
      </c>
      <c r="D283" s="190"/>
    </row>
    <row r="284" spans="1:4" ht="28.8">
      <c r="A284" s="190" t="s">
        <v>2668</v>
      </c>
      <c r="B284" s="190" t="s">
        <v>2292</v>
      </c>
      <c r="C284" s="190" t="s">
        <v>2319</v>
      </c>
      <c r="D284" s="190"/>
    </row>
    <row r="285" spans="1:4" ht="28.8">
      <c r="A285" s="190" t="s">
        <v>2667</v>
      </c>
      <c r="B285" s="190" t="s">
        <v>2292</v>
      </c>
      <c r="C285" s="190" t="s">
        <v>2291</v>
      </c>
      <c r="D285" s="190" t="s">
        <v>2666</v>
      </c>
    </row>
    <row r="286" spans="1:4" ht="14.4">
      <c r="A286" s="190" t="s">
        <v>2665</v>
      </c>
      <c r="B286" s="190" t="s">
        <v>2288</v>
      </c>
      <c r="C286" s="190" t="s">
        <v>2288</v>
      </c>
      <c r="D286" s="190"/>
    </row>
    <row r="287" spans="1:4" ht="14.4">
      <c r="A287" s="190" t="s">
        <v>2664</v>
      </c>
      <c r="B287" s="190" t="s">
        <v>2286</v>
      </c>
      <c r="C287" s="190" t="s">
        <v>2291</v>
      </c>
      <c r="D287" s="190" t="s">
        <v>2663</v>
      </c>
    </row>
    <row r="288" spans="1:4" ht="14.4">
      <c r="A288" s="190" t="s">
        <v>2661</v>
      </c>
      <c r="B288" s="190" t="s">
        <v>2292</v>
      </c>
      <c r="C288" s="190" t="s">
        <v>2291</v>
      </c>
      <c r="D288" s="190" t="s">
        <v>2662</v>
      </c>
    </row>
    <row r="289" spans="1:4" ht="14.4">
      <c r="A289" s="190" t="s">
        <v>2661</v>
      </c>
      <c r="B289" s="190" t="s">
        <v>2329</v>
      </c>
      <c r="C289" s="190" t="s">
        <v>2291</v>
      </c>
      <c r="D289" s="190" t="s">
        <v>2660</v>
      </c>
    </row>
    <row r="290" spans="1:4" ht="28.8">
      <c r="A290" s="190" t="s">
        <v>2659</v>
      </c>
      <c r="B290" s="190" t="s">
        <v>2286</v>
      </c>
      <c r="C290" s="190" t="s">
        <v>2291</v>
      </c>
      <c r="D290" s="190" t="s">
        <v>2658</v>
      </c>
    </row>
    <row r="291" spans="1:4" ht="28.8">
      <c r="A291" s="190" t="s">
        <v>2657</v>
      </c>
      <c r="B291" s="190" t="s">
        <v>2292</v>
      </c>
      <c r="C291" s="190" t="s">
        <v>2292</v>
      </c>
      <c r="D291" s="190" t="s">
        <v>2656</v>
      </c>
    </row>
    <row r="292" spans="1:4" ht="14.4">
      <c r="A292" s="190" t="s">
        <v>2655</v>
      </c>
      <c r="B292" s="190" t="s">
        <v>2292</v>
      </c>
      <c r="C292" s="190" t="s">
        <v>2291</v>
      </c>
      <c r="D292" s="190"/>
    </row>
    <row r="293" spans="1:4" ht="14.4">
      <c r="A293" s="190" t="s">
        <v>2654</v>
      </c>
      <c r="B293" s="190" t="s">
        <v>2288</v>
      </c>
      <c r="C293" s="190" t="s">
        <v>2288</v>
      </c>
      <c r="D293" s="190" t="s">
        <v>2653</v>
      </c>
    </row>
    <row r="294" spans="1:4" ht="14.4">
      <c r="A294" s="190" t="s">
        <v>2652</v>
      </c>
      <c r="B294" s="190" t="s">
        <v>2292</v>
      </c>
      <c r="C294" s="190" t="s">
        <v>2292</v>
      </c>
      <c r="D294" s="190" t="s">
        <v>2651</v>
      </c>
    </row>
    <row r="295" spans="1:4" ht="14.4">
      <c r="A295" s="190" t="s">
        <v>2650</v>
      </c>
      <c r="B295" s="190" t="s">
        <v>2292</v>
      </c>
      <c r="C295" s="190" t="s">
        <v>2295</v>
      </c>
      <c r="D295" s="190" t="s">
        <v>2649</v>
      </c>
    </row>
    <row r="296" spans="1:4" ht="14.4">
      <c r="A296" s="190" t="s">
        <v>2648</v>
      </c>
      <c r="B296" s="190" t="s">
        <v>2292</v>
      </c>
      <c r="C296" s="190" t="s">
        <v>2292</v>
      </c>
      <c r="D296" s="190"/>
    </row>
    <row r="297" spans="1:4" ht="14.4">
      <c r="A297" s="190" t="s">
        <v>2647</v>
      </c>
      <c r="B297" s="190" t="s">
        <v>2292</v>
      </c>
      <c r="C297" s="190" t="s">
        <v>2336</v>
      </c>
      <c r="D297" s="190" t="s">
        <v>2646</v>
      </c>
    </row>
    <row r="298" spans="1:4" ht="14.4">
      <c r="A298" s="190" t="s">
        <v>2645</v>
      </c>
      <c r="B298" s="190" t="s">
        <v>2292</v>
      </c>
      <c r="C298" s="190" t="s">
        <v>2285</v>
      </c>
      <c r="D298" s="190"/>
    </row>
    <row r="299" spans="1:4" ht="14.4">
      <c r="A299" s="190" t="s">
        <v>2644</v>
      </c>
      <c r="B299" s="190" t="s">
        <v>2329</v>
      </c>
      <c r="C299" s="190" t="s">
        <v>2380</v>
      </c>
      <c r="D299" s="190" t="s">
        <v>2643</v>
      </c>
    </row>
    <row r="300" spans="1:4" ht="14.4">
      <c r="A300" s="190" t="s">
        <v>2642</v>
      </c>
      <c r="B300" s="190" t="s">
        <v>2288</v>
      </c>
      <c r="C300" s="190" t="s">
        <v>2288</v>
      </c>
      <c r="D300" s="190" t="s">
        <v>2641</v>
      </c>
    </row>
    <row r="301" spans="1:4" ht="14.4">
      <c r="A301" s="190" t="s">
        <v>2640</v>
      </c>
      <c r="B301" s="190" t="s">
        <v>2292</v>
      </c>
      <c r="C301" s="190" t="s">
        <v>2336</v>
      </c>
      <c r="D301" s="190" t="s">
        <v>2639</v>
      </c>
    </row>
    <row r="302" spans="1:4" ht="14.4">
      <c r="A302" s="190" t="s">
        <v>2638</v>
      </c>
      <c r="B302" s="190" t="s">
        <v>2286</v>
      </c>
      <c r="C302" s="190" t="s">
        <v>2316</v>
      </c>
      <c r="D302" s="190" t="s">
        <v>2637</v>
      </c>
    </row>
    <row r="303" spans="1:4" ht="14.4">
      <c r="A303" s="190" t="s">
        <v>2636</v>
      </c>
      <c r="B303" s="190" t="s">
        <v>2286</v>
      </c>
      <c r="C303" s="190" t="s">
        <v>2286</v>
      </c>
      <c r="D303" s="190"/>
    </row>
    <row r="304" spans="1:4" ht="14.4">
      <c r="A304" s="190" t="s">
        <v>2635</v>
      </c>
      <c r="B304" s="190" t="s">
        <v>2292</v>
      </c>
      <c r="C304" s="190" t="s">
        <v>2291</v>
      </c>
      <c r="D304" s="190" t="s">
        <v>2634</v>
      </c>
    </row>
    <row r="305" spans="1:4" ht="14.4">
      <c r="A305" s="190" t="s">
        <v>2633</v>
      </c>
      <c r="B305" s="190" t="s">
        <v>2288</v>
      </c>
      <c r="C305" s="190" t="s">
        <v>2632</v>
      </c>
      <c r="D305" s="190"/>
    </row>
    <row r="306" spans="1:4" ht="14.4">
      <c r="A306" s="190" t="s">
        <v>2631</v>
      </c>
      <c r="B306" s="190" t="s">
        <v>2292</v>
      </c>
      <c r="C306" s="190" t="s">
        <v>2291</v>
      </c>
      <c r="D306" s="190" t="s">
        <v>2630</v>
      </c>
    </row>
    <row r="307" spans="1:4" ht="14.4">
      <c r="A307" s="190" t="s">
        <v>2629</v>
      </c>
      <c r="B307" s="190" t="s">
        <v>2286</v>
      </c>
      <c r="C307" s="190" t="s">
        <v>2291</v>
      </c>
      <c r="D307" s="190"/>
    </row>
    <row r="308" spans="1:4" ht="14.4">
      <c r="A308" s="190" t="s">
        <v>2628</v>
      </c>
      <c r="B308" s="190" t="s">
        <v>2292</v>
      </c>
      <c r="C308" s="190" t="s">
        <v>2295</v>
      </c>
      <c r="D308" s="190" t="s">
        <v>2627</v>
      </c>
    </row>
    <row r="309" spans="1:4" ht="28.8">
      <c r="A309" s="190" t="s">
        <v>2626</v>
      </c>
      <c r="B309" s="190" t="s">
        <v>2286</v>
      </c>
      <c r="C309" s="190" t="s">
        <v>2625</v>
      </c>
      <c r="D309" s="190" t="s">
        <v>2624</v>
      </c>
    </row>
    <row r="310" spans="1:4" ht="14.4">
      <c r="A310" s="190" t="s">
        <v>2623</v>
      </c>
      <c r="B310" s="190" t="s">
        <v>2292</v>
      </c>
      <c r="C310" s="190" t="s">
        <v>2622</v>
      </c>
      <c r="D310" s="190" t="s">
        <v>2621</v>
      </c>
    </row>
    <row r="311" spans="1:4" ht="14.4">
      <c r="A311" s="190" t="s">
        <v>2620</v>
      </c>
      <c r="B311" s="190" t="s">
        <v>2292</v>
      </c>
      <c r="C311" s="190" t="s">
        <v>2285</v>
      </c>
      <c r="D311" s="190"/>
    </row>
    <row r="312" spans="1:4" ht="14.4">
      <c r="A312" s="190" t="s">
        <v>2619</v>
      </c>
      <c r="B312" s="190" t="s">
        <v>2286</v>
      </c>
      <c r="C312" s="190" t="s">
        <v>2291</v>
      </c>
      <c r="D312" s="190" t="s">
        <v>2618</v>
      </c>
    </row>
    <row r="313" spans="1:4" ht="14.4">
      <c r="A313" s="190" t="s">
        <v>2617</v>
      </c>
      <c r="B313" s="190" t="s">
        <v>2309</v>
      </c>
      <c r="C313" s="190" t="s">
        <v>2309</v>
      </c>
      <c r="D313" s="190" t="s">
        <v>2616</v>
      </c>
    </row>
    <row r="314" spans="1:4" ht="14.4">
      <c r="A314" s="190" t="s">
        <v>2615</v>
      </c>
      <c r="B314" s="190" t="s">
        <v>2292</v>
      </c>
      <c r="C314" s="190" t="s">
        <v>2285</v>
      </c>
      <c r="D314" s="190" t="s">
        <v>2614</v>
      </c>
    </row>
    <row r="315" spans="1:4" ht="28.8">
      <c r="A315" s="190" t="s">
        <v>2613</v>
      </c>
      <c r="B315" s="190" t="s">
        <v>2292</v>
      </c>
      <c r="C315" s="190" t="s">
        <v>2285</v>
      </c>
      <c r="D315" s="190" t="s">
        <v>2612</v>
      </c>
    </row>
    <row r="316" spans="1:4" ht="14.4">
      <c r="A316" s="190" t="s">
        <v>2611</v>
      </c>
      <c r="B316" s="190" t="s">
        <v>2292</v>
      </c>
      <c r="C316" s="190" t="s">
        <v>2292</v>
      </c>
      <c r="D316" s="190"/>
    </row>
    <row r="317" spans="1:4" ht="14.4">
      <c r="A317" s="190" t="s">
        <v>2610</v>
      </c>
      <c r="B317" s="190" t="s">
        <v>2329</v>
      </c>
      <c r="C317" s="190" t="s">
        <v>2291</v>
      </c>
      <c r="D317" s="190"/>
    </row>
    <row r="318" spans="1:4" ht="14.4">
      <c r="A318" s="190" t="s">
        <v>2609</v>
      </c>
      <c r="B318" s="190" t="s">
        <v>2288</v>
      </c>
      <c r="C318" s="190" t="s">
        <v>2288</v>
      </c>
      <c r="D318" s="190"/>
    </row>
    <row r="319" spans="1:4" ht="14.4">
      <c r="A319" s="190" t="s">
        <v>2608</v>
      </c>
      <c r="B319" s="190" t="s">
        <v>2288</v>
      </c>
      <c r="C319" s="190" t="s">
        <v>2288</v>
      </c>
      <c r="D319" s="190"/>
    </row>
    <row r="320" spans="1:4" ht="14.4">
      <c r="A320" s="190" t="s">
        <v>2607</v>
      </c>
      <c r="B320" s="190" t="s">
        <v>2288</v>
      </c>
      <c r="C320" s="190" t="s">
        <v>2288</v>
      </c>
      <c r="D320" s="190" t="s">
        <v>2606</v>
      </c>
    </row>
    <row r="321" spans="1:4" ht="14.4">
      <c r="A321" s="190" t="s">
        <v>2605</v>
      </c>
      <c r="B321" s="190" t="s">
        <v>2292</v>
      </c>
      <c r="C321" s="190" t="s">
        <v>2292</v>
      </c>
      <c r="D321" s="190"/>
    </row>
    <row r="322" spans="1:4" ht="28.8">
      <c r="A322" s="190" t="s">
        <v>2604</v>
      </c>
      <c r="B322" s="190" t="s">
        <v>2292</v>
      </c>
      <c r="C322" s="190" t="s">
        <v>2603</v>
      </c>
      <c r="D322" s="190" t="s">
        <v>2602</v>
      </c>
    </row>
    <row r="323" spans="1:4" ht="14.4">
      <c r="A323" s="190" t="s">
        <v>2601</v>
      </c>
      <c r="B323" s="190" t="s">
        <v>2292</v>
      </c>
      <c r="C323" s="190" t="s">
        <v>2292</v>
      </c>
      <c r="D323" s="190" t="s">
        <v>2600</v>
      </c>
    </row>
    <row r="324" spans="1:4" ht="14.4">
      <c r="A324" s="190" t="s">
        <v>2599</v>
      </c>
      <c r="B324" s="190" t="s">
        <v>2292</v>
      </c>
      <c r="C324" s="190" t="s">
        <v>2291</v>
      </c>
      <c r="D324" s="190" t="s">
        <v>2598</v>
      </c>
    </row>
    <row r="325" spans="1:4" ht="14.4">
      <c r="A325" s="190" t="s">
        <v>2597</v>
      </c>
      <c r="B325" s="190" t="s">
        <v>2292</v>
      </c>
      <c r="C325" s="190" t="s">
        <v>2291</v>
      </c>
      <c r="D325" s="190" t="s">
        <v>2596</v>
      </c>
    </row>
    <row r="326" spans="1:4" ht="14.4">
      <c r="A326" s="190" t="s">
        <v>2595</v>
      </c>
      <c r="B326" s="190" t="s">
        <v>2286</v>
      </c>
      <c r="C326" s="190" t="s">
        <v>2285</v>
      </c>
      <c r="D326" s="190" t="s">
        <v>2594</v>
      </c>
    </row>
    <row r="327" spans="1:4" ht="14.4">
      <c r="A327" s="190" t="s">
        <v>2593</v>
      </c>
      <c r="B327" s="190" t="s">
        <v>2286</v>
      </c>
      <c r="C327" s="190" t="s">
        <v>2286</v>
      </c>
      <c r="D327" s="190"/>
    </row>
    <row r="328" spans="1:4" ht="14.4">
      <c r="A328" s="190" t="s">
        <v>2592</v>
      </c>
      <c r="B328" s="190" t="s">
        <v>2286</v>
      </c>
      <c r="C328" s="190" t="s">
        <v>2291</v>
      </c>
      <c r="D328" s="190"/>
    </row>
    <row r="329" spans="1:4" ht="14.4">
      <c r="A329" s="190" t="s">
        <v>2591</v>
      </c>
      <c r="B329" s="190" t="s">
        <v>2292</v>
      </c>
      <c r="C329" s="190" t="s">
        <v>2292</v>
      </c>
      <c r="D329" s="190" t="s">
        <v>2590</v>
      </c>
    </row>
    <row r="330" spans="1:4" ht="14.4">
      <c r="A330" s="190" t="s">
        <v>2589</v>
      </c>
      <c r="B330" s="190" t="s">
        <v>2292</v>
      </c>
      <c r="C330" s="190" t="s">
        <v>2347</v>
      </c>
      <c r="D330" s="190" t="s">
        <v>2588</v>
      </c>
    </row>
    <row r="331" spans="1:4" ht="14.4">
      <c r="A331" s="190" t="s">
        <v>10</v>
      </c>
      <c r="B331" s="190" t="s">
        <v>2292</v>
      </c>
      <c r="C331" s="190" t="s">
        <v>2291</v>
      </c>
      <c r="D331" s="190" t="s">
        <v>2587</v>
      </c>
    </row>
    <row r="332" spans="1:4" ht="14.4">
      <c r="A332" s="190" t="s">
        <v>2586</v>
      </c>
      <c r="B332" s="190" t="s">
        <v>2286</v>
      </c>
      <c r="C332" s="190" t="s">
        <v>2292</v>
      </c>
      <c r="D332" s="190"/>
    </row>
    <row r="333" spans="1:4" ht="14.4">
      <c r="A333" s="190" t="s">
        <v>2585</v>
      </c>
      <c r="B333" s="190" t="s">
        <v>2292</v>
      </c>
      <c r="C333" s="190" t="s">
        <v>2288</v>
      </c>
      <c r="D333" s="190" t="s">
        <v>2584</v>
      </c>
    </row>
    <row r="334" spans="1:4" ht="14.4">
      <c r="A334" s="190" t="s">
        <v>2583</v>
      </c>
      <c r="B334" s="190" t="s">
        <v>2286</v>
      </c>
      <c r="C334" s="190" t="s">
        <v>2291</v>
      </c>
      <c r="D334" s="190"/>
    </row>
    <row r="335" spans="1:4" ht="14.4">
      <c r="A335" s="190" t="s">
        <v>2582</v>
      </c>
      <c r="B335" s="190" t="s">
        <v>2286</v>
      </c>
      <c r="C335" s="190" t="s">
        <v>2316</v>
      </c>
      <c r="D335" s="190" t="s">
        <v>2581</v>
      </c>
    </row>
    <row r="336" spans="1:4" ht="14.4">
      <c r="A336" s="190" t="s">
        <v>2580</v>
      </c>
      <c r="B336" s="190" t="s">
        <v>2292</v>
      </c>
      <c r="C336" s="190" t="s">
        <v>2291</v>
      </c>
      <c r="D336" s="190"/>
    </row>
    <row r="337" spans="1:4" ht="14.4">
      <c r="A337" s="190" t="s">
        <v>2579</v>
      </c>
      <c r="B337" s="190" t="s">
        <v>2292</v>
      </c>
      <c r="C337" s="190" t="s">
        <v>2322</v>
      </c>
      <c r="D337" s="190"/>
    </row>
    <row r="338" spans="1:4" ht="14.4">
      <c r="A338" s="190" t="s">
        <v>2578</v>
      </c>
      <c r="B338" s="190" t="s">
        <v>2292</v>
      </c>
      <c r="C338" s="190" t="s">
        <v>2291</v>
      </c>
      <c r="D338" s="190"/>
    </row>
    <row r="339" spans="1:4" ht="14.4">
      <c r="A339" s="190" t="s">
        <v>2577</v>
      </c>
      <c r="B339" s="190" t="s">
        <v>2292</v>
      </c>
      <c r="C339" s="190" t="s">
        <v>2292</v>
      </c>
      <c r="D339" s="190" t="s">
        <v>2576</v>
      </c>
    </row>
    <row r="340" spans="1:4" ht="14.4">
      <c r="A340" s="190" t="s">
        <v>2575</v>
      </c>
      <c r="B340" s="190" t="s">
        <v>2288</v>
      </c>
      <c r="C340" s="190" t="s">
        <v>2288</v>
      </c>
      <c r="D340" s="190" t="s">
        <v>2574</v>
      </c>
    </row>
    <row r="341" spans="1:4" ht="14.4">
      <c r="A341" s="190" t="s">
        <v>2573</v>
      </c>
      <c r="B341" s="190" t="s">
        <v>2292</v>
      </c>
      <c r="C341" s="190" t="s">
        <v>2572</v>
      </c>
      <c r="D341" s="190" t="s">
        <v>2571</v>
      </c>
    </row>
    <row r="342" spans="1:4" ht="14.4">
      <c r="A342" s="190" t="s">
        <v>2570</v>
      </c>
      <c r="B342" s="190" t="s">
        <v>2292</v>
      </c>
      <c r="C342" s="190" t="s">
        <v>2569</v>
      </c>
      <c r="D342" s="190" t="s">
        <v>2568</v>
      </c>
    </row>
    <row r="343" spans="1:4" ht="14.4">
      <c r="A343" s="190" t="s">
        <v>2567</v>
      </c>
      <c r="B343" s="190" t="s">
        <v>2292</v>
      </c>
      <c r="C343" s="190"/>
      <c r="D343" s="190" t="s">
        <v>2566</v>
      </c>
    </row>
    <row r="344" spans="1:4" ht="14.4">
      <c r="A344" s="190" t="s">
        <v>2565</v>
      </c>
      <c r="B344" s="190" t="s">
        <v>2292</v>
      </c>
      <c r="C344" s="190" t="s">
        <v>2285</v>
      </c>
      <c r="D344" s="190"/>
    </row>
    <row r="345" spans="1:4" ht="14.4">
      <c r="A345" s="190" t="s">
        <v>2564</v>
      </c>
      <c r="B345" s="190" t="s">
        <v>2292</v>
      </c>
      <c r="C345" s="190" t="s">
        <v>2295</v>
      </c>
      <c r="D345" s="190"/>
    </row>
    <row r="346" spans="1:4" ht="14.4">
      <c r="A346" s="190" t="s">
        <v>2563</v>
      </c>
      <c r="B346" s="190" t="s">
        <v>2286</v>
      </c>
      <c r="C346" s="190" t="s">
        <v>2291</v>
      </c>
      <c r="D346" s="190"/>
    </row>
    <row r="347" spans="1:4" ht="14.4">
      <c r="A347" s="190" t="s">
        <v>2562</v>
      </c>
      <c r="B347" s="190" t="s">
        <v>2292</v>
      </c>
      <c r="C347" s="190" t="s">
        <v>2291</v>
      </c>
      <c r="D347" s="190" t="s">
        <v>2561</v>
      </c>
    </row>
    <row r="348" spans="1:4" ht="14.4">
      <c r="A348" s="190" t="s">
        <v>2560</v>
      </c>
      <c r="B348" s="190" t="s">
        <v>2292</v>
      </c>
      <c r="C348" s="190" t="s">
        <v>2295</v>
      </c>
      <c r="D348" s="190" t="s">
        <v>2559</v>
      </c>
    </row>
    <row r="349" spans="1:4" ht="14.4">
      <c r="A349" s="190" t="s">
        <v>2558</v>
      </c>
      <c r="B349" s="190" t="s">
        <v>2309</v>
      </c>
      <c r="C349" s="190" t="s">
        <v>2291</v>
      </c>
      <c r="D349" s="190"/>
    </row>
    <row r="350" spans="1:4" ht="14.4">
      <c r="A350" s="190" t="s">
        <v>2557</v>
      </c>
      <c r="B350" s="190" t="s">
        <v>2292</v>
      </c>
      <c r="C350" s="190" t="s">
        <v>2291</v>
      </c>
      <c r="D350" s="190"/>
    </row>
    <row r="351" spans="1:4" ht="14.4">
      <c r="A351" s="190" t="s">
        <v>2556</v>
      </c>
      <c r="B351" s="190" t="s">
        <v>2292</v>
      </c>
      <c r="C351" s="190" t="s">
        <v>2336</v>
      </c>
      <c r="D351" s="190" t="s">
        <v>2555</v>
      </c>
    </row>
    <row r="352" spans="1:4" ht="14.4">
      <c r="A352" s="190" t="s">
        <v>2554</v>
      </c>
      <c r="B352" s="190" t="s">
        <v>2292</v>
      </c>
      <c r="C352" s="190" t="s">
        <v>2553</v>
      </c>
      <c r="D352" s="190" t="s">
        <v>2552</v>
      </c>
    </row>
    <row r="353" spans="1:4" ht="28.8">
      <c r="A353" s="190" t="s">
        <v>2551</v>
      </c>
      <c r="B353" s="190" t="s">
        <v>2286</v>
      </c>
      <c r="C353" s="190" t="s">
        <v>2550</v>
      </c>
      <c r="D353" s="190" t="s">
        <v>2549</v>
      </c>
    </row>
    <row r="354" spans="1:4" ht="14.4">
      <c r="A354" s="190" t="s">
        <v>2548</v>
      </c>
      <c r="B354" s="190" t="s">
        <v>2292</v>
      </c>
      <c r="C354" s="190" t="s">
        <v>2291</v>
      </c>
      <c r="D354" s="190" t="s">
        <v>2547</v>
      </c>
    </row>
    <row r="355" spans="1:4" ht="14.4">
      <c r="A355" s="190" t="s">
        <v>2546</v>
      </c>
      <c r="B355" s="190" t="s">
        <v>2309</v>
      </c>
      <c r="C355" s="190" t="s">
        <v>2292</v>
      </c>
      <c r="D355" s="190" t="s">
        <v>2545</v>
      </c>
    </row>
    <row r="356" spans="1:4" ht="28.8">
      <c r="A356" s="190" t="s">
        <v>2544</v>
      </c>
      <c r="B356" s="190" t="s">
        <v>2288</v>
      </c>
      <c r="C356" s="190" t="s">
        <v>2543</v>
      </c>
      <c r="D356" s="190"/>
    </row>
    <row r="357" spans="1:4" ht="14.4">
      <c r="A357" s="190" t="s">
        <v>2542</v>
      </c>
      <c r="B357" s="190" t="s">
        <v>2292</v>
      </c>
      <c r="C357" s="190" t="s">
        <v>2380</v>
      </c>
      <c r="D357" s="190"/>
    </row>
    <row r="358" spans="1:4" ht="28.8">
      <c r="A358" s="190" t="s">
        <v>2541</v>
      </c>
      <c r="B358" s="190" t="s">
        <v>2292</v>
      </c>
      <c r="C358" s="190" t="s">
        <v>2285</v>
      </c>
      <c r="D358" s="190" t="s">
        <v>2540</v>
      </c>
    </row>
    <row r="359" spans="1:4" ht="14.4">
      <c r="A359" s="190" t="s">
        <v>2539</v>
      </c>
      <c r="B359" s="190" t="s">
        <v>2288</v>
      </c>
      <c r="C359" s="190" t="s">
        <v>2336</v>
      </c>
      <c r="D359" s="190" t="s">
        <v>2538</v>
      </c>
    </row>
    <row r="360" spans="1:4" ht="14.4">
      <c r="A360" s="190" t="s">
        <v>2537</v>
      </c>
      <c r="B360" s="190" t="s">
        <v>2292</v>
      </c>
      <c r="C360" s="190" t="s">
        <v>2336</v>
      </c>
      <c r="D360" s="190" t="s">
        <v>2536</v>
      </c>
    </row>
    <row r="361" spans="1:4" ht="14.4">
      <c r="A361" s="190" t="s">
        <v>2535</v>
      </c>
      <c r="B361" s="190" t="s">
        <v>2292</v>
      </c>
      <c r="C361" s="190" t="s">
        <v>2347</v>
      </c>
      <c r="D361" s="190" t="s">
        <v>2534</v>
      </c>
    </row>
    <row r="362" spans="1:4" ht="14.4">
      <c r="A362" s="190" t="s">
        <v>2533</v>
      </c>
      <c r="B362" s="190" t="s">
        <v>2292</v>
      </c>
      <c r="C362" s="190" t="s">
        <v>2339</v>
      </c>
      <c r="D362" s="190"/>
    </row>
    <row r="363" spans="1:4" ht="14.4">
      <c r="A363" s="190" t="s">
        <v>2532</v>
      </c>
      <c r="B363" s="190" t="s">
        <v>2292</v>
      </c>
      <c r="C363" s="190" t="s">
        <v>2291</v>
      </c>
      <c r="D363" s="190"/>
    </row>
    <row r="364" spans="1:4" ht="14.4">
      <c r="A364" s="190" t="s">
        <v>2531</v>
      </c>
      <c r="B364" s="190" t="s">
        <v>2292</v>
      </c>
      <c r="C364" s="190" t="s">
        <v>2530</v>
      </c>
      <c r="D364" s="190"/>
    </row>
    <row r="365" spans="1:4" ht="14.4">
      <c r="A365" s="190" t="s">
        <v>2529</v>
      </c>
      <c r="B365" s="190" t="s">
        <v>2292</v>
      </c>
      <c r="C365" s="190" t="s">
        <v>2528</v>
      </c>
      <c r="D365" s="190" t="s">
        <v>2527</v>
      </c>
    </row>
    <row r="366" spans="1:4" ht="28.8">
      <c r="A366" s="190" t="s">
        <v>2526</v>
      </c>
      <c r="B366" s="190" t="s">
        <v>2292</v>
      </c>
      <c r="C366" s="190" t="s">
        <v>2336</v>
      </c>
      <c r="D366" s="190" t="s">
        <v>2525</v>
      </c>
    </row>
    <row r="367" spans="1:4" ht="14.4">
      <c r="A367" s="190" t="s">
        <v>2524</v>
      </c>
      <c r="B367" s="190" t="s">
        <v>2292</v>
      </c>
      <c r="C367" s="190" t="s">
        <v>2523</v>
      </c>
      <c r="D367" s="190"/>
    </row>
    <row r="368" spans="1:4" ht="14.4">
      <c r="A368" s="190" t="s">
        <v>2522</v>
      </c>
      <c r="B368" s="190" t="s">
        <v>2292</v>
      </c>
      <c r="C368" s="190" t="s">
        <v>2291</v>
      </c>
      <c r="D368" s="190" t="s">
        <v>2521</v>
      </c>
    </row>
    <row r="369" spans="1:4" ht="14.4">
      <c r="A369" s="190" t="s">
        <v>2520</v>
      </c>
      <c r="B369" s="190" t="s">
        <v>2292</v>
      </c>
      <c r="C369" s="190" t="s">
        <v>2519</v>
      </c>
      <c r="D369" s="190"/>
    </row>
    <row r="370" spans="1:4" ht="14.4">
      <c r="A370" s="190" t="s">
        <v>2518</v>
      </c>
      <c r="B370" s="190" t="s">
        <v>2329</v>
      </c>
      <c r="C370" s="190" t="s">
        <v>2476</v>
      </c>
      <c r="D370" s="190"/>
    </row>
    <row r="371" spans="1:4" ht="43.2">
      <c r="A371" s="190" t="s">
        <v>2517</v>
      </c>
      <c r="B371" s="190" t="s">
        <v>2292</v>
      </c>
      <c r="C371" s="190" t="s">
        <v>2516</v>
      </c>
      <c r="D371" s="190"/>
    </row>
    <row r="372" spans="1:4" ht="14.4">
      <c r="A372" s="190" t="s">
        <v>2515</v>
      </c>
      <c r="B372" s="190" t="s">
        <v>2292</v>
      </c>
      <c r="C372" s="190" t="s">
        <v>2292</v>
      </c>
      <c r="D372" s="190"/>
    </row>
    <row r="373" spans="1:4" ht="14.4">
      <c r="A373" s="190" t="s">
        <v>2514</v>
      </c>
      <c r="B373" s="190" t="s">
        <v>2288</v>
      </c>
      <c r="C373" s="190" t="s">
        <v>2291</v>
      </c>
      <c r="D373" s="190" t="s">
        <v>2513</v>
      </c>
    </row>
    <row r="374" spans="1:4" ht="14.4">
      <c r="A374" s="190" t="s">
        <v>2512</v>
      </c>
      <c r="B374" s="190" t="s">
        <v>2292</v>
      </c>
      <c r="C374" s="190" t="s">
        <v>2292</v>
      </c>
      <c r="D374" s="190"/>
    </row>
    <row r="375" spans="1:4" ht="14.4">
      <c r="A375" s="190" t="s">
        <v>2511</v>
      </c>
      <c r="B375" s="190" t="s">
        <v>2292</v>
      </c>
      <c r="C375" s="190" t="s">
        <v>2291</v>
      </c>
      <c r="D375" s="190"/>
    </row>
    <row r="376" spans="1:4" ht="14.4">
      <c r="A376" s="190" t="s">
        <v>2510</v>
      </c>
      <c r="B376" s="190" t="s">
        <v>2292</v>
      </c>
      <c r="C376" s="190" t="s">
        <v>2336</v>
      </c>
      <c r="D376" s="190" t="s">
        <v>2509</v>
      </c>
    </row>
    <row r="377" spans="1:4" ht="14.4">
      <c r="A377" s="190" t="s">
        <v>2508</v>
      </c>
      <c r="B377" s="190" t="s">
        <v>2288</v>
      </c>
      <c r="C377" s="190" t="s">
        <v>2347</v>
      </c>
      <c r="D377" s="190" t="s">
        <v>2507</v>
      </c>
    </row>
    <row r="378" spans="1:4" ht="28.8">
      <c r="A378" s="190" t="s">
        <v>2506</v>
      </c>
      <c r="B378" s="190" t="s">
        <v>2286</v>
      </c>
      <c r="C378" s="190" t="s">
        <v>2505</v>
      </c>
      <c r="D378" s="190" t="s">
        <v>2504</v>
      </c>
    </row>
    <row r="379" spans="1:4" ht="14.4">
      <c r="A379" s="190" t="s">
        <v>2503</v>
      </c>
      <c r="B379" s="190" t="s">
        <v>2292</v>
      </c>
      <c r="C379" s="190" t="s">
        <v>2291</v>
      </c>
      <c r="D379" s="190" t="s">
        <v>2502</v>
      </c>
    </row>
    <row r="380" spans="1:4" ht="14.4">
      <c r="A380" s="190" t="s">
        <v>2501</v>
      </c>
      <c r="B380" s="190" t="s">
        <v>2292</v>
      </c>
      <c r="C380" s="190" t="s">
        <v>2292</v>
      </c>
      <c r="D380" s="190" t="s">
        <v>2358</v>
      </c>
    </row>
    <row r="381" spans="1:4" ht="14.4">
      <c r="A381" s="190" t="s">
        <v>2500</v>
      </c>
      <c r="B381" s="190" t="s">
        <v>2288</v>
      </c>
      <c r="C381" s="190" t="s">
        <v>2288</v>
      </c>
      <c r="D381" s="190" t="s">
        <v>2499</v>
      </c>
    </row>
    <row r="382" spans="1:4" ht="14.4">
      <c r="A382" s="190" t="s">
        <v>2498</v>
      </c>
      <c r="B382" s="190" t="s">
        <v>2286</v>
      </c>
      <c r="C382" s="190" t="s">
        <v>2291</v>
      </c>
      <c r="D382" s="190" t="s">
        <v>2497</v>
      </c>
    </row>
    <row r="383" spans="1:4" ht="14.4">
      <c r="A383" s="190" t="s">
        <v>2496</v>
      </c>
      <c r="B383" s="190" t="s">
        <v>2286</v>
      </c>
      <c r="C383" s="190" t="s">
        <v>2288</v>
      </c>
      <c r="D383" s="190" t="s">
        <v>2495</v>
      </c>
    </row>
    <row r="384" spans="1:4" ht="14.4">
      <c r="A384" s="190" t="s">
        <v>2494</v>
      </c>
      <c r="B384" s="190" t="s">
        <v>2288</v>
      </c>
      <c r="C384" s="190" t="s">
        <v>2291</v>
      </c>
      <c r="D384" s="190"/>
    </row>
    <row r="385" spans="1:4" ht="14.4">
      <c r="A385" s="190" t="s">
        <v>2493</v>
      </c>
      <c r="B385" s="190" t="s">
        <v>2292</v>
      </c>
      <c r="C385" s="190" t="s">
        <v>2286</v>
      </c>
      <c r="D385" s="190" t="s">
        <v>2492</v>
      </c>
    </row>
    <row r="386" spans="1:4" ht="14.4">
      <c r="A386" s="190" t="s">
        <v>2491</v>
      </c>
      <c r="B386" s="190" t="s">
        <v>2292</v>
      </c>
      <c r="C386" s="190" t="s">
        <v>2369</v>
      </c>
      <c r="D386" s="190"/>
    </row>
    <row r="387" spans="1:4" ht="14.4">
      <c r="A387" s="190" t="s">
        <v>2490</v>
      </c>
      <c r="B387" s="190" t="s">
        <v>2288</v>
      </c>
      <c r="C387" s="190" t="s">
        <v>2288</v>
      </c>
      <c r="D387" s="190" t="s">
        <v>2489</v>
      </c>
    </row>
    <row r="388" spans="1:4" ht="14.4">
      <c r="A388" s="190" t="s">
        <v>2488</v>
      </c>
      <c r="B388" s="190" t="s">
        <v>2292</v>
      </c>
      <c r="C388" s="190" t="s">
        <v>2316</v>
      </c>
      <c r="D388" s="190"/>
    </row>
    <row r="389" spans="1:4" ht="14.4">
      <c r="A389" s="190" t="s">
        <v>2487</v>
      </c>
      <c r="B389" s="190" t="s">
        <v>2292</v>
      </c>
      <c r="C389" s="190" t="s">
        <v>2316</v>
      </c>
      <c r="D389" s="190" t="s">
        <v>2486</v>
      </c>
    </row>
    <row r="390" spans="1:4" ht="14.4">
      <c r="A390" s="190" t="s">
        <v>2485</v>
      </c>
      <c r="B390" s="190" t="s">
        <v>2286</v>
      </c>
      <c r="C390" s="190" t="s">
        <v>2285</v>
      </c>
      <c r="D390" s="190" t="s">
        <v>2484</v>
      </c>
    </row>
    <row r="391" spans="1:4" ht="14.4">
      <c r="A391" s="190" t="s">
        <v>2483</v>
      </c>
      <c r="B391" s="190" t="s">
        <v>2292</v>
      </c>
      <c r="C391" s="190" t="s">
        <v>2291</v>
      </c>
      <c r="D391" s="190"/>
    </row>
    <row r="392" spans="1:4" ht="14.4">
      <c r="A392" s="190" t="s">
        <v>2482</v>
      </c>
      <c r="B392" s="190" t="s">
        <v>2288</v>
      </c>
      <c r="C392" s="190" t="s">
        <v>2481</v>
      </c>
      <c r="D392" s="190"/>
    </row>
    <row r="393" spans="1:4" ht="14.4">
      <c r="A393" s="190" t="s">
        <v>2480</v>
      </c>
      <c r="B393" s="190" t="s">
        <v>2292</v>
      </c>
      <c r="C393" s="190" t="s">
        <v>2291</v>
      </c>
      <c r="D393" s="190"/>
    </row>
    <row r="394" spans="1:4" ht="14.4">
      <c r="A394" s="190" t="s">
        <v>2479</v>
      </c>
      <c r="B394" s="190" t="s">
        <v>2292</v>
      </c>
      <c r="C394" s="190" t="s">
        <v>2291</v>
      </c>
      <c r="D394" s="190" t="s">
        <v>2478</v>
      </c>
    </row>
    <row r="395" spans="1:4" ht="14.4">
      <c r="A395" s="190" t="s">
        <v>2477</v>
      </c>
      <c r="B395" s="190" t="s">
        <v>2292</v>
      </c>
      <c r="C395" s="190" t="s">
        <v>2476</v>
      </c>
      <c r="D395" s="190" t="s">
        <v>2475</v>
      </c>
    </row>
    <row r="396" spans="1:4" ht="14.4">
      <c r="A396" s="190" t="s">
        <v>2474</v>
      </c>
      <c r="B396" s="190" t="s">
        <v>2292</v>
      </c>
      <c r="C396" s="190" t="s">
        <v>2285</v>
      </c>
      <c r="D396" s="190"/>
    </row>
    <row r="397" spans="1:4" ht="14.4">
      <c r="A397" s="190" t="s">
        <v>2473</v>
      </c>
      <c r="B397" s="190" t="s">
        <v>2288</v>
      </c>
      <c r="C397" s="190" t="s">
        <v>2295</v>
      </c>
      <c r="D397" s="190"/>
    </row>
    <row r="398" spans="1:4" ht="28.8">
      <c r="A398" s="190" t="s">
        <v>2472</v>
      </c>
      <c r="B398" s="190" t="s">
        <v>2292</v>
      </c>
      <c r="C398" s="190" t="s">
        <v>2291</v>
      </c>
      <c r="D398" s="190" t="s">
        <v>2471</v>
      </c>
    </row>
    <row r="399" spans="1:4" ht="28.8">
      <c r="A399" s="190" t="s">
        <v>2470</v>
      </c>
      <c r="B399" s="190" t="s">
        <v>2292</v>
      </c>
      <c r="C399" s="190" t="s">
        <v>2295</v>
      </c>
      <c r="D399" s="190" t="s">
        <v>2469</v>
      </c>
    </row>
    <row r="400" spans="1:4" ht="14.4">
      <c r="A400" s="190" t="s">
        <v>2468</v>
      </c>
      <c r="B400" s="190" t="s">
        <v>2292</v>
      </c>
      <c r="C400" s="190" t="s">
        <v>2291</v>
      </c>
      <c r="D400" s="190" t="s">
        <v>2467</v>
      </c>
    </row>
    <row r="401" spans="1:4" ht="14.4">
      <c r="A401" s="190" t="s">
        <v>2466</v>
      </c>
      <c r="B401" s="190" t="s">
        <v>2292</v>
      </c>
      <c r="C401" s="190" t="s">
        <v>2392</v>
      </c>
      <c r="D401" s="190" t="s">
        <v>2465</v>
      </c>
    </row>
    <row r="402" spans="1:4" ht="14.4">
      <c r="A402" s="190" t="s">
        <v>2464</v>
      </c>
      <c r="B402" s="190" t="s">
        <v>2292</v>
      </c>
      <c r="C402" s="190" t="s">
        <v>2460</v>
      </c>
      <c r="D402" s="190" t="s">
        <v>2463</v>
      </c>
    </row>
    <row r="403" spans="1:4" ht="14.4">
      <c r="A403" s="190" t="s">
        <v>2462</v>
      </c>
      <c r="B403" s="190" t="s">
        <v>2288</v>
      </c>
      <c r="C403" s="190" t="s">
        <v>2322</v>
      </c>
      <c r="D403" s="190"/>
    </row>
    <row r="404" spans="1:4" ht="14.4">
      <c r="A404" s="190" t="s">
        <v>2461</v>
      </c>
      <c r="B404" s="190" t="s">
        <v>2292</v>
      </c>
      <c r="C404" s="190" t="s">
        <v>2460</v>
      </c>
      <c r="D404" s="190" t="s">
        <v>2459</v>
      </c>
    </row>
    <row r="405" spans="1:4" ht="14.4">
      <c r="A405" s="190" t="s">
        <v>2458</v>
      </c>
      <c r="B405" s="190" t="s">
        <v>2288</v>
      </c>
      <c r="C405" s="190" t="s">
        <v>2292</v>
      </c>
      <c r="D405" s="190" t="s">
        <v>2457</v>
      </c>
    </row>
    <row r="406" spans="1:4" ht="14.4">
      <c r="A406" s="190" t="s">
        <v>2456</v>
      </c>
      <c r="B406" s="190" t="s">
        <v>2288</v>
      </c>
      <c r="C406" s="190" t="s">
        <v>2288</v>
      </c>
      <c r="D406" s="190" t="s">
        <v>2455</v>
      </c>
    </row>
    <row r="407" spans="1:4" ht="14.4">
      <c r="A407" s="190" t="s">
        <v>2454</v>
      </c>
      <c r="B407" s="190" t="s">
        <v>2292</v>
      </c>
      <c r="C407" s="190" t="s">
        <v>2336</v>
      </c>
      <c r="D407" s="190"/>
    </row>
    <row r="408" spans="1:4" ht="14.4">
      <c r="A408" s="190" t="s">
        <v>2453</v>
      </c>
      <c r="B408" s="190" t="s">
        <v>2288</v>
      </c>
      <c r="C408" s="190" t="s">
        <v>2288</v>
      </c>
      <c r="D408" s="190" t="s">
        <v>2452</v>
      </c>
    </row>
    <row r="409" spans="1:4" ht="14.4">
      <c r="A409" s="190" t="s">
        <v>2451</v>
      </c>
      <c r="B409" s="190" t="s">
        <v>2292</v>
      </c>
      <c r="C409" s="190" t="s">
        <v>2291</v>
      </c>
      <c r="D409" s="190" t="s">
        <v>2450</v>
      </c>
    </row>
    <row r="410" spans="1:4" ht="14.4">
      <c r="A410" s="190" t="s">
        <v>2449</v>
      </c>
      <c r="B410" s="190" t="s">
        <v>2292</v>
      </c>
      <c r="C410" s="190" t="s">
        <v>2291</v>
      </c>
      <c r="D410" s="190" t="s">
        <v>2448</v>
      </c>
    </row>
    <row r="411" spans="1:4" ht="14.4">
      <c r="A411" s="190" t="s">
        <v>2447</v>
      </c>
      <c r="B411" s="190" t="s">
        <v>2292</v>
      </c>
      <c r="C411" s="190" t="s">
        <v>2291</v>
      </c>
      <c r="D411" s="190"/>
    </row>
    <row r="412" spans="1:4" ht="14.4">
      <c r="A412" s="190" t="s">
        <v>2446</v>
      </c>
      <c r="B412" s="190" t="s">
        <v>2292</v>
      </c>
      <c r="C412" s="190" t="s">
        <v>2286</v>
      </c>
      <c r="D412" s="190"/>
    </row>
    <row r="413" spans="1:4" ht="14.4">
      <c r="A413" s="190" t="s">
        <v>2445</v>
      </c>
      <c r="B413" s="190" t="s">
        <v>2292</v>
      </c>
      <c r="C413" s="190" t="s">
        <v>2291</v>
      </c>
      <c r="D413" s="190" t="s">
        <v>2444</v>
      </c>
    </row>
    <row r="414" spans="1:4" ht="14.4">
      <c r="A414" s="190" t="s">
        <v>2443</v>
      </c>
      <c r="B414" s="190" t="s">
        <v>2288</v>
      </c>
      <c r="C414" s="190" t="s">
        <v>2347</v>
      </c>
      <c r="D414" s="190" t="s">
        <v>2442</v>
      </c>
    </row>
    <row r="415" spans="1:4" ht="14.4">
      <c r="A415" s="190" t="s">
        <v>2441</v>
      </c>
      <c r="B415" s="190" t="s">
        <v>2292</v>
      </c>
      <c r="C415" s="190" t="s">
        <v>2440</v>
      </c>
      <c r="D415" s="190"/>
    </row>
    <row r="416" spans="1:4" ht="14.4">
      <c r="A416" s="190" t="s">
        <v>2439</v>
      </c>
      <c r="B416" s="190" t="s">
        <v>2286</v>
      </c>
      <c r="C416" s="190" t="s">
        <v>2291</v>
      </c>
      <c r="D416" s="190"/>
    </row>
    <row r="417" spans="1:4" ht="14.4">
      <c r="A417" s="190" t="s">
        <v>2438</v>
      </c>
      <c r="B417" s="190" t="s">
        <v>2292</v>
      </c>
      <c r="C417" s="190" t="s">
        <v>2285</v>
      </c>
      <c r="D417" s="190"/>
    </row>
    <row r="418" spans="1:4" ht="14.4">
      <c r="A418" s="190" t="s">
        <v>2437</v>
      </c>
      <c r="B418" s="190" t="s">
        <v>2292</v>
      </c>
      <c r="C418" s="190" t="s">
        <v>2285</v>
      </c>
      <c r="D418" s="190"/>
    </row>
    <row r="419" spans="1:4" ht="14.4">
      <c r="A419" s="190" t="s">
        <v>2436</v>
      </c>
      <c r="B419" s="190" t="s">
        <v>2292</v>
      </c>
      <c r="C419" s="190" t="s">
        <v>2380</v>
      </c>
      <c r="D419" s="190"/>
    </row>
    <row r="420" spans="1:4" ht="14.4">
      <c r="A420" s="190" t="s">
        <v>2435</v>
      </c>
      <c r="B420" s="190" t="s">
        <v>2288</v>
      </c>
      <c r="C420" s="190" t="s">
        <v>2288</v>
      </c>
      <c r="D420" s="190"/>
    </row>
    <row r="421" spans="1:4" ht="14.4">
      <c r="A421" s="190" t="s">
        <v>2434</v>
      </c>
      <c r="B421" s="190" t="s">
        <v>2292</v>
      </c>
      <c r="C421" s="190" t="s">
        <v>2292</v>
      </c>
      <c r="D421" s="190" t="s">
        <v>2433</v>
      </c>
    </row>
    <row r="422" spans="1:4" ht="28.8">
      <c r="A422" s="190" t="s">
        <v>2432</v>
      </c>
      <c r="B422" s="190" t="s">
        <v>2286</v>
      </c>
      <c r="C422" s="190" t="s">
        <v>2291</v>
      </c>
      <c r="D422" s="190" t="s">
        <v>2431</v>
      </c>
    </row>
    <row r="423" spans="1:4" ht="14.4">
      <c r="A423" s="190" t="s">
        <v>2428</v>
      </c>
      <c r="B423" s="190" t="s">
        <v>2286</v>
      </c>
      <c r="C423" s="190" t="s">
        <v>2430</v>
      </c>
      <c r="D423" s="190" t="s">
        <v>2429</v>
      </c>
    </row>
    <row r="424" spans="1:4" ht="14.4">
      <c r="A424" s="190" t="s">
        <v>2428</v>
      </c>
      <c r="B424" s="190" t="s">
        <v>2288</v>
      </c>
      <c r="C424" s="190" t="s">
        <v>2347</v>
      </c>
      <c r="D424" s="190" t="s">
        <v>2427</v>
      </c>
    </row>
    <row r="425" spans="1:4" ht="14.4">
      <c r="A425" s="190" t="s">
        <v>2426</v>
      </c>
      <c r="B425" s="190" t="s">
        <v>2292</v>
      </c>
      <c r="C425" s="190" t="s">
        <v>2291</v>
      </c>
      <c r="D425" s="190" t="s">
        <v>2425</v>
      </c>
    </row>
    <row r="426" spans="1:4" ht="14.4">
      <c r="A426" s="190" t="s">
        <v>2424</v>
      </c>
      <c r="B426" s="190" t="s">
        <v>2288</v>
      </c>
      <c r="C426" s="190" t="s">
        <v>2285</v>
      </c>
      <c r="D426" s="190"/>
    </row>
    <row r="427" spans="1:4" ht="14.4">
      <c r="A427" s="190" t="s">
        <v>2423</v>
      </c>
      <c r="B427" s="190" t="s">
        <v>2292</v>
      </c>
      <c r="C427" s="190" t="s">
        <v>2291</v>
      </c>
      <c r="D427" s="190" t="s">
        <v>2422</v>
      </c>
    </row>
    <row r="428" spans="1:4" ht="28.8">
      <c r="A428" s="190" t="s">
        <v>2421</v>
      </c>
      <c r="B428" s="190" t="s">
        <v>2292</v>
      </c>
      <c r="C428" s="190" t="s">
        <v>2316</v>
      </c>
      <c r="D428" s="190" t="s">
        <v>2420</v>
      </c>
    </row>
    <row r="429" spans="1:4" ht="14.4">
      <c r="A429" s="190" t="s">
        <v>2419</v>
      </c>
      <c r="B429" s="190" t="s">
        <v>2288</v>
      </c>
      <c r="C429" s="190" t="s">
        <v>2288</v>
      </c>
      <c r="D429" s="190" t="s">
        <v>2418</v>
      </c>
    </row>
    <row r="430" spans="1:4" ht="14.4">
      <c r="A430" s="190" t="s">
        <v>2417</v>
      </c>
      <c r="B430" s="190" t="s">
        <v>2292</v>
      </c>
      <c r="C430" s="190" t="s">
        <v>2285</v>
      </c>
      <c r="D430" s="190"/>
    </row>
    <row r="431" spans="1:4" ht="14.4">
      <c r="A431" s="190" t="s">
        <v>2416</v>
      </c>
      <c r="B431" s="190" t="s">
        <v>2288</v>
      </c>
      <c r="C431" s="190" t="s">
        <v>2288</v>
      </c>
      <c r="D431" s="190" t="s">
        <v>2415</v>
      </c>
    </row>
    <row r="432" spans="1:4" ht="14.4">
      <c r="A432" s="190" t="s">
        <v>2414</v>
      </c>
      <c r="B432" s="190" t="s">
        <v>2292</v>
      </c>
      <c r="C432" s="190" t="s">
        <v>2291</v>
      </c>
      <c r="D432" s="190" t="s">
        <v>2413</v>
      </c>
    </row>
    <row r="433" spans="1:4" ht="14.4">
      <c r="A433" s="190" t="s">
        <v>2412</v>
      </c>
      <c r="B433" s="190" t="s">
        <v>2292</v>
      </c>
      <c r="C433" s="190" t="s">
        <v>2291</v>
      </c>
      <c r="D433" s="190"/>
    </row>
    <row r="434" spans="1:4" ht="14.4">
      <c r="A434" s="190" t="s">
        <v>2411</v>
      </c>
      <c r="B434" s="190" t="s">
        <v>2292</v>
      </c>
      <c r="C434" s="190" t="s">
        <v>2292</v>
      </c>
      <c r="D434" s="190"/>
    </row>
    <row r="435" spans="1:4" ht="14.4">
      <c r="A435" s="190" t="s">
        <v>2410</v>
      </c>
      <c r="B435" s="190" t="s">
        <v>2309</v>
      </c>
      <c r="C435" s="190" t="s">
        <v>2291</v>
      </c>
      <c r="D435" s="190"/>
    </row>
    <row r="436" spans="1:4" ht="14.4">
      <c r="A436" s="190" t="s">
        <v>2409</v>
      </c>
      <c r="B436" s="190" t="s">
        <v>2329</v>
      </c>
      <c r="C436" s="190" t="s">
        <v>2291</v>
      </c>
      <c r="D436" s="190"/>
    </row>
    <row r="437" spans="1:4" ht="14.4">
      <c r="A437" s="190" t="s">
        <v>2408</v>
      </c>
      <c r="B437" s="190" t="s">
        <v>2292</v>
      </c>
      <c r="C437" s="190" t="s">
        <v>2292</v>
      </c>
      <c r="D437" s="190"/>
    </row>
    <row r="438" spans="1:4" ht="14.4">
      <c r="A438" s="190" t="s">
        <v>2407</v>
      </c>
      <c r="B438" s="190" t="s">
        <v>2292</v>
      </c>
      <c r="C438" s="190" t="s">
        <v>2406</v>
      </c>
      <c r="D438" s="190" t="s">
        <v>2405</v>
      </c>
    </row>
    <row r="439" spans="1:4" ht="14.4">
      <c r="A439" s="190" t="s">
        <v>2404</v>
      </c>
      <c r="B439" s="190" t="s">
        <v>2292</v>
      </c>
      <c r="C439" s="190" t="s">
        <v>2403</v>
      </c>
      <c r="D439" s="190"/>
    </row>
    <row r="440" spans="1:4" ht="14.4">
      <c r="A440" s="190" t="s">
        <v>2402</v>
      </c>
      <c r="B440" s="190" t="s">
        <v>2292</v>
      </c>
      <c r="C440" s="190" t="s">
        <v>2392</v>
      </c>
      <c r="D440" s="190" t="s">
        <v>2401</v>
      </c>
    </row>
    <row r="441" spans="1:4" ht="14.4">
      <c r="A441" s="190" t="s">
        <v>2400</v>
      </c>
      <c r="B441" s="190" t="s">
        <v>2292</v>
      </c>
      <c r="C441" s="190" t="s">
        <v>2399</v>
      </c>
      <c r="D441" s="190" t="s">
        <v>2398</v>
      </c>
    </row>
    <row r="442" spans="1:4" ht="14.4">
      <c r="A442" s="190" t="s">
        <v>2397</v>
      </c>
      <c r="B442" s="190" t="s">
        <v>2292</v>
      </c>
      <c r="C442" s="190" t="s">
        <v>2396</v>
      </c>
      <c r="D442" s="190"/>
    </row>
    <row r="443" spans="1:4" ht="14.4">
      <c r="A443" s="190" t="s">
        <v>2395</v>
      </c>
      <c r="B443" s="190" t="s">
        <v>2286</v>
      </c>
      <c r="C443" s="190" t="s">
        <v>2394</v>
      </c>
      <c r="D443" s="190"/>
    </row>
    <row r="444" spans="1:4" ht="14.4">
      <c r="A444" s="190" t="s">
        <v>2393</v>
      </c>
      <c r="B444" s="190" t="s">
        <v>2292</v>
      </c>
      <c r="C444" s="190" t="s">
        <v>2392</v>
      </c>
      <c r="D444" s="190" t="s">
        <v>2391</v>
      </c>
    </row>
    <row r="445" spans="1:4" ht="14.4">
      <c r="A445" s="190" t="s">
        <v>2390</v>
      </c>
      <c r="B445" s="190" t="s">
        <v>2292</v>
      </c>
      <c r="C445" s="190" t="s">
        <v>2389</v>
      </c>
      <c r="D445" s="190"/>
    </row>
    <row r="446" spans="1:4" ht="14.4">
      <c r="A446" s="190" t="s">
        <v>2388</v>
      </c>
      <c r="B446" s="190" t="s">
        <v>2292</v>
      </c>
      <c r="C446" s="190" t="s">
        <v>2387</v>
      </c>
      <c r="D446" s="190"/>
    </row>
    <row r="447" spans="1:4" ht="28.8">
      <c r="A447" s="190" t="s">
        <v>2386</v>
      </c>
      <c r="B447" s="190" t="s">
        <v>2292</v>
      </c>
      <c r="C447" s="190" t="s">
        <v>2286</v>
      </c>
      <c r="D447" s="190" t="s">
        <v>2385</v>
      </c>
    </row>
    <row r="448" spans="1:4" ht="14.4">
      <c r="A448" s="190" t="s">
        <v>2384</v>
      </c>
      <c r="B448" s="190" t="s">
        <v>2288</v>
      </c>
      <c r="C448" s="190" t="s">
        <v>2292</v>
      </c>
      <c r="D448" s="190" t="s">
        <v>2383</v>
      </c>
    </row>
    <row r="449" spans="1:4" ht="14.4">
      <c r="A449" s="190" t="s">
        <v>2382</v>
      </c>
      <c r="B449" s="190" t="s">
        <v>2329</v>
      </c>
      <c r="C449" s="190" t="s">
        <v>2286</v>
      </c>
      <c r="D449" s="190"/>
    </row>
    <row r="450" spans="1:4" ht="14.4">
      <c r="A450" s="190" t="s">
        <v>2381</v>
      </c>
      <c r="B450" s="190" t="s">
        <v>2286</v>
      </c>
      <c r="C450" s="190" t="s">
        <v>2380</v>
      </c>
      <c r="D450" s="190"/>
    </row>
    <row r="451" spans="1:4" ht="14.4">
      <c r="A451" s="190" t="s">
        <v>2379</v>
      </c>
      <c r="B451" s="190" t="s">
        <v>2292</v>
      </c>
      <c r="C451" s="190" t="s">
        <v>2378</v>
      </c>
      <c r="D451" s="190" t="s">
        <v>2377</v>
      </c>
    </row>
    <row r="452" spans="1:4" ht="14.4">
      <c r="A452" s="190" t="s">
        <v>2376</v>
      </c>
      <c r="B452" s="190" t="s">
        <v>2286</v>
      </c>
      <c r="C452" s="190" t="s">
        <v>2286</v>
      </c>
      <c r="D452" s="190"/>
    </row>
    <row r="453" spans="1:4" ht="14.4">
      <c r="A453" s="190" t="s">
        <v>2375</v>
      </c>
      <c r="B453" s="190" t="s">
        <v>2292</v>
      </c>
      <c r="C453" s="190" t="s">
        <v>2291</v>
      </c>
      <c r="D453" s="190"/>
    </row>
    <row r="454" spans="1:4" ht="14.4">
      <c r="A454" s="190" t="s">
        <v>2374</v>
      </c>
      <c r="B454" s="190" t="s">
        <v>2288</v>
      </c>
      <c r="C454" s="190" t="s">
        <v>2295</v>
      </c>
      <c r="D454" s="190"/>
    </row>
    <row r="455" spans="1:4" ht="14.4">
      <c r="A455" s="190" t="s">
        <v>2373</v>
      </c>
      <c r="B455" s="190" t="s">
        <v>2286</v>
      </c>
      <c r="C455" s="190" t="s">
        <v>2295</v>
      </c>
      <c r="D455" s="190" t="s">
        <v>2372</v>
      </c>
    </row>
    <row r="456" spans="1:4" ht="14.4">
      <c r="A456" s="190" t="s">
        <v>2371</v>
      </c>
      <c r="B456" s="190" t="s">
        <v>2292</v>
      </c>
      <c r="C456" s="190" t="s">
        <v>2291</v>
      </c>
      <c r="D456" s="190"/>
    </row>
    <row r="457" spans="1:4" ht="14.4">
      <c r="A457" s="190" t="s">
        <v>2370</v>
      </c>
      <c r="B457" s="190" t="s">
        <v>2292</v>
      </c>
      <c r="C457" s="190" t="s">
        <v>2369</v>
      </c>
      <c r="D457" s="190"/>
    </row>
    <row r="458" spans="1:4" ht="14.4">
      <c r="A458" s="190" t="s">
        <v>2368</v>
      </c>
      <c r="B458" s="190" t="s">
        <v>2292</v>
      </c>
      <c r="C458" s="190" t="s">
        <v>2291</v>
      </c>
      <c r="D458" s="190" t="s">
        <v>2367</v>
      </c>
    </row>
    <row r="459" spans="1:4" ht="14.4">
      <c r="A459" s="190" t="s">
        <v>2366</v>
      </c>
      <c r="B459" s="190" t="s">
        <v>2292</v>
      </c>
      <c r="C459" s="190" t="s">
        <v>2365</v>
      </c>
      <c r="D459" s="190"/>
    </row>
    <row r="460" spans="1:4" ht="14.4">
      <c r="A460" s="190" t="s">
        <v>2364</v>
      </c>
      <c r="B460" s="190" t="s">
        <v>2292</v>
      </c>
      <c r="C460" s="190" t="s">
        <v>2316</v>
      </c>
      <c r="D460" s="190"/>
    </row>
    <row r="461" spans="1:4" ht="28.8">
      <c r="A461" s="190" t="s">
        <v>2363</v>
      </c>
      <c r="B461" s="190" t="s">
        <v>2292</v>
      </c>
      <c r="C461" s="190" t="s">
        <v>2362</v>
      </c>
      <c r="D461" s="190" t="s">
        <v>2361</v>
      </c>
    </row>
    <row r="462" spans="1:4" ht="14.4">
      <c r="A462" s="190" t="s">
        <v>2360</v>
      </c>
      <c r="B462" s="190" t="s">
        <v>2292</v>
      </c>
      <c r="C462" s="190" t="s">
        <v>2291</v>
      </c>
      <c r="D462" s="190" t="s">
        <v>2359</v>
      </c>
    </row>
    <row r="463" spans="1:4" ht="14.4">
      <c r="A463" s="190" t="s">
        <v>2357</v>
      </c>
      <c r="B463" s="190" t="s">
        <v>2292</v>
      </c>
      <c r="C463" s="190" t="s">
        <v>2322</v>
      </c>
      <c r="D463" s="190"/>
    </row>
    <row r="464" spans="1:4" ht="14.4">
      <c r="A464" s="190" t="s">
        <v>2356</v>
      </c>
      <c r="B464" s="190" t="s">
        <v>2292</v>
      </c>
      <c r="C464" s="190" t="s">
        <v>2291</v>
      </c>
      <c r="D464" s="190" t="s">
        <v>2355</v>
      </c>
    </row>
    <row r="465" spans="1:4" ht="14.4">
      <c r="A465" s="190" t="s">
        <v>2354</v>
      </c>
      <c r="B465" s="190" t="s">
        <v>2292</v>
      </c>
      <c r="C465" s="190" t="s">
        <v>2292</v>
      </c>
      <c r="D465" s="190" t="s">
        <v>2353</v>
      </c>
    </row>
    <row r="466" spans="1:4" ht="14.4">
      <c r="A466" s="190" t="s">
        <v>2352</v>
      </c>
      <c r="B466" s="190" t="s">
        <v>2286</v>
      </c>
      <c r="C466" s="190" t="s">
        <v>2291</v>
      </c>
      <c r="D466" s="190" t="s">
        <v>2351</v>
      </c>
    </row>
    <row r="467" spans="1:4" ht="14.4">
      <c r="A467" s="190" t="s">
        <v>2350</v>
      </c>
      <c r="B467" s="190" t="s">
        <v>2292</v>
      </c>
      <c r="C467" s="190" t="s">
        <v>2291</v>
      </c>
      <c r="D467" s="190" t="s">
        <v>2349</v>
      </c>
    </row>
    <row r="468" spans="1:4" ht="28.8">
      <c r="A468" s="190" t="s">
        <v>2348</v>
      </c>
      <c r="B468" s="190" t="s">
        <v>2292</v>
      </c>
      <c r="C468" s="190" t="s">
        <v>2347</v>
      </c>
      <c r="D468" s="190" t="s">
        <v>2346</v>
      </c>
    </row>
    <row r="469" spans="1:4" ht="14.4">
      <c r="A469" s="190" t="s">
        <v>2345</v>
      </c>
      <c r="B469" s="190" t="s">
        <v>2292</v>
      </c>
      <c r="C469" s="190" t="s">
        <v>2286</v>
      </c>
      <c r="D469" s="190"/>
    </row>
    <row r="470" spans="1:4" ht="28.8">
      <c r="A470" s="190" t="s">
        <v>2344</v>
      </c>
      <c r="B470" s="190" t="s">
        <v>2292</v>
      </c>
      <c r="C470" s="190" t="s">
        <v>2285</v>
      </c>
      <c r="D470" s="190" t="s">
        <v>2343</v>
      </c>
    </row>
    <row r="471" spans="1:4" ht="14.4">
      <c r="A471" s="190" t="s">
        <v>2342</v>
      </c>
      <c r="B471" s="190" t="s">
        <v>2288</v>
      </c>
      <c r="C471" s="190" t="s">
        <v>2288</v>
      </c>
      <c r="D471" s="190" t="s">
        <v>2341</v>
      </c>
    </row>
    <row r="472" spans="1:4" ht="14.4">
      <c r="A472" s="190" t="s">
        <v>2340</v>
      </c>
      <c r="B472" s="190" t="s">
        <v>2292</v>
      </c>
      <c r="C472" s="190" t="s">
        <v>2339</v>
      </c>
      <c r="D472" s="190" t="s">
        <v>2338</v>
      </c>
    </row>
    <row r="473" spans="1:4" ht="14.4">
      <c r="A473" s="190" t="s">
        <v>2337</v>
      </c>
      <c r="B473" s="190" t="s">
        <v>2292</v>
      </c>
      <c r="C473" s="190" t="s">
        <v>2336</v>
      </c>
      <c r="D473" s="190" t="s">
        <v>2335</v>
      </c>
    </row>
    <row r="474" spans="1:4" ht="14.4">
      <c r="A474" s="190" t="s">
        <v>2334</v>
      </c>
      <c r="B474" s="190" t="s">
        <v>2292</v>
      </c>
      <c r="C474" s="190" t="s">
        <v>2291</v>
      </c>
      <c r="D474" s="190" t="s">
        <v>2333</v>
      </c>
    </row>
    <row r="475" spans="1:4" ht="14.4">
      <c r="A475" s="190" t="s">
        <v>2332</v>
      </c>
      <c r="B475" s="190" t="s">
        <v>2329</v>
      </c>
      <c r="C475" s="190" t="s">
        <v>2331</v>
      </c>
      <c r="D475" s="190"/>
    </row>
    <row r="476" spans="1:4" ht="14.4">
      <c r="A476" s="190" t="s">
        <v>2330</v>
      </c>
      <c r="B476" s="190" t="s">
        <v>2329</v>
      </c>
      <c r="C476" s="190" t="s">
        <v>2328</v>
      </c>
      <c r="D476" s="190"/>
    </row>
    <row r="477" spans="1:4" ht="14.4">
      <c r="A477" s="190" t="s">
        <v>2327</v>
      </c>
      <c r="B477" s="190" t="s">
        <v>2292</v>
      </c>
      <c r="C477" s="190" t="s">
        <v>2285</v>
      </c>
      <c r="D477" s="190" t="s">
        <v>2326</v>
      </c>
    </row>
    <row r="478" spans="1:4" ht="14.4">
      <c r="A478" s="190" t="s">
        <v>2325</v>
      </c>
      <c r="B478" s="190" t="s">
        <v>2288</v>
      </c>
      <c r="C478" s="190" t="s">
        <v>2288</v>
      </c>
      <c r="D478" s="190"/>
    </row>
    <row r="479" spans="1:4" ht="14.4">
      <c r="A479" s="190" t="s">
        <v>2324</v>
      </c>
      <c r="B479" s="190" t="s">
        <v>2286</v>
      </c>
      <c r="C479" s="190" t="s">
        <v>2291</v>
      </c>
      <c r="D479" s="190"/>
    </row>
    <row r="480" spans="1:4" ht="14.4">
      <c r="A480" s="190" t="s">
        <v>2323</v>
      </c>
      <c r="B480" s="190" t="s">
        <v>2292</v>
      </c>
      <c r="C480" s="190" t="s">
        <v>2322</v>
      </c>
      <c r="D480" s="190" t="s">
        <v>2321</v>
      </c>
    </row>
    <row r="481" spans="1:4" ht="28.8">
      <c r="A481" s="190" t="s">
        <v>2320</v>
      </c>
      <c r="B481" s="190" t="s">
        <v>2292</v>
      </c>
      <c r="C481" s="190" t="s">
        <v>2319</v>
      </c>
      <c r="D481" s="190" t="s">
        <v>2318</v>
      </c>
    </row>
    <row r="482" spans="1:4" ht="14.4">
      <c r="A482" s="190" t="s">
        <v>2317</v>
      </c>
      <c r="B482" s="190" t="s">
        <v>2286</v>
      </c>
      <c r="C482" s="190" t="s">
        <v>2316</v>
      </c>
      <c r="D482" s="190" t="s">
        <v>2315</v>
      </c>
    </row>
    <row r="483" spans="1:4" ht="14.4">
      <c r="A483" s="190" t="s">
        <v>2314</v>
      </c>
      <c r="B483" s="190" t="s">
        <v>2286</v>
      </c>
      <c r="C483" s="190" t="s">
        <v>2313</v>
      </c>
      <c r="D483" s="190" t="s">
        <v>2312</v>
      </c>
    </row>
    <row r="484" spans="1:4" ht="14.4">
      <c r="A484" s="190" t="s">
        <v>2311</v>
      </c>
      <c r="B484" s="190" t="s">
        <v>2292</v>
      </c>
      <c r="C484" s="190" t="s">
        <v>2295</v>
      </c>
      <c r="D484" s="190"/>
    </row>
    <row r="485" spans="1:4" ht="14.4">
      <c r="A485" s="190" t="s">
        <v>2310</v>
      </c>
      <c r="B485" s="190" t="s">
        <v>2309</v>
      </c>
      <c r="C485" s="190" t="s">
        <v>2308</v>
      </c>
      <c r="D485" s="190" t="s">
        <v>2307</v>
      </c>
    </row>
    <row r="486" spans="1:4" ht="14.4">
      <c r="A486" s="190" t="s">
        <v>2305</v>
      </c>
      <c r="B486" s="190" t="s">
        <v>2286</v>
      </c>
      <c r="C486" s="190" t="s">
        <v>2291</v>
      </c>
      <c r="D486" s="190" t="s">
        <v>2304</v>
      </c>
    </row>
    <row r="487" spans="1:4" ht="14.4">
      <c r="A487" s="190" t="s">
        <v>2303</v>
      </c>
      <c r="B487" s="190" t="s">
        <v>2292</v>
      </c>
      <c r="C487" s="190" t="s">
        <v>2292</v>
      </c>
      <c r="D487" s="190" t="s">
        <v>2302</v>
      </c>
    </row>
    <row r="488" spans="1:4" ht="14.4">
      <c r="A488" s="190" t="s">
        <v>2301</v>
      </c>
      <c r="B488" s="190" t="s">
        <v>2292</v>
      </c>
      <c r="C488" s="190" t="s">
        <v>2292</v>
      </c>
      <c r="D488" s="190"/>
    </row>
    <row r="489" spans="1:4" ht="14.4">
      <c r="A489" s="190" t="s">
        <v>2300</v>
      </c>
      <c r="B489" s="190" t="s">
        <v>2292</v>
      </c>
      <c r="C489" s="190" t="s">
        <v>2291</v>
      </c>
      <c r="D489" s="190" t="s">
        <v>2299</v>
      </c>
    </row>
    <row r="490" spans="1:4" ht="28.8">
      <c r="A490" s="190" t="s">
        <v>2298</v>
      </c>
      <c r="B490" s="190" t="s">
        <v>2292</v>
      </c>
      <c r="C490" s="190" t="s">
        <v>2292</v>
      </c>
      <c r="D490" s="190" t="s">
        <v>2297</v>
      </c>
    </row>
    <row r="491" spans="1:4" ht="14.4">
      <c r="A491" s="190" t="s">
        <v>2296</v>
      </c>
      <c r="B491" s="190" t="s">
        <v>2292</v>
      </c>
      <c r="C491" s="190" t="s">
        <v>2295</v>
      </c>
      <c r="D491" s="190" t="s">
        <v>2294</v>
      </c>
    </row>
    <row r="492" spans="1:4" ht="14.4">
      <c r="A492" s="190" t="s">
        <v>2293</v>
      </c>
      <c r="B492" s="190" t="s">
        <v>2292</v>
      </c>
      <c r="C492" s="190" t="s">
        <v>2291</v>
      </c>
      <c r="D492" s="190" t="s">
        <v>2290</v>
      </c>
    </row>
    <row r="493" spans="1:4" ht="14.4">
      <c r="A493" s="190" t="s">
        <v>2289</v>
      </c>
      <c r="B493" s="190" t="s">
        <v>2288</v>
      </c>
      <c r="C493" s="190" t="s">
        <v>2288</v>
      </c>
      <c r="D493" s="190"/>
    </row>
    <row r="494" spans="1:4" ht="14.4">
      <c r="A494" s="190" t="s">
        <v>2287</v>
      </c>
      <c r="B494" s="190" t="s">
        <v>2286</v>
      </c>
      <c r="C494" s="190" t="s">
        <v>2285</v>
      </c>
      <c r="D494" s="190"/>
    </row>
  </sheetData>
  <mergeCells count="2">
    <mergeCell ref="G19:H19"/>
    <mergeCell ref="F8:H9"/>
  </mergeCells>
  <hyperlinks>
    <hyperlink ref="G19" location="Sheet1!A1" display="Sheet1!A1" xr:uid="{9B4C87C8-D9B3-4AC1-A9C4-B0B1CAD891BF}"/>
  </hyperlinks>
  <pageMargins left="0.7" right="0.7" top="0.75" bottom="0.75" header="0.3" footer="0.3"/>
  <pageSetup paperSize="9" orientation="portrait" horizontalDpi="0" verticalDpi="0"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BCA742-C6FF-4E8B-83FF-01FFA627392C}">
  <sheetPr codeName="Sheet44"/>
  <dimension ref="A5:T21"/>
  <sheetViews>
    <sheetView workbookViewId="0">
      <selection activeCell="Q6" sqref="Q6:R6"/>
    </sheetView>
  </sheetViews>
  <sheetFormatPr defaultRowHeight="14.4"/>
  <cols>
    <col min="1" max="1" width="20.88671875" customWidth="1"/>
    <col min="2" max="2" width="4" bestFit="1" customWidth="1"/>
    <col min="3" max="3" width="4.33203125" bestFit="1" customWidth="1"/>
    <col min="4" max="4" width="10.5546875" bestFit="1" customWidth="1"/>
    <col min="5" max="5" width="6.33203125" bestFit="1" customWidth="1"/>
    <col min="6" max="6" width="6.5546875" bestFit="1" customWidth="1"/>
    <col min="7" max="7" width="10.6640625" bestFit="1" customWidth="1"/>
    <col min="8" max="8" width="13.33203125" bestFit="1" customWidth="1"/>
    <col min="9" max="9" width="8" bestFit="1" customWidth="1"/>
    <col min="10" max="10" width="12.109375" bestFit="1" customWidth="1"/>
    <col min="12" max="12" width="12.109375" bestFit="1" customWidth="1"/>
    <col min="13" max="13" width="5.33203125" bestFit="1" customWidth="1"/>
    <col min="16" max="16" width="8.44140625" customWidth="1"/>
    <col min="18" max="18" width="10.33203125" customWidth="1"/>
  </cols>
  <sheetData>
    <row r="5" spans="1:20" ht="15" thickBot="1"/>
    <row r="6" spans="1:20" ht="18" thickBot="1">
      <c r="A6" s="201" t="s">
        <v>3</v>
      </c>
      <c r="B6" s="202" t="s">
        <v>3154</v>
      </c>
      <c r="C6" s="202" t="s">
        <v>3155</v>
      </c>
      <c r="D6" s="202" t="s">
        <v>3156</v>
      </c>
      <c r="E6" s="202" t="s">
        <v>3157</v>
      </c>
      <c r="F6" s="202" t="s">
        <v>3158</v>
      </c>
      <c r="G6" s="202" t="s">
        <v>3159</v>
      </c>
      <c r="H6" s="202" t="s">
        <v>3160</v>
      </c>
      <c r="I6" s="202" t="s">
        <v>3161</v>
      </c>
      <c r="J6" s="202" t="s">
        <v>3162</v>
      </c>
      <c r="L6" s="195" t="s">
        <v>3163</v>
      </c>
      <c r="M6" s="195" t="s">
        <v>3164</v>
      </c>
      <c r="Q6" s="529" t="s">
        <v>111</v>
      </c>
      <c r="R6" s="530"/>
    </row>
    <row r="7" spans="1:20" ht="15" thickBot="1">
      <c r="A7" s="196" t="s">
        <v>78</v>
      </c>
      <c r="B7" s="97">
        <v>27</v>
      </c>
      <c r="C7" s="97">
        <v>10</v>
      </c>
      <c r="D7" s="97">
        <v>8</v>
      </c>
      <c r="E7" s="97">
        <v>15</v>
      </c>
      <c r="F7" s="97">
        <v>18</v>
      </c>
      <c r="G7" s="97">
        <f t="shared" ref="G7:G12" si="0">SUM(B7:F7)</f>
        <v>78</v>
      </c>
      <c r="H7" s="97">
        <f t="shared" ref="H7:H12" si="1">30*5</f>
        <v>150</v>
      </c>
      <c r="I7" s="197">
        <f t="shared" ref="I7:I12" si="2">G7/H7</f>
        <v>0.52</v>
      </c>
      <c r="J7" s="198" t="str">
        <f t="shared" ref="J7:J12" si="3">VLOOKUP(I7,$L$6:$M$12,2,1)</f>
        <v>F</v>
      </c>
      <c r="L7" s="199">
        <v>0.4</v>
      </c>
      <c r="M7" s="97" t="s">
        <v>3165</v>
      </c>
    </row>
    <row r="8" spans="1:20" ht="28.8" customHeight="1">
      <c r="A8" s="196" t="s">
        <v>80</v>
      </c>
      <c r="B8" s="97">
        <v>20</v>
      </c>
      <c r="C8" s="97">
        <v>15</v>
      </c>
      <c r="D8" s="97">
        <v>10</v>
      </c>
      <c r="E8" s="97">
        <v>22</v>
      </c>
      <c r="F8" s="97">
        <v>26</v>
      </c>
      <c r="G8" s="97">
        <f t="shared" si="0"/>
        <v>93</v>
      </c>
      <c r="H8" s="97">
        <f t="shared" si="1"/>
        <v>150</v>
      </c>
      <c r="I8" s="199">
        <v>0.7</v>
      </c>
      <c r="J8" s="198" t="str">
        <f t="shared" si="3"/>
        <v>D</v>
      </c>
      <c r="L8" s="199">
        <v>0.6</v>
      </c>
      <c r="M8" s="97" t="s">
        <v>3166</v>
      </c>
      <c r="O8" s="537" t="s">
        <v>3172</v>
      </c>
      <c r="P8" s="538"/>
      <c r="Q8" s="538"/>
      <c r="R8" s="538"/>
      <c r="S8" s="538"/>
      <c r="T8" s="539"/>
    </row>
    <row r="9" spans="1:20" ht="14.4" customHeight="1">
      <c r="A9" s="196" t="s">
        <v>81</v>
      </c>
      <c r="B9" s="97">
        <v>25</v>
      </c>
      <c r="C9" s="97">
        <v>20</v>
      </c>
      <c r="D9" s="97">
        <v>23</v>
      </c>
      <c r="E9" s="97">
        <v>15</v>
      </c>
      <c r="F9" s="97">
        <v>29</v>
      </c>
      <c r="G9" s="97">
        <f t="shared" si="0"/>
        <v>112</v>
      </c>
      <c r="H9" s="97">
        <f t="shared" si="1"/>
        <v>150</v>
      </c>
      <c r="I9" s="197">
        <f t="shared" si="2"/>
        <v>0.7466666666666667</v>
      </c>
      <c r="J9" s="198" t="str">
        <f t="shared" si="3"/>
        <v>D</v>
      </c>
      <c r="L9" s="199">
        <v>0.7</v>
      </c>
      <c r="M9" s="97" t="s">
        <v>3167</v>
      </c>
      <c r="O9" s="540"/>
      <c r="P9" s="541"/>
      <c r="Q9" s="541"/>
      <c r="R9" s="541"/>
      <c r="S9" s="541"/>
      <c r="T9" s="542"/>
    </row>
    <row r="10" spans="1:20" ht="14.4" customHeight="1">
      <c r="A10" s="196" t="s">
        <v>82</v>
      </c>
      <c r="B10" s="97">
        <v>30</v>
      </c>
      <c r="C10" s="97">
        <v>25</v>
      </c>
      <c r="D10" s="97">
        <v>20</v>
      </c>
      <c r="E10" s="97">
        <v>15</v>
      </c>
      <c r="F10" s="97">
        <v>10</v>
      </c>
      <c r="G10" s="97">
        <f t="shared" si="0"/>
        <v>100</v>
      </c>
      <c r="H10" s="97">
        <f t="shared" si="1"/>
        <v>150</v>
      </c>
      <c r="I10" s="197">
        <f t="shared" si="2"/>
        <v>0.66666666666666663</v>
      </c>
      <c r="J10" s="198" t="str">
        <f t="shared" si="3"/>
        <v>E</v>
      </c>
      <c r="L10" s="199">
        <v>0.75</v>
      </c>
      <c r="M10" s="97" t="s">
        <v>3168</v>
      </c>
      <c r="O10" s="540"/>
      <c r="P10" s="541"/>
      <c r="Q10" s="541"/>
      <c r="R10" s="541"/>
      <c r="S10" s="541"/>
      <c r="T10" s="542"/>
    </row>
    <row r="11" spans="1:20" ht="14.4" customHeight="1" thickBot="1">
      <c r="A11" s="196" t="s">
        <v>3169</v>
      </c>
      <c r="B11" s="97">
        <v>27</v>
      </c>
      <c r="C11" s="97">
        <v>22</v>
      </c>
      <c r="D11" s="97">
        <v>28</v>
      </c>
      <c r="E11" s="97">
        <v>27</v>
      </c>
      <c r="F11" s="97">
        <v>20</v>
      </c>
      <c r="G11" s="97">
        <f t="shared" si="0"/>
        <v>124</v>
      </c>
      <c r="H11" s="97">
        <f t="shared" si="1"/>
        <v>150</v>
      </c>
      <c r="I11" s="199">
        <v>0.9</v>
      </c>
      <c r="J11" s="198" t="str">
        <f t="shared" si="3"/>
        <v>A</v>
      </c>
      <c r="L11" s="199">
        <v>0.85</v>
      </c>
      <c r="M11" s="97" t="s">
        <v>3170</v>
      </c>
      <c r="O11" s="543"/>
      <c r="P11" s="544"/>
      <c r="Q11" s="544"/>
      <c r="R11" s="544"/>
      <c r="S11" s="544"/>
      <c r="T11" s="545"/>
    </row>
    <row r="12" spans="1:20">
      <c r="A12" s="196" t="s">
        <v>84</v>
      </c>
      <c r="B12" s="97">
        <v>28</v>
      </c>
      <c r="C12" s="97">
        <v>8</v>
      </c>
      <c r="D12" s="97">
        <v>7</v>
      </c>
      <c r="E12" s="97">
        <v>13</v>
      </c>
      <c r="F12" s="97">
        <v>8</v>
      </c>
      <c r="G12" s="97">
        <f t="shared" si="0"/>
        <v>64</v>
      </c>
      <c r="H12" s="97">
        <f t="shared" si="1"/>
        <v>150</v>
      </c>
      <c r="I12" s="197">
        <f t="shared" si="2"/>
        <v>0.42666666666666669</v>
      </c>
      <c r="J12" s="198" t="str">
        <f t="shared" si="3"/>
        <v>F</v>
      </c>
      <c r="L12" s="199">
        <v>0.9</v>
      </c>
      <c r="M12" s="97" t="s">
        <v>3171</v>
      </c>
    </row>
    <row r="21" spans="1:1">
      <c r="A21" s="200"/>
    </row>
  </sheetData>
  <mergeCells count="2">
    <mergeCell ref="O8:T11"/>
    <mergeCell ref="Q6:R6"/>
  </mergeCells>
  <hyperlinks>
    <hyperlink ref="Q6" location="Sheet1!A1" display="Sheet1!A1" xr:uid="{5B81C7B9-E3F7-4A85-866F-C8FB908F40FA}"/>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3C2CB5-3432-4E15-A899-5C03C10A67AC}">
  <sheetPr codeName="Sheet45"/>
  <dimension ref="A1:I14"/>
  <sheetViews>
    <sheetView workbookViewId="0">
      <selection activeCell="B14" sqref="B14:C14"/>
    </sheetView>
  </sheetViews>
  <sheetFormatPr defaultColWidth="13.6640625" defaultRowHeight="23.4" customHeight="1"/>
  <sheetData>
    <row r="1" spans="1:9" ht="23.4" customHeight="1">
      <c r="A1" s="204" t="s">
        <v>3174</v>
      </c>
      <c r="B1" s="204" t="s">
        <v>3</v>
      </c>
      <c r="C1" s="204" t="s">
        <v>320</v>
      </c>
      <c r="D1" s="204" t="s">
        <v>3175</v>
      </c>
      <c r="E1" s="203"/>
      <c r="F1" s="204" t="s">
        <v>3</v>
      </c>
      <c r="G1" s="204" t="s">
        <v>3175</v>
      </c>
      <c r="H1" s="204" t="s">
        <v>320</v>
      </c>
      <c r="I1" s="204" t="s">
        <v>3174</v>
      </c>
    </row>
    <row r="2" spans="1:9" ht="23.4" customHeight="1">
      <c r="A2" s="205">
        <v>89</v>
      </c>
      <c r="B2" s="205" t="s">
        <v>3176</v>
      </c>
      <c r="C2" s="205" t="s">
        <v>3177</v>
      </c>
      <c r="D2" s="205" t="s">
        <v>3178</v>
      </c>
      <c r="E2" s="203"/>
      <c r="F2" s="205" t="s">
        <v>3179</v>
      </c>
      <c r="G2" s="205" t="str">
        <f>VLOOKUP($F2,CHOOSE({1,2,3,4},$B$1:$B$11,$D$1:$D$11,$C$1:$C$11,$A$1:$A$11),COLUMN(B1),0)</f>
        <v>Surya</v>
      </c>
      <c r="H2" s="205" t="str">
        <f>VLOOKUP($F2,CHOOSE({1,2,3,4},$B$1:$B$11,$D$1:$D$11,$C$1:$C$11,$A$1:$A$11),COLUMN(C1),0)</f>
        <v>noida</v>
      </c>
      <c r="I2" s="205">
        <f>VLOOKUP($F2,CHOOSE({1,2,3,4},$B$1:$B$11,$D$1:$D$11,$C$1:$C$11,$A$1:$A$11),COLUMN(D1),0)</f>
        <v>74</v>
      </c>
    </row>
    <row r="3" spans="1:9" ht="23.4" customHeight="1">
      <c r="A3" s="205">
        <v>48</v>
      </c>
      <c r="B3" s="205" t="s">
        <v>3180</v>
      </c>
      <c r="C3" s="205" t="s">
        <v>3181</v>
      </c>
      <c r="D3" s="205" t="s">
        <v>3182</v>
      </c>
      <c r="E3" s="203"/>
      <c r="F3" s="205" t="s">
        <v>3183</v>
      </c>
      <c r="G3" s="205" t="str">
        <f>VLOOKUP($F3,CHOOSE({1,2,3,4},$B$1:$B$11,$D$1:$D$11,$C$1:$C$11,$A$1:$A$11),COLUMN(B2),0)</f>
        <v>Lg</v>
      </c>
      <c r="H3" s="205" t="str">
        <f>VLOOKUP($F3,CHOOSE({1,2,3,4},$B$1:$B$11,$D$1:$D$11,$C$1:$C$11,$A$1:$A$11),COLUMN(C2),0)</f>
        <v>delhi</v>
      </c>
      <c r="I3" s="205">
        <f>VLOOKUP($F3,CHOOSE({1,2,3,4},$B$1:$B$11,$D$1:$D$11,$C$1:$C$11,$A$1:$A$11),COLUMN(D2),0)</f>
        <v>77</v>
      </c>
    </row>
    <row r="4" spans="1:9" ht="23.4" customHeight="1">
      <c r="A4" s="205">
        <v>74</v>
      </c>
      <c r="B4" s="205" t="s">
        <v>3179</v>
      </c>
      <c r="C4" s="205" t="s">
        <v>3184</v>
      </c>
      <c r="D4" s="205" t="s">
        <v>3185</v>
      </c>
      <c r="E4" s="203"/>
      <c r="F4" s="205" t="s">
        <v>231</v>
      </c>
      <c r="G4" s="205" t="str">
        <f>VLOOKUP($F4,CHOOSE({1,2,3,4},$B$1:$B$11,$D$1:$D$11,$C$1:$C$11,$A$1:$A$11),COLUMN(B3),0)</f>
        <v>Surya</v>
      </c>
      <c r="H4" s="205" t="str">
        <f>VLOOKUP($F4,CHOOSE({1,2,3,4},$B$1:$B$11,$D$1:$D$11,$C$1:$C$11,$A$1:$A$11),COLUMN(C3),0)</f>
        <v>chennai</v>
      </c>
      <c r="I4" s="205">
        <f>VLOOKUP($F4,CHOOSE({1,2,3,4},$B$1:$B$11,$D$1:$D$11,$C$1:$C$11,$A$1:$A$11),COLUMN(D3),0)</f>
        <v>56</v>
      </c>
    </row>
    <row r="5" spans="1:9" ht="23.4" customHeight="1">
      <c r="A5" s="205">
        <v>44</v>
      </c>
      <c r="B5" s="205" t="s">
        <v>3186</v>
      </c>
      <c r="C5" s="205" t="s">
        <v>3187</v>
      </c>
      <c r="D5" s="205" t="s">
        <v>3188</v>
      </c>
      <c r="E5" s="203"/>
      <c r="F5" s="205" t="s">
        <v>3189</v>
      </c>
      <c r="G5" s="205" t="str">
        <f>VLOOKUP($F5,CHOOSE({1,2,3,4},$B$1:$B$11,$D$1:$D$11,$C$1:$C$11,$A$1:$A$11),COLUMN(B4),0)</f>
        <v>Vivo</v>
      </c>
      <c r="H5" s="205" t="str">
        <f>VLOOKUP($F5,CHOOSE({1,2,3,4},$B$1:$B$11,$D$1:$D$11,$C$1:$C$11,$A$1:$A$11),COLUMN(C4),0)</f>
        <v>patna</v>
      </c>
      <c r="I5" s="205">
        <f>VLOOKUP($F5,CHOOSE({1,2,3,4},$B$1:$B$11,$D$1:$D$11,$C$1:$C$11,$A$1:$A$11),COLUMN(D4),0)</f>
        <v>12</v>
      </c>
    </row>
    <row r="6" spans="1:9" ht="23.4" customHeight="1">
      <c r="A6" s="205">
        <v>98</v>
      </c>
      <c r="B6" s="205" t="s">
        <v>3190</v>
      </c>
      <c r="C6" s="205" t="s">
        <v>3177</v>
      </c>
      <c r="D6" s="205" t="s">
        <v>3191</v>
      </c>
      <c r="E6" s="203"/>
      <c r="F6" s="205" t="s">
        <v>3176</v>
      </c>
      <c r="G6" s="205" t="str">
        <f>VLOOKUP($F6,CHOOSE({1,2,3,4},$B$1:$B$11,$D$1:$D$11,$C$1:$C$11,$A$1:$A$11),COLUMN(B5),0)</f>
        <v>Lg</v>
      </c>
      <c r="H6" s="205" t="str">
        <f>VLOOKUP($F6,CHOOSE({1,2,3,4},$B$1:$B$11,$D$1:$D$11,$C$1:$C$11,$A$1:$A$11),COLUMN(C5),0)</f>
        <v>patna</v>
      </c>
      <c r="I6" s="205">
        <f>VLOOKUP($F6,CHOOSE({1,2,3,4},$B$1:$B$11,$D$1:$D$11,$C$1:$C$11,$A$1:$A$11),COLUMN(D5),0)</f>
        <v>89</v>
      </c>
    </row>
    <row r="7" spans="1:9" ht="23.4" customHeight="1" thickBot="1">
      <c r="A7" s="205">
        <v>77</v>
      </c>
      <c r="B7" s="205" t="s">
        <v>3183</v>
      </c>
      <c r="C7" s="205" t="s">
        <v>3181</v>
      </c>
      <c r="D7" s="205" t="s">
        <v>3178</v>
      </c>
      <c r="E7" s="203"/>
      <c r="F7" s="203"/>
      <c r="G7" s="203"/>
      <c r="H7" s="203"/>
      <c r="I7" s="203"/>
    </row>
    <row r="8" spans="1:9" ht="23.4" customHeight="1">
      <c r="A8" s="205">
        <v>81</v>
      </c>
      <c r="B8" s="205" t="s">
        <v>3192</v>
      </c>
      <c r="C8" s="205" t="s">
        <v>3184</v>
      </c>
      <c r="D8" s="205" t="s">
        <v>3182</v>
      </c>
      <c r="E8" s="203"/>
      <c r="F8" s="546" t="s">
        <v>3194</v>
      </c>
      <c r="G8" s="547"/>
      <c r="H8" s="547"/>
      <c r="I8" s="548"/>
    </row>
    <row r="9" spans="1:9" ht="23.4" customHeight="1">
      <c r="A9" s="205">
        <v>56</v>
      </c>
      <c r="B9" s="205" t="s">
        <v>231</v>
      </c>
      <c r="C9" s="205" t="s">
        <v>3187</v>
      </c>
      <c r="D9" s="205" t="s">
        <v>3185</v>
      </c>
      <c r="E9" s="203"/>
      <c r="F9" s="549"/>
      <c r="G9" s="550"/>
      <c r="H9" s="550"/>
      <c r="I9" s="551"/>
    </row>
    <row r="10" spans="1:9" ht="23.4" customHeight="1">
      <c r="A10" s="205">
        <v>12</v>
      </c>
      <c r="B10" s="205" t="s">
        <v>3189</v>
      </c>
      <c r="C10" s="205" t="s">
        <v>3177</v>
      </c>
      <c r="D10" s="205" t="s">
        <v>3188</v>
      </c>
      <c r="E10" s="203"/>
      <c r="F10" s="549"/>
      <c r="G10" s="550"/>
      <c r="H10" s="550"/>
      <c r="I10" s="551"/>
    </row>
    <row r="11" spans="1:9" ht="23.4" customHeight="1">
      <c r="A11" s="205">
        <v>66</v>
      </c>
      <c r="B11" s="205" t="s">
        <v>3193</v>
      </c>
      <c r="C11" s="205" t="s">
        <v>3181</v>
      </c>
      <c r="D11" s="205" t="s">
        <v>3191</v>
      </c>
      <c r="E11" s="203"/>
      <c r="F11" s="549"/>
      <c r="G11" s="550"/>
      <c r="H11" s="550"/>
      <c r="I11" s="551"/>
    </row>
    <row r="12" spans="1:9" ht="23.4" customHeight="1">
      <c r="A12" s="203"/>
      <c r="B12" s="203"/>
      <c r="C12" s="203"/>
      <c r="D12" s="203"/>
      <c r="E12" s="203"/>
      <c r="F12" s="549"/>
      <c r="G12" s="550"/>
      <c r="H12" s="550"/>
      <c r="I12" s="551"/>
    </row>
    <row r="13" spans="1:9" ht="23.4" customHeight="1" thickBot="1">
      <c r="E13" s="203"/>
      <c r="F13" s="549"/>
      <c r="G13" s="550"/>
      <c r="H13" s="550"/>
      <c r="I13" s="551"/>
    </row>
    <row r="14" spans="1:9" ht="23.4" customHeight="1" thickBot="1">
      <c r="B14" s="555" t="s">
        <v>111</v>
      </c>
      <c r="C14" s="556"/>
      <c r="E14" s="203"/>
      <c r="F14" s="552"/>
      <c r="G14" s="553"/>
      <c r="H14" s="553"/>
      <c r="I14" s="554"/>
    </row>
  </sheetData>
  <mergeCells count="2">
    <mergeCell ref="F8:I14"/>
    <mergeCell ref="B14:C14"/>
  </mergeCells>
  <hyperlinks>
    <hyperlink ref="B14" location="Sheet1!A1" display="Sheet1!A1" xr:uid="{6BB18D25-040F-41C7-9C91-3B0ED19D3513}"/>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733870-1637-4017-80B3-7096820C387B}">
  <sheetPr codeName="Sheet47"/>
  <dimension ref="A1:T14"/>
  <sheetViews>
    <sheetView workbookViewId="0">
      <selection activeCell="F4" sqref="F4"/>
    </sheetView>
  </sheetViews>
  <sheetFormatPr defaultColWidth="10.21875" defaultRowHeight="23.4" customHeight="1"/>
  <cols>
    <col min="1" max="2" width="10.21875" style="6"/>
    <col min="3" max="3" width="14" style="6" customWidth="1"/>
    <col min="4" max="4" width="9.44140625" style="6" customWidth="1"/>
    <col min="5" max="5" width="12.88671875" style="6" customWidth="1"/>
    <col min="6" max="10" width="10.21875" style="6"/>
    <col min="11" max="11" width="11" style="6" bestFit="1" customWidth="1"/>
    <col min="12" max="12" width="10.21875" style="6"/>
    <col min="13" max="13" width="11.44140625" style="6" bestFit="1" customWidth="1"/>
    <col min="14" max="14" width="10.21875" style="6"/>
    <col min="15" max="15" width="17.5546875" style="6" customWidth="1"/>
    <col min="16" max="16" width="20.6640625" style="6" customWidth="1"/>
    <col min="17" max="16384" width="10.21875" style="6"/>
  </cols>
  <sheetData>
    <row r="1" spans="1:20" ht="23.4" customHeight="1">
      <c r="A1" s="64" t="s">
        <v>3196</v>
      </c>
      <c r="B1" s="64" t="s">
        <v>320</v>
      </c>
      <c r="C1" s="64" t="s">
        <v>271</v>
      </c>
      <c r="D1" s="64" t="s">
        <v>3197</v>
      </c>
      <c r="E1" s="64" t="s">
        <v>51</v>
      </c>
      <c r="F1" s="5"/>
      <c r="G1" s="5"/>
      <c r="H1" s="5"/>
      <c r="I1" s="64" t="s">
        <v>3196</v>
      </c>
      <c r="J1" s="64" t="s">
        <v>320</v>
      </c>
      <c r="K1" s="64" t="s">
        <v>271</v>
      </c>
      <c r="L1" s="64" t="s">
        <v>3197</v>
      </c>
      <c r="M1" s="64" t="s">
        <v>51</v>
      </c>
      <c r="N1" s="5"/>
      <c r="O1" s="5"/>
      <c r="P1" s="5"/>
    </row>
    <row r="2" spans="1:20" ht="23.4" customHeight="1">
      <c r="A2" s="177">
        <v>55</v>
      </c>
      <c r="B2" s="177" t="s">
        <v>2403</v>
      </c>
      <c r="C2" s="177">
        <v>9815357566</v>
      </c>
      <c r="D2" s="10">
        <v>468145</v>
      </c>
      <c r="E2" s="177" t="s">
        <v>3198</v>
      </c>
      <c r="F2" s="5"/>
      <c r="G2" s="5"/>
      <c r="H2" s="5"/>
      <c r="I2" s="177">
        <v>27</v>
      </c>
      <c r="J2" s="177" t="s">
        <v>3201</v>
      </c>
      <c r="K2" s="177">
        <v>9811457855</v>
      </c>
      <c r="L2" s="10">
        <v>252364</v>
      </c>
      <c r="M2" s="177" t="s">
        <v>3212</v>
      </c>
      <c r="N2" s="5"/>
      <c r="O2" s="5"/>
      <c r="P2" s="5"/>
    </row>
    <row r="3" spans="1:20" ht="23.4" customHeight="1" thickBot="1">
      <c r="A3" s="177">
        <v>58</v>
      </c>
      <c r="B3" s="177" t="s">
        <v>3199</v>
      </c>
      <c r="C3" s="177">
        <v>9815522647</v>
      </c>
      <c r="D3" s="10">
        <v>339599</v>
      </c>
      <c r="E3" s="177" t="s">
        <v>3200</v>
      </c>
      <c r="F3" s="5"/>
      <c r="G3" s="5"/>
      <c r="H3" s="5"/>
      <c r="I3" s="177">
        <v>33</v>
      </c>
      <c r="J3" s="177" t="s">
        <v>3203</v>
      </c>
      <c r="K3" s="177">
        <v>9815527751</v>
      </c>
      <c r="L3" s="10">
        <v>105668</v>
      </c>
      <c r="M3" s="177" t="s">
        <v>3213</v>
      </c>
      <c r="N3" s="5"/>
      <c r="O3" s="5"/>
      <c r="P3" s="209"/>
      <c r="Q3" s="206"/>
      <c r="R3" s="206"/>
      <c r="S3" s="206"/>
      <c r="T3" s="206"/>
    </row>
    <row r="4" spans="1:20" ht="23.4" customHeight="1">
      <c r="A4" s="177">
        <v>43</v>
      </c>
      <c r="B4" s="177" t="s">
        <v>3201</v>
      </c>
      <c r="C4" s="177">
        <v>9815257355</v>
      </c>
      <c r="D4" s="10">
        <v>434411</v>
      </c>
      <c r="E4" s="177" t="s">
        <v>3202</v>
      </c>
      <c r="F4" s="5"/>
      <c r="G4" s="5"/>
      <c r="H4" s="5"/>
      <c r="I4" s="177">
        <v>29</v>
      </c>
      <c r="J4" s="177" t="s">
        <v>2292</v>
      </c>
      <c r="K4" s="177">
        <v>9873172884</v>
      </c>
      <c r="L4" s="10">
        <v>308288</v>
      </c>
      <c r="M4" s="177" t="s">
        <v>3214</v>
      </c>
      <c r="N4" s="5"/>
      <c r="O4" s="557" t="s">
        <v>3220</v>
      </c>
      <c r="P4" s="558"/>
      <c r="T4" s="206"/>
    </row>
    <row r="5" spans="1:20" ht="23.4" customHeight="1">
      <c r="A5" s="177">
        <v>26</v>
      </c>
      <c r="B5" s="177" t="s">
        <v>3203</v>
      </c>
      <c r="C5" s="177">
        <v>9815634184</v>
      </c>
      <c r="D5" s="10">
        <v>409625</v>
      </c>
      <c r="E5" s="177" t="s">
        <v>3204</v>
      </c>
      <c r="F5" s="5"/>
      <c r="G5" s="5"/>
      <c r="H5" s="5"/>
      <c r="I5" s="5"/>
      <c r="J5" s="5"/>
      <c r="K5" s="5"/>
      <c r="L5" s="5"/>
      <c r="M5" s="5"/>
      <c r="N5" s="5"/>
      <c r="O5" s="559"/>
      <c r="P5" s="560"/>
      <c r="T5" s="206"/>
    </row>
    <row r="6" spans="1:20" ht="23.4" customHeight="1" thickBot="1">
      <c r="A6" s="177">
        <v>31</v>
      </c>
      <c r="B6" s="177" t="s">
        <v>2292</v>
      </c>
      <c r="C6" s="177">
        <v>9815559176</v>
      </c>
      <c r="D6" s="10">
        <v>294797</v>
      </c>
      <c r="E6" s="177" t="s">
        <v>3205</v>
      </c>
      <c r="F6" s="5"/>
      <c r="G6" s="5"/>
      <c r="H6" s="5"/>
      <c r="I6" s="5"/>
      <c r="J6" s="5"/>
      <c r="K6" s="5"/>
      <c r="L6" s="5"/>
      <c r="M6" s="5"/>
      <c r="N6" s="5"/>
      <c r="O6" s="561"/>
      <c r="P6" s="562"/>
      <c r="T6" s="206"/>
    </row>
    <row r="7" spans="1:20" ht="23.4" customHeight="1">
      <c r="A7" s="177">
        <v>42</v>
      </c>
      <c r="B7" s="177" t="s">
        <v>2394</v>
      </c>
      <c r="C7" s="177">
        <v>9815352454</v>
      </c>
      <c r="D7" s="10">
        <v>0</v>
      </c>
      <c r="E7" s="177" t="s">
        <v>3206</v>
      </c>
      <c r="F7" s="5"/>
      <c r="G7" s="5"/>
      <c r="H7" s="5"/>
      <c r="I7" s="64" t="s">
        <v>3196</v>
      </c>
      <c r="J7" s="64" t="s">
        <v>320</v>
      </c>
      <c r="K7" s="64" t="s">
        <v>271</v>
      </c>
      <c r="L7" s="64" t="s">
        <v>3197</v>
      </c>
      <c r="M7" s="64" t="s">
        <v>51</v>
      </c>
      <c r="N7" s="5"/>
      <c r="O7" s="5"/>
      <c r="P7" s="209"/>
      <c r="Q7" s="206"/>
      <c r="R7" s="206"/>
      <c r="S7" s="206"/>
      <c r="T7" s="206"/>
    </row>
    <row r="8" spans="1:20" ht="23.4" customHeight="1">
      <c r="A8" s="177">
        <v>50</v>
      </c>
      <c r="B8" s="177" t="s">
        <v>2378</v>
      </c>
      <c r="C8" s="177">
        <v>9815346866</v>
      </c>
      <c r="D8" s="10">
        <v>186601</v>
      </c>
      <c r="E8" s="177" t="s">
        <v>3207</v>
      </c>
      <c r="F8" s="5"/>
      <c r="G8" s="5"/>
      <c r="H8" s="5"/>
      <c r="I8" s="177">
        <v>28</v>
      </c>
      <c r="J8" s="177" t="s">
        <v>3203</v>
      </c>
      <c r="K8" s="177">
        <v>9312936921</v>
      </c>
      <c r="L8" s="10">
        <v>276174</v>
      </c>
      <c r="M8" s="177" t="s">
        <v>3215</v>
      </c>
      <c r="N8" s="5"/>
      <c r="O8" s="207" t="s">
        <v>3221</v>
      </c>
      <c r="P8" s="207" t="s">
        <v>3</v>
      </c>
      <c r="Q8" s="206"/>
      <c r="R8" s="206"/>
      <c r="S8" s="206"/>
      <c r="T8" s="206"/>
    </row>
    <row r="9" spans="1:20" ht="23.4" customHeight="1">
      <c r="A9" s="177">
        <v>56</v>
      </c>
      <c r="B9" s="177" t="s">
        <v>3208</v>
      </c>
      <c r="C9" s="177">
        <v>9871515752</v>
      </c>
      <c r="D9" s="10">
        <v>293100</v>
      </c>
      <c r="E9" s="177" t="s">
        <v>3209</v>
      </c>
      <c r="F9" s="5"/>
      <c r="G9" s="5"/>
      <c r="H9" s="5"/>
      <c r="I9" s="177">
        <v>37</v>
      </c>
      <c r="J9" s="177" t="s">
        <v>2292</v>
      </c>
      <c r="K9" s="177">
        <v>9815582499</v>
      </c>
      <c r="L9" s="10">
        <v>158903</v>
      </c>
      <c r="M9" s="177" t="s">
        <v>3216</v>
      </c>
      <c r="N9" s="5"/>
      <c r="O9" s="177">
        <v>9873172884</v>
      </c>
      <c r="P9" s="10" t="str">
        <f t="shared" ref="P9:P14" si="0">IFERROR(IFERROR(VLOOKUP($O9,$C$1:$E$11,3,0),VLOOKUP($O9,$K$1:$M$4,3,0)),VLOOKUP(O9,$K$7:$M$12,3,0))</f>
        <v>Mr. SATIND</v>
      </c>
      <c r="Q9" s="206"/>
      <c r="R9" s="206"/>
      <c r="S9" s="206"/>
      <c r="T9" s="206"/>
    </row>
    <row r="10" spans="1:20" ht="23.4" customHeight="1">
      <c r="A10" s="177">
        <v>58</v>
      </c>
      <c r="B10" s="177" t="s">
        <v>2403</v>
      </c>
      <c r="C10" s="177">
        <v>9815545141</v>
      </c>
      <c r="D10" s="10">
        <v>218268</v>
      </c>
      <c r="E10" s="177" t="s">
        <v>3210</v>
      </c>
      <c r="F10" s="5"/>
      <c r="G10" s="5"/>
      <c r="H10" s="5"/>
      <c r="I10" s="177">
        <v>59</v>
      </c>
      <c r="J10" s="177" t="s">
        <v>2394</v>
      </c>
      <c r="K10" s="177">
        <v>9815575152</v>
      </c>
      <c r="L10" s="10">
        <v>446505</v>
      </c>
      <c r="M10" s="177" t="s">
        <v>3217</v>
      </c>
      <c r="N10" s="5"/>
      <c r="O10" s="208">
        <v>9815522647</v>
      </c>
      <c r="P10" s="10" t="str">
        <f t="shared" si="0"/>
        <v>M/S SANSKA</v>
      </c>
      <c r="Q10" s="206"/>
      <c r="R10" s="206"/>
      <c r="S10" s="206"/>
      <c r="T10" s="206"/>
    </row>
    <row r="11" spans="1:20" ht="23.4" customHeight="1">
      <c r="A11" s="177">
        <v>51</v>
      </c>
      <c r="B11" s="177" t="s">
        <v>3199</v>
      </c>
      <c r="C11" s="177">
        <v>9565561559</v>
      </c>
      <c r="D11" s="10">
        <v>191880</v>
      </c>
      <c r="E11" s="177" t="s">
        <v>3211</v>
      </c>
      <c r="F11" s="5"/>
      <c r="G11" s="5"/>
      <c r="H11" s="5"/>
      <c r="I11" s="177">
        <v>37</v>
      </c>
      <c r="J11" s="177" t="s">
        <v>2378</v>
      </c>
      <c r="K11" s="177">
        <v>9815817326</v>
      </c>
      <c r="L11" s="10">
        <v>138363</v>
      </c>
      <c r="M11" s="177" t="s">
        <v>3218</v>
      </c>
      <c r="N11" s="5"/>
      <c r="O11" s="177">
        <v>9815527751</v>
      </c>
      <c r="P11" s="10" t="str">
        <f t="shared" si="0"/>
        <v>M/S G.S.HO</v>
      </c>
      <c r="Q11" s="206"/>
      <c r="R11" s="206"/>
      <c r="S11" s="206"/>
      <c r="T11" s="206"/>
    </row>
    <row r="12" spans="1:20" ht="23.4" customHeight="1">
      <c r="A12" s="5"/>
      <c r="B12" s="5"/>
      <c r="C12" s="5"/>
      <c r="D12" s="5"/>
      <c r="E12" s="5"/>
      <c r="F12" s="5"/>
      <c r="G12" s="5"/>
      <c r="H12" s="5"/>
      <c r="I12" s="177">
        <v>38</v>
      </c>
      <c r="J12" s="177" t="s">
        <v>3208</v>
      </c>
      <c r="K12" s="177">
        <v>9811888778</v>
      </c>
      <c r="L12" s="10">
        <v>281008</v>
      </c>
      <c r="M12" s="177" t="s">
        <v>3219</v>
      </c>
      <c r="N12" s="5"/>
      <c r="O12" s="177">
        <v>9815575152</v>
      </c>
      <c r="P12" s="10" t="str">
        <f t="shared" si="0"/>
        <v>Ms. SHWETA</v>
      </c>
      <c r="Q12" s="206"/>
      <c r="R12" s="206"/>
      <c r="S12" s="206"/>
      <c r="T12" s="206"/>
    </row>
    <row r="13" spans="1:20" ht="23.4" customHeight="1" thickBot="1">
      <c r="A13" s="5"/>
      <c r="B13" s="5"/>
      <c r="C13" s="5"/>
      <c r="D13" s="5"/>
      <c r="E13" s="5"/>
      <c r="F13" s="5"/>
      <c r="G13" s="5"/>
      <c r="H13" s="5"/>
      <c r="I13" s="5"/>
      <c r="J13" s="5"/>
      <c r="K13" s="5"/>
      <c r="L13" s="5"/>
      <c r="M13" s="5"/>
      <c r="N13" s="5"/>
      <c r="O13" s="177">
        <v>9815582499</v>
      </c>
      <c r="P13" s="10" t="str">
        <f t="shared" si="0"/>
        <v>M/S TRA IN</v>
      </c>
    </row>
    <row r="14" spans="1:20" ht="23.4" customHeight="1" thickBot="1">
      <c r="A14" s="5"/>
      <c r="B14" s="5"/>
      <c r="C14" s="5"/>
      <c r="D14" s="5"/>
      <c r="E14" s="5"/>
      <c r="F14" s="5"/>
      <c r="G14" s="5"/>
      <c r="H14" s="5"/>
      <c r="I14" s="5"/>
      <c r="J14" s="5"/>
      <c r="K14" s="555" t="s">
        <v>111</v>
      </c>
      <c r="L14" s="556"/>
      <c r="M14" s="5"/>
      <c r="N14" s="5"/>
      <c r="O14" s="177">
        <v>9873172884</v>
      </c>
      <c r="P14" s="10" t="str">
        <f t="shared" si="0"/>
        <v>Mr. SATIND</v>
      </c>
    </row>
  </sheetData>
  <mergeCells count="2">
    <mergeCell ref="O4:P6"/>
    <mergeCell ref="K14:L14"/>
  </mergeCells>
  <hyperlinks>
    <hyperlink ref="K14" location="Sheet1!A1" display="Sheet1!A1" xr:uid="{AF3D73FF-9D59-4BB1-9FED-CDBB58546CD8}"/>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CE8637-3AD5-4026-B929-2A36FA3A95B1}">
  <sheetPr codeName="Sheet48"/>
  <dimension ref="A1:K20"/>
  <sheetViews>
    <sheetView workbookViewId="0">
      <selection activeCell="J10" sqref="J10:K10"/>
    </sheetView>
  </sheetViews>
  <sheetFormatPr defaultColWidth="21" defaultRowHeight="18.600000000000001" customHeight="1"/>
  <cols>
    <col min="1" max="1" width="4.77734375" style="210" bestFit="1" customWidth="1"/>
    <col min="2" max="2" width="21.77734375" bestFit="1" customWidth="1"/>
    <col min="3" max="4" width="5" bestFit="1" customWidth="1"/>
    <col min="5" max="5" width="23.33203125" bestFit="1" customWidth="1"/>
    <col min="7" max="7" width="23.33203125" bestFit="1" customWidth="1"/>
    <col min="8" max="8" width="21.77734375" bestFit="1" customWidth="1"/>
  </cols>
  <sheetData>
    <row r="1" spans="1:11" ht="18.600000000000001" customHeight="1">
      <c r="A1" s="211" t="s">
        <v>3223</v>
      </c>
      <c r="B1" s="212" t="s">
        <v>3224</v>
      </c>
      <c r="C1" s="211" t="s">
        <v>3225</v>
      </c>
      <c r="D1" s="213" t="s">
        <v>3226</v>
      </c>
      <c r="E1" s="214" t="s">
        <v>3</v>
      </c>
      <c r="G1" s="214" t="s">
        <v>3</v>
      </c>
      <c r="H1" s="214" t="s">
        <v>3224</v>
      </c>
    </row>
    <row r="2" spans="1:11" ht="18.600000000000001" customHeight="1">
      <c r="A2" s="215">
        <v>34</v>
      </c>
      <c r="B2" s="216" t="s">
        <v>3227</v>
      </c>
      <c r="C2" s="215">
        <v>223</v>
      </c>
      <c r="D2" s="217">
        <v>695</v>
      </c>
      <c r="E2" s="218" t="s">
        <v>3228</v>
      </c>
      <c r="G2" s="219" t="s">
        <v>3228</v>
      </c>
      <c r="H2" s="219" t="str">
        <f>VLOOKUP($E2,CHOOSE({1,2},$E:$E,$B:$B),2,0)</f>
        <v>Assistant Manager</v>
      </c>
    </row>
    <row r="3" spans="1:11" ht="18.600000000000001" customHeight="1">
      <c r="A3" s="215">
        <v>40</v>
      </c>
      <c r="B3" s="216" t="s">
        <v>3229</v>
      </c>
      <c r="C3" s="215">
        <v>218</v>
      </c>
      <c r="D3" s="217">
        <v>486</v>
      </c>
      <c r="E3" s="218" t="s">
        <v>3230</v>
      </c>
      <c r="G3" s="219" t="s">
        <v>3230</v>
      </c>
      <c r="H3" s="219" t="str">
        <f>VLOOKUP($E3,CHOOSE({1,2},$E:$E,$B:$B),2,0)</f>
        <v>Business Analyst</v>
      </c>
    </row>
    <row r="4" spans="1:11" ht="18.600000000000001" customHeight="1">
      <c r="A4" s="215">
        <v>52</v>
      </c>
      <c r="B4" s="216" t="s">
        <v>3231</v>
      </c>
      <c r="C4" s="215">
        <v>238</v>
      </c>
      <c r="D4" s="217">
        <v>883</v>
      </c>
      <c r="E4" s="218" t="s">
        <v>3232</v>
      </c>
      <c r="G4" s="219" t="s">
        <v>3232</v>
      </c>
      <c r="H4" s="219" t="str">
        <f>VLOOKUP($E4,CHOOSE({1,2},$E:$E,$B:$B),2,0)</f>
        <v>Deputy General Manager</v>
      </c>
    </row>
    <row r="5" spans="1:11" ht="18.600000000000001" customHeight="1">
      <c r="A5" s="215">
        <v>48</v>
      </c>
      <c r="B5" s="216" t="s">
        <v>3233</v>
      </c>
      <c r="C5" s="215">
        <v>208</v>
      </c>
      <c r="D5" s="217">
        <v>148</v>
      </c>
      <c r="E5" s="218" t="s">
        <v>3234</v>
      </c>
      <c r="G5" s="219" t="s">
        <v>3234</v>
      </c>
      <c r="H5" s="219" t="str">
        <f>VLOOKUP($E5,CHOOSE({1,2},$E:$E,$B:$B),2,0)</f>
        <v>Executive</v>
      </c>
    </row>
    <row r="6" spans="1:11" ht="18.600000000000001" customHeight="1">
      <c r="A6" s="215">
        <v>53</v>
      </c>
      <c r="B6" s="216" t="s">
        <v>3233</v>
      </c>
      <c r="C6" s="215">
        <v>166</v>
      </c>
      <c r="D6" s="217">
        <v>779</v>
      </c>
      <c r="E6" s="218" t="s">
        <v>3235</v>
      </c>
      <c r="G6" s="219" t="s">
        <v>3236</v>
      </c>
      <c r="H6" s="219" t="str">
        <f>VLOOKUP($E6,CHOOSE({1,2},$E:$E,$B:$B),2,0)</f>
        <v>Executive</v>
      </c>
    </row>
    <row r="7" spans="1:11" ht="18.600000000000001" customHeight="1">
      <c r="A7" s="215">
        <v>50</v>
      </c>
      <c r="B7" s="216" t="s">
        <v>3237</v>
      </c>
      <c r="C7" s="215">
        <v>221</v>
      </c>
      <c r="D7" s="217">
        <v>442</v>
      </c>
      <c r="E7" s="218" t="s">
        <v>3238</v>
      </c>
      <c r="G7" s="219" t="s">
        <v>3238</v>
      </c>
      <c r="H7" s="219" t="str">
        <f>VLOOKUP($E7,CHOOSE({1,2},$E:$E,$B:$B),2,0)</f>
        <v>Functional Analyst</v>
      </c>
    </row>
    <row r="8" spans="1:11" ht="18.600000000000001" customHeight="1">
      <c r="A8" s="215">
        <v>26</v>
      </c>
      <c r="B8" s="216" t="s">
        <v>3239</v>
      </c>
      <c r="C8" s="215">
        <v>206</v>
      </c>
      <c r="D8" s="217">
        <v>678</v>
      </c>
      <c r="E8" s="218" t="s">
        <v>3240</v>
      </c>
      <c r="G8" s="219" t="s">
        <v>3240</v>
      </c>
      <c r="H8" s="219" t="str">
        <f>VLOOKUP($E8,CHOOSE({1,2},$E:$E,$B:$B),2,0)</f>
        <v>Manager</v>
      </c>
    </row>
    <row r="9" spans="1:11" ht="18.600000000000001" customHeight="1" thickBot="1">
      <c r="A9" s="215">
        <v>57</v>
      </c>
      <c r="B9" s="216" t="s">
        <v>3239</v>
      </c>
      <c r="C9" s="215">
        <v>163</v>
      </c>
      <c r="D9" s="217">
        <v>282</v>
      </c>
      <c r="E9" s="218" t="s">
        <v>3241</v>
      </c>
      <c r="G9" s="219" t="s">
        <v>3241</v>
      </c>
      <c r="H9" s="219" t="str">
        <f>VLOOKUP($E9,CHOOSE({1,2},$E:$E,$B:$B),2,0)</f>
        <v>Manager</v>
      </c>
    </row>
    <row r="10" spans="1:11" ht="18.600000000000001" customHeight="1" thickBot="1">
      <c r="A10" s="215">
        <v>37</v>
      </c>
      <c r="B10" s="216" t="s">
        <v>3242</v>
      </c>
      <c r="C10" s="215">
        <v>1500</v>
      </c>
      <c r="D10" s="217">
        <v>3000</v>
      </c>
      <c r="E10" s="218" t="s">
        <v>3243</v>
      </c>
      <c r="J10" s="555" t="s">
        <v>111</v>
      </c>
      <c r="K10" s="556"/>
    </row>
    <row r="11" spans="1:11" ht="18.600000000000001" customHeight="1">
      <c r="A11" s="215">
        <v>37</v>
      </c>
      <c r="B11" s="216" t="s">
        <v>3242</v>
      </c>
      <c r="C11" s="215">
        <v>189</v>
      </c>
      <c r="D11" s="217">
        <v>443</v>
      </c>
      <c r="E11" s="218" t="s">
        <v>3244</v>
      </c>
      <c r="G11" s="563" t="str">
        <f>UPPER("Please find designation of each emp with the help of vlookup using any other function.")</f>
        <v>PLEASE FIND DESIGNATION OF EACH EMP WITH THE HELP OF VLOOKUP USING ANY OTHER FUNCTION.</v>
      </c>
      <c r="H11" s="564"/>
    </row>
    <row r="12" spans="1:11" ht="18.600000000000001" customHeight="1">
      <c r="A12" s="215">
        <v>42</v>
      </c>
      <c r="B12" s="216" t="s">
        <v>3242</v>
      </c>
      <c r="C12" s="215">
        <v>225</v>
      </c>
      <c r="D12" s="217">
        <v>670</v>
      </c>
      <c r="E12" s="218" t="s">
        <v>3245</v>
      </c>
      <c r="G12" s="564"/>
      <c r="H12" s="564"/>
    </row>
    <row r="13" spans="1:11" ht="18.600000000000001" customHeight="1">
      <c r="A13" s="215">
        <v>41</v>
      </c>
      <c r="B13" s="216" t="s">
        <v>3242</v>
      </c>
      <c r="C13" s="215">
        <v>168</v>
      </c>
      <c r="D13" s="217">
        <v>95</v>
      </c>
      <c r="E13" s="218" t="s">
        <v>3246</v>
      </c>
      <c r="G13" s="564"/>
      <c r="H13" s="564"/>
    </row>
    <row r="14" spans="1:11" ht="18.600000000000001" customHeight="1">
      <c r="A14" s="215">
        <v>23</v>
      </c>
      <c r="B14" s="216" t="s">
        <v>3247</v>
      </c>
      <c r="C14" s="215">
        <v>175</v>
      </c>
      <c r="D14" s="217">
        <v>315</v>
      </c>
      <c r="E14" s="218" t="s">
        <v>3248</v>
      </c>
      <c r="G14" s="564"/>
      <c r="H14" s="564"/>
    </row>
    <row r="15" spans="1:11" ht="18.600000000000001" customHeight="1">
      <c r="A15" s="215">
        <v>40</v>
      </c>
      <c r="B15" s="216" t="s">
        <v>3249</v>
      </c>
      <c r="C15" s="215">
        <v>151</v>
      </c>
      <c r="D15" s="217">
        <v>187</v>
      </c>
      <c r="E15" s="218" t="s">
        <v>3250</v>
      </c>
      <c r="G15" s="564"/>
      <c r="H15" s="564"/>
    </row>
    <row r="16" spans="1:11" ht="18.600000000000001" customHeight="1">
      <c r="A16" s="215">
        <v>30</v>
      </c>
      <c r="B16" s="216" t="s">
        <v>3249</v>
      </c>
      <c r="C16" s="215">
        <v>209</v>
      </c>
      <c r="D16" s="217">
        <v>400</v>
      </c>
      <c r="E16" s="218" t="s">
        <v>3251</v>
      </c>
      <c r="G16" s="564"/>
      <c r="H16" s="564"/>
    </row>
    <row r="17" spans="1:8" ht="18.600000000000001" customHeight="1">
      <c r="A17" s="215">
        <v>40</v>
      </c>
      <c r="B17" s="216" t="s">
        <v>3249</v>
      </c>
      <c r="C17" s="215">
        <v>152</v>
      </c>
      <c r="D17" s="217">
        <v>853</v>
      </c>
      <c r="E17" s="218" t="s">
        <v>3252</v>
      </c>
      <c r="G17" s="564"/>
      <c r="H17" s="564"/>
    </row>
    <row r="18" spans="1:8" ht="18.600000000000001" customHeight="1">
      <c r="A18" s="215">
        <v>55</v>
      </c>
      <c r="B18" s="216" t="s">
        <v>3249</v>
      </c>
      <c r="C18" s="215">
        <v>180</v>
      </c>
      <c r="D18" s="217">
        <v>798</v>
      </c>
      <c r="E18" s="218" t="s">
        <v>3253</v>
      </c>
    </row>
    <row r="19" spans="1:8" ht="18.600000000000001" customHeight="1">
      <c r="A19" s="215">
        <v>34</v>
      </c>
      <c r="B19" s="216" t="s">
        <v>3254</v>
      </c>
      <c r="C19" s="215">
        <v>226</v>
      </c>
      <c r="D19" s="217">
        <v>748</v>
      </c>
      <c r="E19" s="218" t="s">
        <v>3236</v>
      </c>
    </row>
    <row r="20" spans="1:8" ht="18.600000000000001" customHeight="1">
      <c r="A20" s="215">
        <v>55</v>
      </c>
      <c r="B20" s="216" t="s">
        <v>3255</v>
      </c>
      <c r="C20" s="215">
        <v>176</v>
      </c>
      <c r="D20" s="217">
        <v>269</v>
      </c>
      <c r="E20" s="218" t="s">
        <v>3256</v>
      </c>
    </row>
  </sheetData>
  <mergeCells count="2">
    <mergeCell ref="G11:H17"/>
    <mergeCell ref="J10:K10"/>
  </mergeCells>
  <hyperlinks>
    <hyperlink ref="J10" location="Sheet1!A1" display="Sheet1!A1" xr:uid="{B61B4A23-23EA-402B-882D-BFC2F636B676}"/>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F459D1-5861-45D7-AC74-0171350FDE03}">
  <sheetPr codeName="Sheet49"/>
  <dimension ref="A1:M19"/>
  <sheetViews>
    <sheetView workbookViewId="0">
      <selection activeCell="J6" sqref="J6:K6"/>
    </sheetView>
  </sheetViews>
  <sheetFormatPr defaultColWidth="12.109375" defaultRowHeight="21.6" customHeight="1"/>
  <cols>
    <col min="1" max="16384" width="12.109375" style="222"/>
  </cols>
  <sheetData>
    <row r="1" spans="1:13" ht="21.6" customHeight="1">
      <c r="A1" s="221" t="s">
        <v>3259</v>
      </c>
      <c r="B1" s="221" t="s">
        <v>3</v>
      </c>
      <c r="C1" s="221" t="s">
        <v>3260</v>
      </c>
      <c r="E1" s="221" t="s">
        <v>3261</v>
      </c>
      <c r="F1" s="221" t="s">
        <v>43</v>
      </c>
      <c r="H1"/>
      <c r="I1"/>
      <c r="J1"/>
      <c r="K1"/>
      <c r="L1"/>
      <c r="M1"/>
    </row>
    <row r="2" spans="1:13" ht="21.6" customHeight="1" thickBot="1">
      <c r="A2" s="223"/>
      <c r="B2" s="223" t="s">
        <v>11</v>
      </c>
      <c r="C2" s="223">
        <v>4124</v>
      </c>
      <c r="E2" s="223" t="s">
        <v>11</v>
      </c>
      <c r="F2" s="224">
        <f>IF(ISNUMBER(E2),VLOOKUP($E$2,CHOOSE({1,2},$A:$A,$C:$C),2,0),VLOOKUP($E$2,$B:$C,2,0))</f>
        <v>4124</v>
      </c>
      <c r="H2"/>
      <c r="I2"/>
      <c r="J2"/>
      <c r="K2"/>
      <c r="L2"/>
      <c r="M2"/>
    </row>
    <row r="3" spans="1:13" ht="21.6" customHeight="1">
      <c r="A3" s="223">
        <v>2</v>
      </c>
      <c r="B3" s="223"/>
      <c r="C3" s="223">
        <v>3070</v>
      </c>
      <c r="H3"/>
      <c r="I3" s="447" t="s">
        <v>3268</v>
      </c>
      <c r="J3" s="448"/>
      <c r="K3" s="448"/>
      <c r="L3" s="449"/>
      <c r="M3"/>
    </row>
    <row r="4" spans="1:13" ht="21.6" customHeight="1" thickBot="1">
      <c r="A4" s="223">
        <v>3</v>
      </c>
      <c r="B4" s="223" t="s">
        <v>3262</v>
      </c>
      <c r="C4" s="223">
        <v>2020</v>
      </c>
      <c r="H4"/>
      <c r="I4" s="450"/>
      <c r="J4" s="451"/>
      <c r="K4" s="451"/>
      <c r="L4" s="452"/>
      <c r="M4"/>
    </row>
    <row r="5" spans="1:13" ht="21.6" customHeight="1" thickBot="1">
      <c r="A5" s="223"/>
      <c r="B5" s="223" t="s">
        <v>136</v>
      </c>
      <c r="C5" s="223">
        <v>1346</v>
      </c>
      <c r="E5" s="225" t="s">
        <v>11</v>
      </c>
      <c r="H5"/>
      <c r="I5"/>
      <c r="J5"/>
      <c r="K5"/>
      <c r="L5"/>
      <c r="M5"/>
    </row>
    <row r="6" spans="1:13" ht="21.6" customHeight="1" thickBot="1">
      <c r="A6" s="223">
        <v>5</v>
      </c>
      <c r="B6" s="223"/>
      <c r="C6" s="223">
        <v>1911</v>
      </c>
      <c r="E6" s="225" t="s">
        <v>3262</v>
      </c>
      <c r="H6"/>
      <c r="I6"/>
      <c r="J6" s="555" t="s">
        <v>111</v>
      </c>
      <c r="K6" s="556"/>
      <c r="L6"/>
      <c r="M6"/>
    </row>
    <row r="7" spans="1:13" ht="21.6" customHeight="1">
      <c r="A7" s="223">
        <v>6</v>
      </c>
      <c r="B7" s="223"/>
      <c r="C7" s="223">
        <v>3191</v>
      </c>
      <c r="E7" s="225" t="s">
        <v>136</v>
      </c>
      <c r="H7"/>
      <c r="I7"/>
      <c r="J7"/>
      <c r="K7"/>
      <c r="L7"/>
      <c r="M7"/>
    </row>
    <row r="8" spans="1:13" ht="21.6" customHeight="1">
      <c r="A8" s="223"/>
      <c r="B8" s="223" t="s">
        <v>3263</v>
      </c>
      <c r="C8" s="223">
        <v>3846</v>
      </c>
      <c r="E8" s="225" t="s">
        <v>3263</v>
      </c>
      <c r="H8"/>
      <c r="I8"/>
      <c r="J8"/>
      <c r="K8"/>
      <c r="L8"/>
      <c r="M8"/>
    </row>
    <row r="9" spans="1:13" ht="21.6" customHeight="1">
      <c r="A9" s="223">
        <v>8</v>
      </c>
      <c r="B9" s="223" t="s">
        <v>3264</v>
      </c>
      <c r="C9" s="223">
        <v>2853</v>
      </c>
      <c r="E9" s="225" t="s">
        <v>3264</v>
      </c>
      <c r="H9"/>
      <c r="I9"/>
      <c r="J9"/>
      <c r="K9"/>
      <c r="L9"/>
      <c r="M9"/>
    </row>
    <row r="10" spans="1:13" ht="21.6" customHeight="1">
      <c r="A10" s="223"/>
      <c r="B10" s="223" t="s">
        <v>3265</v>
      </c>
      <c r="C10" s="223">
        <v>4369</v>
      </c>
      <c r="E10" s="225" t="s">
        <v>3265</v>
      </c>
      <c r="H10"/>
      <c r="I10"/>
      <c r="J10"/>
      <c r="K10"/>
      <c r="L10"/>
      <c r="M10"/>
    </row>
    <row r="11" spans="1:13" ht="21.6" customHeight="1">
      <c r="A11" s="223"/>
      <c r="B11" s="223" t="s">
        <v>3266</v>
      </c>
      <c r="C11" s="223">
        <v>4628</v>
      </c>
      <c r="E11" s="225" t="s">
        <v>3266</v>
      </c>
      <c r="H11"/>
      <c r="I11"/>
      <c r="J11"/>
      <c r="K11"/>
      <c r="L11"/>
      <c r="M11"/>
    </row>
    <row r="12" spans="1:13" ht="21.6" customHeight="1">
      <c r="A12" s="223">
        <v>11</v>
      </c>
      <c r="B12" s="223"/>
      <c r="C12" s="223">
        <v>1336</v>
      </c>
      <c r="E12" s="225" t="s">
        <v>3267</v>
      </c>
      <c r="H12"/>
      <c r="I12"/>
      <c r="J12"/>
      <c r="K12"/>
      <c r="L12"/>
      <c r="M12"/>
    </row>
    <row r="13" spans="1:13" ht="21.6" customHeight="1">
      <c r="A13" s="223">
        <v>12</v>
      </c>
      <c r="B13" s="223" t="s">
        <v>3267</v>
      </c>
      <c r="C13" s="223">
        <v>3695</v>
      </c>
      <c r="E13" s="225">
        <v>2</v>
      </c>
      <c r="H13"/>
      <c r="I13"/>
      <c r="J13"/>
      <c r="K13"/>
      <c r="L13"/>
      <c r="M13"/>
    </row>
    <row r="14" spans="1:13" ht="21.6" customHeight="1">
      <c r="E14" s="225">
        <v>3</v>
      </c>
    </row>
    <row r="15" spans="1:13" ht="21.6" customHeight="1">
      <c r="E15" s="225">
        <v>5</v>
      </c>
    </row>
    <row r="16" spans="1:13" ht="21.6" customHeight="1">
      <c r="E16" s="225">
        <v>6</v>
      </c>
    </row>
    <row r="17" spans="5:5" ht="21.6" customHeight="1">
      <c r="E17" s="225">
        <v>8</v>
      </c>
    </row>
    <row r="18" spans="5:5" ht="21.6" customHeight="1">
      <c r="E18" s="225">
        <v>11</v>
      </c>
    </row>
    <row r="19" spans="5:5" ht="21.6" customHeight="1">
      <c r="E19" s="225">
        <v>12</v>
      </c>
    </row>
  </sheetData>
  <mergeCells count="2">
    <mergeCell ref="I3:L4"/>
    <mergeCell ref="J6:K6"/>
  </mergeCells>
  <conditionalFormatting sqref="A2:A13">
    <cfRule type="duplicateValues" dxfId="7" priority="7"/>
  </conditionalFormatting>
  <conditionalFormatting sqref="B2:B13">
    <cfRule type="duplicateValues" dxfId="6" priority="8"/>
  </conditionalFormatting>
  <conditionalFormatting sqref="C2:C13">
    <cfRule type="duplicateValues" dxfId="5" priority="6"/>
  </conditionalFormatting>
  <conditionalFormatting sqref="E2">
    <cfRule type="duplicateValues" dxfId="4" priority="1"/>
    <cfRule type="duplicateValues" dxfId="3" priority="2"/>
    <cfRule type="duplicateValues" dxfId="2" priority="3"/>
    <cfRule type="duplicateValues" dxfId="1" priority="4"/>
    <cfRule type="duplicateValues" dxfId="0" priority="5"/>
  </conditionalFormatting>
  <dataValidations count="1">
    <dataValidation type="list" allowBlank="1" showInputMessage="1" showErrorMessage="1" sqref="E2" xr:uid="{39B4D887-D621-47F5-9A22-ED605ED98F79}">
      <formula1>$E$5:$E$19</formula1>
    </dataValidation>
  </dataValidations>
  <hyperlinks>
    <hyperlink ref="J6" location="Sheet1!A1" display="Sheet1!A1" xr:uid="{5C86CEB7-458B-499A-9500-E6FA1758D9F5}"/>
  </hyperlink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4E6C68-1F0E-4A11-9A7B-4CA4494F1E6D}">
  <sheetPr codeName="Sheet50"/>
  <dimension ref="A1:N399"/>
  <sheetViews>
    <sheetView workbookViewId="0">
      <selection activeCell="M4" sqref="M4:N4"/>
    </sheetView>
  </sheetViews>
  <sheetFormatPr defaultRowHeight="22.2" customHeight="1"/>
  <cols>
    <col min="1" max="1" width="28.77734375" style="10" bestFit="1" customWidth="1"/>
    <col min="2" max="2" width="11.44140625" style="10" bestFit="1" customWidth="1"/>
    <col min="3" max="3" width="8.5546875" style="10" customWidth="1"/>
    <col min="4" max="4" width="8.44140625" style="10" customWidth="1"/>
    <col min="5" max="5" width="15.44140625" style="10" bestFit="1" customWidth="1"/>
    <col min="6" max="6" width="5.33203125" style="5" customWidth="1"/>
    <col min="7" max="7" width="7.21875" style="5" customWidth="1"/>
    <col min="8" max="8" width="5.88671875" style="5" customWidth="1"/>
    <col min="9" max="9" width="15.44140625" style="5" bestFit="1" customWidth="1"/>
    <col min="10" max="10" width="24.5546875" style="5" bestFit="1" customWidth="1"/>
    <col min="11" max="12" width="8.88671875" style="5"/>
    <col min="13" max="13" width="19.21875" style="5" bestFit="1" customWidth="1"/>
    <col min="14" max="16384" width="8.88671875" style="5"/>
  </cols>
  <sheetData>
    <row r="1" spans="1:14" ht="22.2" customHeight="1">
      <c r="A1" s="229" t="s">
        <v>3271</v>
      </c>
      <c r="B1" s="229" t="s">
        <v>3175</v>
      </c>
      <c r="C1" s="229" t="s">
        <v>3225</v>
      </c>
      <c r="D1" s="229" t="s">
        <v>3226</v>
      </c>
      <c r="E1" s="229" t="s">
        <v>3272</v>
      </c>
      <c r="G1" s="565" t="s">
        <v>3314</v>
      </c>
      <c r="H1" s="566"/>
      <c r="I1" s="566"/>
      <c r="J1" s="567"/>
    </row>
    <row r="2" spans="1:14" ht="22.2" customHeight="1">
      <c r="A2" s="10" t="s">
        <v>3273</v>
      </c>
      <c r="B2" s="10" t="s">
        <v>3274</v>
      </c>
      <c r="C2" s="10">
        <v>43</v>
      </c>
      <c r="D2" s="10">
        <v>56</v>
      </c>
      <c r="E2" s="228">
        <v>1898</v>
      </c>
      <c r="F2" s="227"/>
      <c r="G2" s="568"/>
      <c r="H2" s="569"/>
      <c r="I2" s="569"/>
      <c r="J2" s="570"/>
    </row>
    <row r="3" spans="1:14" ht="22.2" customHeight="1" thickBot="1">
      <c r="A3" s="10" t="s">
        <v>3275</v>
      </c>
      <c r="B3" s="10" t="s">
        <v>3276</v>
      </c>
      <c r="C3" s="10">
        <v>38</v>
      </c>
      <c r="D3" s="10">
        <v>55</v>
      </c>
      <c r="E3" s="228">
        <v>3388</v>
      </c>
      <c r="F3" s="227"/>
      <c r="G3" s="568"/>
      <c r="H3" s="569"/>
      <c r="I3" s="569"/>
      <c r="J3" s="570"/>
    </row>
    <row r="4" spans="1:14" ht="22.2" customHeight="1" thickBot="1">
      <c r="A4" s="10" t="s">
        <v>3277</v>
      </c>
      <c r="B4" s="10" t="s">
        <v>3278</v>
      </c>
      <c r="C4" s="10">
        <v>42</v>
      </c>
      <c r="D4" s="10">
        <v>57</v>
      </c>
      <c r="E4" s="228">
        <v>3879</v>
      </c>
      <c r="F4" s="227"/>
      <c r="G4" s="568"/>
      <c r="H4" s="569"/>
      <c r="I4" s="569"/>
      <c r="J4" s="570"/>
      <c r="M4" s="555" t="s">
        <v>111</v>
      </c>
      <c r="N4" s="556"/>
    </row>
    <row r="5" spans="1:14" ht="22.2" customHeight="1">
      <c r="A5" s="10" t="s">
        <v>3279</v>
      </c>
      <c r="B5" s="10" t="s">
        <v>3280</v>
      </c>
      <c r="C5" s="10">
        <v>44</v>
      </c>
      <c r="D5" s="10">
        <v>55</v>
      </c>
      <c r="E5" s="228">
        <v>4751</v>
      </c>
      <c r="F5" s="227"/>
      <c r="G5" s="568"/>
      <c r="H5" s="569"/>
      <c r="I5" s="569"/>
      <c r="J5" s="570"/>
    </row>
    <row r="6" spans="1:14" ht="22.2" customHeight="1" thickBot="1">
      <c r="A6" s="10" t="s">
        <v>3281</v>
      </c>
      <c r="B6" s="10" t="s">
        <v>3282</v>
      </c>
      <c r="C6" s="10">
        <v>31</v>
      </c>
      <c r="D6" s="10">
        <v>53</v>
      </c>
      <c r="E6" s="228">
        <v>9448</v>
      </c>
      <c r="F6" s="227"/>
      <c r="G6" s="571"/>
      <c r="H6" s="572"/>
      <c r="I6" s="572"/>
      <c r="J6" s="573"/>
    </row>
    <row r="7" spans="1:14" ht="22.2" customHeight="1">
      <c r="A7" s="10" t="s">
        <v>3283</v>
      </c>
      <c r="B7" s="10" t="s">
        <v>3284</v>
      </c>
      <c r="C7" s="10">
        <v>38</v>
      </c>
      <c r="D7" s="10">
        <v>67</v>
      </c>
      <c r="E7" s="228">
        <v>6523</v>
      </c>
      <c r="F7" s="227"/>
    </row>
    <row r="8" spans="1:14" ht="22.2" customHeight="1">
      <c r="A8" s="10" t="s">
        <v>3285</v>
      </c>
      <c r="B8" s="10" t="s">
        <v>3286</v>
      </c>
      <c r="C8" s="10">
        <v>25</v>
      </c>
      <c r="D8" s="10">
        <v>59</v>
      </c>
      <c r="E8" s="228">
        <v>2354</v>
      </c>
      <c r="F8" s="227"/>
    </row>
    <row r="9" spans="1:14" ht="22.2" customHeight="1">
      <c r="A9" s="10" t="s">
        <v>3287</v>
      </c>
      <c r="B9" s="10" t="s">
        <v>3288</v>
      </c>
      <c r="C9" s="10">
        <v>14</v>
      </c>
      <c r="D9" s="10">
        <v>64</v>
      </c>
      <c r="E9" s="228">
        <v>3994</v>
      </c>
      <c r="F9" s="227"/>
      <c r="I9" s="220" t="s">
        <v>3289</v>
      </c>
      <c r="J9" s="226" t="s">
        <v>3175</v>
      </c>
    </row>
    <row r="10" spans="1:14" ht="22.2" customHeight="1">
      <c r="A10" s="10" t="s">
        <v>3290</v>
      </c>
      <c r="B10" s="10" t="s">
        <v>3291</v>
      </c>
      <c r="C10" s="10">
        <v>34</v>
      </c>
      <c r="D10" s="10">
        <v>66</v>
      </c>
      <c r="E10" s="228">
        <v>469</v>
      </c>
      <c r="F10" s="227"/>
      <c r="I10" s="228">
        <v>6523</v>
      </c>
      <c r="J10" s="10" t="str">
        <f>INDEX($B:$B,MATCH($I10,$E:$E,0),1)</f>
        <v>Fridge</v>
      </c>
    </row>
    <row r="11" spans="1:14" ht="22.2" customHeight="1">
      <c r="A11" s="10" t="s">
        <v>3292</v>
      </c>
      <c r="B11" s="10" t="s">
        <v>3286</v>
      </c>
      <c r="C11" s="10">
        <v>26</v>
      </c>
      <c r="D11" s="10">
        <v>67</v>
      </c>
      <c r="E11" s="228">
        <v>3832</v>
      </c>
      <c r="F11" s="227"/>
      <c r="I11" s="228">
        <v>4337</v>
      </c>
      <c r="J11" s="10" t="str">
        <f t="shared" ref="J11:J21" si="0">INDEX($B:$B,MATCH($I11,$E:$E,0),1)</f>
        <v>Watch</v>
      </c>
    </row>
    <row r="12" spans="1:14" ht="22.2" customHeight="1">
      <c r="A12" s="10" t="s">
        <v>3293</v>
      </c>
      <c r="B12" s="10" t="s">
        <v>3288</v>
      </c>
      <c r="C12" s="10">
        <v>35</v>
      </c>
      <c r="D12" s="10">
        <v>58</v>
      </c>
      <c r="E12" s="228">
        <v>3754</v>
      </c>
      <c r="F12" s="227"/>
      <c r="I12" s="228">
        <v>5595</v>
      </c>
      <c r="J12" s="10" t="str">
        <f t="shared" si="0"/>
        <v>Computer</v>
      </c>
    </row>
    <row r="13" spans="1:14" ht="22.2" customHeight="1">
      <c r="A13" s="10" t="s">
        <v>3294</v>
      </c>
      <c r="B13" s="10" t="s">
        <v>3291</v>
      </c>
      <c r="C13" s="10">
        <v>33</v>
      </c>
      <c r="D13" s="10">
        <v>67</v>
      </c>
      <c r="E13" s="228">
        <v>4337</v>
      </c>
      <c r="F13" s="227"/>
      <c r="I13" s="228">
        <v>6319</v>
      </c>
      <c r="J13" s="10" t="str">
        <f t="shared" si="0"/>
        <v>Fridge</v>
      </c>
    </row>
    <row r="14" spans="1:14" ht="22.2" customHeight="1">
      <c r="A14" s="10" t="s">
        <v>3295</v>
      </c>
      <c r="B14" s="10" t="s">
        <v>3296</v>
      </c>
      <c r="C14" s="10">
        <v>47</v>
      </c>
      <c r="D14" s="10">
        <v>59</v>
      </c>
      <c r="E14" s="228">
        <v>6213</v>
      </c>
      <c r="F14" s="227"/>
      <c r="I14" s="228">
        <v>9759</v>
      </c>
      <c r="J14" s="10" t="str">
        <f t="shared" si="0"/>
        <v>Computer</v>
      </c>
    </row>
    <row r="15" spans="1:14" ht="22.2" customHeight="1">
      <c r="A15" s="10" t="s">
        <v>3297</v>
      </c>
      <c r="B15" s="10" t="s">
        <v>3298</v>
      </c>
      <c r="C15" s="10">
        <v>50</v>
      </c>
      <c r="D15" s="10">
        <v>55</v>
      </c>
      <c r="E15" s="228">
        <v>1452</v>
      </c>
      <c r="F15" s="227"/>
      <c r="I15" s="228">
        <v>3607</v>
      </c>
      <c r="J15" s="10" t="str">
        <f t="shared" si="0"/>
        <v>Mouse</v>
      </c>
    </row>
    <row r="16" spans="1:14" ht="22.2" customHeight="1">
      <c r="A16" s="10" t="s">
        <v>3299</v>
      </c>
      <c r="B16" s="10" t="s">
        <v>3300</v>
      </c>
      <c r="C16" s="10">
        <v>23</v>
      </c>
      <c r="D16" s="10">
        <v>58</v>
      </c>
      <c r="E16" s="228">
        <v>4016</v>
      </c>
      <c r="F16" s="227"/>
      <c r="I16" s="228">
        <v>3721</v>
      </c>
      <c r="J16" s="10" t="str">
        <f t="shared" si="0"/>
        <v>Keyboard</v>
      </c>
    </row>
    <row r="17" spans="1:10" ht="22.2" customHeight="1">
      <c r="A17" s="10" t="s">
        <v>3273</v>
      </c>
      <c r="B17" s="10" t="s">
        <v>3301</v>
      </c>
      <c r="C17" s="10">
        <v>35</v>
      </c>
      <c r="D17" s="10">
        <v>51</v>
      </c>
      <c r="E17" s="228">
        <v>7733</v>
      </c>
      <c r="F17" s="227"/>
      <c r="I17" s="228">
        <v>9761</v>
      </c>
      <c r="J17" s="10" t="str">
        <f t="shared" si="0"/>
        <v>Mobile</v>
      </c>
    </row>
    <row r="18" spans="1:10" ht="22.2" customHeight="1">
      <c r="A18" s="10" t="s">
        <v>3275</v>
      </c>
      <c r="B18" s="10" t="s">
        <v>3274</v>
      </c>
      <c r="C18" s="10">
        <v>15</v>
      </c>
      <c r="D18" s="10">
        <v>61</v>
      </c>
      <c r="E18" s="228">
        <v>5595</v>
      </c>
      <c r="F18" s="227"/>
      <c r="I18" s="228">
        <v>5067</v>
      </c>
      <c r="J18" s="10" t="str">
        <f t="shared" si="0"/>
        <v>keyboard</v>
      </c>
    </row>
    <row r="19" spans="1:10" ht="22.2" customHeight="1">
      <c r="A19" s="10" t="s">
        <v>3277</v>
      </c>
      <c r="B19" s="10" t="s">
        <v>3276</v>
      </c>
      <c r="C19" s="10">
        <v>31</v>
      </c>
      <c r="D19" s="10">
        <v>65</v>
      </c>
      <c r="E19" s="228">
        <v>1971</v>
      </c>
      <c r="F19" s="227"/>
      <c r="I19" s="228">
        <v>5084</v>
      </c>
      <c r="J19" s="10" t="str">
        <f t="shared" si="0"/>
        <v>mobile</v>
      </c>
    </row>
    <row r="20" spans="1:10" ht="22.2" customHeight="1">
      <c r="A20" s="10" t="s">
        <v>3279</v>
      </c>
      <c r="B20" s="10" t="s">
        <v>3278</v>
      </c>
      <c r="C20" s="10">
        <v>42</v>
      </c>
      <c r="D20" s="10">
        <v>63</v>
      </c>
      <c r="E20" s="228">
        <v>8575</v>
      </c>
      <c r="F20" s="227"/>
      <c r="I20" s="228">
        <v>9136</v>
      </c>
      <c r="J20" s="10" t="str">
        <f t="shared" si="0"/>
        <v>tv</v>
      </c>
    </row>
    <row r="21" spans="1:10" ht="22.2" customHeight="1">
      <c r="A21" s="10" t="s">
        <v>3281</v>
      </c>
      <c r="B21" s="10" t="s">
        <v>3280</v>
      </c>
      <c r="C21" s="10">
        <v>30</v>
      </c>
      <c r="D21" s="10">
        <v>64</v>
      </c>
      <c r="E21" s="228">
        <v>892</v>
      </c>
      <c r="F21" s="227"/>
      <c r="I21" s="228">
        <v>6984</v>
      </c>
      <c r="J21" s="10" t="str">
        <f t="shared" si="0"/>
        <v>fridge</v>
      </c>
    </row>
    <row r="22" spans="1:10" ht="22.2" customHeight="1">
      <c r="A22" s="10" t="s">
        <v>3283</v>
      </c>
      <c r="B22" s="10" t="s">
        <v>3282</v>
      </c>
      <c r="C22" s="10">
        <v>44</v>
      </c>
      <c r="D22" s="10">
        <v>61</v>
      </c>
      <c r="E22" s="228">
        <v>9500</v>
      </c>
      <c r="F22" s="227"/>
    </row>
    <row r="23" spans="1:10" ht="22.2" customHeight="1">
      <c r="A23" s="10" t="s">
        <v>3285</v>
      </c>
      <c r="B23" s="10" t="s">
        <v>3284</v>
      </c>
      <c r="C23" s="10">
        <v>11</v>
      </c>
      <c r="D23" s="10">
        <v>52</v>
      </c>
      <c r="E23" s="228">
        <v>6319</v>
      </c>
      <c r="F23" s="227"/>
    </row>
    <row r="24" spans="1:10" ht="22.2" customHeight="1">
      <c r="A24" s="10" t="s">
        <v>3287</v>
      </c>
      <c r="B24" s="10" t="s">
        <v>3274</v>
      </c>
      <c r="C24" s="10">
        <v>34</v>
      </c>
      <c r="D24" s="10">
        <v>64</v>
      </c>
      <c r="E24" s="228">
        <v>9759</v>
      </c>
      <c r="F24" s="227"/>
    </row>
    <row r="25" spans="1:10" ht="22.2" customHeight="1">
      <c r="A25" s="10" t="s">
        <v>3290</v>
      </c>
      <c r="B25" s="10" t="s">
        <v>3276</v>
      </c>
      <c r="C25" s="10">
        <v>49</v>
      </c>
      <c r="D25" s="10">
        <v>59</v>
      </c>
      <c r="E25" s="228">
        <v>3607</v>
      </c>
      <c r="F25" s="227"/>
    </row>
    <row r="26" spans="1:10" ht="22.2" customHeight="1">
      <c r="A26" s="10" t="s">
        <v>3292</v>
      </c>
      <c r="B26" s="10" t="s">
        <v>3278</v>
      </c>
      <c r="C26" s="10">
        <v>10</v>
      </c>
      <c r="D26" s="10">
        <v>54</v>
      </c>
      <c r="E26" s="228">
        <v>3721</v>
      </c>
      <c r="F26" s="227"/>
    </row>
    <row r="27" spans="1:10" ht="22.2" customHeight="1">
      <c r="A27" s="10" t="s">
        <v>3293</v>
      </c>
      <c r="B27" s="10" t="s">
        <v>3280</v>
      </c>
      <c r="C27" s="10">
        <v>13</v>
      </c>
      <c r="D27" s="10">
        <v>59</v>
      </c>
      <c r="E27" s="228">
        <v>9761</v>
      </c>
      <c r="F27" s="227"/>
    </row>
    <row r="28" spans="1:10" ht="22.2" customHeight="1">
      <c r="A28" s="10" t="s">
        <v>3294</v>
      </c>
      <c r="B28" s="10" t="s">
        <v>3282</v>
      </c>
      <c r="C28" s="10">
        <v>30</v>
      </c>
      <c r="D28" s="10">
        <v>64</v>
      </c>
      <c r="E28" s="228">
        <v>3335</v>
      </c>
      <c r="F28" s="227"/>
    </row>
    <row r="29" spans="1:10" ht="22.2" customHeight="1">
      <c r="A29" s="10" t="s">
        <v>3295</v>
      </c>
      <c r="B29" s="10" t="s">
        <v>3284</v>
      </c>
      <c r="C29" s="10">
        <v>50</v>
      </c>
      <c r="D29" s="10">
        <v>65</v>
      </c>
      <c r="E29" s="228">
        <v>7534</v>
      </c>
      <c r="F29" s="227"/>
    </row>
    <row r="30" spans="1:10" ht="22.2" customHeight="1">
      <c r="A30" s="10" t="s">
        <v>3297</v>
      </c>
      <c r="B30" s="10" t="s">
        <v>3286</v>
      </c>
      <c r="C30" s="10">
        <v>48</v>
      </c>
      <c r="D30" s="10">
        <v>56</v>
      </c>
      <c r="E30" s="228">
        <v>4369</v>
      </c>
      <c r="F30" s="227"/>
    </row>
    <row r="31" spans="1:10" ht="22.2" customHeight="1">
      <c r="A31" s="10" t="s">
        <v>3299</v>
      </c>
      <c r="B31" s="10" t="s">
        <v>3288</v>
      </c>
      <c r="C31" s="10">
        <v>14</v>
      </c>
      <c r="D31" s="10">
        <v>67</v>
      </c>
      <c r="E31" s="228">
        <v>1318</v>
      </c>
      <c r="F31" s="227"/>
    </row>
    <row r="32" spans="1:10" ht="22.2" customHeight="1">
      <c r="A32" s="10" t="s">
        <v>3273</v>
      </c>
      <c r="B32" s="10" t="s">
        <v>3291</v>
      </c>
      <c r="C32" s="10">
        <v>29</v>
      </c>
      <c r="D32" s="10">
        <v>59</v>
      </c>
      <c r="E32" s="228">
        <v>4371</v>
      </c>
      <c r="F32" s="227"/>
    </row>
    <row r="33" spans="1:6" ht="22.2" customHeight="1">
      <c r="A33" s="10" t="s">
        <v>3275</v>
      </c>
      <c r="B33" s="10" t="s">
        <v>3296</v>
      </c>
      <c r="C33" s="10">
        <v>47</v>
      </c>
      <c r="D33" s="10">
        <v>64</v>
      </c>
      <c r="E33" s="228">
        <v>9887</v>
      </c>
      <c r="F33" s="227"/>
    </row>
    <row r="34" spans="1:6" ht="22.2" customHeight="1">
      <c r="A34" s="10" t="s">
        <v>3277</v>
      </c>
      <c r="B34" s="10" t="s">
        <v>3298</v>
      </c>
      <c r="C34" s="10">
        <v>15</v>
      </c>
      <c r="D34" s="10">
        <v>66</v>
      </c>
      <c r="E34" s="228">
        <v>8434</v>
      </c>
      <c r="F34" s="227"/>
    </row>
    <row r="35" spans="1:6" ht="22.2" customHeight="1">
      <c r="A35" s="10" t="s">
        <v>3279</v>
      </c>
      <c r="B35" s="10" t="s">
        <v>3300</v>
      </c>
      <c r="C35" s="10">
        <v>34</v>
      </c>
      <c r="D35" s="10">
        <v>63</v>
      </c>
      <c r="E35" s="228">
        <v>520</v>
      </c>
      <c r="F35" s="227"/>
    </row>
    <row r="36" spans="1:6" ht="22.2" customHeight="1">
      <c r="A36" s="10" t="s">
        <v>3281</v>
      </c>
      <c r="B36" s="10" t="s">
        <v>3301</v>
      </c>
      <c r="C36" s="10">
        <v>50</v>
      </c>
      <c r="D36" s="10">
        <v>70</v>
      </c>
      <c r="E36" s="228">
        <v>8113</v>
      </c>
      <c r="F36" s="227"/>
    </row>
    <row r="37" spans="1:6" ht="22.2" customHeight="1">
      <c r="A37" s="10" t="s">
        <v>3283</v>
      </c>
      <c r="B37" s="10" t="s">
        <v>3274</v>
      </c>
      <c r="C37" s="10">
        <v>17</v>
      </c>
      <c r="D37" s="10">
        <v>69</v>
      </c>
      <c r="E37" s="228">
        <v>1868</v>
      </c>
      <c r="F37" s="227"/>
    </row>
    <row r="38" spans="1:6" ht="22.2" customHeight="1">
      <c r="A38" s="10" t="s">
        <v>3285</v>
      </c>
      <c r="B38" s="10" t="s">
        <v>3276</v>
      </c>
      <c r="C38" s="10">
        <v>23</v>
      </c>
      <c r="D38" s="10">
        <v>65</v>
      </c>
      <c r="E38" s="228">
        <v>9171</v>
      </c>
      <c r="F38" s="227"/>
    </row>
    <row r="39" spans="1:6" ht="22.2" customHeight="1">
      <c r="A39" s="10" t="s">
        <v>3287</v>
      </c>
      <c r="B39" s="10" t="s">
        <v>3278</v>
      </c>
      <c r="C39" s="10">
        <v>22</v>
      </c>
      <c r="D39" s="10">
        <v>61</v>
      </c>
      <c r="E39" s="228">
        <v>6518</v>
      </c>
      <c r="F39" s="227"/>
    </row>
    <row r="40" spans="1:6" ht="22.2" customHeight="1">
      <c r="A40" s="10" t="s">
        <v>3290</v>
      </c>
      <c r="B40" s="10" t="s">
        <v>3280</v>
      </c>
      <c r="C40" s="10">
        <v>39</v>
      </c>
      <c r="D40" s="10">
        <v>51</v>
      </c>
      <c r="E40" s="228">
        <v>2128</v>
      </c>
      <c r="F40" s="227"/>
    </row>
    <row r="41" spans="1:6" ht="22.2" customHeight="1">
      <c r="A41" s="10" t="s">
        <v>3292</v>
      </c>
      <c r="B41" s="10" t="s">
        <v>3282</v>
      </c>
      <c r="C41" s="10">
        <v>49</v>
      </c>
      <c r="D41" s="10">
        <v>51</v>
      </c>
      <c r="E41" s="228">
        <v>9826</v>
      </c>
      <c r="F41" s="227"/>
    </row>
    <row r="42" spans="1:6" ht="22.2" customHeight="1">
      <c r="A42" s="10" t="s">
        <v>3293</v>
      </c>
      <c r="B42" s="10" t="s">
        <v>3284</v>
      </c>
      <c r="C42" s="10">
        <v>19</v>
      </c>
      <c r="D42" s="10">
        <v>61</v>
      </c>
      <c r="E42" s="228">
        <v>7059</v>
      </c>
      <c r="F42" s="227"/>
    </row>
    <row r="43" spans="1:6" ht="22.2" customHeight="1">
      <c r="A43" s="10" t="s">
        <v>3294</v>
      </c>
      <c r="B43" s="10" t="s">
        <v>3286</v>
      </c>
      <c r="C43" s="10">
        <v>31</v>
      </c>
      <c r="D43" s="10">
        <v>64</v>
      </c>
      <c r="E43" s="228">
        <v>9508</v>
      </c>
      <c r="F43" s="227"/>
    </row>
    <row r="44" spans="1:6" ht="22.2" customHeight="1">
      <c r="A44" s="10" t="s">
        <v>3295</v>
      </c>
      <c r="B44" s="10" t="s">
        <v>3288</v>
      </c>
      <c r="C44" s="10">
        <v>43</v>
      </c>
      <c r="D44" s="10">
        <v>56</v>
      </c>
      <c r="E44" s="228">
        <v>7208</v>
      </c>
      <c r="F44" s="227"/>
    </row>
    <row r="45" spans="1:6" ht="22.2" customHeight="1">
      <c r="A45" s="10" t="s">
        <v>3297</v>
      </c>
      <c r="B45" s="10" t="s">
        <v>3291</v>
      </c>
      <c r="C45" s="10">
        <v>33</v>
      </c>
      <c r="D45" s="10">
        <v>65</v>
      </c>
      <c r="E45" s="228">
        <v>6934</v>
      </c>
      <c r="F45" s="227"/>
    </row>
    <row r="46" spans="1:6" ht="22.2" customHeight="1">
      <c r="A46" s="10" t="s">
        <v>3299</v>
      </c>
      <c r="B46" s="10" t="s">
        <v>3296</v>
      </c>
      <c r="C46" s="10">
        <v>41</v>
      </c>
      <c r="D46" s="10">
        <v>69</v>
      </c>
      <c r="E46" s="228">
        <v>498</v>
      </c>
      <c r="F46" s="227"/>
    </row>
    <row r="47" spans="1:6" ht="22.2" customHeight="1">
      <c r="A47" s="10" t="s">
        <v>3273</v>
      </c>
      <c r="B47" s="10" t="s">
        <v>3298</v>
      </c>
      <c r="C47" s="10">
        <v>29</v>
      </c>
      <c r="D47" s="10">
        <v>55</v>
      </c>
      <c r="E47" s="228">
        <v>9859</v>
      </c>
      <c r="F47" s="227"/>
    </row>
    <row r="48" spans="1:6" ht="22.2" customHeight="1">
      <c r="A48" s="10" t="s">
        <v>3275</v>
      </c>
      <c r="B48" s="10" t="s">
        <v>3300</v>
      </c>
      <c r="C48" s="10">
        <v>48</v>
      </c>
      <c r="D48" s="10">
        <v>56</v>
      </c>
      <c r="E48" s="228">
        <v>3434</v>
      </c>
      <c r="F48" s="227"/>
    </row>
    <row r="49" spans="1:6" ht="22.2" customHeight="1">
      <c r="A49" s="10" t="s">
        <v>3277</v>
      </c>
      <c r="B49" s="10" t="s">
        <v>3301</v>
      </c>
      <c r="C49" s="10">
        <v>32</v>
      </c>
      <c r="D49" s="10">
        <v>68</v>
      </c>
      <c r="E49" s="228">
        <v>8023</v>
      </c>
      <c r="F49" s="227"/>
    </row>
    <row r="50" spans="1:6" ht="22.2" customHeight="1">
      <c r="A50" s="10" t="s">
        <v>3279</v>
      </c>
      <c r="B50" s="10" t="s">
        <v>3274</v>
      </c>
      <c r="C50" s="10">
        <v>11</v>
      </c>
      <c r="D50" s="10">
        <v>70</v>
      </c>
      <c r="E50" s="228">
        <v>569</v>
      </c>
      <c r="F50" s="227"/>
    </row>
    <row r="51" spans="1:6" ht="22.2" customHeight="1">
      <c r="A51" s="10" t="s">
        <v>3281</v>
      </c>
      <c r="B51" s="10" t="s">
        <v>3276</v>
      </c>
      <c r="C51" s="10">
        <v>28</v>
      </c>
      <c r="D51" s="10">
        <v>51</v>
      </c>
      <c r="E51" s="228">
        <v>2310</v>
      </c>
      <c r="F51" s="227"/>
    </row>
    <row r="52" spans="1:6" ht="22.2" customHeight="1">
      <c r="A52" s="10" t="s">
        <v>3283</v>
      </c>
      <c r="B52" s="10" t="s">
        <v>3302</v>
      </c>
      <c r="C52" s="10">
        <v>21</v>
      </c>
      <c r="D52" s="10">
        <v>62</v>
      </c>
      <c r="E52" s="228">
        <v>9623</v>
      </c>
      <c r="F52" s="227"/>
    </row>
    <row r="53" spans="1:6" ht="22.2" customHeight="1">
      <c r="A53" s="10" t="s">
        <v>3285</v>
      </c>
      <c r="B53" s="10" t="s">
        <v>3303</v>
      </c>
      <c r="C53" s="10">
        <v>25</v>
      </c>
      <c r="D53" s="10">
        <v>56</v>
      </c>
      <c r="E53" s="228">
        <v>6520</v>
      </c>
      <c r="F53" s="227"/>
    </row>
    <row r="54" spans="1:6" ht="22.2" customHeight="1">
      <c r="A54" s="10" t="s">
        <v>3287</v>
      </c>
      <c r="B54" s="10" t="s">
        <v>3304</v>
      </c>
      <c r="C54" s="10">
        <v>43</v>
      </c>
      <c r="D54" s="10">
        <v>53</v>
      </c>
      <c r="E54" s="228">
        <v>1637</v>
      </c>
      <c r="F54" s="227"/>
    </row>
    <row r="55" spans="1:6" ht="22.2" customHeight="1">
      <c r="A55" s="10" t="s">
        <v>3290</v>
      </c>
      <c r="B55" s="10" t="s">
        <v>3305</v>
      </c>
      <c r="C55" s="10">
        <v>48</v>
      </c>
      <c r="D55" s="10">
        <v>58</v>
      </c>
      <c r="E55" s="228">
        <v>5608</v>
      </c>
      <c r="F55" s="227"/>
    </row>
    <row r="56" spans="1:6" ht="22.2" customHeight="1">
      <c r="A56" s="10" t="s">
        <v>3292</v>
      </c>
      <c r="B56" s="10" t="s">
        <v>3306</v>
      </c>
      <c r="C56" s="10">
        <v>16</v>
      </c>
      <c r="D56" s="10">
        <v>66</v>
      </c>
      <c r="E56" s="228">
        <v>5067</v>
      </c>
      <c r="F56" s="227"/>
    </row>
    <row r="57" spans="1:6" ht="22.2" customHeight="1">
      <c r="A57" s="10" t="s">
        <v>3293</v>
      </c>
      <c r="B57" s="10" t="s">
        <v>3307</v>
      </c>
      <c r="C57" s="10">
        <v>42</v>
      </c>
      <c r="D57" s="10">
        <v>58</v>
      </c>
      <c r="E57" s="228">
        <v>5084</v>
      </c>
      <c r="F57" s="227"/>
    </row>
    <row r="58" spans="1:6" ht="22.2" customHeight="1">
      <c r="A58" s="10" t="s">
        <v>3294</v>
      </c>
      <c r="B58" s="10" t="s">
        <v>3308</v>
      </c>
      <c r="C58" s="10">
        <v>37</v>
      </c>
      <c r="D58" s="10">
        <v>59</v>
      </c>
      <c r="E58" s="228">
        <v>9136</v>
      </c>
      <c r="F58" s="227"/>
    </row>
    <row r="59" spans="1:6" ht="22.2" customHeight="1">
      <c r="A59" s="10" t="s">
        <v>3295</v>
      </c>
      <c r="B59" s="10" t="s">
        <v>3309</v>
      </c>
      <c r="C59" s="10">
        <v>43</v>
      </c>
      <c r="D59" s="10">
        <v>65</v>
      </c>
      <c r="E59" s="228">
        <v>6984</v>
      </c>
      <c r="F59" s="227"/>
    </row>
    <row r="60" spans="1:6" ht="22.2" customHeight="1">
      <c r="A60" s="10" t="s">
        <v>3297</v>
      </c>
      <c r="B60" s="10" t="s">
        <v>3310</v>
      </c>
      <c r="C60" s="10">
        <v>35</v>
      </c>
      <c r="D60" s="10">
        <v>59</v>
      </c>
      <c r="E60" s="228">
        <v>4240</v>
      </c>
      <c r="F60" s="227"/>
    </row>
    <row r="61" spans="1:6" ht="22.2" customHeight="1">
      <c r="A61" s="10" t="s">
        <v>3299</v>
      </c>
      <c r="B61" s="10" t="s">
        <v>3311</v>
      </c>
      <c r="C61" s="10">
        <v>12</v>
      </c>
      <c r="D61" s="10">
        <v>64</v>
      </c>
      <c r="E61" s="228">
        <v>7946</v>
      </c>
      <c r="F61" s="227"/>
    </row>
    <row r="62" spans="1:6" ht="22.2" customHeight="1">
      <c r="A62" s="10" t="s">
        <v>3273</v>
      </c>
      <c r="B62" s="10" t="s">
        <v>3312</v>
      </c>
      <c r="C62" s="10">
        <v>41</v>
      </c>
      <c r="D62" s="10">
        <v>54</v>
      </c>
      <c r="E62" s="228">
        <v>5887</v>
      </c>
      <c r="F62" s="227"/>
    </row>
    <row r="63" spans="1:6" ht="22.2" customHeight="1">
      <c r="A63" s="10" t="s">
        <v>3275</v>
      </c>
      <c r="B63" s="10" t="s">
        <v>3313</v>
      </c>
      <c r="C63" s="10">
        <v>29</v>
      </c>
      <c r="D63" s="10">
        <v>67</v>
      </c>
      <c r="E63" s="228">
        <v>8122</v>
      </c>
      <c r="F63" s="227"/>
    </row>
    <row r="64" spans="1:6" ht="22.2" customHeight="1">
      <c r="A64" s="10" t="s">
        <v>3277</v>
      </c>
      <c r="B64" s="10" t="s">
        <v>3291</v>
      </c>
      <c r="C64" s="10">
        <v>39</v>
      </c>
      <c r="D64" s="10">
        <v>56</v>
      </c>
      <c r="E64" s="228">
        <v>2766</v>
      </c>
      <c r="F64" s="227"/>
    </row>
    <row r="65" spans="1:6" ht="22.2" customHeight="1">
      <c r="A65" s="10" t="s">
        <v>3279</v>
      </c>
      <c r="B65" s="10" t="s">
        <v>3296</v>
      </c>
      <c r="C65" s="10">
        <v>32</v>
      </c>
      <c r="D65" s="10">
        <v>62</v>
      </c>
      <c r="E65" s="228">
        <v>9493</v>
      </c>
      <c r="F65" s="227"/>
    </row>
    <row r="66" spans="1:6" ht="22.2" customHeight="1">
      <c r="A66" s="10" t="s">
        <v>3281</v>
      </c>
      <c r="B66" s="10" t="s">
        <v>3298</v>
      </c>
      <c r="C66" s="10">
        <v>12</v>
      </c>
      <c r="D66" s="10">
        <v>63</v>
      </c>
      <c r="E66" s="228">
        <v>2875</v>
      </c>
      <c r="F66" s="227"/>
    </row>
    <row r="67" spans="1:6" ht="22.2" customHeight="1">
      <c r="A67" s="10" t="s">
        <v>3283</v>
      </c>
      <c r="B67" s="10" t="s">
        <v>3300</v>
      </c>
      <c r="C67" s="10">
        <v>44</v>
      </c>
      <c r="D67" s="10">
        <v>51</v>
      </c>
      <c r="E67" s="228">
        <v>4905</v>
      </c>
      <c r="F67" s="227"/>
    </row>
    <row r="68" spans="1:6" ht="22.2" customHeight="1">
      <c r="A68" s="10" t="s">
        <v>3285</v>
      </c>
      <c r="B68" s="10" t="s">
        <v>3301</v>
      </c>
      <c r="C68" s="10">
        <v>13</v>
      </c>
      <c r="D68" s="10">
        <v>60</v>
      </c>
      <c r="E68" s="228">
        <v>3070</v>
      </c>
      <c r="F68" s="227"/>
    </row>
    <row r="69" spans="1:6" ht="22.2" customHeight="1">
      <c r="A69" s="10" t="s">
        <v>3287</v>
      </c>
      <c r="B69" s="10" t="s">
        <v>3274</v>
      </c>
      <c r="C69" s="10">
        <v>13</v>
      </c>
      <c r="D69" s="10">
        <v>66</v>
      </c>
      <c r="E69" s="228">
        <v>3710</v>
      </c>
      <c r="F69" s="227"/>
    </row>
    <row r="70" spans="1:6" ht="22.2" customHeight="1">
      <c r="A70" s="10" t="s">
        <v>3290</v>
      </c>
      <c r="B70" s="10" t="s">
        <v>3276</v>
      </c>
      <c r="C70" s="10">
        <v>40</v>
      </c>
      <c r="D70" s="10">
        <v>52</v>
      </c>
      <c r="E70" s="228">
        <v>8503</v>
      </c>
      <c r="F70" s="227"/>
    </row>
    <row r="71" spans="1:6" ht="22.2" customHeight="1">
      <c r="A71" s="10" t="s">
        <v>3292</v>
      </c>
      <c r="B71" s="10" t="s">
        <v>3278</v>
      </c>
      <c r="C71" s="10">
        <v>17</v>
      </c>
      <c r="D71" s="10">
        <v>56</v>
      </c>
      <c r="E71" s="228">
        <v>4072</v>
      </c>
      <c r="F71" s="227"/>
    </row>
    <row r="72" spans="1:6" ht="22.2" customHeight="1">
      <c r="A72" s="10" t="s">
        <v>3293</v>
      </c>
      <c r="B72" s="10" t="s">
        <v>3280</v>
      </c>
      <c r="C72" s="10">
        <v>10</v>
      </c>
      <c r="D72" s="10">
        <v>61</v>
      </c>
      <c r="E72" s="228">
        <v>3600</v>
      </c>
      <c r="F72" s="227"/>
    </row>
    <row r="73" spans="1:6" ht="22.2" customHeight="1">
      <c r="A73" s="10" t="s">
        <v>3294</v>
      </c>
      <c r="B73" s="10" t="s">
        <v>3282</v>
      </c>
      <c r="C73" s="10">
        <v>37</v>
      </c>
      <c r="D73" s="10">
        <v>67</v>
      </c>
      <c r="E73" s="228">
        <v>9150</v>
      </c>
      <c r="F73" s="227"/>
    </row>
    <row r="74" spans="1:6" ht="22.2" customHeight="1">
      <c r="A74" s="10" t="s">
        <v>3295</v>
      </c>
      <c r="B74" s="10" t="s">
        <v>3284</v>
      </c>
      <c r="C74" s="10">
        <v>22</v>
      </c>
      <c r="D74" s="10">
        <v>55</v>
      </c>
      <c r="E74" s="228">
        <v>3121</v>
      </c>
      <c r="F74" s="227"/>
    </row>
    <row r="75" spans="1:6" ht="22.2" customHeight="1">
      <c r="A75" s="10" t="s">
        <v>3297</v>
      </c>
      <c r="B75" s="10" t="s">
        <v>3286</v>
      </c>
      <c r="C75" s="10">
        <v>11</v>
      </c>
      <c r="D75" s="10">
        <v>52</v>
      </c>
      <c r="E75" s="228">
        <v>3574</v>
      </c>
      <c r="F75" s="227"/>
    </row>
    <row r="76" spans="1:6" ht="22.2" customHeight="1">
      <c r="A76" s="10" t="s">
        <v>3299</v>
      </c>
      <c r="B76" s="10" t="s">
        <v>3288</v>
      </c>
      <c r="C76" s="10">
        <v>14</v>
      </c>
      <c r="D76" s="10">
        <v>63</v>
      </c>
      <c r="E76" s="228">
        <v>122</v>
      </c>
      <c r="F76" s="227"/>
    </row>
    <row r="77" spans="1:6" ht="22.2" customHeight="1">
      <c r="A77" s="10" t="s">
        <v>3273</v>
      </c>
      <c r="B77" s="10" t="s">
        <v>3291</v>
      </c>
      <c r="C77" s="10">
        <v>32</v>
      </c>
      <c r="D77" s="10">
        <v>60</v>
      </c>
      <c r="E77" s="228">
        <v>2645</v>
      </c>
      <c r="F77" s="227"/>
    </row>
    <row r="78" spans="1:6" ht="22.2" customHeight="1">
      <c r="A78" s="10" t="s">
        <v>3275</v>
      </c>
      <c r="B78" s="10" t="s">
        <v>3296</v>
      </c>
      <c r="C78" s="10">
        <v>17</v>
      </c>
      <c r="D78" s="10">
        <v>59</v>
      </c>
      <c r="E78" s="228">
        <v>7987</v>
      </c>
      <c r="F78" s="227"/>
    </row>
    <row r="79" spans="1:6" ht="22.2" customHeight="1">
      <c r="A79" s="10" t="s">
        <v>3277</v>
      </c>
      <c r="B79" s="10" t="s">
        <v>3298</v>
      </c>
      <c r="C79" s="10">
        <v>11</v>
      </c>
      <c r="D79" s="10">
        <v>65</v>
      </c>
      <c r="E79" s="228">
        <v>7017</v>
      </c>
      <c r="F79" s="227"/>
    </row>
    <row r="80" spans="1:6" ht="22.2" customHeight="1">
      <c r="A80" s="10" t="s">
        <v>3279</v>
      </c>
      <c r="B80" s="10" t="s">
        <v>3300</v>
      </c>
      <c r="C80" s="10">
        <v>17</v>
      </c>
      <c r="D80" s="10">
        <v>67</v>
      </c>
      <c r="E80" s="228">
        <v>1783</v>
      </c>
      <c r="F80" s="227"/>
    </row>
    <row r="81" spans="1:6" ht="22.2" customHeight="1">
      <c r="A81" s="10" t="s">
        <v>3281</v>
      </c>
      <c r="B81" s="10" t="s">
        <v>3301</v>
      </c>
      <c r="C81" s="10">
        <v>37</v>
      </c>
      <c r="D81" s="10">
        <v>68</v>
      </c>
      <c r="E81" s="228">
        <v>6810</v>
      </c>
      <c r="F81" s="227"/>
    </row>
    <row r="82" spans="1:6" ht="22.2" customHeight="1">
      <c r="A82" s="10" t="s">
        <v>3283</v>
      </c>
      <c r="B82" s="10" t="s">
        <v>3274</v>
      </c>
      <c r="C82" s="10">
        <v>22</v>
      </c>
      <c r="D82" s="10">
        <v>66</v>
      </c>
      <c r="E82" s="228">
        <v>7834</v>
      </c>
      <c r="F82" s="227"/>
    </row>
    <row r="83" spans="1:6" ht="22.2" customHeight="1">
      <c r="A83" s="10" t="s">
        <v>3285</v>
      </c>
      <c r="B83" s="10" t="s">
        <v>3276</v>
      </c>
      <c r="C83" s="10">
        <v>49</v>
      </c>
      <c r="D83" s="10">
        <v>56</v>
      </c>
      <c r="E83" s="228">
        <v>2658</v>
      </c>
      <c r="F83" s="227"/>
    </row>
    <row r="84" spans="1:6" ht="22.2" customHeight="1">
      <c r="A84" s="10" t="s">
        <v>3287</v>
      </c>
      <c r="B84" s="10" t="s">
        <v>3278</v>
      </c>
      <c r="C84" s="10">
        <v>47</v>
      </c>
      <c r="D84" s="10">
        <v>59</v>
      </c>
      <c r="E84" s="228">
        <v>3667</v>
      </c>
      <c r="F84" s="227"/>
    </row>
    <row r="85" spans="1:6" ht="22.2" customHeight="1">
      <c r="A85" s="10" t="s">
        <v>3290</v>
      </c>
      <c r="B85" s="10" t="s">
        <v>3280</v>
      </c>
      <c r="C85" s="10">
        <v>27</v>
      </c>
      <c r="D85" s="10">
        <v>63</v>
      </c>
      <c r="E85" s="228">
        <v>9412</v>
      </c>
      <c r="F85" s="227"/>
    </row>
    <row r="86" spans="1:6" ht="22.2" customHeight="1">
      <c r="A86" s="10" t="s">
        <v>3292</v>
      </c>
      <c r="B86" s="10" t="s">
        <v>3282</v>
      </c>
      <c r="C86" s="10">
        <v>39</v>
      </c>
      <c r="D86" s="10">
        <v>64</v>
      </c>
      <c r="E86" s="228">
        <v>8007</v>
      </c>
      <c r="F86" s="227"/>
    </row>
    <row r="87" spans="1:6" ht="22.2" customHeight="1">
      <c r="A87" s="10" t="s">
        <v>3293</v>
      </c>
      <c r="B87" s="10" t="s">
        <v>3284</v>
      </c>
      <c r="C87" s="10">
        <v>15</v>
      </c>
      <c r="D87" s="10">
        <v>66</v>
      </c>
      <c r="E87" s="228">
        <v>7803</v>
      </c>
      <c r="F87" s="227"/>
    </row>
    <row r="88" spans="1:6" ht="22.2" customHeight="1">
      <c r="A88" s="10" t="s">
        <v>3294</v>
      </c>
      <c r="B88" s="10" t="s">
        <v>3286</v>
      </c>
      <c r="C88" s="10">
        <v>50</v>
      </c>
      <c r="D88" s="10">
        <v>68</v>
      </c>
      <c r="E88" s="228">
        <v>4520</v>
      </c>
      <c r="F88" s="227"/>
    </row>
    <row r="89" spans="1:6" ht="22.2" customHeight="1">
      <c r="A89" s="10" t="s">
        <v>3295</v>
      </c>
      <c r="B89" s="10" t="s">
        <v>3288</v>
      </c>
      <c r="C89" s="10">
        <v>20</v>
      </c>
      <c r="D89" s="10">
        <v>64</v>
      </c>
      <c r="E89" s="228">
        <v>7180</v>
      </c>
      <c r="F89" s="227"/>
    </row>
    <row r="90" spans="1:6" ht="22.2" customHeight="1">
      <c r="A90" s="10" t="s">
        <v>3297</v>
      </c>
      <c r="B90" s="10" t="s">
        <v>3291</v>
      </c>
      <c r="C90" s="10">
        <v>32</v>
      </c>
      <c r="D90" s="10">
        <v>59</v>
      </c>
      <c r="E90" s="228">
        <v>5597</v>
      </c>
      <c r="F90" s="227"/>
    </row>
    <row r="91" spans="1:6" ht="22.2" customHeight="1">
      <c r="A91" s="10" t="s">
        <v>3299</v>
      </c>
      <c r="B91" s="10" t="s">
        <v>3296</v>
      </c>
      <c r="C91" s="10">
        <v>21</v>
      </c>
      <c r="D91" s="10">
        <v>62</v>
      </c>
      <c r="E91" s="228">
        <v>9637</v>
      </c>
      <c r="F91" s="227"/>
    </row>
    <row r="92" spans="1:6" ht="22.2" customHeight="1">
      <c r="A92" s="10" t="s">
        <v>3273</v>
      </c>
      <c r="B92" s="10" t="s">
        <v>3298</v>
      </c>
      <c r="C92" s="10">
        <v>40</v>
      </c>
      <c r="D92" s="10">
        <v>61</v>
      </c>
      <c r="E92" s="228">
        <v>34</v>
      </c>
      <c r="F92" s="227"/>
    </row>
    <row r="93" spans="1:6" ht="22.2" customHeight="1">
      <c r="A93" s="10" t="s">
        <v>3275</v>
      </c>
      <c r="B93" s="10" t="s">
        <v>3300</v>
      </c>
      <c r="C93" s="10">
        <v>14</v>
      </c>
      <c r="D93" s="10">
        <v>54</v>
      </c>
      <c r="E93" s="228">
        <v>8656</v>
      </c>
      <c r="F93" s="227"/>
    </row>
    <row r="94" spans="1:6" ht="22.2" customHeight="1">
      <c r="A94" s="10" t="s">
        <v>3277</v>
      </c>
      <c r="B94" s="10" t="s">
        <v>3301</v>
      </c>
      <c r="C94" s="10">
        <v>37</v>
      </c>
      <c r="D94" s="10">
        <v>68</v>
      </c>
      <c r="E94" s="228">
        <v>5588</v>
      </c>
      <c r="F94" s="227"/>
    </row>
    <row r="95" spans="1:6" ht="22.2" customHeight="1">
      <c r="A95" s="10" t="s">
        <v>3279</v>
      </c>
      <c r="B95" s="10" t="s">
        <v>3274</v>
      </c>
      <c r="C95" s="10">
        <v>17</v>
      </c>
      <c r="D95" s="10">
        <v>59</v>
      </c>
      <c r="E95" s="228">
        <v>8003</v>
      </c>
      <c r="F95" s="227"/>
    </row>
    <row r="96" spans="1:6" ht="22.2" customHeight="1">
      <c r="A96" s="10" t="s">
        <v>3281</v>
      </c>
      <c r="B96" s="10" t="s">
        <v>3276</v>
      </c>
      <c r="C96" s="10">
        <v>44</v>
      </c>
      <c r="D96" s="10">
        <v>51</v>
      </c>
      <c r="E96" s="228">
        <v>5075</v>
      </c>
      <c r="F96" s="227"/>
    </row>
    <row r="97" spans="1:6" ht="22.2" customHeight="1">
      <c r="A97" s="10" t="s">
        <v>3283</v>
      </c>
      <c r="B97" s="10" t="s">
        <v>3278</v>
      </c>
      <c r="C97" s="10">
        <v>32</v>
      </c>
      <c r="D97" s="10">
        <v>54</v>
      </c>
      <c r="E97" s="228">
        <v>2718</v>
      </c>
      <c r="F97" s="227"/>
    </row>
    <row r="98" spans="1:6" ht="22.2" customHeight="1">
      <c r="A98" s="10" t="s">
        <v>3285</v>
      </c>
      <c r="B98" s="10" t="s">
        <v>3280</v>
      </c>
      <c r="C98" s="10">
        <v>45</v>
      </c>
      <c r="D98" s="10">
        <v>53</v>
      </c>
      <c r="E98" s="228">
        <v>708</v>
      </c>
      <c r="F98" s="227"/>
    </row>
    <row r="99" spans="1:6" ht="22.2" customHeight="1">
      <c r="A99" s="10" t="s">
        <v>3287</v>
      </c>
      <c r="B99" s="10" t="s">
        <v>3282</v>
      </c>
      <c r="C99" s="10">
        <v>11</v>
      </c>
      <c r="D99" s="10">
        <v>52</v>
      </c>
      <c r="E99" s="228">
        <v>4014</v>
      </c>
      <c r="F99" s="227"/>
    </row>
    <row r="100" spans="1:6" ht="22.2" customHeight="1">
      <c r="A100" s="10" t="s">
        <v>3290</v>
      </c>
      <c r="B100" s="10" t="s">
        <v>3284</v>
      </c>
      <c r="C100" s="10">
        <v>23</v>
      </c>
      <c r="D100" s="10">
        <v>64</v>
      </c>
      <c r="E100" s="228">
        <v>7073</v>
      </c>
      <c r="F100" s="227"/>
    </row>
    <row r="101" spans="1:6" ht="22.2" customHeight="1">
      <c r="A101" s="10" t="s">
        <v>3292</v>
      </c>
      <c r="B101" s="10" t="s">
        <v>3286</v>
      </c>
      <c r="C101" s="10">
        <v>16</v>
      </c>
      <c r="D101" s="10">
        <v>64</v>
      </c>
      <c r="E101" s="228">
        <v>5308</v>
      </c>
      <c r="F101" s="227"/>
    </row>
    <row r="102" spans="1:6" ht="22.2" customHeight="1">
      <c r="A102" s="10" t="s">
        <v>3293</v>
      </c>
      <c r="B102" s="10" t="s">
        <v>3288</v>
      </c>
      <c r="C102" s="10">
        <v>26</v>
      </c>
      <c r="D102" s="10">
        <v>65</v>
      </c>
      <c r="E102" s="228">
        <v>5910</v>
      </c>
      <c r="F102" s="227"/>
    </row>
    <row r="103" spans="1:6" ht="22.2" customHeight="1">
      <c r="A103" s="10" t="s">
        <v>3294</v>
      </c>
      <c r="B103" s="10" t="s">
        <v>3291</v>
      </c>
      <c r="C103" s="10">
        <v>14</v>
      </c>
      <c r="D103" s="10">
        <v>59</v>
      </c>
      <c r="E103" s="228">
        <v>2169</v>
      </c>
      <c r="F103" s="227"/>
    </row>
    <row r="104" spans="1:6" ht="22.2" customHeight="1">
      <c r="A104" s="10" t="s">
        <v>3295</v>
      </c>
      <c r="B104" s="10" t="s">
        <v>3296</v>
      </c>
      <c r="C104" s="10">
        <v>21</v>
      </c>
      <c r="D104" s="10">
        <v>62</v>
      </c>
      <c r="E104" s="228">
        <v>5628</v>
      </c>
      <c r="F104" s="227"/>
    </row>
    <row r="105" spans="1:6" ht="22.2" customHeight="1">
      <c r="A105" s="10" t="s">
        <v>3297</v>
      </c>
      <c r="B105" s="10" t="s">
        <v>3298</v>
      </c>
      <c r="C105" s="10">
        <v>25</v>
      </c>
      <c r="D105" s="10">
        <v>64</v>
      </c>
      <c r="E105" s="228">
        <v>7420</v>
      </c>
      <c r="F105" s="227"/>
    </row>
    <row r="106" spans="1:6" ht="22.2" customHeight="1">
      <c r="A106" s="10" t="s">
        <v>3299</v>
      </c>
      <c r="B106" s="10" t="s">
        <v>3300</v>
      </c>
      <c r="C106" s="10">
        <v>11</v>
      </c>
      <c r="D106" s="10">
        <v>57</v>
      </c>
      <c r="E106" s="228">
        <v>1803</v>
      </c>
      <c r="F106" s="227"/>
    </row>
    <row r="107" spans="1:6" ht="22.2" customHeight="1">
      <c r="A107" s="10" t="s">
        <v>3273</v>
      </c>
      <c r="B107" s="10" t="s">
        <v>3301</v>
      </c>
      <c r="C107" s="10">
        <v>18</v>
      </c>
      <c r="D107" s="10">
        <v>55</v>
      </c>
      <c r="E107" s="228">
        <v>754</v>
      </c>
      <c r="F107" s="227"/>
    </row>
    <row r="108" spans="1:6" ht="22.2" customHeight="1">
      <c r="A108" s="10" t="s">
        <v>3275</v>
      </c>
      <c r="B108" s="10" t="s">
        <v>3274</v>
      </c>
      <c r="C108" s="10">
        <v>23</v>
      </c>
      <c r="D108" s="10">
        <v>53</v>
      </c>
      <c r="E108" s="228">
        <v>3125</v>
      </c>
      <c r="F108" s="227"/>
    </row>
    <row r="109" spans="1:6" ht="22.2" customHeight="1">
      <c r="A109" s="10" t="s">
        <v>3277</v>
      </c>
      <c r="B109" s="10" t="s">
        <v>3276</v>
      </c>
      <c r="C109" s="10">
        <v>20</v>
      </c>
      <c r="D109" s="10">
        <v>53</v>
      </c>
      <c r="E109" s="228">
        <v>4122</v>
      </c>
      <c r="F109" s="227"/>
    </row>
    <row r="110" spans="1:6" ht="22.2" customHeight="1">
      <c r="A110" s="10" t="s">
        <v>3279</v>
      </c>
      <c r="B110" s="10" t="s">
        <v>3278</v>
      </c>
      <c r="C110" s="10">
        <v>44</v>
      </c>
      <c r="D110" s="10">
        <v>62</v>
      </c>
      <c r="E110" s="228">
        <v>3865</v>
      </c>
      <c r="F110" s="227"/>
    </row>
    <row r="111" spans="1:6" ht="22.2" customHeight="1">
      <c r="A111" s="10" t="s">
        <v>3281</v>
      </c>
      <c r="B111" s="10" t="s">
        <v>3280</v>
      </c>
      <c r="C111" s="10">
        <v>44</v>
      </c>
      <c r="D111" s="10">
        <v>54</v>
      </c>
      <c r="E111" s="228">
        <v>4526</v>
      </c>
      <c r="F111" s="227"/>
    </row>
    <row r="112" spans="1:6" ht="22.2" customHeight="1">
      <c r="A112" s="10" t="s">
        <v>3283</v>
      </c>
      <c r="B112" s="10" t="s">
        <v>3282</v>
      </c>
      <c r="C112" s="10">
        <v>36</v>
      </c>
      <c r="D112" s="10">
        <v>61</v>
      </c>
      <c r="E112" s="228">
        <v>9159</v>
      </c>
      <c r="F112" s="227"/>
    </row>
    <row r="113" spans="1:6" ht="22.2" customHeight="1">
      <c r="A113" s="10" t="s">
        <v>3285</v>
      </c>
      <c r="B113" s="10" t="s">
        <v>3284</v>
      </c>
      <c r="C113" s="10">
        <v>32</v>
      </c>
      <c r="D113" s="10">
        <v>63</v>
      </c>
      <c r="E113" s="228">
        <v>7728</v>
      </c>
      <c r="F113" s="227"/>
    </row>
    <row r="114" spans="1:6" ht="22.2" customHeight="1">
      <c r="A114" s="10" t="s">
        <v>3287</v>
      </c>
      <c r="B114" s="10" t="s">
        <v>3286</v>
      </c>
      <c r="C114" s="10">
        <v>11</v>
      </c>
      <c r="D114" s="10">
        <v>66</v>
      </c>
      <c r="E114" s="228">
        <v>1844</v>
      </c>
      <c r="F114" s="227"/>
    </row>
    <row r="115" spans="1:6" ht="22.2" customHeight="1">
      <c r="A115" s="10" t="s">
        <v>3290</v>
      </c>
      <c r="B115" s="10" t="s">
        <v>3288</v>
      </c>
      <c r="C115" s="10">
        <v>17</v>
      </c>
      <c r="D115" s="10">
        <v>70</v>
      </c>
      <c r="E115" s="228">
        <v>7383</v>
      </c>
      <c r="F115" s="227"/>
    </row>
    <row r="116" spans="1:6" ht="22.2" customHeight="1">
      <c r="A116" s="10" t="s">
        <v>3292</v>
      </c>
      <c r="B116" s="10" t="s">
        <v>3291</v>
      </c>
      <c r="C116" s="10">
        <v>17</v>
      </c>
      <c r="D116" s="10">
        <v>62</v>
      </c>
      <c r="E116" s="228">
        <v>1851</v>
      </c>
      <c r="F116" s="227"/>
    </row>
    <row r="117" spans="1:6" ht="22.2" customHeight="1">
      <c r="A117" s="10" t="s">
        <v>3293</v>
      </c>
      <c r="B117" s="10" t="s">
        <v>3296</v>
      </c>
      <c r="C117" s="10">
        <v>36</v>
      </c>
      <c r="D117" s="10">
        <v>55</v>
      </c>
      <c r="E117" s="228">
        <v>7135</v>
      </c>
      <c r="F117" s="227"/>
    </row>
    <row r="118" spans="1:6" ht="22.2" customHeight="1">
      <c r="A118" s="10" t="s">
        <v>3294</v>
      </c>
      <c r="B118" s="10" t="s">
        <v>3298</v>
      </c>
      <c r="C118" s="10">
        <v>41</v>
      </c>
      <c r="D118" s="10">
        <v>58</v>
      </c>
      <c r="E118" s="228">
        <v>879</v>
      </c>
      <c r="F118" s="227"/>
    </row>
    <row r="119" spans="1:6" ht="22.2" customHeight="1">
      <c r="A119" s="10" t="s">
        <v>3295</v>
      </c>
      <c r="B119" s="10" t="s">
        <v>3300</v>
      </c>
      <c r="C119" s="10">
        <v>24</v>
      </c>
      <c r="D119" s="10">
        <v>70</v>
      </c>
      <c r="E119" s="228">
        <v>5459</v>
      </c>
      <c r="F119" s="227"/>
    </row>
    <row r="120" spans="1:6" ht="22.2" customHeight="1">
      <c r="A120" s="10" t="s">
        <v>3297</v>
      </c>
      <c r="B120" s="10" t="s">
        <v>3301</v>
      </c>
      <c r="C120" s="10">
        <v>21</v>
      </c>
      <c r="D120" s="10">
        <v>56</v>
      </c>
      <c r="E120" s="228">
        <v>7638</v>
      </c>
      <c r="F120" s="227"/>
    </row>
    <row r="121" spans="1:6" ht="22.2" customHeight="1">
      <c r="A121" s="10" t="s">
        <v>3299</v>
      </c>
      <c r="B121" s="10" t="s">
        <v>3274</v>
      </c>
      <c r="C121" s="10">
        <v>18</v>
      </c>
      <c r="D121" s="10">
        <v>62</v>
      </c>
      <c r="E121" s="228">
        <v>717</v>
      </c>
      <c r="F121" s="227"/>
    </row>
    <row r="122" spans="1:6" ht="22.2" customHeight="1">
      <c r="A122" s="10" t="s">
        <v>3273</v>
      </c>
      <c r="B122" s="10" t="s">
        <v>3276</v>
      </c>
      <c r="C122" s="10">
        <v>37</v>
      </c>
      <c r="D122" s="10">
        <v>67</v>
      </c>
      <c r="E122" s="228">
        <v>4483</v>
      </c>
      <c r="F122" s="227"/>
    </row>
    <row r="123" spans="1:6" ht="22.2" customHeight="1">
      <c r="A123" s="10" t="s">
        <v>3275</v>
      </c>
      <c r="B123" s="10" t="s">
        <v>3278</v>
      </c>
      <c r="C123" s="10">
        <v>30</v>
      </c>
      <c r="D123" s="10">
        <v>53</v>
      </c>
      <c r="E123" s="228">
        <v>8272</v>
      </c>
      <c r="F123" s="227"/>
    </row>
    <row r="124" spans="1:6" ht="22.2" customHeight="1">
      <c r="A124" s="10" t="s">
        <v>3277</v>
      </c>
      <c r="B124" s="10" t="s">
        <v>3280</v>
      </c>
      <c r="C124" s="10">
        <v>45</v>
      </c>
      <c r="D124" s="10">
        <v>61</v>
      </c>
      <c r="E124" s="228">
        <v>5056</v>
      </c>
      <c r="F124" s="227"/>
    </row>
    <row r="125" spans="1:6" ht="22.2" customHeight="1">
      <c r="A125" s="10" t="s">
        <v>3279</v>
      </c>
      <c r="B125" s="10" t="s">
        <v>3282</v>
      </c>
      <c r="C125" s="10">
        <v>46</v>
      </c>
      <c r="D125" s="10">
        <v>70</v>
      </c>
      <c r="E125" s="228">
        <v>4496</v>
      </c>
      <c r="F125" s="227"/>
    </row>
    <row r="126" spans="1:6" ht="22.2" customHeight="1">
      <c r="A126" s="10" t="s">
        <v>3281</v>
      </c>
      <c r="B126" s="10" t="s">
        <v>3284</v>
      </c>
      <c r="C126" s="10">
        <v>41</v>
      </c>
      <c r="D126" s="10">
        <v>68</v>
      </c>
      <c r="E126" s="228">
        <v>4235</v>
      </c>
      <c r="F126" s="227"/>
    </row>
    <row r="127" spans="1:6" ht="22.2" customHeight="1">
      <c r="A127" s="10" t="s">
        <v>3283</v>
      </c>
      <c r="B127" s="10" t="s">
        <v>3286</v>
      </c>
      <c r="C127" s="10">
        <v>39</v>
      </c>
      <c r="D127" s="10">
        <v>57</v>
      </c>
      <c r="E127" s="228">
        <v>8584</v>
      </c>
      <c r="F127" s="227"/>
    </row>
    <row r="128" spans="1:6" ht="22.2" customHeight="1">
      <c r="A128" s="10" t="s">
        <v>3285</v>
      </c>
      <c r="B128" s="10" t="s">
        <v>3288</v>
      </c>
      <c r="C128" s="10">
        <v>45</v>
      </c>
      <c r="D128" s="10">
        <v>68</v>
      </c>
      <c r="E128" s="228">
        <v>994</v>
      </c>
      <c r="F128" s="227"/>
    </row>
    <row r="129" spans="1:6" ht="22.2" customHeight="1">
      <c r="A129" s="10" t="s">
        <v>3287</v>
      </c>
      <c r="B129" s="10" t="s">
        <v>3291</v>
      </c>
      <c r="C129" s="10">
        <v>46</v>
      </c>
      <c r="D129" s="10">
        <v>61</v>
      </c>
      <c r="E129" s="228">
        <v>4744</v>
      </c>
      <c r="F129" s="227"/>
    </row>
    <row r="130" spans="1:6" ht="22.2" customHeight="1">
      <c r="A130" s="10" t="s">
        <v>3290</v>
      </c>
      <c r="B130" s="10" t="s">
        <v>3296</v>
      </c>
      <c r="C130" s="10">
        <v>29</v>
      </c>
      <c r="D130" s="10">
        <v>55</v>
      </c>
      <c r="E130" s="228">
        <v>9502</v>
      </c>
      <c r="F130" s="227"/>
    </row>
    <row r="131" spans="1:6" ht="22.2" customHeight="1">
      <c r="A131" s="10" t="s">
        <v>3292</v>
      </c>
      <c r="B131" s="10" t="s">
        <v>3298</v>
      </c>
      <c r="C131" s="10">
        <v>35</v>
      </c>
      <c r="D131" s="10">
        <v>55</v>
      </c>
      <c r="E131" s="228">
        <v>7032</v>
      </c>
      <c r="F131" s="227"/>
    </row>
    <row r="132" spans="1:6" ht="22.2" customHeight="1">
      <c r="A132" s="10" t="s">
        <v>3293</v>
      </c>
      <c r="B132" s="10" t="s">
        <v>3300</v>
      </c>
      <c r="C132" s="10">
        <v>35</v>
      </c>
      <c r="D132" s="10">
        <v>64</v>
      </c>
      <c r="E132" s="228">
        <v>497</v>
      </c>
      <c r="F132" s="227"/>
    </row>
    <row r="133" spans="1:6" ht="22.2" customHeight="1">
      <c r="A133" s="10" t="s">
        <v>3294</v>
      </c>
      <c r="B133" s="10" t="s">
        <v>3301</v>
      </c>
      <c r="C133" s="10">
        <v>33</v>
      </c>
      <c r="D133" s="10">
        <v>60</v>
      </c>
      <c r="E133" s="228">
        <v>8693</v>
      </c>
      <c r="F133" s="227"/>
    </row>
    <row r="134" spans="1:6" ht="22.2" customHeight="1">
      <c r="A134" s="10" t="s">
        <v>3295</v>
      </c>
      <c r="B134" s="10" t="s">
        <v>3274</v>
      </c>
      <c r="C134" s="10">
        <v>11</v>
      </c>
      <c r="D134" s="10">
        <v>69</v>
      </c>
      <c r="E134" s="228">
        <v>3145</v>
      </c>
      <c r="F134" s="227"/>
    </row>
    <row r="135" spans="1:6" ht="22.2" customHeight="1">
      <c r="A135" s="10" t="s">
        <v>3297</v>
      </c>
      <c r="B135" s="10" t="s">
        <v>3276</v>
      </c>
      <c r="C135" s="10">
        <v>27</v>
      </c>
      <c r="D135" s="10">
        <v>51</v>
      </c>
      <c r="E135" s="228">
        <v>7396</v>
      </c>
      <c r="F135" s="227"/>
    </row>
    <row r="136" spans="1:6" ht="22.2" customHeight="1">
      <c r="A136" s="10" t="s">
        <v>3299</v>
      </c>
      <c r="B136" s="10" t="s">
        <v>3278</v>
      </c>
      <c r="C136" s="10">
        <v>25</v>
      </c>
      <c r="D136" s="10">
        <v>56</v>
      </c>
      <c r="E136" s="228">
        <v>656</v>
      </c>
      <c r="F136" s="227"/>
    </row>
    <row r="137" spans="1:6" ht="22.2" customHeight="1">
      <c r="A137" s="10" t="s">
        <v>3273</v>
      </c>
      <c r="B137" s="10" t="s">
        <v>3280</v>
      </c>
      <c r="C137" s="10">
        <v>13</v>
      </c>
      <c r="D137" s="10">
        <v>64</v>
      </c>
      <c r="E137" s="228">
        <v>6370</v>
      </c>
      <c r="F137" s="227"/>
    </row>
    <row r="138" spans="1:6" ht="22.2" customHeight="1">
      <c r="A138" s="10" t="s">
        <v>3275</v>
      </c>
      <c r="B138" s="10" t="s">
        <v>3282</v>
      </c>
      <c r="C138" s="10">
        <v>27</v>
      </c>
      <c r="D138" s="10">
        <v>52</v>
      </c>
      <c r="E138" s="228">
        <v>2078</v>
      </c>
      <c r="F138" s="227"/>
    </row>
    <row r="139" spans="1:6" ht="22.2" customHeight="1">
      <c r="A139" s="10" t="s">
        <v>3277</v>
      </c>
      <c r="B139" s="10" t="s">
        <v>3284</v>
      </c>
      <c r="C139" s="10">
        <v>38</v>
      </c>
      <c r="D139" s="10">
        <v>53</v>
      </c>
      <c r="E139" s="228">
        <v>1436</v>
      </c>
      <c r="F139" s="227"/>
    </row>
    <row r="140" spans="1:6" ht="22.2" customHeight="1">
      <c r="A140" s="10" t="s">
        <v>3279</v>
      </c>
      <c r="B140" s="10" t="s">
        <v>3286</v>
      </c>
      <c r="C140" s="10">
        <v>10</v>
      </c>
      <c r="D140" s="10">
        <v>59</v>
      </c>
      <c r="E140" s="228">
        <v>773</v>
      </c>
      <c r="F140" s="227"/>
    </row>
    <row r="141" spans="1:6" ht="22.2" customHeight="1">
      <c r="A141" s="10" t="s">
        <v>3281</v>
      </c>
      <c r="B141" s="10" t="s">
        <v>3288</v>
      </c>
      <c r="C141" s="10">
        <v>38</v>
      </c>
      <c r="D141" s="10">
        <v>52</v>
      </c>
      <c r="E141" s="228">
        <v>9980</v>
      </c>
      <c r="F141" s="227"/>
    </row>
    <row r="142" spans="1:6" ht="22.2" customHeight="1">
      <c r="A142" s="10" t="s">
        <v>3283</v>
      </c>
      <c r="B142" s="10" t="s">
        <v>3291</v>
      </c>
      <c r="C142" s="10">
        <v>50</v>
      </c>
      <c r="D142" s="10">
        <v>59</v>
      </c>
      <c r="E142" s="228">
        <v>5843</v>
      </c>
      <c r="F142" s="227"/>
    </row>
    <row r="143" spans="1:6" ht="22.2" customHeight="1">
      <c r="A143" s="10" t="s">
        <v>3285</v>
      </c>
      <c r="B143" s="10" t="s">
        <v>3296</v>
      </c>
      <c r="C143" s="10">
        <v>28</v>
      </c>
      <c r="D143" s="10">
        <v>68</v>
      </c>
      <c r="E143" s="228">
        <v>3800</v>
      </c>
      <c r="F143" s="227"/>
    </row>
    <row r="144" spans="1:6" ht="22.2" customHeight="1">
      <c r="A144" s="10" t="s">
        <v>3287</v>
      </c>
      <c r="B144" s="10" t="s">
        <v>3298</v>
      </c>
      <c r="C144" s="10">
        <v>47</v>
      </c>
      <c r="D144" s="10">
        <v>66</v>
      </c>
      <c r="E144" s="228">
        <v>9629</v>
      </c>
      <c r="F144" s="227"/>
    </row>
    <row r="145" spans="1:6" ht="22.2" customHeight="1">
      <c r="A145" s="10" t="s">
        <v>3290</v>
      </c>
      <c r="B145" s="10" t="s">
        <v>3300</v>
      </c>
      <c r="C145" s="10">
        <v>10</v>
      </c>
      <c r="D145" s="10">
        <v>53</v>
      </c>
      <c r="E145" s="228">
        <v>206</v>
      </c>
      <c r="F145" s="227"/>
    </row>
    <row r="146" spans="1:6" ht="22.2" customHeight="1">
      <c r="A146" s="10" t="s">
        <v>3292</v>
      </c>
      <c r="B146" s="10" t="s">
        <v>3301</v>
      </c>
      <c r="C146" s="10">
        <v>33</v>
      </c>
      <c r="D146" s="10">
        <v>63</v>
      </c>
      <c r="E146" s="228">
        <v>5050</v>
      </c>
      <c r="F146" s="227"/>
    </row>
    <row r="147" spans="1:6" ht="22.2" customHeight="1">
      <c r="A147" s="10" t="s">
        <v>3293</v>
      </c>
      <c r="B147" s="10" t="s">
        <v>3274</v>
      </c>
      <c r="C147" s="10">
        <v>48</v>
      </c>
      <c r="D147" s="10">
        <v>70</v>
      </c>
      <c r="E147" s="228">
        <v>6329</v>
      </c>
      <c r="F147" s="227"/>
    </row>
    <row r="148" spans="1:6" ht="22.2" customHeight="1">
      <c r="A148" s="10" t="s">
        <v>3294</v>
      </c>
      <c r="B148" s="10" t="s">
        <v>3276</v>
      </c>
      <c r="C148" s="10">
        <v>42</v>
      </c>
      <c r="D148" s="10">
        <v>60</v>
      </c>
      <c r="E148" s="228">
        <v>9184</v>
      </c>
      <c r="F148" s="227"/>
    </row>
    <row r="149" spans="1:6" ht="22.2" customHeight="1">
      <c r="A149" s="10" t="s">
        <v>3295</v>
      </c>
      <c r="B149" s="10" t="s">
        <v>3278</v>
      </c>
      <c r="C149" s="10">
        <v>47</v>
      </c>
      <c r="D149" s="10">
        <v>69</v>
      </c>
      <c r="E149" s="228">
        <v>8034</v>
      </c>
      <c r="F149" s="227"/>
    </row>
    <row r="150" spans="1:6" ht="22.2" customHeight="1">
      <c r="A150" s="10" t="s">
        <v>3297</v>
      </c>
      <c r="B150" s="10" t="s">
        <v>3280</v>
      </c>
      <c r="C150" s="10">
        <v>42</v>
      </c>
      <c r="D150" s="10">
        <v>60</v>
      </c>
      <c r="E150" s="228">
        <v>714</v>
      </c>
      <c r="F150" s="227"/>
    </row>
    <row r="151" spans="1:6" ht="22.2" customHeight="1">
      <c r="A151" s="10" t="s">
        <v>3299</v>
      </c>
      <c r="B151" s="10" t="s">
        <v>3282</v>
      </c>
      <c r="C151" s="10">
        <v>43</v>
      </c>
      <c r="D151" s="10">
        <v>58</v>
      </c>
      <c r="E151" s="228">
        <v>5797</v>
      </c>
      <c r="F151" s="227"/>
    </row>
    <row r="152" spans="1:6" ht="22.2" customHeight="1">
      <c r="A152" s="10" t="s">
        <v>3273</v>
      </c>
      <c r="B152" s="10" t="s">
        <v>3284</v>
      </c>
      <c r="C152" s="10">
        <v>34</v>
      </c>
      <c r="D152" s="10">
        <v>53</v>
      </c>
      <c r="E152" s="228">
        <v>3140</v>
      </c>
      <c r="F152" s="227"/>
    </row>
    <row r="153" spans="1:6" ht="22.2" customHeight="1">
      <c r="A153" s="10" t="s">
        <v>3275</v>
      </c>
      <c r="B153" s="10" t="s">
        <v>3286</v>
      </c>
      <c r="C153" s="10">
        <v>46</v>
      </c>
      <c r="D153" s="10">
        <v>61</v>
      </c>
      <c r="E153" s="228">
        <v>4336</v>
      </c>
      <c r="F153" s="227"/>
    </row>
    <row r="154" spans="1:6" ht="22.2" customHeight="1">
      <c r="A154" s="10" t="s">
        <v>3277</v>
      </c>
      <c r="B154" s="10" t="s">
        <v>3288</v>
      </c>
      <c r="C154" s="10">
        <v>21</v>
      </c>
      <c r="D154" s="10">
        <v>56</v>
      </c>
      <c r="E154" s="228">
        <v>5387</v>
      </c>
      <c r="F154" s="227"/>
    </row>
    <row r="155" spans="1:6" ht="22.2" customHeight="1">
      <c r="A155" s="10" t="s">
        <v>3279</v>
      </c>
      <c r="B155" s="10" t="s">
        <v>3291</v>
      </c>
      <c r="C155" s="10">
        <v>11</v>
      </c>
      <c r="D155" s="10">
        <v>60</v>
      </c>
      <c r="E155" s="228">
        <v>9351</v>
      </c>
      <c r="F155" s="227"/>
    </row>
    <row r="156" spans="1:6" ht="22.2" customHeight="1">
      <c r="A156" s="10" t="s">
        <v>3281</v>
      </c>
      <c r="B156" s="10" t="s">
        <v>3296</v>
      </c>
      <c r="C156" s="10">
        <v>12</v>
      </c>
      <c r="D156" s="10">
        <v>53</v>
      </c>
      <c r="E156" s="228">
        <v>2395</v>
      </c>
      <c r="F156" s="227"/>
    </row>
    <row r="157" spans="1:6" ht="22.2" customHeight="1">
      <c r="A157" s="10" t="s">
        <v>3283</v>
      </c>
      <c r="B157" s="10" t="s">
        <v>3298</v>
      </c>
      <c r="C157" s="10">
        <v>15</v>
      </c>
      <c r="D157" s="10">
        <v>56</v>
      </c>
      <c r="E157" s="228">
        <v>4910</v>
      </c>
      <c r="F157" s="227"/>
    </row>
    <row r="158" spans="1:6" ht="22.2" customHeight="1">
      <c r="A158" s="10" t="s">
        <v>3285</v>
      </c>
      <c r="B158" s="10" t="s">
        <v>3300</v>
      </c>
      <c r="C158" s="10">
        <v>37</v>
      </c>
      <c r="D158" s="10">
        <v>57</v>
      </c>
      <c r="E158" s="228">
        <v>1699</v>
      </c>
      <c r="F158" s="227"/>
    </row>
    <row r="159" spans="1:6" ht="22.2" customHeight="1">
      <c r="A159" s="10" t="s">
        <v>3287</v>
      </c>
      <c r="B159" s="10" t="s">
        <v>3301</v>
      </c>
      <c r="C159" s="10">
        <v>39</v>
      </c>
      <c r="D159" s="10">
        <v>59</v>
      </c>
      <c r="E159" s="228">
        <v>7715</v>
      </c>
      <c r="F159" s="227"/>
    </row>
    <row r="160" spans="1:6" ht="22.2" customHeight="1">
      <c r="A160" s="10" t="s">
        <v>3290</v>
      </c>
      <c r="B160" s="10" t="s">
        <v>3274</v>
      </c>
      <c r="C160" s="10">
        <v>50</v>
      </c>
      <c r="D160" s="10">
        <v>66</v>
      </c>
      <c r="E160" s="228">
        <v>5654</v>
      </c>
      <c r="F160" s="227"/>
    </row>
    <row r="161" spans="1:6" ht="22.2" customHeight="1">
      <c r="A161" s="10" t="s">
        <v>3292</v>
      </c>
      <c r="B161" s="10" t="s">
        <v>3276</v>
      </c>
      <c r="C161" s="10">
        <v>34</v>
      </c>
      <c r="D161" s="10">
        <v>67</v>
      </c>
      <c r="E161" s="228">
        <v>9416</v>
      </c>
      <c r="F161" s="227"/>
    </row>
    <row r="162" spans="1:6" ht="22.2" customHeight="1">
      <c r="A162" s="10" t="s">
        <v>3293</v>
      </c>
      <c r="B162" s="10" t="s">
        <v>3278</v>
      </c>
      <c r="C162" s="10">
        <v>38</v>
      </c>
      <c r="D162" s="10">
        <v>56</v>
      </c>
      <c r="E162" s="228">
        <v>3273</v>
      </c>
      <c r="F162" s="227"/>
    </row>
    <row r="163" spans="1:6" ht="22.2" customHeight="1">
      <c r="A163" s="10" t="s">
        <v>3294</v>
      </c>
      <c r="B163" s="10" t="s">
        <v>3280</v>
      </c>
      <c r="C163" s="10">
        <v>16</v>
      </c>
      <c r="D163" s="10">
        <v>69</v>
      </c>
      <c r="E163" s="228">
        <v>5664</v>
      </c>
      <c r="F163" s="227"/>
    </row>
    <row r="164" spans="1:6" ht="22.2" customHeight="1">
      <c r="A164" s="10" t="s">
        <v>3295</v>
      </c>
      <c r="B164" s="10" t="s">
        <v>3282</v>
      </c>
      <c r="C164" s="10">
        <v>17</v>
      </c>
      <c r="D164" s="10">
        <v>53</v>
      </c>
      <c r="E164" s="228">
        <v>1310</v>
      </c>
      <c r="F164" s="227"/>
    </row>
    <row r="165" spans="1:6" ht="22.2" customHeight="1">
      <c r="A165" s="10" t="s">
        <v>3297</v>
      </c>
      <c r="B165" s="10" t="s">
        <v>3284</v>
      </c>
      <c r="C165" s="10">
        <v>24</v>
      </c>
      <c r="D165" s="10">
        <v>55</v>
      </c>
      <c r="E165" s="228">
        <v>4790</v>
      </c>
      <c r="F165" s="227"/>
    </row>
    <row r="166" spans="1:6" ht="22.2" customHeight="1">
      <c r="A166" s="10" t="s">
        <v>3299</v>
      </c>
      <c r="B166" s="10" t="s">
        <v>3286</v>
      </c>
      <c r="C166" s="10">
        <v>18</v>
      </c>
      <c r="D166" s="10">
        <v>67</v>
      </c>
      <c r="E166" s="228">
        <v>2822</v>
      </c>
      <c r="F166" s="227"/>
    </row>
    <row r="167" spans="1:6" ht="22.2" customHeight="1">
      <c r="A167" s="10" t="s">
        <v>3273</v>
      </c>
      <c r="B167" s="10" t="s">
        <v>3288</v>
      </c>
      <c r="C167" s="10">
        <v>43</v>
      </c>
      <c r="D167" s="10">
        <v>53</v>
      </c>
      <c r="E167" s="228">
        <v>2834</v>
      </c>
      <c r="F167" s="227"/>
    </row>
    <row r="168" spans="1:6" ht="22.2" customHeight="1">
      <c r="A168" s="10" t="s">
        <v>3275</v>
      </c>
      <c r="B168" s="10" t="s">
        <v>3291</v>
      </c>
      <c r="C168" s="10">
        <v>48</v>
      </c>
      <c r="D168" s="10">
        <v>67</v>
      </c>
      <c r="E168" s="228">
        <v>8541</v>
      </c>
      <c r="F168" s="227"/>
    </row>
    <row r="169" spans="1:6" ht="22.2" customHeight="1">
      <c r="A169" s="10" t="s">
        <v>3277</v>
      </c>
      <c r="B169" s="10" t="s">
        <v>3296</v>
      </c>
      <c r="C169" s="10">
        <v>15</v>
      </c>
      <c r="D169" s="10">
        <v>70</v>
      </c>
      <c r="E169" s="228">
        <v>2381</v>
      </c>
      <c r="F169" s="227"/>
    </row>
    <row r="170" spans="1:6" ht="22.2" customHeight="1">
      <c r="A170" s="10" t="s">
        <v>3279</v>
      </c>
      <c r="B170" s="10" t="s">
        <v>3298</v>
      </c>
      <c r="C170" s="10">
        <v>35</v>
      </c>
      <c r="D170" s="10">
        <v>51</v>
      </c>
      <c r="E170" s="228">
        <v>988</v>
      </c>
      <c r="F170" s="227"/>
    </row>
    <row r="171" spans="1:6" ht="22.2" customHeight="1">
      <c r="A171" s="10" t="s">
        <v>3281</v>
      </c>
      <c r="B171" s="10" t="s">
        <v>3300</v>
      </c>
      <c r="C171" s="10">
        <v>44</v>
      </c>
      <c r="D171" s="10">
        <v>63</v>
      </c>
      <c r="E171" s="228">
        <v>5528</v>
      </c>
      <c r="F171" s="227"/>
    </row>
    <row r="172" spans="1:6" ht="22.2" customHeight="1">
      <c r="A172" s="10" t="s">
        <v>3283</v>
      </c>
      <c r="B172" s="10" t="s">
        <v>3301</v>
      </c>
      <c r="C172" s="10">
        <v>37</v>
      </c>
      <c r="D172" s="10">
        <v>51</v>
      </c>
      <c r="E172" s="228">
        <v>8643</v>
      </c>
      <c r="F172" s="227"/>
    </row>
    <row r="173" spans="1:6" ht="22.2" customHeight="1">
      <c r="A173" s="10" t="s">
        <v>3285</v>
      </c>
      <c r="B173" s="10" t="s">
        <v>3274</v>
      </c>
      <c r="C173" s="10">
        <v>22</v>
      </c>
      <c r="D173" s="10">
        <v>61</v>
      </c>
      <c r="E173" s="228">
        <v>861</v>
      </c>
      <c r="F173" s="227"/>
    </row>
    <row r="174" spans="1:6" ht="22.2" customHeight="1">
      <c r="A174" s="10" t="s">
        <v>3287</v>
      </c>
      <c r="B174" s="10" t="s">
        <v>3276</v>
      </c>
      <c r="C174" s="10">
        <v>16</v>
      </c>
      <c r="D174" s="10">
        <v>59</v>
      </c>
      <c r="E174" s="228">
        <v>5361</v>
      </c>
      <c r="F174" s="227"/>
    </row>
    <row r="175" spans="1:6" ht="22.2" customHeight="1">
      <c r="A175" s="10" t="s">
        <v>3290</v>
      </c>
      <c r="B175" s="10" t="s">
        <v>3278</v>
      </c>
      <c r="C175" s="10">
        <v>34</v>
      </c>
      <c r="D175" s="10">
        <v>53</v>
      </c>
      <c r="E175" s="228">
        <v>980</v>
      </c>
      <c r="F175" s="227"/>
    </row>
    <row r="176" spans="1:6" ht="22.2" customHeight="1">
      <c r="A176" s="10" t="s">
        <v>3292</v>
      </c>
      <c r="B176" s="10" t="s">
        <v>3280</v>
      </c>
      <c r="C176" s="10">
        <v>38</v>
      </c>
      <c r="D176" s="10">
        <v>51</v>
      </c>
      <c r="E176" s="228">
        <v>5455</v>
      </c>
      <c r="F176" s="227"/>
    </row>
    <row r="177" spans="1:6" ht="22.2" customHeight="1">
      <c r="A177" s="10" t="s">
        <v>3293</v>
      </c>
      <c r="B177" s="10" t="s">
        <v>3282</v>
      </c>
      <c r="C177" s="10">
        <v>41</v>
      </c>
      <c r="D177" s="10">
        <v>59</v>
      </c>
      <c r="E177" s="228">
        <v>9822</v>
      </c>
      <c r="F177" s="227"/>
    </row>
    <row r="178" spans="1:6" ht="22.2" customHeight="1">
      <c r="A178" s="10" t="s">
        <v>3294</v>
      </c>
      <c r="B178" s="10" t="s">
        <v>3284</v>
      </c>
      <c r="C178" s="10">
        <v>16</v>
      </c>
      <c r="D178" s="10">
        <v>63</v>
      </c>
      <c r="E178" s="228">
        <v>301</v>
      </c>
      <c r="F178" s="227"/>
    </row>
    <row r="179" spans="1:6" ht="22.2" customHeight="1">
      <c r="A179" s="10" t="s">
        <v>3295</v>
      </c>
      <c r="B179" s="10" t="s">
        <v>3286</v>
      </c>
      <c r="C179" s="10">
        <v>18</v>
      </c>
      <c r="D179" s="10">
        <v>62</v>
      </c>
      <c r="E179" s="228">
        <v>618</v>
      </c>
      <c r="F179" s="227"/>
    </row>
    <row r="180" spans="1:6" ht="22.2" customHeight="1">
      <c r="A180" s="10" t="s">
        <v>3297</v>
      </c>
      <c r="B180" s="10" t="s">
        <v>3288</v>
      </c>
      <c r="C180" s="10">
        <v>39</v>
      </c>
      <c r="D180" s="10">
        <v>53</v>
      </c>
      <c r="E180" s="228">
        <v>836</v>
      </c>
      <c r="F180" s="227"/>
    </row>
    <row r="181" spans="1:6" ht="22.2" customHeight="1">
      <c r="A181" s="10" t="s">
        <v>3299</v>
      </c>
      <c r="B181" s="10" t="s">
        <v>3291</v>
      </c>
      <c r="C181" s="10">
        <v>17</v>
      </c>
      <c r="D181" s="10">
        <v>70</v>
      </c>
      <c r="E181" s="228">
        <v>5953</v>
      </c>
      <c r="F181" s="227"/>
    </row>
    <row r="182" spans="1:6" ht="22.2" customHeight="1">
      <c r="A182" s="10" t="s">
        <v>3273</v>
      </c>
      <c r="B182" s="10" t="s">
        <v>3296</v>
      </c>
      <c r="C182" s="10">
        <v>22</v>
      </c>
      <c r="D182" s="10">
        <v>54</v>
      </c>
      <c r="E182" s="228">
        <v>1545</v>
      </c>
      <c r="F182" s="227"/>
    </row>
    <row r="183" spans="1:6" ht="22.2" customHeight="1">
      <c r="A183" s="10" t="s">
        <v>3275</v>
      </c>
      <c r="B183" s="10" t="s">
        <v>3298</v>
      </c>
      <c r="C183" s="10">
        <v>35</v>
      </c>
      <c r="D183" s="10">
        <v>69</v>
      </c>
      <c r="E183" s="228">
        <v>7436</v>
      </c>
      <c r="F183" s="227"/>
    </row>
    <row r="184" spans="1:6" ht="22.2" customHeight="1">
      <c r="A184" s="10" t="s">
        <v>3277</v>
      </c>
      <c r="B184" s="10" t="s">
        <v>3300</v>
      </c>
      <c r="C184" s="10">
        <v>10</v>
      </c>
      <c r="D184" s="10">
        <v>56</v>
      </c>
      <c r="E184" s="228">
        <v>8694</v>
      </c>
      <c r="F184" s="227"/>
    </row>
    <row r="185" spans="1:6" ht="22.2" customHeight="1">
      <c r="A185" s="10" t="s">
        <v>3279</v>
      </c>
      <c r="B185" s="10" t="s">
        <v>3301</v>
      </c>
      <c r="C185" s="10">
        <v>29</v>
      </c>
      <c r="D185" s="10">
        <v>56</v>
      </c>
      <c r="E185" s="228">
        <v>6582</v>
      </c>
      <c r="F185" s="227"/>
    </row>
    <row r="186" spans="1:6" ht="22.2" customHeight="1">
      <c r="A186" s="10" t="s">
        <v>3281</v>
      </c>
      <c r="B186" s="10" t="s">
        <v>3274</v>
      </c>
      <c r="C186" s="10">
        <v>44</v>
      </c>
      <c r="D186" s="10">
        <v>63</v>
      </c>
      <c r="E186" s="228">
        <v>4015</v>
      </c>
      <c r="F186" s="227"/>
    </row>
    <row r="187" spans="1:6" ht="22.2" customHeight="1">
      <c r="A187" s="10" t="s">
        <v>3283</v>
      </c>
      <c r="B187" s="10" t="s">
        <v>3276</v>
      </c>
      <c r="C187" s="10">
        <v>27</v>
      </c>
      <c r="D187" s="10">
        <v>66</v>
      </c>
      <c r="E187" s="228">
        <v>6522</v>
      </c>
      <c r="F187" s="227"/>
    </row>
    <row r="188" spans="1:6" ht="22.2" customHeight="1">
      <c r="A188" s="10" t="s">
        <v>3285</v>
      </c>
      <c r="B188" s="10" t="s">
        <v>3278</v>
      </c>
      <c r="C188" s="10">
        <v>25</v>
      </c>
      <c r="D188" s="10">
        <v>52</v>
      </c>
      <c r="E188" s="228">
        <v>9723</v>
      </c>
      <c r="F188" s="227"/>
    </row>
    <row r="189" spans="1:6" ht="22.2" customHeight="1">
      <c r="A189" s="10" t="s">
        <v>3287</v>
      </c>
      <c r="B189" s="10" t="s">
        <v>3280</v>
      </c>
      <c r="C189" s="10">
        <v>36</v>
      </c>
      <c r="D189" s="10">
        <v>54</v>
      </c>
      <c r="E189" s="228">
        <v>1077</v>
      </c>
      <c r="F189" s="227"/>
    </row>
    <row r="190" spans="1:6" ht="22.2" customHeight="1">
      <c r="A190" s="10" t="s">
        <v>3290</v>
      </c>
      <c r="B190" s="10" t="s">
        <v>3282</v>
      </c>
      <c r="C190" s="10">
        <v>17</v>
      </c>
      <c r="D190" s="10">
        <v>66</v>
      </c>
      <c r="E190" s="228">
        <v>5721</v>
      </c>
      <c r="F190" s="227"/>
    </row>
    <row r="191" spans="1:6" ht="22.2" customHeight="1">
      <c r="A191" s="10" t="s">
        <v>3292</v>
      </c>
      <c r="B191" s="10" t="s">
        <v>3284</v>
      </c>
      <c r="C191" s="10">
        <v>17</v>
      </c>
      <c r="D191" s="10">
        <v>63</v>
      </c>
      <c r="E191" s="228">
        <v>7423</v>
      </c>
      <c r="F191" s="227"/>
    </row>
    <row r="192" spans="1:6" ht="22.2" customHeight="1">
      <c r="A192" s="10" t="s">
        <v>3293</v>
      </c>
      <c r="B192" s="10" t="s">
        <v>3286</v>
      </c>
      <c r="C192" s="10">
        <v>48</v>
      </c>
      <c r="D192" s="10">
        <v>62</v>
      </c>
      <c r="E192" s="228">
        <v>7731</v>
      </c>
      <c r="F192" s="227"/>
    </row>
    <row r="193" spans="1:6" ht="22.2" customHeight="1">
      <c r="A193" s="10" t="s">
        <v>3294</v>
      </c>
      <c r="B193" s="10" t="s">
        <v>3288</v>
      </c>
      <c r="C193" s="10">
        <v>41</v>
      </c>
      <c r="D193" s="10">
        <v>51</v>
      </c>
      <c r="E193" s="228">
        <v>6430</v>
      </c>
      <c r="F193" s="227"/>
    </row>
    <row r="194" spans="1:6" ht="22.2" customHeight="1">
      <c r="A194" s="10" t="s">
        <v>3295</v>
      </c>
      <c r="B194" s="10" t="s">
        <v>3291</v>
      </c>
      <c r="C194" s="10">
        <v>13</v>
      </c>
      <c r="D194" s="10">
        <v>66</v>
      </c>
      <c r="E194" s="228">
        <v>410</v>
      </c>
      <c r="F194" s="227"/>
    </row>
    <row r="195" spans="1:6" ht="22.2" customHeight="1">
      <c r="A195" s="10" t="s">
        <v>3297</v>
      </c>
      <c r="B195" s="10" t="s">
        <v>3296</v>
      </c>
      <c r="C195" s="10">
        <v>43</v>
      </c>
      <c r="D195" s="10">
        <v>60</v>
      </c>
      <c r="E195" s="228">
        <v>2059</v>
      </c>
      <c r="F195" s="227"/>
    </row>
    <row r="196" spans="1:6" ht="22.2" customHeight="1">
      <c r="A196" s="10" t="s">
        <v>3299</v>
      </c>
      <c r="B196" s="10" t="s">
        <v>3298</v>
      </c>
      <c r="C196" s="10">
        <v>48</v>
      </c>
      <c r="D196" s="10">
        <v>60</v>
      </c>
      <c r="E196" s="228">
        <v>9610</v>
      </c>
      <c r="F196" s="227"/>
    </row>
    <row r="197" spans="1:6" ht="22.2" customHeight="1">
      <c r="A197" s="10" t="s">
        <v>3273</v>
      </c>
      <c r="B197" s="10" t="s">
        <v>3300</v>
      </c>
      <c r="C197" s="10">
        <v>41</v>
      </c>
      <c r="D197" s="10">
        <v>52</v>
      </c>
      <c r="E197" s="228">
        <v>9478</v>
      </c>
      <c r="F197" s="227"/>
    </row>
    <row r="198" spans="1:6" ht="22.2" customHeight="1">
      <c r="A198" s="10" t="s">
        <v>3275</v>
      </c>
      <c r="B198" s="10" t="s">
        <v>3301</v>
      </c>
      <c r="C198" s="10">
        <v>36</v>
      </c>
      <c r="D198" s="10">
        <v>65</v>
      </c>
      <c r="E198" s="228">
        <v>1015</v>
      </c>
      <c r="F198" s="227"/>
    </row>
    <row r="199" spans="1:6" ht="22.2" customHeight="1">
      <c r="A199" s="10" t="s">
        <v>3277</v>
      </c>
      <c r="B199" s="10" t="s">
        <v>3274</v>
      </c>
      <c r="C199" s="10">
        <v>34</v>
      </c>
      <c r="D199" s="10">
        <v>54</v>
      </c>
      <c r="E199" s="228">
        <v>5219</v>
      </c>
      <c r="F199" s="227"/>
    </row>
    <row r="200" spans="1:6" ht="22.2" customHeight="1">
      <c r="A200" s="10" t="s">
        <v>3279</v>
      </c>
      <c r="B200" s="10" t="s">
        <v>3276</v>
      </c>
      <c r="C200" s="10">
        <v>42</v>
      </c>
      <c r="D200" s="10">
        <v>58</v>
      </c>
      <c r="E200" s="228">
        <v>3648</v>
      </c>
      <c r="F200" s="227"/>
    </row>
    <row r="201" spans="1:6" ht="22.2" customHeight="1">
      <c r="A201" s="10" t="s">
        <v>3281</v>
      </c>
      <c r="B201" s="10" t="s">
        <v>3278</v>
      </c>
      <c r="C201" s="10">
        <v>40</v>
      </c>
      <c r="D201" s="10">
        <v>65</v>
      </c>
      <c r="E201" s="228">
        <v>336</v>
      </c>
      <c r="F201" s="227"/>
    </row>
    <row r="202" spans="1:6" ht="22.2" customHeight="1">
      <c r="A202" s="10" t="s">
        <v>3283</v>
      </c>
      <c r="B202" s="10" t="s">
        <v>3280</v>
      </c>
      <c r="C202" s="10">
        <v>14</v>
      </c>
      <c r="D202" s="10">
        <v>66</v>
      </c>
      <c r="E202" s="228">
        <v>5411</v>
      </c>
      <c r="F202" s="227"/>
    </row>
    <row r="203" spans="1:6" ht="22.2" customHeight="1">
      <c r="A203" s="10" t="s">
        <v>3285</v>
      </c>
      <c r="B203" s="10" t="s">
        <v>3282</v>
      </c>
      <c r="C203" s="10">
        <v>49</v>
      </c>
      <c r="D203" s="10">
        <v>55</v>
      </c>
      <c r="E203" s="228">
        <v>486</v>
      </c>
      <c r="F203" s="227"/>
    </row>
    <row r="204" spans="1:6" ht="22.2" customHeight="1">
      <c r="A204" s="10" t="s">
        <v>3287</v>
      </c>
      <c r="B204" s="10" t="s">
        <v>3284</v>
      </c>
      <c r="C204" s="10">
        <v>17</v>
      </c>
      <c r="D204" s="10">
        <v>65</v>
      </c>
      <c r="E204" s="228">
        <v>1834</v>
      </c>
      <c r="F204" s="227"/>
    </row>
    <row r="205" spans="1:6" ht="22.2" customHeight="1">
      <c r="A205" s="10" t="s">
        <v>3290</v>
      </c>
      <c r="B205" s="10" t="s">
        <v>3286</v>
      </c>
      <c r="C205" s="10">
        <v>49</v>
      </c>
      <c r="D205" s="10">
        <v>60</v>
      </c>
      <c r="E205" s="228">
        <v>3235</v>
      </c>
      <c r="F205" s="227"/>
    </row>
    <row r="206" spans="1:6" ht="22.2" customHeight="1">
      <c r="A206" s="10" t="s">
        <v>3292</v>
      </c>
      <c r="B206" s="10" t="s">
        <v>3288</v>
      </c>
      <c r="C206" s="10">
        <v>29</v>
      </c>
      <c r="D206" s="10">
        <v>67</v>
      </c>
      <c r="E206" s="228">
        <v>6840</v>
      </c>
      <c r="F206" s="227"/>
    </row>
    <row r="207" spans="1:6" ht="22.2" customHeight="1">
      <c r="A207" s="10" t="s">
        <v>3293</v>
      </c>
      <c r="B207" s="10" t="s">
        <v>3291</v>
      </c>
      <c r="C207" s="10">
        <v>30</v>
      </c>
      <c r="D207" s="10">
        <v>61</v>
      </c>
      <c r="E207" s="228">
        <v>2755</v>
      </c>
      <c r="F207" s="227"/>
    </row>
    <row r="208" spans="1:6" ht="22.2" customHeight="1">
      <c r="A208" s="10" t="s">
        <v>3294</v>
      </c>
      <c r="B208" s="10" t="s">
        <v>3296</v>
      </c>
      <c r="C208" s="10">
        <v>22</v>
      </c>
      <c r="D208" s="10">
        <v>51</v>
      </c>
      <c r="E208" s="228">
        <v>8827</v>
      </c>
      <c r="F208" s="227"/>
    </row>
    <row r="209" spans="1:6" ht="22.2" customHeight="1">
      <c r="A209" s="10" t="s">
        <v>3295</v>
      </c>
      <c r="B209" s="10" t="s">
        <v>3298</v>
      </c>
      <c r="C209" s="10">
        <v>28</v>
      </c>
      <c r="D209" s="10">
        <v>70</v>
      </c>
      <c r="E209" s="228">
        <v>2885</v>
      </c>
      <c r="F209" s="227"/>
    </row>
    <row r="210" spans="1:6" ht="22.2" customHeight="1">
      <c r="A210" s="10" t="s">
        <v>3297</v>
      </c>
      <c r="B210" s="10" t="s">
        <v>3300</v>
      </c>
      <c r="C210" s="10">
        <v>28</v>
      </c>
      <c r="D210" s="10">
        <v>59</v>
      </c>
      <c r="E210" s="228">
        <v>868</v>
      </c>
      <c r="F210" s="227"/>
    </row>
    <row r="211" spans="1:6" ht="22.2" customHeight="1">
      <c r="A211" s="10" t="s">
        <v>3299</v>
      </c>
      <c r="B211" s="10" t="s">
        <v>3301</v>
      </c>
      <c r="C211" s="10">
        <v>30</v>
      </c>
      <c r="D211" s="10">
        <v>70</v>
      </c>
      <c r="E211" s="228">
        <v>95</v>
      </c>
      <c r="F211" s="227"/>
    </row>
    <row r="212" spans="1:6" ht="22.2" customHeight="1">
      <c r="A212" s="10" t="s">
        <v>3273</v>
      </c>
      <c r="B212" s="10" t="s">
        <v>3274</v>
      </c>
      <c r="C212" s="10">
        <v>39</v>
      </c>
      <c r="D212" s="10">
        <v>70</v>
      </c>
      <c r="E212" s="228">
        <v>4535</v>
      </c>
      <c r="F212" s="227"/>
    </row>
    <row r="213" spans="1:6" ht="22.2" customHeight="1">
      <c r="A213" s="10" t="s">
        <v>3275</v>
      </c>
      <c r="B213" s="10" t="s">
        <v>3276</v>
      </c>
      <c r="C213" s="10">
        <v>30</v>
      </c>
      <c r="D213" s="10">
        <v>70</v>
      </c>
      <c r="E213" s="228">
        <v>5094</v>
      </c>
      <c r="F213" s="227"/>
    </row>
    <row r="214" spans="1:6" ht="22.2" customHeight="1">
      <c r="A214" s="10" t="s">
        <v>3277</v>
      </c>
      <c r="B214" s="10" t="s">
        <v>3278</v>
      </c>
      <c r="C214" s="10">
        <v>31</v>
      </c>
      <c r="D214" s="10">
        <v>58</v>
      </c>
      <c r="E214" s="228">
        <v>2870</v>
      </c>
      <c r="F214" s="227"/>
    </row>
    <row r="215" spans="1:6" ht="22.2" customHeight="1">
      <c r="A215" s="10" t="s">
        <v>3279</v>
      </c>
      <c r="B215" s="10" t="s">
        <v>3280</v>
      </c>
      <c r="C215" s="10">
        <v>18</v>
      </c>
      <c r="D215" s="10">
        <v>51</v>
      </c>
      <c r="E215" s="228">
        <v>1273</v>
      </c>
      <c r="F215" s="227"/>
    </row>
    <row r="216" spans="1:6" ht="22.2" customHeight="1">
      <c r="A216" s="10" t="s">
        <v>3281</v>
      </c>
      <c r="B216" s="10" t="s">
        <v>3282</v>
      </c>
      <c r="C216" s="10">
        <v>17</v>
      </c>
      <c r="D216" s="10">
        <v>62</v>
      </c>
      <c r="E216" s="228">
        <v>2203</v>
      </c>
      <c r="F216" s="227"/>
    </row>
    <row r="217" spans="1:6" ht="22.2" customHeight="1">
      <c r="A217" s="10" t="s">
        <v>3283</v>
      </c>
      <c r="B217" s="10" t="s">
        <v>3284</v>
      </c>
      <c r="C217" s="10">
        <v>12</v>
      </c>
      <c r="D217" s="10">
        <v>52</v>
      </c>
      <c r="E217" s="228">
        <v>3896</v>
      </c>
      <c r="F217" s="227"/>
    </row>
    <row r="218" spans="1:6" ht="22.2" customHeight="1">
      <c r="A218" s="10" t="s">
        <v>3285</v>
      </c>
      <c r="B218" s="10" t="s">
        <v>3286</v>
      </c>
      <c r="C218" s="10">
        <v>25</v>
      </c>
      <c r="D218" s="10">
        <v>64</v>
      </c>
      <c r="E218" s="228">
        <v>7035</v>
      </c>
      <c r="F218" s="227"/>
    </row>
    <row r="219" spans="1:6" ht="22.2" customHeight="1">
      <c r="A219" s="10" t="s">
        <v>3287</v>
      </c>
      <c r="B219" s="10" t="s">
        <v>3288</v>
      </c>
      <c r="C219" s="10">
        <v>21</v>
      </c>
      <c r="D219" s="10">
        <v>57</v>
      </c>
      <c r="E219" s="228">
        <v>7977</v>
      </c>
      <c r="F219" s="227"/>
    </row>
    <row r="220" spans="1:6" ht="22.2" customHeight="1">
      <c r="A220" s="10" t="s">
        <v>3290</v>
      </c>
      <c r="B220" s="10" t="s">
        <v>3291</v>
      </c>
      <c r="C220" s="10">
        <v>35</v>
      </c>
      <c r="D220" s="10">
        <v>68</v>
      </c>
      <c r="E220" s="228">
        <v>9899</v>
      </c>
      <c r="F220" s="227"/>
    </row>
    <row r="221" spans="1:6" ht="22.2" customHeight="1">
      <c r="A221" s="10" t="s">
        <v>3292</v>
      </c>
      <c r="B221" s="10" t="s">
        <v>3296</v>
      </c>
      <c r="C221" s="10">
        <v>39</v>
      </c>
      <c r="D221" s="10">
        <v>65</v>
      </c>
      <c r="E221" s="228">
        <v>4964</v>
      </c>
      <c r="F221" s="227"/>
    </row>
    <row r="222" spans="1:6" ht="22.2" customHeight="1">
      <c r="A222" s="10" t="s">
        <v>3293</v>
      </c>
      <c r="B222" s="10" t="s">
        <v>3298</v>
      </c>
      <c r="C222" s="10">
        <v>41</v>
      </c>
      <c r="D222" s="10">
        <v>68</v>
      </c>
      <c r="E222" s="228">
        <v>9526</v>
      </c>
      <c r="F222" s="227"/>
    </row>
    <row r="223" spans="1:6" ht="22.2" customHeight="1">
      <c r="A223" s="10" t="s">
        <v>3294</v>
      </c>
      <c r="B223" s="10" t="s">
        <v>3300</v>
      </c>
      <c r="C223" s="10">
        <v>16</v>
      </c>
      <c r="D223" s="10">
        <v>59</v>
      </c>
      <c r="E223" s="228">
        <v>6974</v>
      </c>
      <c r="F223" s="227"/>
    </row>
    <row r="224" spans="1:6" ht="22.2" customHeight="1">
      <c r="A224" s="10" t="s">
        <v>3295</v>
      </c>
      <c r="B224" s="10" t="s">
        <v>3301</v>
      </c>
      <c r="C224" s="10">
        <v>13</v>
      </c>
      <c r="D224" s="10">
        <v>63</v>
      </c>
      <c r="E224" s="228">
        <v>6041</v>
      </c>
      <c r="F224" s="227"/>
    </row>
    <row r="225" spans="1:6" ht="22.2" customHeight="1">
      <c r="A225" s="10" t="s">
        <v>3297</v>
      </c>
      <c r="B225" s="10" t="s">
        <v>3274</v>
      </c>
      <c r="C225" s="10">
        <v>19</v>
      </c>
      <c r="D225" s="10">
        <v>60</v>
      </c>
      <c r="E225" s="228">
        <v>2576</v>
      </c>
      <c r="F225" s="227"/>
    </row>
    <row r="226" spans="1:6" ht="22.2" customHeight="1">
      <c r="A226" s="10" t="s">
        <v>3299</v>
      </c>
      <c r="B226" s="10" t="s">
        <v>3276</v>
      </c>
      <c r="C226" s="10">
        <v>25</v>
      </c>
      <c r="D226" s="10">
        <v>65</v>
      </c>
      <c r="E226" s="228">
        <v>4008</v>
      </c>
      <c r="F226" s="227"/>
    </row>
    <row r="227" spans="1:6" ht="22.2" customHeight="1">
      <c r="A227" s="10" t="s">
        <v>3273</v>
      </c>
      <c r="B227" s="10" t="s">
        <v>3278</v>
      </c>
      <c r="C227" s="10">
        <v>12</v>
      </c>
      <c r="D227" s="10">
        <v>67</v>
      </c>
      <c r="E227" s="228">
        <v>2285</v>
      </c>
      <c r="F227" s="227"/>
    </row>
    <row r="228" spans="1:6" ht="22.2" customHeight="1">
      <c r="A228" s="10" t="s">
        <v>3275</v>
      </c>
      <c r="B228" s="10" t="s">
        <v>3280</v>
      </c>
      <c r="C228" s="10">
        <v>31</v>
      </c>
      <c r="D228" s="10">
        <v>53</v>
      </c>
      <c r="E228" s="228">
        <v>4963</v>
      </c>
      <c r="F228" s="227"/>
    </row>
    <row r="229" spans="1:6" ht="22.2" customHeight="1">
      <c r="A229" s="10" t="s">
        <v>3277</v>
      </c>
      <c r="B229" s="10" t="s">
        <v>3282</v>
      </c>
      <c r="C229" s="10">
        <v>45</v>
      </c>
      <c r="D229" s="10">
        <v>69</v>
      </c>
      <c r="E229" s="228">
        <v>7274</v>
      </c>
      <c r="F229" s="227"/>
    </row>
    <row r="230" spans="1:6" ht="22.2" customHeight="1">
      <c r="A230" s="10" t="s">
        <v>3279</v>
      </c>
      <c r="B230" s="10" t="s">
        <v>3284</v>
      </c>
      <c r="C230" s="10">
        <v>38</v>
      </c>
      <c r="D230" s="10">
        <v>70</v>
      </c>
      <c r="E230" s="228">
        <v>6227</v>
      </c>
      <c r="F230" s="227"/>
    </row>
    <row r="231" spans="1:6" ht="22.2" customHeight="1">
      <c r="A231" s="10" t="s">
        <v>3281</v>
      </c>
      <c r="B231" s="10" t="s">
        <v>3286</v>
      </c>
      <c r="C231" s="10">
        <v>25</v>
      </c>
      <c r="D231" s="10">
        <v>58</v>
      </c>
      <c r="E231" s="228">
        <v>722</v>
      </c>
      <c r="F231" s="227"/>
    </row>
    <row r="232" spans="1:6" ht="22.2" customHeight="1">
      <c r="A232" s="10" t="s">
        <v>3283</v>
      </c>
      <c r="B232" s="10" t="s">
        <v>3288</v>
      </c>
      <c r="C232" s="10">
        <v>45</v>
      </c>
      <c r="D232" s="10">
        <v>60</v>
      </c>
      <c r="E232" s="228">
        <v>5382</v>
      </c>
      <c r="F232" s="227"/>
    </row>
    <row r="233" spans="1:6" ht="22.2" customHeight="1">
      <c r="A233" s="10" t="s">
        <v>3285</v>
      </c>
      <c r="B233" s="10" t="s">
        <v>3291</v>
      </c>
      <c r="C233" s="10">
        <v>50</v>
      </c>
      <c r="D233" s="10">
        <v>58</v>
      </c>
      <c r="E233" s="228">
        <v>1639</v>
      </c>
      <c r="F233" s="227"/>
    </row>
    <row r="234" spans="1:6" ht="22.2" customHeight="1">
      <c r="A234" s="10" t="s">
        <v>3287</v>
      </c>
      <c r="B234" s="10" t="s">
        <v>3296</v>
      </c>
      <c r="C234" s="10">
        <v>42</v>
      </c>
      <c r="D234" s="10">
        <v>64</v>
      </c>
      <c r="E234" s="228">
        <v>9584</v>
      </c>
      <c r="F234" s="227"/>
    </row>
    <row r="235" spans="1:6" ht="22.2" customHeight="1">
      <c r="A235" s="10" t="s">
        <v>3290</v>
      </c>
      <c r="B235" s="10" t="s">
        <v>3298</v>
      </c>
      <c r="C235" s="10">
        <v>31</v>
      </c>
      <c r="D235" s="10">
        <v>51</v>
      </c>
      <c r="E235" s="228">
        <v>5784</v>
      </c>
      <c r="F235" s="227"/>
    </row>
    <row r="236" spans="1:6" ht="22.2" customHeight="1">
      <c r="A236" s="10" t="s">
        <v>3292</v>
      </c>
      <c r="B236" s="10" t="s">
        <v>3300</v>
      </c>
      <c r="C236" s="10">
        <v>15</v>
      </c>
      <c r="D236" s="10">
        <v>52</v>
      </c>
      <c r="E236" s="228">
        <v>8014</v>
      </c>
      <c r="F236" s="227"/>
    </row>
    <row r="237" spans="1:6" ht="22.2" customHeight="1">
      <c r="A237" s="10" t="s">
        <v>3293</v>
      </c>
      <c r="B237" s="10" t="s">
        <v>3301</v>
      </c>
      <c r="C237" s="10">
        <v>17</v>
      </c>
      <c r="D237" s="10">
        <v>62</v>
      </c>
      <c r="E237" s="228">
        <v>8573</v>
      </c>
      <c r="F237" s="227"/>
    </row>
    <row r="238" spans="1:6" ht="22.2" customHeight="1">
      <c r="A238" s="10" t="s">
        <v>3294</v>
      </c>
      <c r="B238" s="10" t="s">
        <v>3274</v>
      </c>
      <c r="C238" s="10">
        <v>37</v>
      </c>
      <c r="D238" s="10">
        <v>63</v>
      </c>
      <c r="E238" s="228">
        <v>2847</v>
      </c>
      <c r="F238" s="227"/>
    </row>
    <row r="239" spans="1:6" ht="22.2" customHeight="1">
      <c r="A239" s="10" t="s">
        <v>3295</v>
      </c>
      <c r="B239" s="10" t="s">
        <v>3276</v>
      </c>
      <c r="C239" s="10">
        <v>17</v>
      </c>
      <c r="D239" s="10">
        <v>70</v>
      </c>
      <c r="E239" s="228">
        <v>9064</v>
      </c>
      <c r="F239" s="227"/>
    </row>
    <row r="240" spans="1:6" ht="22.2" customHeight="1">
      <c r="A240" s="10" t="s">
        <v>3297</v>
      </c>
      <c r="B240" s="10" t="s">
        <v>3278</v>
      </c>
      <c r="C240" s="10">
        <v>49</v>
      </c>
      <c r="D240" s="10">
        <v>56</v>
      </c>
      <c r="E240" s="228">
        <v>4836</v>
      </c>
      <c r="F240" s="227"/>
    </row>
    <row r="241" spans="1:6" ht="22.2" customHeight="1">
      <c r="A241" s="10" t="s">
        <v>3299</v>
      </c>
      <c r="B241" s="10" t="s">
        <v>3280</v>
      </c>
      <c r="C241" s="10">
        <v>28</v>
      </c>
      <c r="D241" s="10">
        <v>67</v>
      </c>
      <c r="E241" s="228">
        <v>9842</v>
      </c>
      <c r="F241" s="227"/>
    </row>
    <row r="242" spans="1:6" ht="22.2" customHeight="1">
      <c r="A242" s="10" t="s">
        <v>3273</v>
      </c>
      <c r="B242" s="10" t="s">
        <v>3282</v>
      </c>
      <c r="C242" s="10">
        <v>20</v>
      </c>
      <c r="D242" s="10">
        <v>63</v>
      </c>
      <c r="E242" s="228">
        <v>4865</v>
      </c>
      <c r="F242" s="227"/>
    </row>
    <row r="243" spans="1:6" ht="22.2" customHeight="1">
      <c r="A243" s="10" t="s">
        <v>3275</v>
      </c>
      <c r="B243" s="10" t="s">
        <v>3284</v>
      </c>
      <c r="C243" s="10">
        <v>36</v>
      </c>
      <c r="D243" s="10">
        <v>58</v>
      </c>
      <c r="E243" s="228">
        <v>2703</v>
      </c>
      <c r="F243" s="227"/>
    </row>
    <row r="244" spans="1:6" ht="22.2" customHeight="1">
      <c r="A244" s="10" t="s">
        <v>3277</v>
      </c>
      <c r="B244" s="10" t="s">
        <v>3286</v>
      </c>
      <c r="C244" s="10">
        <v>23</v>
      </c>
      <c r="D244" s="10">
        <v>61</v>
      </c>
      <c r="E244" s="228">
        <v>1595</v>
      </c>
      <c r="F244" s="227"/>
    </row>
    <row r="245" spans="1:6" ht="22.2" customHeight="1">
      <c r="A245" s="10" t="s">
        <v>3279</v>
      </c>
      <c r="B245" s="10" t="s">
        <v>3288</v>
      </c>
      <c r="C245" s="10">
        <v>29</v>
      </c>
      <c r="D245" s="10">
        <v>68</v>
      </c>
      <c r="E245" s="228">
        <v>9497</v>
      </c>
      <c r="F245" s="227"/>
    </row>
    <row r="246" spans="1:6" ht="22.2" customHeight="1">
      <c r="A246" s="10" t="s">
        <v>3281</v>
      </c>
      <c r="B246" s="10" t="s">
        <v>3291</v>
      </c>
      <c r="C246" s="10">
        <v>39</v>
      </c>
      <c r="D246" s="10">
        <v>70</v>
      </c>
      <c r="E246" s="228">
        <v>3734</v>
      </c>
      <c r="F246" s="227"/>
    </row>
    <row r="247" spans="1:6" ht="22.2" customHeight="1">
      <c r="A247" s="10" t="s">
        <v>3283</v>
      </c>
      <c r="B247" s="10" t="s">
        <v>3296</v>
      </c>
      <c r="C247" s="10">
        <v>12</v>
      </c>
      <c r="D247" s="10">
        <v>64</v>
      </c>
      <c r="E247" s="228">
        <v>2157</v>
      </c>
      <c r="F247" s="227"/>
    </row>
    <row r="248" spans="1:6" ht="22.2" customHeight="1">
      <c r="A248" s="10" t="s">
        <v>3285</v>
      </c>
      <c r="B248" s="10" t="s">
        <v>3298</v>
      </c>
      <c r="C248" s="10">
        <v>35</v>
      </c>
      <c r="D248" s="10">
        <v>67</v>
      </c>
      <c r="E248" s="228">
        <v>4913</v>
      </c>
      <c r="F248" s="227"/>
    </row>
    <row r="249" spans="1:6" ht="22.2" customHeight="1">
      <c r="A249" s="10" t="s">
        <v>3287</v>
      </c>
      <c r="B249" s="10" t="s">
        <v>3300</v>
      </c>
      <c r="C249" s="10">
        <v>10</v>
      </c>
      <c r="D249" s="10">
        <v>65</v>
      </c>
      <c r="E249" s="228">
        <v>7240</v>
      </c>
      <c r="F249" s="227"/>
    </row>
    <row r="250" spans="1:6" ht="22.2" customHeight="1">
      <c r="A250" s="10" t="s">
        <v>3290</v>
      </c>
      <c r="B250" s="10" t="s">
        <v>3301</v>
      </c>
      <c r="C250" s="10">
        <v>30</v>
      </c>
      <c r="D250" s="10">
        <v>53</v>
      </c>
      <c r="E250" s="228">
        <v>6356</v>
      </c>
      <c r="F250" s="227"/>
    </row>
    <row r="251" spans="1:6" ht="22.2" customHeight="1">
      <c r="A251" s="10" t="s">
        <v>3292</v>
      </c>
      <c r="B251" s="10" t="s">
        <v>3274</v>
      </c>
      <c r="C251" s="10">
        <v>20</v>
      </c>
      <c r="D251" s="10">
        <v>52</v>
      </c>
      <c r="E251" s="228">
        <v>7564</v>
      </c>
      <c r="F251" s="227"/>
    </row>
    <row r="252" spans="1:6" ht="22.2" customHeight="1">
      <c r="A252" s="10" t="s">
        <v>3293</v>
      </c>
      <c r="B252" s="10" t="s">
        <v>3276</v>
      </c>
      <c r="C252" s="10">
        <v>39</v>
      </c>
      <c r="D252" s="10">
        <v>51</v>
      </c>
      <c r="E252" s="228">
        <v>372</v>
      </c>
      <c r="F252" s="227"/>
    </row>
    <row r="253" spans="1:6" ht="22.2" customHeight="1">
      <c r="A253" s="10" t="s">
        <v>3294</v>
      </c>
      <c r="B253" s="10" t="s">
        <v>3278</v>
      </c>
      <c r="C253" s="10">
        <v>17</v>
      </c>
      <c r="D253" s="10">
        <v>55</v>
      </c>
      <c r="E253" s="228">
        <v>4055</v>
      </c>
      <c r="F253" s="227"/>
    </row>
    <row r="254" spans="1:6" ht="22.2" customHeight="1">
      <c r="A254" s="10" t="s">
        <v>3295</v>
      </c>
      <c r="B254" s="10" t="s">
        <v>3280</v>
      </c>
      <c r="C254" s="10">
        <v>22</v>
      </c>
      <c r="D254" s="10">
        <v>59</v>
      </c>
      <c r="E254" s="228">
        <v>3130</v>
      </c>
      <c r="F254" s="227"/>
    </row>
    <row r="255" spans="1:6" ht="22.2" customHeight="1">
      <c r="A255" s="10" t="s">
        <v>3297</v>
      </c>
      <c r="B255" s="10" t="s">
        <v>3282</v>
      </c>
      <c r="C255" s="10">
        <v>12</v>
      </c>
      <c r="D255" s="10">
        <v>54</v>
      </c>
      <c r="E255" s="228">
        <v>947</v>
      </c>
      <c r="F255" s="227"/>
    </row>
    <row r="256" spans="1:6" ht="22.2" customHeight="1">
      <c r="A256" s="10" t="s">
        <v>3299</v>
      </c>
      <c r="B256" s="10" t="s">
        <v>3284</v>
      </c>
      <c r="C256" s="10">
        <v>13</v>
      </c>
      <c r="D256" s="10">
        <v>66</v>
      </c>
      <c r="E256" s="228">
        <v>4847</v>
      </c>
      <c r="F256" s="227"/>
    </row>
    <row r="257" spans="1:6" ht="22.2" customHeight="1">
      <c r="A257" s="10" t="s">
        <v>3273</v>
      </c>
      <c r="B257" s="10" t="s">
        <v>3286</v>
      </c>
      <c r="C257" s="10">
        <v>38</v>
      </c>
      <c r="D257" s="10">
        <v>52</v>
      </c>
      <c r="E257" s="228">
        <v>8127</v>
      </c>
      <c r="F257" s="227"/>
    </row>
    <row r="258" spans="1:6" ht="22.2" customHeight="1">
      <c r="A258" s="10" t="s">
        <v>3275</v>
      </c>
      <c r="B258" s="10" t="s">
        <v>3288</v>
      </c>
      <c r="C258" s="10">
        <v>48</v>
      </c>
      <c r="D258" s="10">
        <v>58</v>
      </c>
      <c r="E258" s="228">
        <v>8525</v>
      </c>
      <c r="F258" s="227"/>
    </row>
    <row r="259" spans="1:6" ht="22.2" customHeight="1">
      <c r="A259" s="10" t="s">
        <v>3277</v>
      </c>
      <c r="B259" s="10" t="s">
        <v>3291</v>
      </c>
      <c r="C259" s="10">
        <v>35</v>
      </c>
      <c r="D259" s="10">
        <v>56</v>
      </c>
      <c r="E259" s="228">
        <v>5745</v>
      </c>
      <c r="F259" s="227"/>
    </row>
    <row r="260" spans="1:6" ht="22.2" customHeight="1">
      <c r="A260" s="10" t="s">
        <v>3279</v>
      </c>
      <c r="B260" s="10" t="s">
        <v>3296</v>
      </c>
      <c r="C260" s="10">
        <v>28</v>
      </c>
      <c r="D260" s="10">
        <v>69</v>
      </c>
      <c r="E260" s="228">
        <v>798</v>
      </c>
      <c r="F260" s="227"/>
    </row>
    <row r="261" spans="1:6" ht="22.2" customHeight="1">
      <c r="A261" s="10" t="s">
        <v>3281</v>
      </c>
      <c r="B261" s="10" t="s">
        <v>3298</v>
      </c>
      <c r="C261" s="10">
        <v>23</v>
      </c>
      <c r="D261" s="10">
        <v>53</v>
      </c>
      <c r="E261" s="228">
        <v>3953</v>
      </c>
      <c r="F261" s="227"/>
    </row>
    <row r="262" spans="1:6" ht="22.2" customHeight="1">
      <c r="A262" s="10" t="s">
        <v>3283</v>
      </c>
      <c r="B262" s="10" t="s">
        <v>3300</v>
      </c>
      <c r="C262" s="10">
        <v>23</v>
      </c>
      <c r="D262" s="10">
        <v>64</v>
      </c>
      <c r="E262" s="228">
        <v>3536</v>
      </c>
      <c r="F262" s="227"/>
    </row>
    <row r="263" spans="1:6" ht="22.2" customHeight="1">
      <c r="A263" s="10" t="s">
        <v>3285</v>
      </c>
      <c r="B263" s="10" t="s">
        <v>3301</v>
      </c>
      <c r="C263" s="10">
        <v>10</v>
      </c>
      <c r="D263" s="10">
        <v>56</v>
      </c>
      <c r="E263" s="228">
        <v>4165</v>
      </c>
      <c r="F263" s="227"/>
    </row>
    <row r="264" spans="1:6" ht="22.2" customHeight="1">
      <c r="A264" s="10" t="s">
        <v>3287</v>
      </c>
      <c r="B264" s="10" t="s">
        <v>3274</v>
      </c>
      <c r="C264" s="10">
        <v>27</v>
      </c>
      <c r="D264" s="10">
        <v>61</v>
      </c>
      <c r="E264" s="228">
        <v>1774</v>
      </c>
      <c r="F264" s="227"/>
    </row>
    <row r="265" spans="1:6" ht="22.2" customHeight="1">
      <c r="A265" s="10" t="s">
        <v>3290</v>
      </c>
      <c r="B265" s="10" t="s">
        <v>3276</v>
      </c>
      <c r="C265" s="10">
        <v>33</v>
      </c>
      <c r="D265" s="10">
        <v>64</v>
      </c>
      <c r="E265" s="228">
        <v>9040</v>
      </c>
      <c r="F265" s="227"/>
    </row>
    <row r="266" spans="1:6" ht="22.2" customHeight="1">
      <c r="A266" s="10" t="s">
        <v>3292</v>
      </c>
      <c r="B266" s="10" t="s">
        <v>3278</v>
      </c>
      <c r="C266" s="10">
        <v>17</v>
      </c>
      <c r="D266" s="10">
        <v>64</v>
      </c>
      <c r="E266" s="228">
        <v>3309</v>
      </c>
      <c r="F266" s="227"/>
    </row>
    <row r="267" spans="1:6" ht="22.2" customHeight="1">
      <c r="A267" s="10" t="s">
        <v>3293</v>
      </c>
      <c r="B267" s="10" t="s">
        <v>3280</v>
      </c>
      <c r="C267" s="10">
        <v>29</v>
      </c>
      <c r="D267" s="10">
        <v>67</v>
      </c>
      <c r="E267" s="228">
        <v>3770</v>
      </c>
      <c r="F267" s="227"/>
    </row>
    <row r="268" spans="1:6" ht="22.2" customHeight="1">
      <c r="A268" s="10" t="s">
        <v>3294</v>
      </c>
      <c r="B268" s="10" t="s">
        <v>3282</v>
      </c>
      <c r="C268" s="10">
        <v>46</v>
      </c>
      <c r="D268" s="10">
        <v>57</v>
      </c>
      <c r="E268" s="228">
        <v>4435</v>
      </c>
      <c r="F268" s="227"/>
    </row>
    <row r="269" spans="1:6" ht="22.2" customHeight="1">
      <c r="A269" s="10" t="s">
        <v>3295</v>
      </c>
      <c r="B269" s="10" t="s">
        <v>3284</v>
      </c>
      <c r="C269" s="10">
        <v>22</v>
      </c>
      <c r="D269" s="10">
        <v>56</v>
      </c>
      <c r="E269" s="228">
        <v>5408</v>
      </c>
      <c r="F269" s="227"/>
    </row>
    <row r="270" spans="1:6" ht="22.2" customHeight="1">
      <c r="A270" s="10" t="s">
        <v>3297</v>
      </c>
      <c r="B270" s="10" t="s">
        <v>3286</v>
      </c>
      <c r="C270" s="10">
        <v>29</v>
      </c>
      <c r="D270" s="10">
        <v>69</v>
      </c>
      <c r="E270" s="228">
        <v>8748</v>
      </c>
      <c r="F270" s="227"/>
    </row>
    <row r="271" spans="1:6" ht="22.2" customHeight="1">
      <c r="A271" s="10" t="s">
        <v>3299</v>
      </c>
      <c r="B271" s="10" t="s">
        <v>3288</v>
      </c>
      <c r="C271" s="10">
        <v>40</v>
      </c>
      <c r="D271" s="10">
        <v>65</v>
      </c>
      <c r="E271" s="228">
        <v>7663</v>
      </c>
      <c r="F271" s="227"/>
    </row>
    <row r="272" spans="1:6" ht="22.2" customHeight="1">
      <c r="A272" s="10" t="s">
        <v>3273</v>
      </c>
      <c r="B272" s="10" t="s">
        <v>3291</v>
      </c>
      <c r="C272" s="10">
        <v>31</v>
      </c>
      <c r="D272" s="10">
        <v>64</v>
      </c>
      <c r="E272" s="228">
        <v>4690</v>
      </c>
      <c r="F272" s="227"/>
    </row>
    <row r="273" spans="1:6" ht="22.2" customHeight="1">
      <c r="A273" s="10" t="s">
        <v>3275</v>
      </c>
      <c r="B273" s="10" t="s">
        <v>3296</v>
      </c>
      <c r="C273" s="10">
        <v>10</v>
      </c>
      <c r="D273" s="10">
        <v>54</v>
      </c>
      <c r="E273" s="228">
        <v>5297</v>
      </c>
      <c r="F273" s="227"/>
    </row>
    <row r="274" spans="1:6" ht="22.2" customHeight="1">
      <c r="A274" s="10" t="s">
        <v>3277</v>
      </c>
      <c r="B274" s="10" t="s">
        <v>3298</v>
      </c>
      <c r="C274" s="10">
        <v>46</v>
      </c>
      <c r="D274" s="10">
        <v>65</v>
      </c>
      <c r="E274" s="228">
        <v>6462</v>
      </c>
      <c r="F274" s="227"/>
    </row>
    <row r="275" spans="1:6" ht="22.2" customHeight="1">
      <c r="A275" s="10" t="s">
        <v>3279</v>
      </c>
      <c r="B275" s="10" t="s">
        <v>3300</v>
      </c>
      <c r="C275" s="10">
        <v>17</v>
      </c>
      <c r="D275" s="10">
        <v>52</v>
      </c>
      <c r="E275" s="228">
        <v>9292</v>
      </c>
      <c r="F275" s="227"/>
    </row>
    <row r="276" spans="1:6" ht="22.2" customHeight="1">
      <c r="A276" s="10" t="s">
        <v>3281</v>
      </c>
      <c r="B276" s="10" t="s">
        <v>3301</v>
      </c>
      <c r="C276" s="10">
        <v>17</v>
      </c>
      <c r="D276" s="10">
        <v>62</v>
      </c>
      <c r="E276" s="228">
        <v>1683</v>
      </c>
      <c r="F276" s="227"/>
    </row>
    <row r="277" spans="1:6" ht="22.2" customHeight="1">
      <c r="A277" s="10" t="s">
        <v>3283</v>
      </c>
      <c r="B277" s="10" t="s">
        <v>3274</v>
      </c>
      <c r="C277" s="10">
        <v>28</v>
      </c>
      <c r="D277" s="10">
        <v>70</v>
      </c>
      <c r="E277" s="228">
        <v>2930</v>
      </c>
      <c r="F277" s="227"/>
    </row>
    <row r="278" spans="1:6" ht="22.2" customHeight="1">
      <c r="A278" s="10" t="s">
        <v>3285</v>
      </c>
      <c r="B278" s="10" t="s">
        <v>3276</v>
      </c>
      <c r="C278" s="10">
        <v>21</v>
      </c>
      <c r="D278" s="10">
        <v>61</v>
      </c>
      <c r="E278" s="228">
        <v>4075</v>
      </c>
      <c r="F278" s="227"/>
    </row>
    <row r="279" spans="1:6" ht="22.2" customHeight="1">
      <c r="A279" s="10" t="s">
        <v>3287</v>
      </c>
      <c r="B279" s="10" t="s">
        <v>3278</v>
      </c>
      <c r="C279" s="10">
        <v>38</v>
      </c>
      <c r="D279" s="10">
        <v>66</v>
      </c>
      <c r="E279" s="228">
        <v>3955</v>
      </c>
      <c r="F279" s="227"/>
    </row>
    <row r="280" spans="1:6" ht="22.2" customHeight="1">
      <c r="A280" s="10" t="s">
        <v>3290</v>
      </c>
      <c r="B280" s="10" t="s">
        <v>3280</v>
      </c>
      <c r="C280" s="10">
        <v>20</v>
      </c>
      <c r="D280" s="10">
        <v>58</v>
      </c>
      <c r="E280" s="228">
        <v>2380</v>
      </c>
      <c r="F280" s="227"/>
    </row>
    <row r="281" spans="1:6" ht="22.2" customHeight="1">
      <c r="A281" s="10" t="s">
        <v>3292</v>
      </c>
      <c r="B281" s="10" t="s">
        <v>3282</v>
      </c>
      <c r="C281" s="10">
        <v>39</v>
      </c>
      <c r="D281" s="10">
        <v>68</v>
      </c>
      <c r="E281" s="228">
        <v>9036</v>
      </c>
      <c r="F281" s="227"/>
    </row>
    <row r="282" spans="1:6" ht="22.2" customHeight="1">
      <c r="A282" s="10" t="s">
        <v>3293</v>
      </c>
      <c r="B282" s="10" t="s">
        <v>3284</v>
      </c>
      <c r="C282" s="10">
        <v>22</v>
      </c>
      <c r="D282" s="10">
        <v>70</v>
      </c>
      <c r="E282" s="228">
        <v>7874</v>
      </c>
      <c r="F282" s="227"/>
    </row>
    <row r="283" spans="1:6" ht="22.2" customHeight="1">
      <c r="A283" s="10" t="s">
        <v>3294</v>
      </c>
      <c r="B283" s="10" t="s">
        <v>3286</v>
      </c>
      <c r="C283" s="10">
        <v>28</v>
      </c>
      <c r="D283" s="10">
        <v>52</v>
      </c>
      <c r="E283" s="228">
        <v>64</v>
      </c>
      <c r="F283" s="227"/>
    </row>
    <row r="284" spans="1:6" ht="22.2" customHeight="1">
      <c r="A284" s="10" t="s">
        <v>3295</v>
      </c>
      <c r="B284" s="10" t="s">
        <v>3288</v>
      </c>
      <c r="C284" s="10">
        <v>39</v>
      </c>
      <c r="D284" s="10">
        <v>63</v>
      </c>
      <c r="E284" s="228">
        <v>5059</v>
      </c>
      <c r="F284" s="227"/>
    </row>
    <row r="285" spans="1:6" ht="22.2" customHeight="1">
      <c r="A285" s="10" t="s">
        <v>3297</v>
      </c>
      <c r="B285" s="10" t="s">
        <v>3291</v>
      </c>
      <c r="C285" s="10">
        <v>38</v>
      </c>
      <c r="D285" s="10">
        <v>61</v>
      </c>
      <c r="E285" s="228">
        <v>4470</v>
      </c>
      <c r="F285" s="227"/>
    </row>
    <row r="286" spans="1:6" ht="22.2" customHeight="1">
      <c r="A286" s="10" t="s">
        <v>3299</v>
      </c>
      <c r="B286" s="10" t="s">
        <v>3296</v>
      </c>
      <c r="C286" s="10">
        <v>27</v>
      </c>
      <c r="D286" s="10">
        <v>63</v>
      </c>
      <c r="E286" s="228">
        <v>3921</v>
      </c>
      <c r="F286" s="227"/>
    </row>
    <row r="287" spans="1:6" ht="22.2" customHeight="1">
      <c r="A287" s="10" t="s">
        <v>3273</v>
      </c>
      <c r="B287" s="10" t="s">
        <v>3298</v>
      </c>
      <c r="C287" s="10">
        <v>24</v>
      </c>
      <c r="D287" s="10">
        <v>62</v>
      </c>
      <c r="E287" s="228">
        <v>8217</v>
      </c>
      <c r="F287" s="227"/>
    </row>
    <row r="288" spans="1:6" ht="22.2" customHeight="1">
      <c r="A288" s="10" t="s">
        <v>3275</v>
      </c>
      <c r="B288" s="10" t="s">
        <v>3300</v>
      </c>
      <c r="C288" s="10">
        <v>48</v>
      </c>
      <c r="D288" s="10">
        <v>62</v>
      </c>
      <c r="E288" s="228">
        <v>4632</v>
      </c>
      <c r="F288" s="227"/>
    </row>
    <row r="289" spans="1:6" ht="22.2" customHeight="1">
      <c r="A289" s="10" t="s">
        <v>3277</v>
      </c>
      <c r="B289" s="10" t="s">
        <v>3301</v>
      </c>
      <c r="C289" s="10">
        <v>15</v>
      </c>
      <c r="D289" s="10">
        <v>56</v>
      </c>
      <c r="E289" s="228">
        <v>9639</v>
      </c>
      <c r="F289" s="227"/>
    </row>
    <row r="290" spans="1:6" ht="22.2" customHeight="1">
      <c r="A290" s="10" t="s">
        <v>3279</v>
      </c>
      <c r="B290" s="10" t="s">
        <v>3274</v>
      </c>
      <c r="C290" s="10">
        <v>29</v>
      </c>
      <c r="D290" s="10">
        <v>63</v>
      </c>
      <c r="E290" s="228">
        <v>4736</v>
      </c>
      <c r="F290" s="227"/>
    </row>
    <row r="291" spans="1:6" ht="22.2" customHeight="1">
      <c r="A291" s="10" t="s">
        <v>3281</v>
      </c>
      <c r="B291" s="10" t="s">
        <v>3276</v>
      </c>
      <c r="C291" s="10">
        <v>41</v>
      </c>
      <c r="D291" s="10">
        <v>66</v>
      </c>
      <c r="E291" s="228">
        <v>634</v>
      </c>
      <c r="F291" s="227"/>
    </row>
    <row r="292" spans="1:6" ht="22.2" customHeight="1">
      <c r="A292" s="10" t="s">
        <v>3283</v>
      </c>
      <c r="B292" s="10" t="s">
        <v>3278</v>
      </c>
      <c r="C292" s="10">
        <v>27</v>
      </c>
      <c r="D292" s="10">
        <v>56</v>
      </c>
      <c r="E292" s="228">
        <v>1516</v>
      </c>
      <c r="F292" s="227"/>
    </row>
    <row r="293" spans="1:6" ht="22.2" customHeight="1">
      <c r="A293" s="10" t="s">
        <v>3285</v>
      </c>
      <c r="B293" s="10" t="s">
        <v>3280</v>
      </c>
      <c r="C293" s="10">
        <v>18</v>
      </c>
      <c r="D293" s="10">
        <v>61</v>
      </c>
      <c r="E293" s="228">
        <v>6844</v>
      </c>
      <c r="F293" s="227"/>
    </row>
    <row r="294" spans="1:6" ht="22.2" customHeight="1">
      <c r="A294" s="10" t="s">
        <v>3287</v>
      </c>
      <c r="B294" s="10" t="s">
        <v>3282</v>
      </c>
      <c r="C294" s="10">
        <v>29</v>
      </c>
      <c r="D294" s="10">
        <v>70</v>
      </c>
      <c r="E294" s="228">
        <v>4983</v>
      </c>
      <c r="F294" s="227"/>
    </row>
    <row r="295" spans="1:6" ht="22.2" customHeight="1">
      <c r="A295" s="10" t="s">
        <v>3290</v>
      </c>
      <c r="B295" s="10" t="s">
        <v>3284</v>
      </c>
      <c r="C295" s="10">
        <v>40</v>
      </c>
      <c r="D295" s="10">
        <v>65</v>
      </c>
      <c r="E295" s="228">
        <v>1841</v>
      </c>
      <c r="F295" s="227"/>
    </row>
    <row r="296" spans="1:6" ht="22.2" customHeight="1">
      <c r="A296" s="10" t="s">
        <v>3292</v>
      </c>
      <c r="B296" s="10" t="s">
        <v>3286</v>
      </c>
      <c r="C296" s="10">
        <v>46</v>
      </c>
      <c r="D296" s="10">
        <v>57</v>
      </c>
      <c r="E296" s="228">
        <v>942</v>
      </c>
      <c r="F296" s="227"/>
    </row>
    <row r="297" spans="1:6" ht="22.2" customHeight="1">
      <c r="A297" s="10" t="s">
        <v>3293</v>
      </c>
      <c r="B297" s="10" t="s">
        <v>3288</v>
      </c>
      <c r="C297" s="10">
        <v>36</v>
      </c>
      <c r="D297" s="10">
        <v>53</v>
      </c>
      <c r="E297" s="228">
        <v>8618</v>
      </c>
      <c r="F297" s="227"/>
    </row>
    <row r="298" spans="1:6" ht="22.2" customHeight="1">
      <c r="A298" s="10" t="s">
        <v>3294</v>
      </c>
      <c r="B298" s="10" t="s">
        <v>3291</v>
      </c>
      <c r="C298" s="10">
        <v>16</v>
      </c>
      <c r="D298" s="10">
        <v>63</v>
      </c>
      <c r="E298" s="228">
        <v>363</v>
      </c>
      <c r="F298" s="227"/>
    </row>
    <row r="299" spans="1:6" ht="22.2" customHeight="1">
      <c r="A299" s="10" t="s">
        <v>3295</v>
      </c>
      <c r="B299" s="10" t="s">
        <v>3296</v>
      </c>
      <c r="C299" s="10">
        <v>36</v>
      </c>
      <c r="D299" s="10">
        <v>61</v>
      </c>
      <c r="E299" s="228">
        <v>7145</v>
      </c>
      <c r="F299" s="227"/>
    </row>
    <row r="300" spans="1:6" ht="22.2" customHeight="1">
      <c r="A300" s="10" t="s">
        <v>3297</v>
      </c>
      <c r="B300" s="10" t="s">
        <v>3298</v>
      </c>
      <c r="C300" s="10">
        <v>46</v>
      </c>
      <c r="D300" s="10">
        <v>70</v>
      </c>
      <c r="E300" s="228">
        <v>1643</v>
      </c>
      <c r="F300" s="227"/>
    </row>
    <row r="301" spans="1:6" ht="22.2" customHeight="1">
      <c r="A301" s="10" t="s">
        <v>3299</v>
      </c>
      <c r="B301" s="10" t="s">
        <v>3300</v>
      </c>
      <c r="C301" s="10">
        <v>34</v>
      </c>
      <c r="D301" s="10">
        <v>69</v>
      </c>
      <c r="E301" s="228">
        <v>6137</v>
      </c>
      <c r="F301" s="227"/>
    </row>
    <row r="302" spans="1:6" ht="22.2" customHeight="1">
      <c r="A302" s="10" t="s">
        <v>3273</v>
      </c>
      <c r="B302" s="10" t="s">
        <v>3301</v>
      </c>
      <c r="C302" s="10">
        <v>45</v>
      </c>
      <c r="D302" s="10">
        <v>63</v>
      </c>
      <c r="E302" s="228">
        <v>3086</v>
      </c>
      <c r="F302" s="227"/>
    </row>
    <row r="303" spans="1:6" ht="22.2" customHeight="1">
      <c r="A303" s="10" t="s">
        <v>3275</v>
      </c>
      <c r="B303" s="10" t="s">
        <v>3274</v>
      </c>
      <c r="C303" s="10">
        <v>17</v>
      </c>
      <c r="D303" s="10">
        <v>68</v>
      </c>
      <c r="E303" s="228">
        <v>691</v>
      </c>
      <c r="F303" s="227"/>
    </row>
    <row r="304" spans="1:6" ht="22.2" customHeight="1">
      <c r="A304" s="10" t="s">
        <v>3277</v>
      </c>
      <c r="B304" s="10" t="s">
        <v>3276</v>
      </c>
      <c r="C304" s="10">
        <v>34</v>
      </c>
      <c r="D304" s="10">
        <v>53</v>
      </c>
      <c r="E304" s="228">
        <v>3170</v>
      </c>
      <c r="F304" s="227"/>
    </row>
    <row r="305" spans="1:6" ht="22.2" customHeight="1">
      <c r="A305" s="10" t="s">
        <v>3279</v>
      </c>
      <c r="B305" s="10" t="s">
        <v>3278</v>
      </c>
      <c r="C305" s="10">
        <v>27</v>
      </c>
      <c r="D305" s="10">
        <v>61</v>
      </c>
      <c r="E305" s="228">
        <v>120</v>
      </c>
      <c r="F305" s="227"/>
    </row>
    <row r="306" spans="1:6" ht="22.2" customHeight="1">
      <c r="A306" s="10" t="s">
        <v>3281</v>
      </c>
      <c r="B306" s="10" t="s">
        <v>3280</v>
      </c>
      <c r="C306" s="10">
        <v>46</v>
      </c>
      <c r="D306" s="10">
        <v>67</v>
      </c>
      <c r="E306" s="228">
        <v>1266</v>
      </c>
      <c r="F306" s="227"/>
    </row>
    <row r="307" spans="1:6" ht="22.2" customHeight="1">
      <c r="A307" s="10" t="s">
        <v>3283</v>
      </c>
      <c r="B307" s="10" t="s">
        <v>3282</v>
      </c>
      <c r="C307" s="10">
        <v>40</v>
      </c>
      <c r="D307" s="10">
        <v>63</v>
      </c>
      <c r="E307" s="228">
        <v>3018</v>
      </c>
      <c r="F307" s="227"/>
    </row>
    <row r="308" spans="1:6" ht="22.2" customHeight="1">
      <c r="A308" s="10" t="s">
        <v>3285</v>
      </c>
      <c r="B308" s="10" t="s">
        <v>3284</v>
      </c>
      <c r="C308" s="10">
        <v>31</v>
      </c>
      <c r="D308" s="10">
        <v>66</v>
      </c>
      <c r="E308" s="228">
        <v>1534</v>
      </c>
      <c r="F308" s="227"/>
    </row>
    <row r="309" spans="1:6" ht="22.2" customHeight="1">
      <c r="A309" s="10" t="s">
        <v>3287</v>
      </c>
      <c r="B309" s="10" t="s">
        <v>3286</v>
      </c>
      <c r="C309" s="10">
        <v>44</v>
      </c>
      <c r="D309" s="10">
        <v>61</v>
      </c>
      <c r="E309" s="228">
        <v>6827</v>
      </c>
      <c r="F309" s="227"/>
    </row>
    <row r="310" spans="1:6" ht="22.2" customHeight="1">
      <c r="A310" s="10" t="s">
        <v>3290</v>
      </c>
      <c r="B310" s="10" t="s">
        <v>3288</v>
      </c>
      <c r="C310" s="10">
        <v>40</v>
      </c>
      <c r="D310" s="10">
        <v>65</v>
      </c>
      <c r="E310" s="228">
        <v>4592</v>
      </c>
      <c r="F310" s="227"/>
    </row>
    <row r="311" spans="1:6" ht="22.2" customHeight="1">
      <c r="A311" s="10" t="s">
        <v>3292</v>
      </c>
      <c r="B311" s="10" t="s">
        <v>3291</v>
      </c>
      <c r="C311" s="10">
        <v>38</v>
      </c>
      <c r="D311" s="10">
        <v>65</v>
      </c>
      <c r="E311" s="228">
        <v>4446</v>
      </c>
      <c r="F311" s="227"/>
    </row>
    <row r="312" spans="1:6" ht="22.2" customHeight="1">
      <c r="A312" s="10" t="s">
        <v>3293</v>
      </c>
      <c r="B312" s="10" t="s">
        <v>3296</v>
      </c>
      <c r="C312" s="10">
        <v>39</v>
      </c>
      <c r="D312" s="10">
        <v>63</v>
      </c>
      <c r="E312" s="228">
        <v>5200</v>
      </c>
      <c r="F312" s="227"/>
    </row>
    <row r="313" spans="1:6" ht="22.2" customHeight="1">
      <c r="A313" s="10" t="s">
        <v>3294</v>
      </c>
      <c r="B313" s="10" t="s">
        <v>3298</v>
      </c>
      <c r="C313" s="10">
        <v>25</v>
      </c>
      <c r="D313" s="10">
        <v>53</v>
      </c>
      <c r="E313" s="228">
        <v>5232</v>
      </c>
      <c r="F313" s="227"/>
    </row>
    <row r="314" spans="1:6" ht="22.2" customHeight="1">
      <c r="A314" s="10" t="s">
        <v>3295</v>
      </c>
      <c r="B314" s="10" t="s">
        <v>3300</v>
      </c>
      <c r="C314" s="10">
        <v>33</v>
      </c>
      <c r="D314" s="10">
        <v>57</v>
      </c>
      <c r="E314" s="228">
        <v>8455</v>
      </c>
      <c r="F314" s="227"/>
    </row>
    <row r="315" spans="1:6" ht="22.2" customHeight="1">
      <c r="A315" s="10" t="s">
        <v>3297</v>
      </c>
      <c r="B315" s="10" t="s">
        <v>3301</v>
      </c>
      <c r="C315" s="10">
        <v>45</v>
      </c>
      <c r="D315" s="10">
        <v>66</v>
      </c>
      <c r="E315" s="228">
        <v>177</v>
      </c>
      <c r="F315" s="227"/>
    </row>
    <row r="316" spans="1:6" ht="22.2" customHeight="1">
      <c r="A316" s="10" t="s">
        <v>3299</v>
      </c>
      <c r="B316" s="10" t="s">
        <v>3274</v>
      </c>
      <c r="C316" s="10">
        <v>42</v>
      </c>
      <c r="D316" s="10">
        <v>54</v>
      </c>
      <c r="E316" s="228">
        <v>6343</v>
      </c>
      <c r="F316" s="227"/>
    </row>
    <row r="317" spans="1:6" ht="22.2" customHeight="1">
      <c r="A317" s="10" t="s">
        <v>3273</v>
      </c>
      <c r="B317" s="10" t="s">
        <v>3276</v>
      </c>
      <c r="C317" s="10">
        <v>37</v>
      </c>
      <c r="D317" s="10">
        <v>70</v>
      </c>
      <c r="E317" s="228">
        <v>4366</v>
      </c>
      <c r="F317" s="227"/>
    </row>
    <row r="318" spans="1:6" ht="22.2" customHeight="1">
      <c r="A318" s="10" t="s">
        <v>3275</v>
      </c>
      <c r="B318" s="10" t="s">
        <v>3278</v>
      </c>
      <c r="C318" s="10">
        <v>24</v>
      </c>
      <c r="D318" s="10">
        <v>63</v>
      </c>
      <c r="E318" s="228">
        <v>2413</v>
      </c>
      <c r="F318" s="227"/>
    </row>
    <row r="319" spans="1:6" ht="22.2" customHeight="1">
      <c r="A319" s="10" t="s">
        <v>3277</v>
      </c>
      <c r="B319" s="10" t="s">
        <v>3280</v>
      </c>
      <c r="C319" s="10">
        <v>17</v>
      </c>
      <c r="D319" s="10">
        <v>52</v>
      </c>
      <c r="E319" s="228">
        <v>5317</v>
      </c>
      <c r="F319" s="227"/>
    </row>
    <row r="320" spans="1:6" ht="22.2" customHeight="1">
      <c r="A320" s="10" t="s">
        <v>3279</v>
      </c>
      <c r="B320" s="10" t="s">
        <v>3282</v>
      </c>
      <c r="C320" s="10">
        <v>41</v>
      </c>
      <c r="D320" s="10">
        <v>53</v>
      </c>
      <c r="E320" s="228">
        <v>2863</v>
      </c>
      <c r="F320" s="227"/>
    </row>
    <row r="321" spans="1:6" ht="22.2" customHeight="1">
      <c r="A321" s="10" t="s">
        <v>3281</v>
      </c>
      <c r="B321" s="10" t="s">
        <v>3284</v>
      </c>
      <c r="C321" s="10">
        <v>23</v>
      </c>
      <c r="D321" s="10">
        <v>59</v>
      </c>
      <c r="E321" s="228">
        <v>6631</v>
      </c>
      <c r="F321" s="227"/>
    </row>
    <row r="322" spans="1:6" ht="22.2" customHeight="1">
      <c r="A322" s="10" t="s">
        <v>3283</v>
      </c>
      <c r="B322" s="10" t="s">
        <v>3286</v>
      </c>
      <c r="C322" s="10">
        <v>50</v>
      </c>
      <c r="D322" s="10">
        <v>61</v>
      </c>
      <c r="E322" s="228">
        <v>7704</v>
      </c>
      <c r="F322" s="227"/>
    </row>
    <row r="323" spans="1:6" ht="22.2" customHeight="1">
      <c r="A323" s="10" t="s">
        <v>3285</v>
      </c>
      <c r="B323" s="10" t="s">
        <v>3288</v>
      </c>
      <c r="C323" s="10">
        <v>45</v>
      </c>
      <c r="D323" s="10">
        <v>66</v>
      </c>
      <c r="E323" s="228">
        <v>8597</v>
      </c>
      <c r="F323" s="227"/>
    </row>
    <row r="324" spans="1:6" ht="22.2" customHeight="1">
      <c r="A324" s="10" t="s">
        <v>3287</v>
      </c>
      <c r="B324" s="10" t="s">
        <v>3291</v>
      </c>
      <c r="C324" s="10">
        <v>16</v>
      </c>
      <c r="D324" s="10">
        <v>53</v>
      </c>
      <c r="E324" s="228">
        <v>5815</v>
      </c>
      <c r="F324" s="227"/>
    </row>
    <row r="325" spans="1:6" ht="22.2" customHeight="1">
      <c r="A325" s="10" t="s">
        <v>3290</v>
      </c>
      <c r="B325" s="10" t="s">
        <v>3296</v>
      </c>
      <c r="C325" s="10">
        <v>41</v>
      </c>
      <c r="D325" s="10">
        <v>69</v>
      </c>
      <c r="E325" s="228">
        <v>6711</v>
      </c>
      <c r="F325" s="227"/>
    </row>
    <row r="326" spans="1:6" ht="22.2" customHeight="1">
      <c r="A326" s="10" t="s">
        <v>3292</v>
      </c>
      <c r="B326" s="10" t="s">
        <v>3298</v>
      </c>
      <c r="C326" s="10">
        <v>13</v>
      </c>
      <c r="D326" s="10">
        <v>54</v>
      </c>
      <c r="E326" s="228">
        <v>4270</v>
      </c>
      <c r="F326" s="227"/>
    </row>
    <row r="327" spans="1:6" ht="22.2" customHeight="1">
      <c r="A327" s="10" t="s">
        <v>3293</v>
      </c>
      <c r="B327" s="10" t="s">
        <v>3300</v>
      </c>
      <c r="C327" s="10">
        <v>50</v>
      </c>
      <c r="D327" s="10">
        <v>60</v>
      </c>
      <c r="E327" s="228">
        <v>3523</v>
      </c>
      <c r="F327" s="227"/>
    </row>
    <row r="328" spans="1:6" ht="22.2" customHeight="1">
      <c r="A328" s="10" t="s">
        <v>3294</v>
      </c>
      <c r="B328" s="10" t="s">
        <v>3301</v>
      </c>
      <c r="C328" s="10">
        <v>37</v>
      </c>
      <c r="D328" s="10">
        <v>63</v>
      </c>
      <c r="E328" s="228">
        <v>8683</v>
      </c>
      <c r="F328" s="227"/>
    </row>
    <row r="329" spans="1:6" ht="22.2" customHeight="1">
      <c r="A329" s="10" t="s">
        <v>3295</v>
      </c>
      <c r="B329" s="10" t="s">
        <v>3274</v>
      </c>
      <c r="C329" s="10">
        <v>35</v>
      </c>
      <c r="D329" s="10">
        <v>56</v>
      </c>
      <c r="E329" s="228">
        <v>1872</v>
      </c>
      <c r="F329" s="227"/>
    </row>
    <row r="330" spans="1:6" ht="22.2" customHeight="1">
      <c r="A330" s="10" t="s">
        <v>3297</v>
      </c>
      <c r="B330" s="10" t="s">
        <v>3276</v>
      </c>
      <c r="C330" s="10">
        <v>11</v>
      </c>
      <c r="D330" s="10">
        <v>60</v>
      </c>
      <c r="E330" s="228">
        <v>2473</v>
      </c>
      <c r="F330" s="227"/>
    </row>
    <row r="331" spans="1:6" ht="22.2" customHeight="1">
      <c r="A331" s="10" t="s">
        <v>3299</v>
      </c>
      <c r="B331" s="10" t="s">
        <v>3278</v>
      </c>
      <c r="C331" s="10">
        <v>35</v>
      </c>
      <c r="D331" s="10">
        <v>63</v>
      </c>
      <c r="E331" s="228">
        <v>6856</v>
      </c>
      <c r="F331" s="227"/>
    </row>
    <row r="332" spans="1:6" ht="22.2" customHeight="1">
      <c r="A332" s="10" t="s">
        <v>3273</v>
      </c>
      <c r="B332" s="10" t="s">
        <v>3280</v>
      </c>
      <c r="C332" s="10">
        <v>48</v>
      </c>
      <c r="D332" s="10">
        <v>56</v>
      </c>
      <c r="E332" s="228">
        <v>8331</v>
      </c>
      <c r="F332" s="227"/>
    </row>
    <row r="333" spans="1:6" ht="22.2" customHeight="1">
      <c r="A333" s="10" t="s">
        <v>3275</v>
      </c>
      <c r="B333" s="10" t="s">
        <v>3282</v>
      </c>
      <c r="C333" s="10">
        <v>27</v>
      </c>
      <c r="D333" s="10">
        <v>64</v>
      </c>
      <c r="E333" s="228">
        <v>8026</v>
      </c>
      <c r="F333" s="227"/>
    </row>
    <row r="334" spans="1:6" ht="22.2" customHeight="1">
      <c r="A334" s="10" t="s">
        <v>3277</v>
      </c>
      <c r="B334" s="10" t="s">
        <v>3284</v>
      </c>
      <c r="C334" s="10">
        <v>24</v>
      </c>
      <c r="D334" s="10">
        <v>67</v>
      </c>
      <c r="E334" s="228">
        <v>3227</v>
      </c>
      <c r="F334" s="227"/>
    </row>
    <row r="335" spans="1:6" ht="22.2" customHeight="1">
      <c r="A335" s="10" t="s">
        <v>3279</v>
      </c>
      <c r="B335" s="10" t="s">
        <v>3286</v>
      </c>
      <c r="C335" s="10">
        <v>34</v>
      </c>
      <c r="D335" s="10">
        <v>62</v>
      </c>
      <c r="E335" s="228">
        <v>7414</v>
      </c>
      <c r="F335" s="227"/>
    </row>
    <row r="336" spans="1:6" ht="22.2" customHeight="1">
      <c r="A336" s="10" t="s">
        <v>3281</v>
      </c>
      <c r="B336" s="10" t="s">
        <v>3288</v>
      </c>
      <c r="C336" s="10">
        <v>28</v>
      </c>
      <c r="D336" s="10">
        <v>69</v>
      </c>
      <c r="E336" s="228">
        <v>3205</v>
      </c>
      <c r="F336" s="227"/>
    </row>
    <row r="337" spans="1:6" ht="22.2" customHeight="1">
      <c r="A337" s="10" t="s">
        <v>3283</v>
      </c>
      <c r="B337" s="10" t="s">
        <v>3291</v>
      </c>
      <c r="C337" s="10">
        <v>10</v>
      </c>
      <c r="D337" s="10">
        <v>69</v>
      </c>
      <c r="E337" s="228">
        <v>4038</v>
      </c>
      <c r="F337" s="227"/>
    </row>
    <row r="338" spans="1:6" ht="22.2" customHeight="1">
      <c r="A338" s="10" t="s">
        <v>3285</v>
      </c>
      <c r="B338" s="10" t="s">
        <v>3296</v>
      </c>
      <c r="C338" s="10">
        <v>24</v>
      </c>
      <c r="D338" s="10">
        <v>54</v>
      </c>
      <c r="E338" s="228">
        <v>9538</v>
      </c>
      <c r="F338" s="227"/>
    </row>
    <row r="339" spans="1:6" ht="22.2" customHeight="1">
      <c r="A339" s="10" t="s">
        <v>3287</v>
      </c>
      <c r="B339" s="10" t="s">
        <v>3298</v>
      </c>
      <c r="C339" s="10">
        <v>27</v>
      </c>
      <c r="D339" s="10">
        <v>70</v>
      </c>
      <c r="E339" s="228">
        <v>5251</v>
      </c>
      <c r="F339" s="227"/>
    </row>
    <row r="340" spans="1:6" ht="22.2" customHeight="1">
      <c r="A340" s="10" t="s">
        <v>3290</v>
      </c>
      <c r="B340" s="10" t="s">
        <v>3300</v>
      </c>
      <c r="C340" s="10">
        <v>22</v>
      </c>
      <c r="D340" s="10">
        <v>61</v>
      </c>
      <c r="E340" s="228">
        <v>7686</v>
      </c>
      <c r="F340" s="227"/>
    </row>
    <row r="341" spans="1:6" ht="22.2" customHeight="1">
      <c r="A341" s="10" t="s">
        <v>3292</v>
      </c>
      <c r="B341" s="10" t="s">
        <v>3301</v>
      </c>
      <c r="C341" s="10">
        <v>11</v>
      </c>
      <c r="D341" s="10">
        <v>68</v>
      </c>
      <c r="E341" s="228">
        <v>1758</v>
      </c>
      <c r="F341" s="227"/>
    </row>
    <row r="342" spans="1:6" ht="22.2" customHeight="1">
      <c r="A342" s="10" t="s">
        <v>3293</v>
      </c>
      <c r="B342" s="10" t="s">
        <v>3274</v>
      </c>
      <c r="C342" s="10">
        <v>12</v>
      </c>
      <c r="D342" s="10">
        <v>53</v>
      </c>
      <c r="E342" s="228">
        <v>2315</v>
      </c>
      <c r="F342" s="227"/>
    </row>
    <row r="343" spans="1:6" ht="22.2" customHeight="1">
      <c r="A343" s="10" t="s">
        <v>3294</v>
      </c>
      <c r="B343" s="10" t="s">
        <v>3276</v>
      </c>
      <c r="C343" s="10">
        <v>24</v>
      </c>
      <c r="D343" s="10">
        <v>64</v>
      </c>
      <c r="E343" s="228">
        <v>3327</v>
      </c>
      <c r="F343" s="227"/>
    </row>
    <row r="344" spans="1:6" ht="22.2" customHeight="1">
      <c r="A344" s="10" t="s">
        <v>3295</v>
      </c>
      <c r="B344" s="10" t="s">
        <v>3278</v>
      </c>
      <c r="C344" s="10">
        <v>39</v>
      </c>
      <c r="D344" s="10">
        <v>67</v>
      </c>
      <c r="E344" s="228">
        <v>7971</v>
      </c>
      <c r="F344" s="227"/>
    </row>
    <row r="345" spans="1:6" ht="22.2" customHeight="1">
      <c r="A345" s="10" t="s">
        <v>3297</v>
      </c>
      <c r="B345" s="10" t="s">
        <v>3280</v>
      </c>
      <c r="C345" s="10">
        <v>50</v>
      </c>
      <c r="D345" s="10">
        <v>64</v>
      </c>
      <c r="E345" s="228">
        <v>435</v>
      </c>
      <c r="F345" s="227"/>
    </row>
    <row r="346" spans="1:6" ht="22.2" customHeight="1">
      <c r="A346" s="10" t="s">
        <v>3299</v>
      </c>
      <c r="B346" s="10" t="s">
        <v>3282</v>
      </c>
      <c r="C346" s="10">
        <v>37</v>
      </c>
      <c r="D346" s="10">
        <v>68</v>
      </c>
      <c r="E346" s="228">
        <v>4495</v>
      </c>
      <c r="F346" s="227"/>
    </row>
    <row r="347" spans="1:6" ht="22.2" customHeight="1">
      <c r="A347" s="10" t="s">
        <v>3273</v>
      </c>
      <c r="B347" s="10" t="s">
        <v>3284</v>
      </c>
      <c r="C347" s="10">
        <v>33</v>
      </c>
      <c r="D347" s="10">
        <v>69</v>
      </c>
      <c r="E347" s="228">
        <v>6382</v>
      </c>
      <c r="F347" s="227"/>
    </row>
    <row r="348" spans="1:6" ht="22.2" customHeight="1">
      <c r="A348" s="10" t="s">
        <v>3275</v>
      </c>
      <c r="B348" s="10" t="s">
        <v>3286</v>
      </c>
      <c r="C348" s="10">
        <v>40</v>
      </c>
      <c r="D348" s="10">
        <v>66</v>
      </c>
      <c r="E348" s="228">
        <v>2015</v>
      </c>
      <c r="F348" s="227"/>
    </row>
    <row r="349" spans="1:6" ht="22.2" customHeight="1">
      <c r="A349" s="10" t="s">
        <v>3277</v>
      </c>
      <c r="B349" s="10" t="s">
        <v>3288</v>
      </c>
      <c r="C349" s="10">
        <v>14</v>
      </c>
      <c r="D349" s="10">
        <v>66</v>
      </c>
      <c r="E349" s="228">
        <v>4284</v>
      </c>
      <c r="F349" s="227"/>
    </row>
    <row r="350" spans="1:6" ht="22.2" customHeight="1">
      <c r="A350" s="10" t="s">
        <v>3279</v>
      </c>
      <c r="B350" s="10" t="s">
        <v>3291</v>
      </c>
      <c r="C350" s="10">
        <v>39</v>
      </c>
      <c r="D350" s="10">
        <v>69</v>
      </c>
      <c r="E350" s="228">
        <v>7375</v>
      </c>
      <c r="F350" s="227"/>
    </row>
    <row r="351" spans="1:6" ht="22.2" customHeight="1">
      <c r="A351" s="10" t="s">
        <v>3281</v>
      </c>
      <c r="B351" s="10" t="s">
        <v>3296</v>
      </c>
      <c r="C351" s="10">
        <v>22</v>
      </c>
      <c r="D351" s="10">
        <v>63</v>
      </c>
      <c r="E351" s="228">
        <v>1553</v>
      </c>
      <c r="F351" s="227"/>
    </row>
    <row r="352" spans="1:6" ht="22.2" customHeight="1">
      <c r="A352" s="10" t="s">
        <v>3283</v>
      </c>
      <c r="B352" s="10" t="s">
        <v>3298</v>
      </c>
      <c r="C352" s="10">
        <v>25</v>
      </c>
      <c r="D352" s="10">
        <v>51</v>
      </c>
      <c r="E352" s="228">
        <v>2000</v>
      </c>
      <c r="F352" s="227"/>
    </row>
    <row r="353" spans="1:6" ht="22.2" customHeight="1">
      <c r="A353" s="10" t="s">
        <v>3285</v>
      </c>
      <c r="B353" s="10" t="s">
        <v>3300</v>
      </c>
      <c r="C353" s="10">
        <v>42</v>
      </c>
      <c r="D353" s="10">
        <v>54</v>
      </c>
      <c r="E353" s="228">
        <v>3654</v>
      </c>
      <c r="F353" s="227"/>
    </row>
    <row r="354" spans="1:6" ht="22.2" customHeight="1">
      <c r="A354" s="10" t="s">
        <v>3287</v>
      </c>
      <c r="B354" s="10" t="s">
        <v>3301</v>
      </c>
      <c r="C354" s="10">
        <v>45</v>
      </c>
      <c r="D354" s="10">
        <v>58</v>
      </c>
      <c r="E354" s="228">
        <v>6714</v>
      </c>
      <c r="F354" s="227"/>
    </row>
    <row r="355" spans="1:6" ht="22.2" customHeight="1">
      <c r="A355" s="10" t="s">
        <v>3290</v>
      </c>
      <c r="B355" s="10" t="s">
        <v>3274</v>
      </c>
      <c r="C355" s="10">
        <v>45</v>
      </c>
      <c r="D355" s="10">
        <v>57</v>
      </c>
      <c r="E355" s="228">
        <v>6062</v>
      </c>
      <c r="F355" s="227"/>
    </row>
    <row r="356" spans="1:6" ht="22.2" customHeight="1">
      <c r="A356" s="10" t="s">
        <v>3292</v>
      </c>
      <c r="B356" s="10" t="s">
        <v>3276</v>
      </c>
      <c r="C356" s="10">
        <v>32</v>
      </c>
      <c r="D356" s="10">
        <v>52</v>
      </c>
      <c r="E356" s="228">
        <v>3428</v>
      </c>
      <c r="F356" s="227"/>
    </row>
    <row r="357" spans="1:6" ht="22.2" customHeight="1">
      <c r="A357" s="10" t="s">
        <v>3293</v>
      </c>
      <c r="B357" s="10" t="s">
        <v>3278</v>
      </c>
      <c r="C357" s="10">
        <v>20</v>
      </c>
      <c r="D357" s="10">
        <v>70</v>
      </c>
      <c r="E357" s="228">
        <v>1616</v>
      </c>
      <c r="F357" s="227"/>
    </row>
    <row r="358" spans="1:6" ht="22.2" customHeight="1">
      <c r="A358" s="10" t="s">
        <v>3294</v>
      </c>
      <c r="B358" s="10" t="s">
        <v>3280</v>
      </c>
      <c r="C358" s="10">
        <v>10</v>
      </c>
      <c r="D358" s="10">
        <v>54</v>
      </c>
      <c r="E358" s="228">
        <v>4478</v>
      </c>
      <c r="F358" s="227"/>
    </row>
    <row r="359" spans="1:6" ht="22.2" customHeight="1">
      <c r="A359" s="10" t="s">
        <v>3295</v>
      </c>
      <c r="B359" s="10" t="s">
        <v>3282</v>
      </c>
      <c r="C359" s="10">
        <v>27</v>
      </c>
      <c r="D359" s="10">
        <v>57</v>
      </c>
      <c r="E359" s="228">
        <v>993</v>
      </c>
      <c r="F359" s="227"/>
    </row>
    <row r="360" spans="1:6" ht="22.2" customHeight="1">
      <c r="A360" s="10" t="s">
        <v>3297</v>
      </c>
      <c r="B360" s="10" t="s">
        <v>3284</v>
      </c>
      <c r="C360" s="10">
        <v>42</v>
      </c>
      <c r="D360" s="10">
        <v>61</v>
      </c>
      <c r="E360" s="228">
        <v>6144</v>
      </c>
      <c r="F360" s="227"/>
    </row>
    <row r="361" spans="1:6" ht="22.2" customHeight="1">
      <c r="A361" s="10" t="s">
        <v>3299</v>
      </c>
      <c r="B361" s="10" t="s">
        <v>3286</v>
      </c>
      <c r="C361" s="10">
        <v>44</v>
      </c>
      <c r="D361" s="10">
        <v>63</v>
      </c>
      <c r="E361" s="228">
        <v>7483</v>
      </c>
      <c r="F361" s="227"/>
    </row>
    <row r="362" spans="1:6" ht="22.2" customHeight="1">
      <c r="A362" s="10" t="s">
        <v>3273</v>
      </c>
      <c r="B362" s="10" t="s">
        <v>3288</v>
      </c>
      <c r="C362" s="10">
        <v>32</v>
      </c>
      <c r="D362" s="10">
        <v>64</v>
      </c>
      <c r="E362" s="228">
        <v>2267</v>
      </c>
      <c r="F362" s="227"/>
    </row>
    <row r="363" spans="1:6" ht="22.2" customHeight="1">
      <c r="A363" s="10" t="s">
        <v>3275</v>
      </c>
      <c r="B363" s="10" t="s">
        <v>3291</v>
      </c>
      <c r="C363" s="10">
        <v>35</v>
      </c>
      <c r="D363" s="10">
        <v>62</v>
      </c>
      <c r="E363" s="228">
        <v>4925</v>
      </c>
      <c r="F363" s="227"/>
    </row>
    <row r="364" spans="1:6" ht="22.2" customHeight="1">
      <c r="A364" s="10" t="s">
        <v>3277</v>
      </c>
      <c r="B364" s="10" t="s">
        <v>3296</v>
      </c>
      <c r="C364" s="10">
        <v>14</v>
      </c>
      <c r="D364" s="10">
        <v>60</v>
      </c>
      <c r="E364" s="228">
        <v>318</v>
      </c>
      <c r="F364" s="227"/>
    </row>
    <row r="365" spans="1:6" ht="22.2" customHeight="1">
      <c r="A365" s="10" t="s">
        <v>3279</v>
      </c>
      <c r="B365" s="10" t="s">
        <v>3298</v>
      </c>
      <c r="C365" s="10">
        <v>23</v>
      </c>
      <c r="D365" s="10">
        <v>58</v>
      </c>
      <c r="E365" s="228">
        <v>7775</v>
      </c>
      <c r="F365" s="227"/>
    </row>
    <row r="366" spans="1:6" ht="22.2" customHeight="1">
      <c r="A366" s="10" t="s">
        <v>3281</v>
      </c>
      <c r="B366" s="10" t="s">
        <v>3300</v>
      </c>
      <c r="C366" s="10">
        <v>35</v>
      </c>
      <c r="D366" s="10">
        <v>66</v>
      </c>
      <c r="E366" s="228">
        <v>4265</v>
      </c>
      <c r="F366" s="227"/>
    </row>
    <row r="367" spans="1:6" ht="22.2" customHeight="1">
      <c r="A367" s="10" t="s">
        <v>3283</v>
      </c>
      <c r="B367" s="10" t="s">
        <v>3301</v>
      </c>
      <c r="C367" s="10">
        <v>41</v>
      </c>
      <c r="D367" s="10">
        <v>61</v>
      </c>
      <c r="E367" s="228">
        <v>4227</v>
      </c>
      <c r="F367" s="227"/>
    </row>
    <row r="368" spans="1:6" ht="22.2" customHeight="1">
      <c r="A368" s="10" t="s">
        <v>3285</v>
      </c>
      <c r="B368" s="10" t="s">
        <v>3274</v>
      </c>
      <c r="C368" s="10">
        <v>49</v>
      </c>
      <c r="D368" s="10">
        <v>67</v>
      </c>
      <c r="E368" s="228">
        <v>5453</v>
      </c>
      <c r="F368" s="227"/>
    </row>
    <row r="369" spans="1:6" ht="22.2" customHeight="1">
      <c r="A369" s="10" t="s">
        <v>3287</v>
      </c>
      <c r="B369" s="10" t="s">
        <v>3276</v>
      </c>
      <c r="C369" s="10">
        <v>31</v>
      </c>
      <c r="D369" s="10">
        <v>52</v>
      </c>
      <c r="E369" s="228">
        <v>333</v>
      </c>
      <c r="F369" s="227"/>
    </row>
    <row r="370" spans="1:6" ht="22.2" customHeight="1">
      <c r="A370" s="10" t="s">
        <v>3290</v>
      </c>
      <c r="B370" s="10" t="s">
        <v>3278</v>
      </c>
      <c r="C370" s="10">
        <v>39</v>
      </c>
      <c r="D370" s="10">
        <v>65</v>
      </c>
      <c r="E370" s="228">
        <v>4644</v>
      </c>
      <c r="F370" s="227"/>
    </row>
    <row r="371" spans="1:6" ht="22.2" customHeight="1">
      <c r="A371" s="10" t="s">
        <v>3292</v>
      </c>
      <c r="B371" s="10" t="s">
        <v>3280</v>
      </c>
      <c r="C371" s="10">
        <v>23</v>
      </c>
      <c r="D371" s="10">
        <v>69</v>
      </c>
      <c r="E371" s="228">
        <v>2345</v>
      </c>
      <c r="F371" s="227"/>
    </row>
    <row r="372" spans="1:6" ht="22.2" customHeight="1">
      <c r="A372" s="10" t="s">
        <v>3293</v>
      </c>
      <c r="B372" s="10" t="s">
        <v>3282</v>
      </c>
      <c r="C372" s="10">
        <v>44</v>
      </c>
      <c r="D372" s="10">
        <v>63</v>
      </c>
      <c r="E372" s="228">
        <v>3415</v>
      </c>
      <c r="F372" s="227"/>
    </row>
    <row r="373" spans="1:6" ht="22.2" customHeight="1">
      <c r="A373" s="10" t="s">
        <v>3294</v>
      </c>
      <c r="B373" s="10" t="s">
        <v>3284</v>
      </c>
      <c r="C373" s="10">
        <v>10</v>
      </c>
      <c r="D373" s="10">
        <v>70</v>
      </c>
      <c r="E373" s="228">
        <v>1945</v>
      </c>
      <c r="F373" s="227"/>
    </row>
    <row r="374" spans="1:6" ht="22.2" customHeight="1">
      <c r="A374" s="10" t="s">
        <v>3295</v>
      </c>
      <c r="B374" s="10" t="s">
        <v>3286</v>
      </c>
      <c r="C374" s="10">
        <v>32</v>
      </c>
      <c r="D374" s="10">
        <v>57</v>
      </c>
      <c r="E374" s="228">
        <v>2607</v>
      </c>
      <c r="F374" s="227"/>
    </row>
    <row r="375" spans="1:6" ht="22.2" customHeight="1">
      <c r="A375" s="10" t="s">
        <v>3297</v>
      </c>
      <c r="B375" s="10" t="s">
        <v>3288</v>
      </c>
      <c r="C375" s="10">
        <v>37</v>
      </c>
      <c r="D375" s="10">
        <v>65</v>
      </c>
      <c r="E375" s="228">
        <v>3097</v>
      </c>
      <c r="F375" s="227"/>
    </row>
    <row r="376" spans="1:6" ht="22.2" customHeight="1">
      <c r="A376" s="10" t="s">
        <v>3299</v>
      </c>
      <c r="B376" s="10" t="s">
        <v>3291</v>
      </c>
      <c r="C376" s="10">
        <v>44</v>
      </c>
      <c r="D376" s="10">
        <v>64</v>
      </c>
      <c r="E376" s="228">
        <v>5732</v>
      </c>
      <c r="F376" s="227"/>
    </row>
    <row r="377" spans="1:6" ht="22.2" customHeight="1">
      <c r="A377" s="10" t="s">
        <v>3273</v>
      </c>
      <c r="B377" s="10" t="s">
        <v>3296</v>
      </c>
      <c r="C377" s="10">
        <v>30</v>
      </c>
      <c r="D377" s="10">
        <v>58</v>
      </c>
      <c r="E377" s="228">
        <v>9486</v>
      </c>
      <c r="F377" s="227"/>
    </row>
    <row r="378" spans="1:6" ht="22.2" customHeight="1">
      <c r="A378" s="10" t="s">
        <v>3275</v>
      </c>
      <c r="B378" s="10" t="s">
        <v>3298</v>
      </c>
      <c r="C378" s="10">
        <v>43</v>
      </c>
      <c r="D378" s="10">
        <v>69</v>
      </c>
      <c r="E378" s="228">
        <v>4783</v>
      </c>
      <c r="F378" s="227"/>
    </row>
    <row r="379" spans="1:6" ht="22.2" customHeight="1">
      <c r="A379" s="10" t="s">
        <v>3277</v>
      </c>
      <c r="B379" s="10" t="s">
        <v>3300</v>
      </c>
      <c r="C379" s="10">
        <v>40</v>
      </c>
      <c r="D379" s="10">
        <v>67</v>
      </c>
      <c r="E379" s="228">
        <v>9172</v>
      </c>
      <c r="F379" s="227"/>
    </row>
    <row r="380" spans="1:6" ht="22.2" customHeight="1">
      <c r="A380" s="10" t="s">
        <v>3279</v>
      </c>
      <c r="B380" s="10" t="s">
        <v>3301</v>
      </c>
      <c r="C380" s="10">
        <v>16</v>
      </c>
      <c r="D380" s="10">
        <v>51</v>
      </c>
      <c r="E380" s="228">
        <v>6050</v>
      </c>
      <c r="F380" s="227"/>
    </row>
    <row r="381" spans="1:6" ht="22.2" customHeight="1">
      <c r="A381" s="10" t="s">
        <v>3281</v>
      </c>
      <c r="B381" s="10" t="s">
        <v>3274</v>
      </c>
      <c r="C381" s="10">
        <v>12</v>
      </c>
      <c r="D381" s="10">
        <v>59</v>
      </c>
      <c r="E381" s="228">
        <v>2160</v>
      </c>
      <c r="F381" s="227"/>
    </row>
    <row r="382" spans="1:6" ht="22.2" customHeight="1">
      <c r="A382" s="10" t="s">
        <v>3283</v>
      </c>
      <c r="B382" s="10" t="s">
        <v>3276</v>
      </c>
      <c r="C382" s="10">
        <v>49</v>
      </c>
      <c r="D382" s="10">
        <v>69</v>
      </c>
      <c r="E382" s="228">
        <v>4323</v>
      </c>
      <c r="F382" s="227"/>
    </row>
    <row r="383" spans="1:6" ht="22.2" customHeight="1">
      <c r="A383" s="10" t="s">
        <v>3285</v>
      </c>
      <c r="B383" s="10" t="s">
        <v>3278</v>
      </c>
      <c r="C383" s="10">
        <v>27</v>
      </c>
      <c r="D383" s="10">
        <v>61</v>
      </c>
      <c r="E383" s="228">
        <v>8033</v>
      </c>
      <c r="F383" s="227"/>
    </row>
    <row r="384" spans="1:6" ht="22.2" customHeight="1">
      <c r="A384" s="10" t="s">
        <v>3287</v>
      </c>
      <c r="B384" s="10" t="s">
        <v>3280</v>
      </c>
      <c r="C384" s="10">
        <v>47</v>
      </c>
      <c r="D384" s="10">
        <v>58</v>
      </c>
      <c r="E384" s="228">
        <v>4214</v>
      </c>
      <c r="F384" s="227"/>
    </row>
    <row r="385" spans="1:6" ht="22.2" customHeight="1">
      <c r="A385" s="10" t="s">
        <v>3290</v>
      </c>
      <c r="B385" s="10" t="s">
        <v>3282</v>
      </c>
      <c r="C385" s="10">
        <v>17</v>
      </c>
      <c r="D385" s="10">
        <v>56</v>
      </c>
      <c r="E385" s="228">
        <v>6751</v>
      </c>
      <c r="F385" s="227"/>
    </row>
    <row r="386" spans="1:6" ht="22.2" customHeight="1">
      <c r="A386" s="10" t="s">
        <v>3292</v>
      </c>
      <c r="B386" s="10" t="s">
        <v>3284</v>
      </c>
      <c r="C386" s="10">
        <v>31</v>
      </c>
      <c r="D386" s="10">
        <v>51</v>
      </c>
      <c r="E386" s="228">
        <v>6954</v>
      </c>
      <c r="F386" s="227"/>
    </row>
    <row r="387" spans="1:6" ht="22.2" customHeight="1">
      <c r="A387" s="10" t="s">
        <v>3293</v>
      </c>
      <c r="B387" s="10" t="s">
        <v>3286</v>
      </c>
      <c r="C387" s="10">
        <v>16</v>
      </c>
      <c r="D387" s="10">
        <v>59</v>
      </c>
      <c r="E387" s="228">
        <v>3628</v>
      </c>
      <c r="F387" s="227"/>
    </row>
    <row r="388" spans="1:6" ht="22.2" customHeight="1">
      <c r="A388" s="10" t="s">
        <v>3294</v>
      </c>
      <c r="B388" s="10" t="s">
        <v>3288</v>
      </c>
      <c r="C388" s="10">
        <v>48</v>
      </c>
      <c r="D388" s="10">
        <v>67</v>
      </c>
      <c r="E388" s="228">
        <v>5044</v>
      </c>
      <c r="F388" s="227"/>
    </row>
    <row r="389" spans="1:6" ht="22.2" customHeight="1">
      <c r="A389" s="10" t="s">
        <v>3295</v>
      </c>
      <c r="B389" s="10" t="s">
        <v>3291</v>
      </c>
      <c r="C389" s="10">
        <v>36</v>
      </c>
      <c r="D389" s="10">
        <v>57</v>
      </c>
      <c r="E389" s="228">
        <v>2018</v>
      </c>
      <c r="F389" s="227"/>
    </row>
    <row r="390" spans="1:6" ht="22.2" customHeight="1">
      <c r="A390" s="10" t="s">
        <v>3297</v>
      </c>
      <c r="B390" s="10" t="s">
        <v>3296</v>
      </c>
      <c r="C390" s="10">
        <v>18</v>
      </c>
      <c r="D390" s="10">
        <v>57</v>
      </c>
      <c r="E390" s="228">
        <v>7697</v>
      </c>
      <c r="F390" s="227"/>
    </row>
    <row r="391" spans="1:6" ht="22.2" customHeight="1">
      <c r="A391" s="10" t="s">
        <v>3299</v>
      </c>
      <c r="B391" s="10" t="s">
        <v>3298</v>
      </c>
      <c r="C391" s="10">
        <v>36</v>
      </c>
      <c r="D391" s="10">
        <v>51</v>
      </c>
      <c r="E391" s="228">
        <v>1954</v>
      </c>
      <c r="F391" s="227"/>
    </row>
    <row r="392" spans="1:6" ht="22.2" customHeight="1">
      <c r="A392" s="10" t="s">
        <v>3273</v>
      </c>
      <c r="B392" s="10" t="s">
        <v>3300</v>
      </c>
      <c r="C392" s="10">
        <v>45</v>
      </c>
      <c r="D392" s="10">
        <v>65</v>
      </c>
      <c r="E392" s="228">
        <v>6160</v>
      </c>
      <c r="F392" s="227"/>
    </row>
    <row r="393" spans="1:6" ht="22.2" customHeight="1">
      <c r="A393" s="10" t="s">
        <v>3275</v>
      </c>
      <c r="B393" s="10" t="s">
        <v>3301</v>
      </c>
      <c r="C393" s="10">
        <v>14</v>
      </c>
      <c r="D393" s="10">
        <v>62</v>
      </c>
      <c r="E393" s="228">
        <v>9092</v>
      </c>
      <c r="F393" s="227"/>
    </row>
    <row r="394" spans="1:6" ht="22.2" customHeight="1">
      <c r="A394" s="10" t="s">
        <v>3277</v>
      </c>
      <c r="B394" s="10" t="s">
        <v>3274</v>
      </c>
      <c r="C394" s="10">
        <v>45</v>
      </c>
      <c r="D394" s="10">
        <v>56</v>
      </c>
      <c r="E394" s="228">
        <v>1417</v>
      </c>
      <c r="F394" s="227"/>
    </row>
    <row r="395" spans="1:6" ht="22.2" customHeight="1">
      <c r="A395" s="10" t="s">
        <v>3279</v>
      </c>
      <c r="B395" s="10" t="s">
        <v>3276</v>
      </c>
      <c r="C395" s="10">
        <v>38</v>
      </c>
      <c r="D395" s="10">
        <v>56</v>
      </c>
      <c r="E395" s="228">
        <v>9833</v>
      </c>
      <c r="F395" s="227"/>
    </row>
    <row r="396" spans="1:6" ht="22.2" customHeight="1">
      <c r="A396" s="10" t="s">
        <v>3281</v>
      </c>
      <c r="B396" s="10" t="s">
        <v>3278</v>
      </c>
      <c r="C396" s="10">
        <v>30</v>
      </c>
      <c r="D396" s="10">
        <v>61</v>
      </c>
      <c r="E396" s="228">
        <v>1854</v>
      </c>
      <c r="F396" s="227"/>
    </row>
    <row r="397" spans="1:6" ht="22.2" customHeight="1">
      <c r="A397" s="10" t="s">
        <v>3283</v>
      </c>
      <c r="B397" s="10" t="s">
        <v>3280</v>
      </c>
      <c r="C397" s="10">
        <v>37</v>
      </c>
      <c r="D397" s="10">
        <v>66</v>
      </c>
      <c r="E397" s="228">
        <v>6262</v>
      </c>
      <c r="F397" s="227"/>
    </row>
    <row r="398" spans="1:6" ht="22.2" customHeight="1">
      <c r="A398" s="10" t="s">
        <v>3285</v>
      </c>
      <c r="B398" s="10" t="s">
        <v>3282</v>
      </c>
      <c r="C398" s="10">
        <v>27</v>
      </c>
      <c r="D398" s="10">
        <v>63</v>
      </c>
      <c r="E398" s="228">
        <v>6588</v>
      </c>
      <c r="F398" s="227"/>
    </row>
    <row r="399" spans="1:6" ht="22.2" customHeight="1">
      <c r="A399" s="10" t="s">
        <v>3287</v>
      </c>
      <c r="B399" s="10" t="s">
        <v>3284</v>
      </c>
      <c r="C399" s="10">
        <v>49</v>
      </c>
      <c r="D399" s="10">
        <v>52</v>
      </c>
      <c r="E399" s="228">
        <v>9088</v>
      </c>
      <c r="F399" s="227"/>
    </row>
  </sheetData>
  <mergeCells count="2">
    <mergeCell ref="G1:J6"/>
    <mergeCell ref="M4:N4"/>
  </mergeCells>
  <hyperlinks>
    <hyperlink ref="M4" location="Sheet1!A1" display="Sheet1!A1" xr:uid="{D801E116-189B-4109-9458-D0DBB22F022C}"/>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AF4DC4-5815-478A-90FA-9D37ACFA756B}">
  <sheetPr codeName="Sheet51"/>
  <dimension ref="A1:N30"/>
  <sheetViews>
    <sheetView workbookViewId="0">
      <selection activeCell="L10" sqref="L10:M10"/>
    </sheetView>
  </sheetViews>
  <sheetFormatPr defaultColWidth="11" defaultRowHeight="14.4"/>
  <sheetData>
    <row r="1" spans="1:14">
      <c r="A1" s="230" t="s">
        <v>155</v>
      </c>
      <c r="B1" s="230" t="s">
        <v>3</v>
      </c>
      <c r="C1" s="230" t="s">
        <v>43</v>
      </c>
      <c r="D1" s="230" t="s">
        <v>3316</v>
      </c>
    </row>
    <row r="2" spans="1:14">
      <c r="A2" s="97">
        <v>10011</v>
      </c>
      <c r="B2" s="97" t="s">
        <v>3317</v>
      </c>
      <c r="C2" s="97">
        <v>13562</v>
      </c>
      <c r="D2" s="97" t="s">
        <v>3177</v>
      </c>
    </row>
    <row r="3" spans="1:14">
      <c r="A3" s="97">
        <v>10017</v>
      </c>
      <c r="B3" s="97" t="s">
        <v>3318</v>
      </c>
      <c r="C3" s="97">
        <v>15644</v>
      </c>
      <c r="D3" s="97" t="s">
        <v>3319</v>
      </c>
      <c r="F3" s="231" t="s">
        <v>155</v>
      </c>
      <c r="G3" s="231" t="s">
        <v>43</v>
      </c>
      <c r="K3" s="574" t="s">
        <v>3328</v>
      </c>
      <c r="L3" s="574"/>
      <c r="M3" s="574"/>
      <c r="N3" s="574"/>
    </row>
    <row r="4" spans="1:14">
      <c r="A4" s="97">
        <v>10021</v>
      </c>
      <c r="B4" s="97" t="s">
        <v>3320</v>
      </c>
      <c r="C4" s="97">
        <v>15913</v>
      </c>
      <c r="D4" s="97" t="s">
        <v>3321</v>
      </c>
      <c r="F4" s="232">
        <v>10029</v>
      </c>
      <c r="G4" s="10">
        <f t="array" ref="G4">HLOOKUP($F4,TRANSPOSE($A$1:$D$30),3,0)</f>
        <v>16898</v>
      </c>
      <c r="K4" s="574"/>
      <c r="L4" s="574"/>
      <c r="M4" s="574"/>
      <c r="N4" s="574"/>
    </row>
    <row r="5" spans="1:14">
      <c r="A5" s="97">
        <v>10029</v>
      </c>
      <c r="B5" s="97" t="s">
        <v>2631</v>
      </c>
      <c r="C5" s="97">
        <v>16898</v>
      </c>
      <c r="D5" s="97" t="s">
        <v>3322</v>
      </c>
      <c r="F5" s="232">
        <v>10020</v>
      </c>
      <c r="G5" s="10">
        <f t="array" ref="G5">HLOOKUP($F5,TRANSPOSE($A$1:$D$30),3,0)</f>
        <v>25910</v>
      </c>
      <c r="K5" s="574"/>
      <c r="L5" s="574"/>
      <c r="M5" s="574"/>
      <c r="N5" s="574"/>
    </row>
    <row r="6" spans="1:14">
      <c r="A6" s="97">
        <v>10006</v>
      </c>
      <c r="B6" s="97" t="s">
        <v>3318</v>
      </c>
      <c r="C6" s="97">
        <v>17291</v>
      </c>
      <c r="D6" s="97" t="s">
        <v>3181</v>
      </c>
      <c r="F6" s="232">
        <v>10025</v>
      </c>
      <c r="G6" s="10">
        <f t="array" ref="G6">HLOOKUP($F6,TRANSPOSE($A$1:$D$30),3,0)</f>
        <v>36425</v>
      </c>
      <c r="K6" s="574"/>
      <c r="L6" s="574"/>
      <c r="M6" s="574"/>
      <c r="N6" s="574"/>
    </row>
    <row r="7" spans="1:14">
      <c r="A7" s="97">
        <v>10019</v>
      </c>
      <c r="B7" s="97" t="s">
        <v>2582</v>
      </c>
      <c r="C7" s="97">
        <v>24105</v>
      </c>
      <c r="D7" s="97" t="s">
        <v>3177</v>
      </c>
      <c r="F7" s="232">
        <v>10022</v>
      </c>
      <c r="G7" s="10">
        <f t="array" ref="G7">HLOOKUP($F7,TRANSPOSE($A$1:$D$30),3,0)</f>
        <v>61466</v>
      </c>
      <c r="K7" s="574"/>
      <c r="L7" s="574"/>
      <c r="M7" s="574"/>
      <c r="N7" s="574"/>
    </row>
    <row r="8" spans="1:14">
      <c r="A8" s="97">
        <v>10020</v>
      </c>
      <c r="B8" s="97" t="s">
        <v>3323</v>
      </c>
      <c r="C8" s="97">
        <v>25910</v>
      </c>
      <c r="D8" s="97" t="s">
        <v>3319</v>
      </c>
      <c r="F8" s="232">
        <v>10015</v>
      </c>
      <c r="G8" s="10">
        <f t="array" ref="G8">HLOOKUP($F8,TRANSPOSE($A$1:$D$30),3,0)</f>
        <v>66228</v>
      </c>
      <c r="K8" s="574"/>
      <c r="L8" s="574"/>
      <c r="M8" s="574"/>
      <c r="N8" s="574"/>
    </row>
    <row r="9" spans="1:14" ht="15" thickBot="1">
      <c r="A9" s="97">
        <v>10024</v>
      </c>
      <c r="B9" s="97" t="s">
        <v>3324</v>
      </c>
      <c r="C9" s="97">
        <v>32970</v>
      </c>
      <c r="D9" s="97" t="s">
        <v>3321</v>
      </c>
    </row>
    <row r="10" spans="1:14" ht="18" thickBot="1">
      <c r="A10" s="97">
        <v>10004</v>
      </c>
      <c r="B10" s="97" t="s">
        <v>3325</v>
      </c>
      <c r="C10" s="97">
        <v>35940</v>
      </c>
      <c r="D10" s="97" t="s">
        <v>3322</v>
      </c>
      <c r="L10" s="555" t="s">
        <v>111</v>
      </c>
      <c r="M10" s="556"/>
    </row>
    <row r="11" spans="1:14">
      <c r="A11" s="97">
        <v>10025</v>
      </c>
      <c r="B11" s="97" t="s">
        <v>3326</v>
      </c>
      <c r="C11" s="97">
        <v>36425</v>
      </c>
      <c r="D11" s="97" t="s">
        <v>3181</v>
      </c>
    </row>
    <row r="12" spans="1:14">
      <c r="A12" s="97">
        <v>10005</v>
      </c>
      <c r="B12" s="97" t="s">
        <v>3327</v>
      </c>
      <c r="C12" s="97">
        <v>38427</v>
      </c>
      <c r="D12" s="97" t="s">
        <v>3177</v>
      </c>
    </row>
    <row r="13" spans="1:14">
      <c r="A13" s="97">
        <v>10007</v>
      </c>
      <c r="B13" s="97" t="s">
        <v>2631</v>
      </c>
      <c r="C13" s="97">
        <v>45920</v>
      </c>
      <c r="D13" s="97" t="s">
        <v>3319</v>
      </c>
    </row>
    <row r="14" spans="1:14">
      <c r="A14" s="97">
        <v>10022</v>
      </c>
      <c r="B14" s="97" t="s">
        <v>3317</v>
      </c>
      <c r="C14" s="97">
        <v>61466</v>
      </c>
      <c r="D14" s="97" t="s">
        <v>3321</v>
      </c>
    </row>
    <row r="15" spans="1:14">
      <c r="A15" s="97">
        <v>10012</v>
      </c>
      <c r="B15" s="97" t="s">
        <v>3273</v>
      </c>
      <c r="C15" s="97">
        <v>62530</v>
      </c>
      <c r="D15" s="97" t="s">
        <v>3322</v>
      </c>
    </row>
    <row r="16" spans="1:14">
      <c r="A16" s="97">
        <v>10028</v>
      </c>
      <c r="B16" s="97" t="s">
        <v>3318</v>
      </c>
      <c r="C16" s="97">
        <v>64290</v>
      </c>
      <c r="D16" s="97" t="s">
        <v>3181</v>
      </c>
    </row>
    <row r="17" spans="1:4">
      <c r="A17" s="97">
        <v>10015</v>
      </c>
      <c r="B17" s="97" t="s">
        <v>3325</v>
      </c>
      <c r="C17" s="97">
        <v>66228</v>
      </c>
      <c r="D17" s="97" t="s">
        <v>3177</v>
      </c>
    </row>
    <row r="18" spans="1:4">
      <c r="A18" s="97">
        <v>10002</v>
      </c>
      <c r="B18" s="97" t="s">
        <v>3324</v>
      </c>
      <c r="C18" s="97">
        <v>74778</v>
      </c>
      <c r="D18" s="97" t="s">
        <v>3319</v>
      </c>
    </row>
    <row r="19" spans="1:4">
      <c r="A19" s="97">
        <v>10009</v>
      </c>
      <c r="B19" s="97" t="s">
        <v>3323</v>
      </c>
      <c r="C19" s="97">
        <v>76622</v>
      </c>
      <c r="D19" s="97" t="s">
        <v>3321</v>
      </c>
    </row>
    <row r="20" spans="1:4">
      <c r="A20" s="97">
        <v>10018</v>
      </c>
      <c r="B20" s="97" t="s">
        <v>2631</v>
      </c>
      <c r="C20" s="97">
        <v>77851</v>
      </c>
      <c r="D20" s="97" t="s">
        <v>3322</v>
      </c>
    </row>
    <row r="21" spans="1:4">
      <c r="A21" s="97">
        <v>10014</v>
      </c>
      <c r="B21" s="97" t="s">
        <v>3326</v>
      </c>
      <c r="C21" s="97">
        <v>80260</v>
      </c>
      <c r="D21" s="97" t="s">
        <v>3181</v>
      </c>
    </row>
    <row r="22" spans="1:4">
      <c r="A22" s="97">
        <v>10016</v>
      </c>
      <c r="B22" s="97" t="s">
        <v>3327</v>
      </c>
      <c r="C22" s="97">
        <v>81990</v>
      </c>
      <c r="D22" s="97" t="s">
        <v>3177</v>
      </c>
    </row>
    <row r="23" spans="1:4">
      <c r="A23" s="97">
        <v>10010</v>
      </c>
      <c r="B23" s="97" t="s">
        <v>3320</v>
      </c>
      <c r="C23" s="97">
        <v>82122</v>
      </c>
      <c r="D23" s="97" t="s">
        <v>3319</v>
      </c>
    </row>
    <row r="24" spans="1:4">
      <c r="A24" s="97">
        <v>10008</v>
      </c>
      <c r="B24" s="97" t="s">
        <v>2582</v>
      </c>
      <c r="C24" s="97">
        <v>87756</v>
      </c>
      <c r="D24" s="97" t="s">
        <v>3321</v>
      </c>
    </row>
    <row r="25" spans="1:4">
      <c r="A25" s="97">
        <v>10003</v>
      </c>
      <c r="B25" s="97" t="s">
        <v>3326</v>
      </c>
      <c r="C25" s="97">
        <v>89328</v>
      </c>
      <c r="D25" s="97" t="s">
        <v>3322</v>
      </c>
    </row>
    <row r="26" spans="1:4">
      <c r="A26" s="97">
        <v>10023</v>
      </c>
      <c r="B26" s="97" t="s">
        <v>3273</v>
      </c>
      <c r="C26" s="97">
        <v>92712</v>
      </c>
      <c r="D26" s="97" t="s">
        <v>3181</v>
      </c>
    </row>
    <row r="27" spans="1:4">
      <c r="A27" s="97">
        <v>10001</v>
      </c>
      <c r="B27" s="97" t="s">
        <v>3273</v>
      </c>
      <c r="C27" s="97">
        <v>94162</v>
      </c>
      <c r="D27" s="97" t="s">
        <v>3177</v>
      </c>
    </row>
    <row r="28" spans="1:4">
      <c r="A28" s="97">
        <v>10027</v>
      </c>
      <c r="B28" s="97" t="s">
        <v>3327</v>
      </c>
      <c r="C28" s="97">
        <v>95135</v>
      </c>
      <c r="D28" s="97" t="s">
        <v>3319</v>
      </c>
    </row>
    <row r="29" spans="1:4">
      <c r="A29" s="97">
        <v>10026</v>
      </c>
      <c r="B29" s="97" t="s">
        <v>3325</v>
      </c>
      <c r="C29" s="97">
        <v>96009</v>
      </c>
      <c r="D29" s="97" t="s">
        <v>3321</v>
      </c>
    </row>
    <row r="30" spans="1:4">
      <c r="A30" s="97">
        <v>10013</v>
      </c>
      <c r="B30" s="97" t="s">
        <v>3324</v>
      </c>
      <c r="C30" s="97">
        <v>98764</v>
      </c>
      <c r="D30" s="97" t="s">
        <v>3322</v>
      </c>
    </row>
  </sheetData>
  <mergeCells count="2">
    <mergeCell ref="K3:N8"/>
    <mergeCell ref="L10:M10"/>
  </mergeCells>
  <hyperlinks>
    <hyperlink ref="L10" location="Sheet1!A1" display="Sheet1!A1" xr:uid="{469918FE-96D5-479F-81BE-FC8A469E027D}"/>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595177-B73F-427C-9FBA-1B639453EA94}">
  <sheetPr codeName="Sheet52"/>
  <dimension ref="A1:L14"/>
  <sheetViews>
    <sheetView workbookViewId="0">
      <selection activeCell="G14" sqref="G14:H14"/>
    </sheetView>
  </sheetViews>
  <sheetFormatPr defaultColWidth="11.5546875" defaultRowHeight="17.399999999999999" customHeight="1"/>
  <cols>
    <col min="1" max="3" width="11.5546875" style="5"/>
    <col min="4" max="4" width="11.77734375" style="5" customWidth="1"/>
    <col min="5" max="16384" width="11.5546875" style="5"/>
  </cols>
  <sheetData>
    <row r="1" spans="1:12" ht="17.399999999999999" customHeight="1">
      <c r="A1" s="220" t="s">
        <v>3</v>
      </c>
      <c r="B1" s="10" t="s">
        <v>3273</v>
      </c>
      <c r="C1" s="10" t="s">
        <v>3330</v>
      </c>
      <c r="D1" s="10" t="s">
        <v>3331</v>
      </c>
      <c r="E1" s="10" t="s">
        <v>3176</v>
      </c>
      <c r="F1" s="10" t="s">
        <v>3332</v>
      </c>
      <c r="G1" s="10" t="s">
        <v>70</v>
      </c>
      <c r="H1" s="10" t="s">
        <v>3333</v>
      </c>
      <c r="I1" s="10" t="s">
        <v>3334</v>
      </c>
      <c r="J1" s="10" t="s">
        <v>3335</v>
      </c>
      <c r="K1" s="10" t="s">
        <v>3193</v>
      </c>
      <c r="L1" s="10" t="s">
        <v>3190</v>
      </c>
    </row>
    <row r="2" spans="1:12" ht="17.399999999999999" customHeight="1">
      <c r="A2" s="220" t="s">
        <v>3336</v>
      </c>
      <c r="B2" s="10">
        <v>91</v>
      </c>
      <c r="C2" s="10">
        <v>11</v>
      </c>
      <c r="D2" s="10">
        <v>70</v>
      </c>
      <c r="E2" s="10">
        <v>91</v>
      </c>
      <c r="F2" s="10">
        <v>82</v>
      </c>
      <c r="G2" s="10">
        <v>34</v>
      </c>
      <c r="H2" s="10">
        <v>36</v>
      </c>
      <c r="I2" s="10">
        <v>30</v>
      </c>
      <c r="J2" s="10">
        <v>31</v>
      </c>
      <c r="K2" s="10">
        <v>10</v>
      </c>
      <c r="L2" s="10">
        <v>71</v>
      </c>
    </row>
    <row r="3" spans="1:12" ht="17.399999999999999" customHeight="1">
      <c r="A3" s="220" t="s">
        <v>320</v>
      </c>
      <c r="B3" s="10" t="s">
        <v>3177</v>
      </c>
      <c r="C3" s="10" t="s">
        <v>3337</v>
      </c>
      <c r="D3" s="10" t="s">
        <v>3349</v>
      </c>
      <c r="E3" s="10" t="s">
        <v>3339</v>
      </c>
      <c r="F3" s="10" t="s">
        <v>3177</v>
      </c>
      <c r="G3" s="10" t="s">
        <v>3337</v>
      </c>
      <c r="H3" s="10" t="s">
        <v>3338</v>
      </c>
      <c r="I3" s="10" t="s">
        <v>3339</v>
      </c>
      <c r="J3" s="10" t="s">
        <v>3177</v>
      </c>
      <c r="K3" s="10" t="s">
        <v>3337</v>
      </c>
      <c r="L3" s="10" t="s">
        <v>3349</v>
      </c>
    </row>
    <row r="4" spans="1:12" ht="17.399999999999999" customHeight="1">
      <c r="A4" s="220" t="s">
        <v>3175</v>
      </c>
      <c r="B4" s="10" t="s">
        <v>3178</v>
      </c>
      <c r="C4" s="10" t="s">
        <v>3191</v>
      </c>
      <c r="D4" s="10" t="s">
        <v>3340</v>
      </c>
      <c r="E4" s="10" t="s">
        <v>3341</v>
      </c>
      <c r="F4" s="10" t="s">
        <v>3342</v>
      </c>
      <c r="G4" s="10" t="s">
        <v>3343</v>
      </c>
      <c r="H4" s="10" t="s">
        <v>3344</v>
      </c>
      <c r="I4" s="10" t="s">
        <v>3345</v>
      </c>
      <c r="J4" s="10" t="s">
        <v>3346</v>
      </c>
      <c r="K4" s="10" t="s">
        <v>3188</v>
      </c>
      <c r="L4" s="10" t="s">
        <v>3347</v>
      </c>
    </row>
    <row r="6" spans="1:12" ht="17.399999999999999" customHeight="1">
      <c r="F6" s="575" t="s">
        <v>3348</v>
      </c>
      <c r="G6" s="575"/>
      <c r="H6" s="575"/>
      <c r="I6" s="575"/>
    </row>
    <row r="7" spans="1:12" ht="17.399999999999999" customHeight="1">
      <c r="F7" s="575"/>
      <c r="G7" s="575"/>
      <c r="H7" s="575"/>
      <c r="I7" s="575"/>
    </row>
    <row r="8" spans="1:12" ht="17.399999999999999" customHeight="1">
      <c r="C8" s="220" t="s">
        <v>3</v>
      </c>
      <c r="D8" s="220" t="s">
        <v>320</v>
      </c>
      <c r="F8" s="575"/>
      <c r="G8" s="575"/>
      <c r="H8" s="575"/>
      <c r="I8" s="575"/>
      <c r="K8"/>
    </row>
    <row r="9" spans="1:12" ht="17.399999999999999" customHeight="1">
      <c r="C9" s="10" t="s">
        <v>3330</v>
      </c>
      <c r="D9" s="10" t="str">
        <f t="array" ref="D9">VLOOKUP($C9,TRANSPOSE($A$1:$L$4),MATCH($D$8,$A$1:$A$4,0),0)</f>
        <v>jaipur</v>
      </c>
      <c r="F9" s="575"/>
      <c r="G9" s="575"/>
      <c r="H9" s="575"/>
      <c r="I9" s="575"/>
      <c r="K9"/>
    </row>
    <row r="10" spans="1:12" ht="17.399999999999999" customHeight="1">
      <c r="C10" s="10" t="s">
        <v>3176</v>
      </c>
      <c r="D10" s="10" t="str">
        <f t="array" ref="D10">VLOOKUP($C10,TRANSPOSE($A$1:$L$4),MATCH($D$8,$A$1:$A$4,0),0)</f>
        <v>madhubani</v>
      </c>
      <c r="F10" s="575"/>
      <c r="G10" s="575"/>
      <c r="H10" s="575"/>
      <c r="I10" s="575"/>
    </row>
    <row r="11" spans="1:12" ht="17.399999999999999" customHeight="1">
      <c r="C11" s="10" t="s">
        <v>3334</v>
      </c>
      <c r="D11" s="10" t="str">
        <f t="array" ref="D11">VLOOKUP($C11,TRANSPOSE($A$1:$L$4),MATCH($D$8,$A$1:$A$4,0),0)</f>
        <v>madhubani</v>
      </c>
      <c r="F11" s="575"/>
      <c r="G11" s="575"/>
      <c r="H11" s="575"/>
      <c r="I11" s="575"/>
    </row>
    <row r="12" spans="1:12" ht="17.399999999999999" customHeight="1">
      <c r="C12" s="10" t="s">
        <v>3193</v>
      </c>
      <c r="D12" s="10" t="str">
        <f t="array" ref="D12">VLOOKUP($C12,TRANSPOSE($A$1:$L$4),MATCH($D$8,$A$1:$A$4,0),0)</f>
        <v>jaipur</v>
      </c>
      <c r="F12" s="575"/>
      <c r="G12" s="575"/>
      <c r="H12" s="575"/>
      <c r="I12" s="575"/>
    </row>
    <row r="13" spans="1:12" ht="17.399999999999999" customHeight="1" thickBot="1"/>
    <row r="14" spans="1:12" ht="17.399999999999999" customHeight="1" thickBot="1">
      <c r="G14" s="555" t="s">
        <v>111</v>
      </c>
      <c r="H14" s="556"/>
    </row>
  </sheetData>
  <mergeCells count="2">
    <mergeCell ref="F6:I12"/>
    <mergeCell ref="G14:H14"/>
  </mergeCells>
  <hyperlinks>
    <hyperlink ref="G14" location="Sheet1!A1" display="Sheet1!A1" xr:uid="{9DE03D9A-BFC8-42B3-A5A4-3A1A09673874}"/>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32134B-DC80-4201-9A3F-50148926D654}">
  <sheetPr codeName="Sheet46"/>
  <dimension ref="A1:M2028"/>
  <sheetViews>
    <sheetView workbookViewId="0">
      <selection activeCell="G15" sqref="G15"/>
    </sheetView>
  </sheetViews>
  <sheetFormatPr defaultColWidth="20.88671875" defaultRowHeight="26.4" customHeight="1"/>
  <cols>
    <col min="1" max="1" width="49.5546875" style="10" bestFit="1" customWidth="1"/>
    <col min="2" max="2" width="15.44140625" style="10" customWidth="1"/>
    <col min="3" max="3" width="13.77734375" style="10" customWidth="1"/>
    <col min="4" max="4" width="11.88671875" style="10" customWidth="1"/>
    <col min="5" max="7" width="20.88671875" style="5"/>
    <col min="8" max="8" width="39.88671875" style="5" bestFit="1" customWidth="1"/>
    <col min="9" max="16384" width="20.88671875" style="5"/>
  </cols>
  <sheetData>
    <row r="1" spans="1:13" ht="26.4" customHeight="1">
      <c r="A1" s="130" t="s">
        <v>51</v>
      </c>
      <c r="B1" s="130" t="s">
        <v>271</v>
      </c>
      <c r="C1" s="130" t="s">
        <v>272</v>
      </c>
      <c r="D1" s="130" t="s">
        <v>3197</v>
      </c>
      <c r="F1" s="130" t="s">
        <v>271</v>
      </c>
      <c r="G1" s="130" t="s">
        <v>272</v>
      </c>
      <c r="H1" s="130" t="s">
        <v>3</v>
      </c>
    </row>
    <row r="2" spans="1:13" ht="26.4" customHeight="1">
      <c r="A2" s="10" t="s">
        <v>273</v>
      </c>
      <c r="B2" s="10">
        <v>9312936921</v>
      </c>
      <c r="C2" s="10" t="s">
        <v>274</v>
      </c>
      <c r="D2" s="10">
        <v>276174</v>
      </c>
      <c r="F2" s="10">
        <v>9312936921</v>
      </c>
      <c r="G2" s="10" t="str">
        <f t="shared" ref="G2:H8" si="0">INDEX($A$1:$D$2028,MATCH($F2,$B$1:$B$2028,0),MATCH(G$1,$A$1:$D$1,0))</f>
        <v>Accord</v>
      </c>
      <c r="H2" s="10" t="str">
        <f t="shared" si="0"/>
        <v>Mr. VIPIN MADHUKAR SHERLEKAR</v>
      </c>
      <c r="M2" s="233"/>
    </row>
    <row r="3" spans="1:13" ht="26.4" customHeight="1">
      <c r="A3" s="10" t="s">
        <v>275</v>
      </c>
      <c r="B3" s="10">
        <v>9815582499</v>
      </c>
      <c r="C3" s="10" t="s">
        <v>274</v>
      </c>
      <c r="D3" s="10">
        <v>158903</v>
      </c>
      <c r="F3" s="10">
        <v>9873172884</v>
      </c>
      <c r="G3" s="10" t="str">
        <f t="shared" si="0"/>
        <v>Accord-2PX</v>
      </c>
      <c r="H3" s="10" t="str">
        <f t="shared" si="0"/>
        <v>Mr. SATINDER  PAL SINGH</v>
      </c>
      <c r="M3" s="233"/>
    </row>
    <row r="4" spans="1:13" ht="26.4" customHeight="1">
      <c r="A4" s="10" t="s">
        <v>276</v>
      </c>
      <c r="B4" s="10">
        <v>9815575152</v>
      </c>
      <c r="C4" s="10" t="s">
        <v>274</v>
      </c>
      <c r="D4" s="10">
        <v>446505</v>
      </c>
      <c r="F4" s="10">
        <v>9815592397</v>
      </c>
      <c r="G4" s="10" t="str">
        <f t="shared" si="0"/>
        <v>Brio</v>
      </c>
      <c r="H4" s="10" t="str">
        <f t="shared" si="0"/>
        <v>Mr. VED PARKASH SACHAR</v>
      </c>
      <c r="M4" s="233"/>
    </row>
    <row r="5" spans="1:13" ht="26.4" customHeight="1">
      <c r="A5" s="10" t="s">
        <v>277</v>
      </c>
      <c r="B5" s="10">
        <v>9815817326</v>
      </c>
      <c r="C5" s="10" t="s">
        <v>274</v>
      </c>
      <c r="D5" s="10">
        <v>138363</v>
      </c>
      <c r="F5" s="10">
        <v>9995622353</v>
      </c>
      <c r="G5" s="10" t="str">
        <f t="shared" si="0"/>
        <v>ACCENT</v>
      </c>
      <c r="H5" s="10" t="str">
        <f t="shared" si="0"/>
        <v>SANYAM SACHDEVA</v>
      </c>
      <c r="J5" s="233"/>
      <c r="K5" s="233"/>
      <c r="L5" s="233"/>
      <c r="M5" s="233"/>
    </row>
    <row r="6" spans="1:13" ht="26.4" customHeight="1">
      <c r="A6" s="10" t="s">
        <v>278</v>
      </c>
      <c r="B6" s="10">
        <v>9811888778</v>
      </c>
      <c r="C6" s="10" t="s">
        <v>274</v>
      </c>
      <c r="D6" s="10">
        <v>281008</v>
      </c>
      <c r="F6" s="10">
        <v>9717557137</v>
      </c>
      <c r="G6" s="10" t="str">
        <f t="shared" si="0"/>
        <v>Accord</v>
      </c>
      <c r="H6" s="10" t="str">
        <f t="shared" si="0"/>
        <v>M/S graziano transmission india pvt ltd</v>
      </c>
      <c r="J6" s="233"/>
      <c r="K6" s="233"/>
      <c r="L6" s="233"/>
      <c r="M6" s="233"/>
    </row>
    <row r="7" spans="1:13" ht="26.4" customHeight="1">
      <c r="A7" s="10" t="s">
        <v>279</v>
      </c>
      <c r="B7" s="10">
        <v>9815357566</v>
      </c>
      <c r="C7" s="10" t="s">
        <v>274</v>
      </c>
      <c r="D7" s="10">
        <v>468145</v>
      </c>
      <c r="F7" s="10">
        <v>9971888424</v>
      </c>
      <c r="G7" s="10" t="str">
        <f t="shared" si="0"/>
        <v>CITY-2PS</v>
      </c>
      <c r="H7" s="10" t="str">
        <f t="shared" si="0"/>
        <v>M/S HINDUSTAN SANITARY WARE &amp; INDS. LTD</v>
      </c>
      <c r="J7" s="233"/>
      <c r="K7" s="233"/>
      <c r="L7" s="233"/>
      <c r="M7" s="233"/>
    </row>
    <row r="8" spans="1:13" ht="26.4" customHeight="1">
      <c r="A8" s="10" t="s">
        <v>280</v>
      </c>
      <c r="B8" s="10">
        <v>9815522647</v>
      </c>
      <c r="C8" s="10" t="s">
        <v>274</v>
      </c>
      <c r="D8" s="10">
        <v>339599</v>
      </c>
      <c r="F8" s="10">
        <v>9899428589</v>
      </c>
      <c r="G8" s="10" t="str">
        <f t="shared" si="0"/>
        <v>CITY-2PS</v>
      </c>
      <c r="H8" s="10" t="str">
        <f t="shared" si="0"/>
        <v>Mr. PARMOD KUMAR RAI</v>
      </c>
      <c r="J8" s="233"/>
      <c r="K8" s="233"/>
      <c r="L8" s="233"/>
      <c r="M8" s="233"/>
    </row>
    <row r="9" spans="1:13" ht="26.4" customHeight="1">
      <c r="A9" s="10" t="s">
        <v>281</v>
      </c>
      <c r="B9" s="10">
        <v>9815257355</v>
      </c>
      <c r="C9" s="10" t="s">
        <v>274</v>
      </c>
      <c r="D9" s="10">
        <v>434411</v>
      </c>
      <c r="J9" s="233"/>
      <c r="K9" s="233"/>
      <c r="L9" s="233"/>
      <c r="M9" s="233"/>
    </row>
    <row r="10" spans="1:13" ht="26.4" customHeight="1" thickBot="1">
      <c r="A10" s="10" t="s">
        <v>282</v>
      </c>
      <c r="B10" s="10">
        <v>9815634184</v>
      </c>
      <c r="C10" s="10" t="s">
        <v>283</v>
      </c>
      <c r="D10" s="10">
        <v>409625</v>
      </c>
    </row>
    <row r="11" spans="1:13" ht="26.4" customHeight="1">
      <c r="A11" s="10" t="s">
        <v>284</v>
      </c>
      <c r="B11" s="10">
        <v>9815559176</v>
      </c>
      <c r="C11" s="10" t="s">
        <v>274</v>
      </c>
      <c r="D11" s="10">
        <v>294797</v>
      </c>
      <c r="F11" s="576" t="s">
        <v>3352</v>
      </c>
      <c r="G11" s="577"/>
      <c r="H11" s="578"/>
    </row>
    <row r="12" spans="1:13" ht="26.4" customHeight="1">
      <c r="A12" s="10" t="s">
        <v>3351</v>
      </c>
      <c r="B12" s="10">
        <v>9815352454</v>
      </c>
      <c r="C12" s="10" t="s">
        <v>274</v>
      </c>
      <c r="D12" s="10">
        <v>0</v>
      </c>
      <c r="F12" s="579"/>
      <c r="G12" s="580"/>
      <c r="H12" s="581"/>
    </row>
    <row r="13" spans="1:13" ht="26.4" customHeight="1" thickBot="1">
      <c r="A13" s="10" t="s">
        <v>285</v>
      </c>
      <c r="B13" s="10">
        <v>9815346866</v>
      </c>
      <c r="C13" s="10" t="s">
        <v>274</v>
      </c>
      <c r="D13" s="10">
        <v>186601</v>
      </c>
      <c r="F13" s="582"/>
      <c r="G13" s="583"/>
      <c r="H13" s="584"/>
      <c r="L13" s="5">
        <v>2</v>
      </c>
    </row>
    <row r="14" spans="1:13" ht="26.4" customHeight="1" thickBot="1">
      <c r="A14" s="10" t="s">
        <v>286</v>
      </c>
      <c r="B14" s="10">
        <v>9871515752</v>
      </c>
      <c r="C14" s="10" t="s">
        <v>274</v>
      </c>
      <c r="D14" s="10">
        <v>293100</v>
      </c>
    </row>
    <row r="15" spans="1:13" ht="26.4" customHeight="1" thickBot="1">
      <c r="A15" s="10" t="s">
        <v>287</v>
      </c>
      <c r="B15" s="10">
        <v>9815545141</v>
      </c>
      <c r="C15" s="10" t="s">
        <v>274</v>
      </c>
      <c r="D15" s="10">
        <v>218268</v>
      </c>
      <c r="G15" s="45" t="s">
        <v>111</v>
      </c>
      <c r="H15"/>
    </row>
    <row r="16" spans="1:13" ht="26.4" customHeight="1">
      <c r="A16" s="10" t="s">
        <v>288</v>
      </c>
      <c r="B16" s="10">
        <v>9565561559</v>
      </c>
      <c r="C16" s="10" t="s">
        <v>274</v>
      </c>
      <c r="D16" s="10">
        <v>191880</v>
      </c>
    </row>
    <row r="17" spans="1:4" ht="26.4" customHeight="1">
      <c r="A17" s="10" t="s">
        <v>289</v>
      </c>
      <c r="B17" s="10">
        <v>9811457855</v>
      </c>
      <c r="C17" s="10" t="s">
        <v>290</v>
      </c>
      <c r="D17" s="10">
        <v>252364</v>
      </c>
    </row>
    <row r="18" spans="1:4" ht="26.4" customHeight="1">
      <c r="A18" s="10" t="s">
        <v>291</v>
      </c>
      <c r="B18" s="10">
        <v>9815527751</v>
      </c>
      <c r="C18" s="10" t="s">
        <v>290</v>
      </c>
      <c r="D18" s="10">
        <v>105668</v>
      </c>
    </row>
    <row r="19" spans="1:4" ht="26.4" customHeight="1">
      <c r="A19" s="10" t="s">
        <v>292</v>
      </c>
      <c r="B19" s="10">
        <v>9873172884</v>
      </c>
      <c r="C19" s="10" t="s">
        <v>290</v>
      </c>
      <c r="D19" s="10">
        <v>308288</v>
      </c>
    </row>
    <row r="20" spans="1:4" ht="26.4" customHeight="1">
      <c r="A20" s="10" t="s">
        <v>293</v>
      </c>
      <c r="B20" s="10">
        <v>9811156375</v>
      </c>
      <c r="C20" s="10" t="s">
        <v>294</v>
      </c>
      <c r="D20" s="10">
        <v>275327</v>
      </c>
    </row>
    <row r="21" spans="1:4" ht="26.4" customHeight="1">
      <c r="A21" s="10" t="s">
        <v>295</v>
      </c>
      <c r="B21" s="10">
        <v>9873677917</v>
      </c>
      <c r="C21" s="10" t="s">
        <v>294</v>
      </c>
      <c r="D21" s="10">
        <v>320749</v>
      </c>
    </row>
    <row r="22" spans="1:4" ht="26.4" customHeight="1">
      <c r="A22" s="10" t="s">
        <v>296</v>
      </c>
      <c r="B22" s="10">
        <v>9811513655</v>
      </c>
      <c r="C22" s="10" t="s">
        <v>294</v>
      </c>
      <c r="D22" s="10">
        <v>344540</v>
      </c>
    </row>
    <row r="23" spans="1:4" ht="26.4" customHeight="1">
      <c r="A23" s="10" t="s">
        <v>297</v>
      </c>
      <c r="B23" s="10">
        <v>9915772727</v>
      </c>
      <c r="C23" s="10" t="s">
        <v>294</v>
      </c>
      <c r="D23" s="10">
        <v>171795</v>
      </c>
    </row>
    <row r="24" spans="1:4" ht="26.4" customHeight="1">
      <c r="A24" s="10" t="s">
        <v>298</v>
      </c>
      <c r="B24" s="10">
        <v>9915772585</v>
      </c>
      <c r="C24" s="10" t="s">
        <v>294</v>
      </c>
      <c r="D24" s="10">
        <v>335892</v>
      </c>
    </row>
    <row r="25" spans="1:4" ht="26.4" customHeight="1">
      <c r="A25" s="10" t="s">
        <v>299</v>
      </c>
      <c r="B25" s="10">
        <v>9815123624</v>
      </c>
      <c r="C25" s="10" t="s">
        <v>294</v>
      </c>
      <c r="D25" s="10">
        <v>417424</v>
      </c>
    </row>
    <row r="26" spans="1:4" ht="26.4" customHeight="1">
      <c r="A26" s="10" t="s">
        <v>300</v>
      </c>
      <c r="B26" s="10">
        <v>9999155383</v>
      </c>
      <c r="C26" s="10" t="s">
        <v>294</v>
      </c>
      <c r="D26" s="10">
        <v>191620</v>
      </c>
    </row>
    <row r="27" spans="1:4" ht="26.4" customHeight="1">
      <c r="A27" s="10" t="s">
        <v>301</v>
      </c>
      <c r="B27" s="10">
        <v>9911551655</v>
      </c>
      <c r="C27" s="10" t="s">
        <v>294</v>
      </c>
      <c r="D27" s="10">
        <v>199775</v>
      </c>
    </row>
    <row r="28" spans="1:4" ht="26.4" customHeight="1">
      <c r="A28" s="10" t="s">
        <v>302</v>
      </c>
      <c r="B28" s="10">
        <v>9999541553</v>
      </c>
      <c r="C28" s="10" t="s">
        <v>294</v>
      </c>
      <c r="D28" s="10">
        <v>336621</v>
      </c>
    </row>
    <row r="29" spans="1:4" ht="26.4" customHeight="1">
      <c r="A29" s="10" t="s">
        <v>303</v>
      </c>
      <c r="B29" s="10">
        <v>9711355263</v>
      </c>
      <c r="C29" s="10" t="s">
        <v>294</v>
      </c>
      <c r="D29" s="10">
        <v>109546</v>
      </c>
    </row>
    <row r="30" spans="1:4" ht="26.4" customHeight="1">
      <c r="A30" s="10" t="s">
        <v>304</v>
      </c>
      <c r="B30" s="10">
        <v>9868287783</v>
      </c>
      <c r="C30" s="10" t="s">
        <v>294</v>
      </c>
      <c r="D30" s="10">
        <v>310973</v>
      </c>
    </row>
    <row r="31" spans="1:4" ht="26.4" customHeight="1">
      <c r="A31" s="10" t="s">
        <v>305</v>
      </c>
      <c r="B31" s="10">
        <v>9871292277</v>
      </c>
      <c r="C31" s="10" t="s">
        <v>294</v>
      </c>
      <c r="D31" s="10">
        <v>389739</v>
      </c>
    </row>
    <row r="32" spans="1:4" ht="26.4" customHeight="1">
      <c r="A32" s="10" t="s">
        <v>306</v>
      </c>
      <c r="B32" s="10">
        <v>9811838182</v>
      </c>
      <c r="C32" s="10" t="s">
        <v>294</v>
      </c>
      <c r="D32" s="10">
        <v>137612</v>
      </c>
    </row>
    <row r="33" spans="1:4" ht="26.4" customHeight="1">
      <c r="A33" s="10" t="s">
        <v>307</v>
      </c>
      <c r="B33" s="10">
        <v>9815114132</v>
      </c>
      <c r="C33" s="10" t="s">
        <v>294</v>
      </c>
      <c r="D33" s="10">
        <v>271385</v>
      </c>
    </row>
    <row r="34" spans="1:4" ht="26.4" customHeight="1">
      <c r="A34" s="10" t="s">
        <v>308</v>
      </c>
      <c r="B34" s="10">
        <v>9818449145</v>
      </c>
      <c r="C34" s="10" t="s">
        <v>294</v>
      </c>
      <c r="D34" s="10">
        <v>311528</v>
      </c>
    </row>
    <row r="35" spans="1:4" ht="26.4" customHeight="1">
      <c r="A35" s="10" t="s">
        <v>309</v>
      </c>
      <c r="B35" s="10">
        <v>8855497762</v>
      </c>
      <c r="C35" s="10" t="s">
        <v>294</v>
      </c>
      <c r="D35" s="10">
        <v>288590</v>
      </c>
    </row>
    <row r="36" spans="1:4" ht="26.4" customHeight="1">
      <c r="A36" s="10" t="s">
        <v>310</v>
      </c>
      <c r="B36" s="10">
        <v>9811573613</v>
      </c>
      <c r="C36" s="10" t="s">
        <v>294</v>
      </c>
      <c r="D36" s="10">
        <v>205803</v>
      </c>
    </row>
    <row r="37" spans="1:4" ht="26.4" customHeight="1">
      <c r="A37" s="10" t="s">
        <v>311</v>
      </c>
      <c r="B37" s="10">
        <v>9815877822</v>
      </c>
      <c r="C37" s="10" t="s">
        <v>294</v>
      </c>
      <c r="D37" s="10">
        <v>418112</v>
      </c>
    </row>
    <row r="38" spans="1:4" ht="26.4" customHeight="1">
      <c r="A38" s="10" t="s">
        <v>312</v>
      </c>
      <c r="B38" s="10">
        <v>9915536955</v>
      </c>
      <c r="C38" s="10" t="s">
        <v>294</v>
      </c>
      <c r="D38" s="10">
        <v>303402</v>
      </c>
    </row>
    <row r="39" spans="1:4" ht="26.4" customHeight="1">
      <c r="A39" s="10" t="s">
        <v>313</v>
      </c>
      <c r="B39" s="10">
        <v>9815592397</v>
      </c>
      <c r="C39" s="10" t="s">
        <v>294</v>
      </c>
      <c r="D39" s="10">
        <v>555555</v>
      </c>
    </row>
    <row r="40" spans="1:4" ht="26.4" customHeight="1">
      <c r="A40" s="10" t="s">
        <v>314</v>
      </c>
      <c r="B40" s="10">
        <v>9915522294</v>
      </c>
      <c r="C40" s="10" t="s">
        <v>294</v>
      </c>
      <c r="D40" s="10">
        <v>274261</v>
      </c>
    </row>
    <row r="41" spans="1:4" ht="26.4" customHeight="1">
      <c r="A41" s="10" t="s">
        <v>315</v>
      </c>
      <c r="B41" s="10">
        <v>9899554517</v>
      </c>
      <c r="C41" s="10" t="s">
        <v>294</v>
      </c>
      <c r="D41" s="10">
        <v>385777</v>
      </c>
    </row>
    <row r="42" spans="1:4" ht="26.4" customHeight="1">
      <c r="A42" s="10" t="s">
        <v>316</v>
      </c>
      <c r="B42" s="10">
        <v>9871647711</v>
      </c>
      <c r="C42" s="10" t="s">
        <v>294</v>
      </c>
      <c r="D42" s="10">
        <v>366808</v>
      </c>
    </row>
    <row r="43" spans="1:4" ht="26.4" customHeight="1">
      <c r="A43" s="10" t="s">
        <v>317</v>
      </c>
      <c r="B43" s="10">
        <v>9815398418</v>
      </c>
      <c r="C43" s="10" t="s">
        <v>294</v>
      </c>
      <c r="D43" s="10">
        <v>169205</v>
      </c>
    </row>
    <row r="44" spans="1:4" ht="26.4" customHeight="1">
      <c r="A44" s="10" t="s">
        <v>318</v>
      </c>
      <c r="B44" s="10">
        <v>9815538938</v>
      </c>
      <c r="C44" s="10" t="s">
        <v>294</v>
      </c>
      <c r="D44" s="10">
        <v>290553</v>
      </c>
    </row>
    <row r="45" spans="1:4" ht="26.4" customHeight="1">
      <c r="A45" s="10" t="s">
        <v>319</v>
      </c>
      <c r="B45" s="10">
        <v>9811458289</v>
      </c>
      <c r="C45" s="10" t="s">
        <v>320</v>
      </c>
      <c r="D45" s="10">
        <v>438926</v>
      </c>
    </row>
    <row r="46" spans="1:4" ht="26.4" customHeight="1">
      <c r="A46" s="10" t="s">
        <v>321</v>
      </c>
      <c r="B46" s="10">
        <v>9815557553</v>
      </c>
      <c r="C46" s="10" t="s">
        <v>320</v>
      </c>
      <c r="D46" s="10">
        <v>117177</v>
      </c>
    </row>
    <row r="47" spans="1:4" ht="26.4" customHeight="1">
      <c r="A47" s="10" t="s">
        <v>322</v>
      </c>
      <c r="B47" s="10">
        <v>9811435131</v>
      </c>
      <c r="C47" s="10" t="s">
        <v>320</v>
      </c>
      <c r="D47" s="10">
        <v>401391</v>
      </c>
    </row>
    <row r="48" spans="1:4" ht="26.4" customHeight="1">
      <c r="A48" s="10" t="s">
        <v>323</v>
      </c>
      <c r="B48" s="10">
        <v>8285858185</v>
      </c>
      <c r="C48" s="10" t="s">
        <v>324</v>
      </c>
      <c r="D48" s="10">
        <v>468899</v>
      </c>
    </row>
    <row r="49" spans="1:4" ht="26.4" customHeight="1">
      <c r="A49" s="10" t="s">
        <v>325</v>
      </c>
      <c r="B49" s="10">
        <v>9315659996</v>
      </c>
      <c r="C49" s="10" t="s">
        <v>326</v>
      </c>
      <c r="D49" s="10">
        <v>498949</v>
      </c>
    </row>
    <row r="50" spans="1:4" ht="26.4" customHeight="1">
      <c r="A50" s="10" t="s">
        <v>327</v>
      </c>
      <c r="B50" s="10">
        <v>9958556715</v>
      </c>
      <c r="C50" s="10" t="s">
        <v>324</v>
      </c>
      <c r="D50" s="10">
        <v>380904</v>
      </c>
    </row>
    <row r="51" spans="1:4" ht="26.4" customHeight="1">
      <c r="A51" s="10" t="s">
        <v>328</v>
      </c>
      <c r="B51" s="10">
        <v>9654544564</v>
      </c>
      <c r="C51" s="10" t="s">
        <v>324</v>
      </c>
      <c r="D51" s="10">
        <v>428818</v>
      </c>
    </row>
    <row r="52" spans="1:4" ht="26.4" customHeight="1">
      <c r="A52" s="10" t="s">
        <v>329</v>
      </c>
      <c r="B52" s="10">
        <v>9915158252</v>
      </c>
      <c r="C52" s="10" t="s">
        <v>324</v>
      </c>
      <c r="D52" s="10">
        <v>482385</v>
      </c>
    </row>
    <row r="53" spans="1:4" ht="26.4" customHeight="1">
      <c r="A53" s="10" t="s">
        <v>330</v>
      </c>
      <c r="B53" s="10">
        <v>9717378786</v>
      </c>
      <c r="C53" s="10" t="s">
        <v>326</v>
      </c>
      <c r="D53" s="10">
        <v>306465</v>
      </c>
    </row>
    <row r="54" spans="1:4" ht="26.4" customHeight="1">
      <c r="A54" s="10" t="s">
        <v>331</v>
      </c>
      <c r="B54" s="10">
        <v>9811516496</v>
      </c>
      <c r="C54" s="10" t="s">
        <v>326</v>
      </c>
      <c r="D54" s="10">
        <v>234330</v>
      </c>
    </row>
    <row r="55" spans="1:4" ht="26.4" customHeight="1">
      <c r="A55" s="10" t="s">
        <v>332</v>
      </c>
      <c r="B55" s="10">
        <v>9515425571</v>
      </c>
      <c r="C55" s="10" t="s">
        <v>326</v>
      </c>
      <c r="D55" s="10">
        <v>341581</v>
      </c>
    </row>
    <row r="56" spans="1:4" ht="26.4" customHeight="1">
      <c r="A56" s="10" t="s">
        <v>333</v>
      </c>
      <c r="B56" s="10">
        <v>9995622353</v>
      </c>
      <c r="C56" s="10" t="s">
        <v>326</v>
      </c>
      <c r="D56" s="10">
        <v>322946</v>
      </c>
    </row>
    <row r="57" spans="1:4" ht="26.4" customHeight="1">
      <c r="A57" s="10" t="s">
        <v>334</v>
      </c>
      <c r="B57" s="10">
        <v>9513356255</v>
      </c>
      <c r="C57" s="10" t="s">
        <v>324</v>
      </c>
      <c r="D57" s="10">
        <v>442256</v>
      </c>
    </row>
    <row r="58" spans="1:4" ht="26.4" customHeight="1">
      <c r="A58" s="10" t="s">
        <v>335</v>
      </c>
      <c r="B58" s="10">
        <v>9958581552</v>
      </c>
      <c r="C58" s="10" t="s">
        <v>326</v>
      </c>
      <c r="D58" s="10">
        <v>280428</v>
      </c>
    </row>
    <row r="59" spans="1:4" ht="26.4" customHeight="1">
      <c r="A59" s="10" t="s">
        <v>336</v>
      </c>
      <c r="B59" s="10">
        <v>9815413446</v>
      </c>
      <c r="C59" s="10" t="s">
        <v>326</v>
      </c>
      <c r="D59" s="10">
        <v>307674</v>
      </c>
    </row>
    <row r="60" spans="1:4" ht="26.4" customHeight="1">
      <c r="A60" s="10" t="s">
        <v>337</v>
      </c>
      <c r="B60" s="10">
        <v>9545523777</v>
      </c>
      <c r="C60" s="10" t="s">
        <v>326</v>
      </c>
      <c r="D60" s="10">
        <v>422837</v>
      </c>
    </row>
    <row r="61" spans="1:4" ht="26.4" customHeight="1">
      <c r="A61" s="10" t="s">
        <v>338</v>
      </c>
      <c r="B61" s="10">
        <v>8447883797</v>
      </c>
      <c r="C61" s="10" t="s">
        <v>324</v>
      </c>
      <c r="D61" s="10">
        <v>400581</v>
      </c>
    </row>
    <row r="62" spans="1:4" ht="26.4" customHeight="1">
      <c r="A62" s="10" t="s">
        <v>339</v>
      </c>
      <c r="B62" s="10">
        <v>9312481693</v>
      </c>
      <c r="C62" s="10" t="s">
        <v>324</v>
      </c>
      <c r="D62" s="10">
        <v>431029</v>
      </c>
    </row>
    <row r="63" spans="1:4" ht="26.4" customHeight="1">
      <c r="A63" s="10" t="s">
        <v>340</v>
      </c>
      <c r="B63" s="10">
        <v>9815428457</v>
      </c>
      <c r="C63" s="10" t="s">
        <v>326</v>
      </c>
      <c r="D63" s="10">
        <v>314512</v>
      </c>
    </row>
    <row r="64" spans="1:4" ht="26.4" customHeight="1">
      <c r="A64" s="10" t="s">
        <v>341</v>
      </c>
      <c r="B64" s="10">
        <v>9915658585</v>
      </c>
      <c r="C64" s="10" t="s">
        <v>324</v>
      </c>
      <c r="D64" s="10">
        <v>308362</v>
      </c>
    </row>
    <row r="65" spans="1:4" ht="26.4" customHeight="1">
      <c r="A65" s="10" t="s">
        <v>342</v>
      </c>
      <c r="B65" s="10">
        <v>9815417581</v>
      </c>
      <c r="C65" s="10" t="s">
        <v>326</v>
      </c>
      <c r="D65" s="10">
        <v>250479</v>
      </c>
    </row>
    <row r="66" spans="1:4" ht="26.4" customHeight="1">
      <c r="A66" s="10" t="s">
        <v>343</v>
      </c>
      <c r="B66" s="10">
        <v>8527119898</v>
      </c>
      <c r="C66" s="10" t="s">
        <v>326</v>
      </c>
      <c r="D66" s="10">
        <v>393882</v>
      </c>
    </row>
    <row r="67" spans="1:4" ht="26.4" customHeight="1">
      <c r="A67" s="10" t="s">
        <v>344</v>
      </c>
      <c r="B67" s="10">
        <v>9212333293</v>
      </c>
      <c r="C67" s="10" t="s">
        <v>326</v>
      </c>
      <c r="D67" s="10">
        <v>180033</v>
      </c>
    </row>
    <row r="68" spans="1:4" ht="26.4" customHeight="1">
      <c r="A68" s="10" t="s">
        <v>345</v>
      </c>
      <c r="B68" s="10">
        <v>9891114569</v>
      </c>
      <c r="C68" s="10" t="s">
        <v>326</v>
      </c>
      <c r="D68" s="10">
        <v>468824</v>
      </c>
    </row>
    <row r="69" spans="1:4" ht="26.4" customHeight="1">
      <c r="A69" s="10" t="s">
        <v>346</v>
      </c>
      <c r="B69" s="10">
        <v>9815557338</v>
      </c>
      <c r="C69" s="10" t="s">
        <v>274</v>
      </c>
      <c r="D69" s="10">
        <v>481055</v>
      </c>
    </row>
    <row r="70" spans="1:4" ht="26.4" customHeight="1">
      <c r="A70" s="10" t="s">
        <v>347</v>
      </c>
      <c r="B70" s="10">
        <v>9815583313</v>
      </c>
      <c r="C70" s="10" t="s">
        <v>274</v>
      </c>
      <c r="D70" s="10">
        <v>294158</v>
      </c>
    </row>
    <row r="71" spans="1:4" ht="26.4" customHeight="1">
      <c r="A71" s="10" t="s">
        <v>348</v>
      </c>
      <c r="B71" s="10">
        <v>9711174933</v>
      </c>
      <c r="C71" s="10" t="s">
        <v>274</v>
      </c>
      <c r="D71" s="10">
        <v>266508</v>
      </c>
    </row>
    <row r="72" spans="1:4" ht="26.4" customHeight="1">
      <c r="A72" s="10" t="s">
        <v>349</v>
      </c>
      <c r="B72" s="10">
        <v>9811159355</v>
      </c>
      <c r="C72" s="10" t="s">
        <v>274</v>
      </c>
      <c r="D72" s="10">
        <v>145726</v>
      </c>
    </row>
    <row r="73" spans="1:4" ht="26.4" customHeight="1">
      <c r="A73" s="10" t="s">
        <v>350</v>
      </c>
      <c r="B73" s="10">
        <v>9815315385</v>
      </c>
      <c r="C73" s="10" t="s">
        <v>274</v>
      </c>
      <c r="D73" s="10">
        <v>365818</v>
      </c>
    </row>
    <row r="74" spans="1:4" ht="26.4" customHeight="1">
      <c r="A74" s="10" t="s">
        <v>351</v>
      </c>
      <c r="B74" s="10">
        <v>9873595827</v>
      </c>
      <c r="C74" s="10" t="s">
        <v>274</v>
      </c>
      <c r="D74" s="10">
        <v>358941</v>
      </c>
    </row>
    <row r="75" spans="1:4" ht="26.4" customHeight="1">
      <c r="A75" s="10" t="s">
        <v>352</v>
      </c>
      <c r="B75" s="10">
        <v>9717557137</v>
      </c>
      <c r="C75" s="10" t="s">
        <v>274</v>
      </c>
      <c r="D75" s="10">
        <v>175368</v>
      </c>
    </row>
    <row r="76" spans="1:4" ht="26.4" customHeight="1">
      <c r="A76" s="10" t="s">
        <v>353</v>
      </c>
      <c r="B76" s="10">
        <v>9811123455</v>
      </c>
      <c r="C76" s="10" t="s">
        <v>274</v>
      </c>
      <c r="D76" s="10">
        <v>377668</v>
      </c>
    </row>
    <row r="77" spans="1:4" ht="26.4" customHeight="1">
      <c r="A77" s="10" t="s">
        <v>354</v>
      </c>
      <c r="B77" s="10">
        <v>9815999911</v>
      </c>
      <c r="C77" s="10" t="s">
        <v>274</v>
      </c>
      <c r="D77" s="10">
        <v>278220</v>
      </c>
    </row>
    <row r="78" spans="1:4" ht="26.4" customHeight="1">
      <c r="A78" s="10" t="s">
        <v>355</v>
      </c>
      <c r="B78" s="10">
        <v>9815155123</v>
      </c>
      <c r="C78" s="10" t="s">
        <v>274</v>
      </c>
      <c r="D78" s="10">
        <v>229412</v>
      </c>
    </row>
    <row r="79" spans="1:4" ht="26.4" customHeight="1">
      <c r="A79" s="10" t="s">
        <v>356</v>
      </c>
      <c r="B79" s="10">
        <v>9815572441</v>
      </c>
      <c r="C79" s="10" t="s">
        <v>274</v>
      </c>
      <c r="D79" s="10">
        <v>306610</v>
      </c>
    </row>
    <row r="80" spans="1:4" ht="26.4" customHeight="1">
      <c r="A80" s="10" t="s">
        <v>357</v>
      </c>
      <c r="B80" s="10">
        <v>9815256579</v>
      </c>
      <c r="C80" s="10" t="s">
        <v>320</v>
      </c>
      <c r="D80" s="10">
        <v>328840</v>
      </c>
    </row>
    <row r="81" spans="1:4" ht="26.4" customHeight="1">
      <c r="A81" s="10" t="s">
        <v>358</v>
      </c>
      <c r="B81" s="10">
        <v>9815595291</v>
      </c>
      <c r="C81" s="10" t="s">
        <v>320</v>
      </c>
      <c r="D81" s="10">
        <v>235584</v>
      </c>
    </row>
    <row r="82" spans="1:4" ht="26.4" customHeight="1">
      <c r="A82" s="10" t="s">
        <v>359</v>
      </c>
      <c r="B82" s="10">
        <v>9995516825</v>
      </c>
      <c r="C82" s="10" t="s">
        <v>320</v>
      </c>
      <c r="D82" s="10">
        <v>496323</v>
      </c>
    </row>
    <row r="83" spans="1:4" ht="26.4" customHeight="1">
      <c r="A83" s="10" t="s">
        <v>360</v>
      </c>
      <c r="B83" s="10">
        <v>9911981982</v>
      </c>
      <c r="C83" s="10" t="s">
        <v>320</v>
      </c>
      <c r="D83" s="10">
        <v>123624</v>
      </c>
    </row>
    <row r="84" spans="1:4" ht="26.4" customHeight="1">
      <c r="A84" s="10" t="s">
        <v>361</v>
      </c>
      <c r="B84" s="10">
        <v>9815264248</v>
      </c>
      <c r="C84" s="10" t="s">
        <v>320</v>
      </c>
      <c r="D84" s="10">
        <v>312940</v>
      </c>
    </row>
    <row r="85" spans="1:4" ht="26.4" customHeight="1">
      <c r="A85" s="10" t="s">
        <v>362</v>
      </c>
      <c r="B85" s="10">
        <v>9971699284</v>
      </c>
      <c r="C85" s="10" t="s">
        <v>320</v>
      </c>
      <c r="D85" s="10">
        <v>483121</v>
      </c>
    </row>
    <row r="86" spans="1:4" ht="26.4" customHeight="1">
      <c r="A86" s="10" t="s">
        <v>363</v>
      </c>
      <c r="B86" s="10">
        <v>9915556887</v>
      </c>
      <c r="C86" s="10" t="s">
        <v>320</v>
      </c>
      <c r="D86" s="10">
        <v>274962</v>
      </c>
    </row>
    <row r="87" spans="1:4" ht="26.4" customHeight="1">
      <c r="A87" s="10" t="s">
        <v>364</v>
      </c>
      <c r="B87" s="10">
        <v>9899457143</v>
      </c>
      <c r="C87" s="10" t="s">
        <v>320</v>
      </c>
      <c r="D87" s="10">
        <v>110886</v>
      </c>
    </row>
    <row r="88" spans="1:4" ht="26.4" customHeight="1">
      <c r="A88" s="10" t="s">
        <v>365</v>
      </c>
      <c r="B88" s="10">
        <v>9815566666</v>
      </c>
      <c r="C88" s="10" t="s">
        <v>320</v>
      </c>
      <c r="D88" s="10">
        <v>100560</v>
      </c>
    </row>
    <row r="89" spans="1:4" ht="26.4" customHeight="1">
      <c r="A89" s="10" t="s">
        <v>366</v>
      </c>
      <c r="B89" s="10">
        <v>9815264496</v>
      </c>
      <c r="C89" s="10" t="s">
        <v>320</v>
      </c>
      <c r="D89" s="10">
        <v>468880</v>
      </c>
    </row>
    <row r="90" spans="1:4" ht="26.4" customHeight="1">
      <c r="A90" s="10" t="s">
        <v>367</v>
      </c>
      <c r="B90" s="10">
        <v>9871215956</v>
      </c>
      <c r="C90" s="10" t="s">
        <v>320</v>
      </c>
      <c r="D90" s="10">
        <v>444691</v>
      </c>
    </row>
    <row r="91" spans="1:4" ht="26.4" customHeight="1">
      <c r="A91" s="10" t="s">
        <v>368</v>
      </c>
      <c r="B91" s="10">
        <v>9818152324</v>
      </c>
      <c r="C91" s="10" t="s">
        <v>320</v>
      </c>
      <c r="D91" s="10">
        <v>471568</v>
      </c>
    </row>
    <row r="92" spans="1:4" ht="26.4" customHeight="1">
      <c r="A92" s="10" t="s">
        <v>369</v>
      </c>
      <c r="B92" s="10">
        <v>9815551254</v>
      </c>
      <c r="C92" s="10" t="s">
        <v>320</v>
      </c>
      <c r="D92" s="10">
        <v>182539</v>
      </c>
    </row>
    <row r="93" spans="1:4" ht="26.4" customHeight="1">
      <c r="A93" s="10" t="s">
        <v>370</v>
      </c>
      <c r="B93" s="10">
        <v>9815575251</v>
      </c>
      <c r="C93" s="10" t="s">
        <v>320</v>
      </c>
      <c r="D93" s="10">
        <v>210274</v>
      </c>
    </row>
    <row r="94" spans="1:4" ht="26.4" customHeight="1">
      <c r="A94" s="10" t="s">
        <v>371</v>
      </c>
      <c r="B94" s="10">
        <v>9811373737</v>
      </c>
      <c r="C94" s="10" t="s">
        <v>320</v>
      </c>
      <c r="D94" s="10">
        <v>214548</v>
      </c>
    </row>
    <row r="95" spans="1:4" ht="26.4" customHeight="1">
      <c r="A95" s="10" t="s">
        <v>372</v>
      </c>
      <c r="B95" s="10">
        <v>9811512633</v>
      </c>
      <c r="C95" s="10" t="s">
        <v>320</v>
      </c>
      <c r="D95" s="10">
        <v>112177</v>
      </c>
    </row>
    <row r="96" spans="1:4" ht="26.4" customHeight="1">
      <c r="A96" s="10" t="s">
        <v>373</v>
      </c>
      <c r="B96" s="10">
        <v>9818929892</v>
      </c>
      <c r="C96" s="10" t="s">
        <v>320</v>
      </c>
      <c r="D96" s="10">
        <v>203930</v>
      </c>
    </row>
    <row r="97" spans="1:4" ht="26.4" customHeight="1">
      <c r="A97" s="10" t="s">
        <v>374</v>
      </c>
      <c r="B97" s="10">
        <v>9312233557</v>
      </c>
      <c r="C97" s="10" t="s">
        <v>320</v>
      </c>
      <c r="D97" s="10">
        <v>463772</v>
      </c>
    </row>
    <row r="98" spans="1:4" ht="26.4" customHeight="1">
      <c r="A98" s="10" t="s">
        <v>375</v>
      </c>
      <c r="B98" s="10">
        <v>9312555851</v>
      </c>
      <c r="C98" s="10" t="s">
        <v>320</v>
      </c>
      <c r="D98" s="10">
        <v>208927</v>
      </c>
    </row>
    <row r="99" spans="1:4" ht="26.4" customHeight="1">
      <c r="A99" s="10" t="s">
        <v>376</v>
      </c>
      <c r="B99" s="10">
        <v>9815131675</v>
      </c>
      <c r="C99" s="10" t="s">
        <v>320</v>
      </c>
      <c r="D99" s="10">
        <v>205429</v>
      </c>
    </row>
    <row r="100" spans="1:4" ht="26.4" customHeight="1">
      <c r="A100" s="10" t="s">
        <v>377</v>
      </c>
      <c r="B100" s="10">
        <v>9811239313</v>
      </c>
      <c r="C100" s="10" t="s">
        <v>320</v>
      </c>
      <c r="D100" s="10">
        <v>325530</v>
      </c>
    </row>
    <row r="101" spans="1:4" ht="26.4" customHeight="1">
      <c r="A101" s="10" t="s">
        <v>378</v>
      </c>
      <c r="B101" s="10">
        <v>9811523459</v>
      </c>
      <c r="C101" s="10" t="s">
        <v>320</v>
      </c>
      <c r="D101" s="10">
        <v>305664</v>
      </c>
    </row>
    <row r="102" spans="1:4" ht="26.4" customHeight="1">
      <c r="A102" s="10" t="s">
        <v>379</v>
      </c>
      <c r="B102" s="10">
        <v>9211942943</v>
      </c>
      <c r="C102" s="10" t="s">
        <v>320</v>
      </c>
      <c r="D102" s="10">
        <v>476869</v>
      </c>
    </row>
    <row r="103" spans="1:4" ht="26.4" customHeight="1">
      <c r="A103" s="10" t="s">
        <v>380</v>
      </c>
      <c r="B103" s="10">
        <v>9255957984</v>
      </c>
      <c r="C103" s="10" t="s">
        <v>320</v>
      </c>
      <c r="D103" s="10">
        <v>149191</v>
      </c>
    </row>
    <row r="104" spans="1:4" ht="26.4" customHeight="1">
      <c r="A104" s="10" t="s">
        <v>381</v>
      </c>
      <c r="B104" s="10">
        <v>9811145825</v>
      </c>
      <c r="C104" s="10" t="s">
        <v>320</v>
      </c>
      <c r="D104" s="10">
        <v>117684</v>
      </c>
    </row>
    <row r="105" spans="1:4" ht="26.4" customHeight="1">
      <c r="A105" s="10" t="s">
        <v>382</v>
      </c>
      <c r="B105" s="10">
        <v>9815459129</v>
      </c>
      <c r="C105" s="10" t="s">
        <v>320</v>
      </c>
      <c r="D105" s="10">
        <v>124661</v>
      </c>
    </row>
    <row r="106" spans="1:4" ht="26.4" customHeight="1">
      <c r="A106" s="10" t="s">
        <v>383</v>
      </c>
      <c r="B106" s="10">
        <v>9355775653</v>
      </c>
      <c r="C106" s="10" t="s">
        <v>320</v>
      </c>
      <c r="D106" s="10">
        <v>191605</v>
      </c>
    </row>
    <row r="107" spans="1:4" ht="26.4" customHeight="1">
      <c r="A107" s="10" t="s">
        <v>384</v>
      </c>
      <c r="B107" s="10">
        <v>9811695555</v>
      </c>
      <c r="C107" s="10" t="s">
        <v>320</v>
      </c>
      <c r="D107" s="10">
        <v>319853</v>
      </c>
    </row>
    <row r="108" spans="1:4" ht="26.4" customHeight="1">
      <c r="A108" s="10" t="s">
        <v>385</v>
      </c>
      <c r="B108" s="10">
        <v>9815294195</v>
      </c>
      <c r="C108" s="10" t="s">
        <v>320</v>
      </c>
      <c r="D108" s="10">
        <v>191579</v>
      </c>
    </row>
    <row r="109" spans="1:4" ht="26.4" customHeight="1">
      <c r="A109" s="10" t="s">
        <v>386</v>
      </c>
      <c r="B109" s="10">
        <v>9995767885</v>
      </c>
      <c r="C109" s="10" t="s">
        <v>387</v>
      </c>
      <c r="D109" s="10">
        <v>279823</v>
      </c>
    </row>
    <row r="110" spans="1:4" ht="26.4" customHeight="1">
      <c r="A110" s="10" t="s">
        <v>388</v>
      </c>
      <c r="B110" s="10">
        <v>9971888424</v>
      </c>
      <c r="C110" s="10" t="s">
        <v>387</v>
      </c>
      <c r="D110" s="10">
        <v>343945</v>
      </c>
    </row>
    <row r="111" spans="1:4" ht="26.4" customHeight="1">
      <c r="A111" s="10" t="s">
        <v>389</v>
      </c>
      <c r="B111" s="10">
        <v>9971777435</v>
      </c>
      <c r="C111" s="10" t="s">
        <v>387</v>
      </c>
      <c r="D111" s="10">
        <v>110733</v>
      </c>
    </row>
    <row r="112" spans="1:4" ht="26.4" customHeight="1">
      <c r="A112" s="10" t="s">
        <v>390</v>
      </c>
      <c r="B112" s="10">
        <v>9815273883</v>
      </c>
      <c r="C112" s="10" t="s">
        <v>387</v>
      </c>
      <c r="D112" s="10">
        <v>463814</v>
      </c>
    </row>
    <row r="113" spans="1:4" ht="26.4" customHeight="1">
      <c r="A113" s="10" t="s">
        <v>391</v>
      </c>
      <c r="B113" s="10">
        <v>9815617554</v>
      </c>
      <c r="C113" s="10" t="s">
        <v>387</v>
      </c>
      <c r="D113" s="10">
        <v>233930</v>
      </c>
    </row>
    <row r="114" spans="1:4" ht="26.4" customHeight="1">
      <c r="A114" s="10" t="s">
        <v>392</v>
      </c>
      <c r="B114" s="10">
        <v>9811347232</v>
      </c>
      <c r="C114" s="10" t="s">
        <v>387</v>
      </c>
      <c r="D114" s="10">
        <v>191640</v>
      </c>
    </row>
    <row r="115" spans="1:4" ht="26.4" customHeight="1">
      <c r="A115" s="10" t="s">
        <v>393</v>
      </c>
      <c r="B115" s="10">
        <v>9815647779</v>
      </c>
      <c r="C115" s="10" t="s">
        <v>387</v>
      </c>
      <c r="D115" s="10">
        <v>482697</v>
      </c>
    </row>
    <row r="116" spans="1:4" ht="26.4" customHeight="1">
      <c r="A116" s="10" t="s">
        <v>394</v>
      </c>
      <c r="B116" s="10">
        <v>9818378989</v>
      </c>
      <c r="C116" s="10" t="s">
        <v>387</v>
      </c>
      <c r="D116" s="10">
        <v>400484</v>
      </c>
    </row>
    <row r="117" spans="1:4" ht="26.4" customHeight="1">
      <c r="A117" s="10" t="s">
        <v>395</v>
      </c>
      <c r="B117" s="10">
        <v>9815527657</v>
      </c>
      <c r="C117" s="10" t="s">
        <v>387</v>
      </c>
      <c r="D117" s="10">
        <v>285206</v>
      </c>
    </row>
    <row r="118" spans="1:4" ht="26.4" customHeight="1">
      <c r="A118" s="10" t="s">
        <v>396</v>
      </c>
      <c r="B118" s="10">
        <v>9815552785</v>
      </c>
      <c r="C118" s="10" t="s">
        <v>387</v>
      </c>
      <c r="D118" s="10">
        <v>189114</v>
      </c>
    </row>
    <row r="119" spans="1:4" ht="26.4" customHeight="1">
      <c r="A119" s="10" t="s">
        <v>397</v>
      </c>
      <c r="B119" s="10">
        <v>9915558439</v>
      </c>
      <c r="C119" s="10" t="s">
        <v>387</v>
      </c>
      <c r="D119" s="10">
        <v>367773</v>
      </c>
    </row>
    <row r="120" spans="1:4" ht="26.4" customHeight="1">
      <c r="A120" s="10" t="s">
        <v>398</v>
      </c>
      <c r="B120" s="10">
        <v>9811152514</v>
      </c>
      <c r="C120" s="10" t="s">
        <v>387</v>
      </c>
      <c r="D120" s="10">
        <v>170637</v>
      </c>
    </row>
    <row r="121" spans="1:4" ht="26.4" customHeight="1">
      <c r="A121" s="10" t="s">
        <v>399</v>
      </c>
      <c r="B121" s="10">
        <v>9815765288</v>
      </c>
      <c r="C121" s="10" t="s">
        <v>387</v>
      </c>
      <c r="D121" s="10">
        <v>194695</v>
      </c>
    </row>
    <row r="122" spans="1:4" ht="26.4" customHeight="1">
      <c r="A122" s="10" t="s">
        <v>400</v>
      </c>
      <c r="B122" s="10">
        <v>9868142568</v>
      </c>
      <c r="C122" s="10" t="s">
        <v>387</v>
      </c>
      <c r="D122" s="10">
        <v>193313</v>
      </c>
    </row>
    <row r="123" spans="1:4" ht="26.4" customHeight="1">
      <c r="A123" s="10" t="s">
        <v>401</v>
      </c>
      <c r="B123" s="10">
        <v>9811677955</v>
      </c>
      <c r="C123" s="10" t="s">
        <v>387</v>
      </c>
      <c r="D123" s="10">
        <v>399853</v>
      </c>
    </row>
    <row r="124" spans="1:4" ht="26.4" customHeight="1">
      <c r="A124" s="10" t="s">
        <v>402</v>
      </c>
      <c r="B124" s="10">
        <v>9811433447</v>
      </c>
      <c r="C124" s="10" t="s">
        <v>387</v>
      </c>
      <c r="D124" s="10">
        <v>455564</v>
      </c>
    </row>
    <row r="125" spans="1:4" ht="26.4" customHeight="1">
      <c r="A125" s="10" t="s">
        <v>403</v>
      </c>
      <c r="B125" s="10">
        <v>9711175551</v>
      </c>
      <c r="C125" s="10" t="s">
        <v>387</v>
      </c>
      <c r="D125" s="10">
        <v>290478</v>
      </c>
    </row>
    <row r="126" spans="1:4" ht="26.4" customHeight="1">
      <c r="A126" s="10" t="s">
        <v>404</v>
      </c>
      <c r="B126" s="10">
        <v>9891359578</v>
      </c>
      <c r="C126" s="10" t="s">
        <v>387</v>
      </c>
      <c r="D126" s="10">
        <v>487743</v>
      </c>
    </row>
    <row r="127" spans="1:4" ht="26.4" customHeight="1">
      <c r="A127" s="10" t="s">
        <v>405</v>
      </c>
      <c r="B127" s="10">
        <v>9815175521</v>
      </c>
      <c r="C127" s="10" t="s">
        <v>387</v>
      </c>
      <c r="D127" s="10">
        <v>446272</v>
      </c>
    </row>
    <row r="128" spans="1:4" ht="26.4" customHeight="1">
      <c r="A128" s="10" t="s">
        <v>406</v>
      </c>
      <c r="B128" s="10">
        <v>9811751455</v>
      </c>
      <c r="C128" s="10" t="s">
        <v>387</v>
      </c>
      <c r="D128" s="10">
        <v>459393</v>
      </c>
    </row>
    <row r="129" spans="1:4" ht="26.4" customHeight="1">
      <c r="A129" s="10" t="s">
        <v>407</v>
      </c>
      <c r="B129" s="10">
        <v>9811156357</v>
      </c>
      <c r="C129" s="10" t="s">
        <v>387</v>
      </c>
      <c r="D129" s="10">
        <v>433125</v>
      </c>
    </row>
    <row r="130" spans="1:4" ht="26.4" customHeight="1">
      <c r="A130" s="10" t="s">
        <v>408</v>
      </c>
      <c r="B130" s="10">
        <v>9818448235</v>
      </c>
      <c r="C130" s="10" t="s">
        <v>387</v>
      </c>
      <c r="D130" s="10">
        <v>160192</v>
      </c>
    </row>
    <row r="131" spans="1:4" ht="26.4" customHeight="1">
      <c r="A131" s="10" t="s">
        <v>409</v>
      </c>
      <c r="B131" s="10">
        <v>9311166577</v>
      </c>
      <c r="C131" s="10" t="s">
        <v>387</v>
      </c>
      <c r="D131" s="10">
        <v>317173</v>
      </c>
    </row>
    <row r="132" spans="1:4" ht="26.4" customHeight="1">
      <c r="A132" s="10" t="s">
        <v>410</v>
      </c>
      <c r="B132" s="10">
        <v>9899428589</v>
      </c>
      <c r="C132" s="10" t="s">
        <v>387</v>
      </c>
      <c r="D132" s="10">
        <v>357984</v>
      </c>
    </row>
    <row r="133" spans="1:4" ht="26.4" customHeight="1">
      <c r="A133" s="10" t="s">
        <v>411</v>
      </c>
      <c r="B133" s="10">
        <v>9711582646</v>
      </c>
      <c r="C133" s="10" t="s">
        <v>387</v>
      </c>
      <c r="D133" s="10">
        <v>317780</v>
      </c>
    </row>
    <row r="134" spans="1:4" ht="26.4" customHeight="1">
      <c r="A134" s="10" t="s">
        <v>412</v>
      </c>
      <c r="B134" s="10">
        <v>9811982518</v>
      </c>
      <c r="C134" s="10" t="s">
        <v>387</v>
      </c>
      <c r="D134" s="10">
        <v>340341</v>
      </c>
    </row>
    <row r="135" spans="1:4" ht="26.4" customHeight="1">
      <c r="A135" s="10" t="s">
        <v>413</v>
      </c>
      <c r="B135" s="10">
        <v>9815162535</v>
      </c>
      <c r="C135" s="10" t="s">
        <v>387</v>
      </c>
      <c r="D135" s="10">
        <v>482175</v>
      </c>
    </row>
    <row r="136" spans="1:4" ht="26.4" customHeight="1">
      <c r="A136" s="10" t="s">
        <v>414</v>
      </c>
      <c r="B136" s="10">
        <v>9815578117</v>
      </c>
      <c r="C136" s="10" t="s">
        <v>387</v>
      </c>
      <c r="D136" s="10">
        <v>379980</v>
      </c>
    </row>
    <row r="137" spans="1:4" ht="26.4" customHeight="1">
      <c r="A137" s="10" t="s">
        <v>415</v>
      </c>
      <c r="B137" s="10">
        <v>9899694749</v>
      </c>
      <c r="C137" s="10" t="s">
        <v>387</v>
      </c>
      <c r="D137" s="10">
        <v>213615</v>
      </c>
    </row>
    <row r="138" spans="1:4" ht="26.4" customHeight="1">
      <c r="A138" s="10" t="s">
        <v>416</v>
      </c>
      <c r="B138" s="10">
        <v>9815688875</v>
      </c>
      <c r="C138" s="10" t="s">
        <v>387</v>
      </c>
      <c r="D138" s="10">
        <v>321633</v>
      </c>
    </row>
    <row r="139" spans="1:4" ht="26.4" customHeight="1">
      <c r="A139" s="10" t="s">
        <v>417</v>
      </c>
      <c r="B139" s="10">
        <v>9811511737</v>
      </c>
      <c r="C139" s="10" t="s">
        <v>387</v>
      </c>
      <c r="D139" s="10">
        <v>333845</v>
      </c>
    </row>
    <row r="140" spans="1:4" ht="26.4" customHeight="1">
      <c r="A140" s="10" t="s">
        <v>418</v>
      </c>
      <c r="B140" s="10">
        <v>9815539898</v>
      </c>
      <c r="C140" s="10" t="s">
        <v>387</v>
      </c>
      <c r="D140" s="10">
        <v>431234</v>
      </c>
    </row>
    <row r="141" spans="1:4" ht="26.4" customHeight="1">
      <c r="A141" s="10" t="s">
        <v>419</v>
      </c>
      <c r="B141" s="10">
        <v>9815318184</v>
      </c>
      <c r="C141" s="10" t="s">
        <v>387</v>
      </c>
      <c r="D141" s="10">
        <v>438653</v>
      </c>
    </row>
    <row r="142" spans="1:4" ht="26.4" customHeight="1">
      <c r="A142" s="10" t="s">
        <v>420</v>
      </c>
      <c r="B142" s="10">
        <v>9313727676</v>
      </c>
      <c r="C142" s="10" t="s">
        <v>387</v>
      </c>
      <c r="D142" s="10">
        <v>197702</v>
      </c>
    </row>
    <row r="143" spans="1:4" ht="26.4" customHeight="1">
      <c r="A143" s="10" t="s">
        <v>421</v>
      </c>
      <c r="B143" s="10">
        <v>9811818377</v>
      </c>
      <c r="C143" s="10" t="s">
        <v>387</v>
      </c>
      <c r="D143" s="10">
        <v>220850</v>
      </c>
    </row>
    <row r="144" spans="1:4" ht="26.4" customHeight="1">
      <c r="A144" s="10" t="s">
        <v>422</v>
      </c>
      <c r="B144" s="10">
        <v>9711733939</v>
      </c>
      <c r="C144" s="10" t="s">
        <v>387</v>
      </c>
      <c r="D144" s="10">
        <v>165792</v>
      </c>
    </row>
    <row r="145" spans="1:4" ht="26.4" customHeight="1">
      <c r="A145" s="10" t="s">
        <v>423</v>
      </c>
      <c r="B145" s="10">
        <v>9911523925</v>
      </c>
      <c r="C145" s="10" t="s">
        <v>387</v>
      </c>
      <c r="D145" s="10">
        <v>314005</v>
      </c>
    </row>
    <row r="146" spans="1:4" ht="26.4" customHeight="1">
      <c r="A146" s="10" t="s">
        <v>424</v>
      </c>
      <c r="B146" s="10">
        <v>9815125594</v>
      </c>
      <c r="C146" s="10" t="s">
        <v>387</v>
      </c>
      <c r="D146" s="10">
        <v>423645</v>
      </c>
    </row>
    <row r="147" spans="1:4" ht="26.4" customHeight="1">
      <c r="A147" s="10" t="s">
        <v>425</v>
      </c>
      <c r="B147" s="10">
        <v>9811385859</v>
      </c>
      <c r="C147" s="10" t="s">
        <v>387</v>
      </c>
      <c r="D147" s="10">
        <v>165994</v>
      </c>
    </row>
    <row r="148" spans="1:4" ht="26.4" customHeight="1">
      <c r="A148" s="10" t="s">
        <v>426</v>
      </c>
      <c r="B148" s="10">
        <v>9815551252</v>
      </c>
      <c r="C148" s="10" t="s">
        <v>387</v>
      </c>
      <c r="D148" s="10">
        <v>467352</v>
      </c>
    </row>
    <row r="149" spans="1:4" ht="26.4" customHeight="1">
      <c r="A149" s="10" t="s">
        <v>427</v>
      </c>
      <c r="B149" s="10">
        <v>9899545455</v>
      </c>
      <c r="C149" s="10" t="s">
        <v>387</v>
      </c>
      <c r="D149" s="10">
        <v>186083</v>
      </c>
    </row>
    <row r="150" spans="1:4" ht="26.4" customHeight="1">
      <c r="A150" s="10" t="s">
        <v>428</v>
      </c>
      <c r="B150" s="10">
        <v>9891225512</v>
      </c>
      <c r="C150" s="10" t="s">
        <v>387</v>
      </c>
      <c r="D150" s="10">
        <v>180711</v>
      </c>
    </row>
    <row r="151" spans="1:4" ht="26.4" customHeight="1">
      <c r="A151" s="10" t="s">
        <v>429</v>
      </c>
      <c r="B151" s="10">
        <v>9815188968</v>
      </c>
      <c r="C151" s="10" t="s">
        <v>387</v>
      </c>
      <c r="D151" s="10">
        <v>128854</v>
      </c>
    </row>
    <row r="152" spans="1:4" ht="26.4" customHeight="1">
      <c r="A152" s="10" t="s">
        <v>430</v>
      </c>
      <c r="B152" s="10">
        <v>9915522844</v>
      </c>
      <c r="C152" s="10" t="s">
        <v>387</v>
      </c>
      <c r="D152" s="10">
        <v>110062</v>
      </c>
    </row>
    <row r="153" spans="1:4" ht="26.4" customHeight="1">
      <c r="A153" s="10" t="s">
        <v>431</v>
      </c>
      <c r="B153" s="10">
        <v>9811823166</v>
      </c>
      <c r="C153" s="10" t="s">
        <v>387</v>
      </c>
      <c r="D153" s="10">
        <v>491355</v>
      </c>
    </row>
    <row r="154" spans="1:4" ht="26.4" customHeight="1">
      <c r="A154" s="10" t="s">
        <v>432</v>
      </c>
      <c r="B154" s="10">
        <v>9818182559</v>
      </c>
      <c r="C154" s="10" t="s">
        <v>387</v>
      </c>
      <c r="D154" s="10">
        <v>281484</v>
      </c>
    </row>
    <row r="155" spans="1:4" ht="26.4" customHeight="1">
      <c r="A155" s="10" t="s">
        <v>433</v>
      </c>
      <c r="B155" s="10">
        <v>9815112214</v>
      </c>
      <c r="C155" s="10" t="s">
        <v>387</v>
      </c>
      <c r="D155" s="10">
        <v>233965</v>
      </c>
    </row>
    <row r="156" spans="1:4" ht="26.4" customHeight="1">
      <c r="A156" s="10" t="s">
        <v>434</v>
      </c>
      <c r="B156" s="10">
        <v>9868152535</v>
      </c>
      <c r="C156" s="10" t="s">
        <v>387</v>
      </c>
      <c r="D156" s="10">
        <v>345934</v>
      </c>
    </row>
    <row r="157" spans="1:4" ht="26.4" customHeight="1">
      <c r="A157" s="10" t="s">
        <v>435</v>
      </c>
      <c r="B157" s="10">
        <v>9815365285</v>
      </c>
      <c r="C157" s="10" t="s">
        <v>387</v>
      </c>
      <c r="D157" s="10">
        <v>285043</v>
      </c>
    </row>
    <row r="158" spans="1:4" ht="26.4" customHeight="1">
      <c r="A158" s="10" t="s">
        <v>436</v>
      </c>
      <c r="B158" s="10">
        <v>9871199655</v>
      </c>
      <c r="C158" s="10" t="s">
        <v>387</v>
      </c>
      <c r="D158" s="10">
        <v>483760</v>
      </c>
    </row>
    <row r="159" spans="1:4" ht="26.4" customHeight="1">
      <c r="A159" s="10" t="s">
        <v>437</v>
      </c>
      <c r="B159" s="10">
        <v>9711293949</v>
      </c>
      <c r="C159" s="10" t="s">
        <v>387</v>
      </c>
      <c r="D159" s="10">
        <v>469065</v>
      </c>
    </row>
    <row r="160" spans="1:4" ht="26.4" customHeight="1">
      <c r="A160" s="10" t="s">
        <v>438</v>
      </c>
      <c r="B160" s="10">
        <v>9815686881</v>
      </c>
      <c r="C160" s="10" t="s">
        <v>387</v>
      </c>
      <c r="D160" s="10">
        <v>115539</v>
      </c>
    </row>
    <row r="161" spans="1:4" ht="26.4" customHeight="1">
      <c r="A161" s="10" t="s">
        <v>439</v>
      </c>
      <c r="B161" s="10">
        <v>9811515559</v>
      </c>
      <c r="C161" s="10" t="s">
        <v>387</v>
      </c>
      <c r="D161" s="10">
        <v>370878</v>
      </c>
    </row>
    <row r="162" spans="1:4" ht="26.4" customHeight="1">
      <c r="A162" s="10" t="s">
        <v>440</v>
      </c>
      <c r="B162" s="10">
        <v>9811259857</v>
      </c>
      <c r="C162" s="10" t="s">
        <v>387</v>
      </c>
      <c r="D162" s="10">
        <v>376353</v>
      </c>
    </row>
    <row r="163" spans="1:4" ht="26.4" customHeight="1">
      <c r="A163" s="10" t="s">
        <v>441</v>
      </c>
      <c r="B163" s="10">
        <v>9815268933</v>
      </c>
      <c r="C163" s="10" t="s">
        <v>442</v>
      </c>
      <c r="D163" s="10">
        <v>134884</v>
      </c>
    </row>
    <row r="164" spans="1:4" ht="26.4" customHeight="1">
      <c r="A164" s="10" t="s">
        <v>443</v>
      </c>
      <c r="B164" s="10">
        <v>9815545517</v>
      </c>
      <c r="C164" s="10" t="s">
        <v>442</v>
      </c>
      <c r="D164" s="10">
        <v>263585</v>
      </c>
    </row>
    <row r="165" spans="1:4" ht="26.4" customHeight="1">
      <c r="A165" s="10" t="s">
        <v>444</v>
      </c>
      <c r="B165" s="10">
        <v>9999535546</v>
      </c>
      <c r="C165" s="10" t="s">
        <v>442</v>
      </c>
      <c r="D165" s="10">
        <v>495923</v>
      </c>
    </row>
    <row r="166" spans="1:4" ht="26.4" customHeight="1">
      <c r="A166" s="10" t="s">
        <v>445</v>
      </c>
      <c r="B166" s="10">
        <v>9811175543</v>
      </c>
      <c r="C166" s="10" t="s">
        <v>442</v>
      </c>
      <c r="D166" s="10">
        <v>371573</v>
      </c>
    </row>
    <row r="167" spans="1:4" ht="26.4" customHeight="1">
      <c r="A167" s="10" t="s">
        <v>446</v>
      </c>
      <c r="B167" s="10">
        <v>9873588554</v>
      </c>
      <c r="C167" s="10" t="s">
        <v>442</v>
      </c>
      <c r="D167" s="10">
        <v>309602</v>
      </c>
    </row>
    <row r="168" spans="1:4" ht="26.4" customHeight="1">
      <c r="A168" s="10" t="s">
        <v>447</v>
      </c>
      <c r="B168" s="10">
        <v>9815256166</v>
      </c>
      <c r="C168" s="10" t="s">
        <v>442</v>
      </c>
      <c r="D168" s="10">
        <v>193536</v>
      </c>
    </row>
    <row r="169" spans="1:4" ht="26.4" customHeight="1">
      <c r="A169" s="10" t="s">
        <v>448</v>
      </c>
      <c r="B169" s="10">
        <v>9871855551</v>
      </c>
      <c r="C169" s="10" t="s">
        <v>442</v>
      </c>
      <c r="D169" s="10">
        <v>423456</v>
      </c>
    </row>
    <row r="170" spans="1:4" ht="26.4" customHeight="1">
      <c r="A170" s="10" t="s">
        <v>449</v>
      </c>
      <c r="B170" s="10">
        <v>9971295666</v>
      </c>
      <c r="C170" s="10" t="s">
        <v>442</v>
      </c>
      <c r="D170" s="10">
        <v>279869</v>
      </c>
    </row>
    <row r="171" spans="1:4" ht="26.4" customHeight="1">
      <c r="A171" s="10" t="s">
        <v>450</v>
      </c>
      <c r="B171" s="10">
        <v>9811412365</v>
      </c>
      <c r="C171" s="10" t="s">
        <v>442</v>
      </c>
      <c r="D171" s="10">
        <v>351577</v>
      </c>
    </row>
    <row r="172" spans="1:4" ht="26.4" customHeight="1">
      <c r="A172" s="10" t="s">
        <v>451</v>
      </c>
      <c r="B172" s="10">
        <v>9999727225</v>
      </c>
      <c r="C172" s="10" t="s">
        <v>442</v>
      </c>
      <c r="D172" s="10">
        <v>399093</v>
      </c>
    </row>
    <row r="173" spans="1:4" ht="26.4" customHeight="1">
      <c r="A173" s="10" t="s">
        <v>452</v>
      </c>
      <c r="B173" s="10">
        <v>9871973432</v>
      </c>
      <c r="C173" s="10" t="s">
        <v>442</v>
      </c>
      <c r="D173" s="10">
        <v>439569</v>
      </c>
    </row>
    <row r="174" spans="1:4" ht="26.4" customHeight="1">
      <c r="A174" s="10" t="s">
        <v>453</v>
      </c>
      <c r="B174" s="10">
        <v>9815551182</v>
      </c>
      <c r="C174" s="10" t="s">
        <v>442</v>
      </c>
      <c r="D174" s="10">
        <v>175697</v>
      </c>
    </row>
    <row r="175" spans="1:4" ht="26.4" customHeight="1">
      <c r="A175" s="10" t="s">
        <v>454</v>
      </c>
      <c r="B175" s="10">
        <v>9815592778</v>
      </c>
      <c r="C175" s="10" t="s">
        <v>442</v>
      </c>
      <c r="D175" s="10">
        <v>391824</v>
      </c>
    </row>
    <row r="176" spans="1:4" ht="26.4" customHeight="1">
      <c r="A176" s="10" t="s">
        <v>455</v>
      </c>
      <c r="B176" s="10">
        <v>9815553456</v>
      </c>
      <c r="C176" s="10" t="s">
        <v>442</v>
      </c>
      <c r="D176" s="10">
        <v>276414</v>
      </c>
    </row>
    <row r="177" spans="1:4" ht="26.4" customHeight="1">
      <c r="A177" s="10" t="s">
        <v>456</v>
      </c>
      <c r="B177" s="10">
        <v>9868557956</v>
      </c>
      <c r="C177" s="10" t="s">
        <v>442</v>
      </c>
      <c r="D177" s="10">
        <v>252297</v>
      </c>
    </row>
    <row r="178" spans="1:4" ht="26.4" customHeight="1">
      <c r="A178" s="10" t="s">
        <v>457</v>
      </c>
      <c r="B178" s="10">
        <v>9915548221</v>
      </c>
      <c r="C178" s="10" t="s">
        <v>442</v>
      </c>
      <c r="D178" s="10">
        <v>277648</v>
      </c>
    </row>
    <row r="179" spans="1:4" ht="26.4" customHeight="1">
      <c r="A179" s="10" t="s">
        <v>458</v>
      </c>
      <c r="B179" s="10">
        <v>9815617552</v>
      </c>
      <c r="C179" s="10" t="s">
        <v>442</v>
      </c>
      <c r="D179" s="10">
        <v>306227</v>
      </c>
    </row>
    <row r="180" spans="1:4" ht="26.4" customHeight="1">
      <c r="A180" s="10" t="s">
        <v>459</v>
      </c>
      <c r="B180" s="10">
        <v>9871519558</v>
      </c>
      <c r="C180" s="10" t="s">
        <v>442</v>
      </c>
      <c r="D180" s="10">
        <v>235607</v>
      </c>
    </row>
    <row r="181" spans="1:4" ht="26.4" customHeight="1">
      <c r="A181" s="10" t="s">
        <v>460</v>
      </c>
      <c r="B181" s="10">
        <v>9911889335</v>
      </c>
      <c r="C181" s="10" t="s">
        <v>442</v>
      </c>
      <c r="D181" s="10">
        <v>373813</v>
      </c>
    </row>
    <row r="182" spans="1:4" ht="26.4" customHeight="1">
      <c r="A182" s="10" t="s">
        <v>461</v>
      </c>
      <c r="B182" s="10">
        <v>9815921359</v>
      </c>
      <c r="C182" s="10" t="s">
        <v>442</v>
      </c>
      <c r="D182" s="10">
        <v>408976</v>
      </c>
    </row>
    <row r="183" spans="1:4" ht="26.4" customHeight="1">
      <c r="A183" s="10" t="s">
        <v>462</v>
      </c>
      <c r="B183" s="10">
        <v>9818515457</v>
      </c>
      <c r="C183" s="10" t="s">
        <v>442</v>
      </c>
      <c r="D183" s="10">
        <v>253303</v>
      </c>
    </row>
    <row r="184" spans="1:4" ht="26.4" customHeight="1">
      <c r="A184" s="10" t="s">
        <v>463</v>
      </c>
      <c r="B184" s="10">
        <v>9815558558</v>
      </c>
      <c r="C184" s="10" t="s">
        <v>442</v>
      </c>
      <c r="D184" s="10">
        <v>244907</v>
      </c>
    </row>
    <row r="185" spans="1:4" ht="26.4" customHeight="1">
      <c r="A185" s="10" t="s">
        <v>464</v>
      </c>
      <c r="B185" s="10">
        <v>9811271374</v>
      </c>
      <c r="C185" s="10" t="s">
        <v>442</v>
      </c>
      <c r="D185" s="10">
        <v>473344</v>
      </c>
    </row>
    <row r="186" spans="1:4" ht="26.4" customHeight="1">
      <c r="A186" s="10" t="s">
        <v>465</v>
      </c>
      <c r="B186" s="10">
        <v>9915441177</v>
      </c>
      <c r="C186" s="10" t="s">
        <v>442</v>
      </c>
      <c r="D186" s="10">
        <v>146065</v>
      </c>
    </row>
    <row r="187" spans="1:4" ht="26.4" customHeight="1">
      <c r="A187" s="10" t="s">
        <v>466</v>
      </c>
      <c r="B187" s="10">
        <v>9899568822</v>
      </c>
      <c r="C187" s="10" t="s">
        <v>442</v>
      </c>
      <c r="D187" s="10">
        <v>237544</v>
      </c>
    </row>
    <row r="188" spans="1:4" ht="26.4" customHeight="1">
      <c r="A188" s="10" t="s">
        <v>467</v>
      </c>
      <c r="B188" s="10">
        <v>9915537282</v>
      </c>
      <c r="C188" s="10" t="s">
        <v>442</v>
      </c>
      <c r="D188" s="10">
        <v>417435</v>
      </c>
    </row>
    <row r="189" spans="1:4" ht="26.4" customHeight="1">
      <c r="A189" s="10" t="s">
        <v>468</v>
      </c>
      <c r="B189" s="10">
        <v>9582455545</v>
      </c>
      <c r="C189" s="10" t="s">
        <v>442</v>
      </c>
      <c r="D189" s="10">
        <v>412868</v>
      </c>
    </row>
    <row r="190" spans="1:4" ht="26.4" customHeight="1">
      <c r="A190" s="10" t="s">
        <v>469</v>
      </c>
      <c r="B190" s="10">
        <v>9355876835</v>
      </c>
      <c r="C190" s="10" t="s">
        <v>442</v>
      </c>
      <c r="D190" s="10">
        <v>265760</v>
      </c>
    </row>
    <row r="191" spans="1:4" ht="26.4" customHeight="1">
      <c r="A191" s="10" t="s">
        <v>470</v>
      </c>
      <c r="B191" s="10">
        <v>9716835515</v>
      </c>
      <c r="C191" s="10" t="s">
        <v>442</v>
      </c>
      <c r="D191" s="10">
        <v>137874</v>
      </c>
    </row>
    <row r="192" spans="1:4" ht="26.4" customHeight="1">
      <c r="A192" s="10" t="s">
        <v>471</v>
      </c>
      <c r="B192" s="10">
        <v>9968912559</v>
      </c>
      <c r="C192" s="10" t="s">
        <v>442</v>
      </c>
      <c r="D192" s="10">
        <v>427314</v>
      </c>
    </row>
    <row r="193" spans="1:4" ht="26.4" customHeight="1">
      <c r="A193" s="10" t="s">
        <v>472</v>
      </c>
      <c r="B193" s="10">
        <v>9818369752</v>
      </c>
      <c r="C193" s="10" t="s">
        <v>442</v>
      </c>
      <c r="D193" s="10">
        <v>380506</v>
      </c>
    </row>
    <row r="194" spans="1:4" ht="26.4" customHeight="1">
      <c r="A194" s="10" t="s">
        <v>473</v>
      </c>
      <c r="B194" s="10">
        <v>9815583833</v>
      </c>
      <c r="C194" s="10" t="s">
        <v>442</v>
      </c>
      <c r="D194" s="10">
        <v>418336</v>
      </c>
    </row>
    <row r="195" spans="1:4" ht="26.4" customHeight="1">
      <c r="A195" s="10" t="s">
        <v>474</v>
      </c>
      <c r="B195" s="10">
        <v>9811259127</v>
      </c>
      <c r="C195" s="10" t="s">
        <v>442</v>
      </c>
      <c r="D195" s="10">
        <v>474611</v>
      </c>
    </row>
    <row r="196" spans="1:4" ht="26.4" customHeight="1">
      <c r="A196" s="10" t="s">
        <v>475</v>
      </c>
      <c r="B196" s="10">
        <v>9311263592</v>
      </c>
      <c r="C196" s="10" t="s">
        <v>442</v>
      </c>
      <c r="D196" s="10">
        <v>277312</v>
      </c>
    </row>
    <row r="197" spans="1:4" ht="26.4" customHeight="1">
      <c r="A197" s="10" t="s">
        <v>476</v>
      </c>
      <c r="B197" s="10">
        <v>9212449827</v>
      </c>
      <c r="C197" s="10" t="s">
        <v>442</v>
      </c>
      <c r="D197" s="10">
        <v>251949</v>
      </c>
    </row>
    <row r="198" spans="1:4" ht="26.4" customHeight="1">
      <c r="A198" s="10" t="s">
        <v>477</v>
      </c>
      <c r="B198" s="10">
        <v>9815516574</v>
      </c>
      <c r="C198" s="10" t="s">
        <v>442</v>
      </c>
      <c r="D198" s="10">
        <v>291767</v>
      </c>
    </row>
    <row r="199" spans="1:4" ht="26.4" customHeight="1">
      <c r="A199" s="10" t="s">
        <v>478</v>
      </c>
      <c r="B199" s="10">
        <v>9899599255</v>
      </c>
      <c r="C199" s="10" t="s">
        <v>442</v>
      </c>
      <c r="D199" s="10">
        <v>189489</v>
      </c>
    </row>
    <row r="200" spans="1:4" ht="26.4" customHeight="1">
      <c r="A200" s="10" t="s">
        <v>479</v>
      </c>
      <c r="B200" s="10">
        <v>9815321475</v>
      </c>
      <c r="C200" s="10" t="s">
        <v>442</v>
      </c>
      <c r="D200" s="10">
        <v>413072</v>
      </c>
    </row>
    <row r="201" spans="1:4" ht="26.4" customHeight="1">
      <c r="A201" s="10" t="s">
        <v>480</v>
      </c>
      <c r="B201" s="10">
        <v>9815557383</v>
      </c>
      <c r="C201" s="10" t="s">
        <v>442</v>
      </c>
      <c r="D201" s="10">
        <v>189311</v>
      </c>
    </row>
    <row r="202" spans="1:4" ht="26.4" customHeight="1">
      <c r="A202" s="10" t="s">
        <v>481</v>
      </c>
      <c r="B202" s="10">
        <v>9815332385</v>
      </c>
      <c r="C202" s="10" t="s">
        <v>442</v>
      </c>
      <c r="D202" s="10">
        <v>465835</v>
      </c>
    </row>
    <row r="203" spans="1:4" ht="26.4" customHeight="1">
      <c r="A203" s="10" t="s">
        <v>482</v>
      </c>
      <c r="B203" s="10">
        <v>9999213999</v>
      </c>
      <c r="C203" s="10" t="s">
        <v>442</v>
      </c>
      <c r="D203" s="10">
        <v>131307</v>
      </c>
    </row>
    <row r="204" spans="1:4" ht="26.4" customHeight="1">
      <c r="A204" s="10" t="s">
        <v>483</v>
      </c>
      <c r="B204" s="10">
        <v>9818141388</v>
      </c>
      <c r="C204" s="10" t="s">
        <v>442</v>
      </c>
      <c r="D204" s="10">
        <v>164590</v>
      </c>
    </row>
    <row r="205" spans="1:4" ht="26.4" customHeight="1">
      <c r="A205" s="10" t="s">
        <v>484</v>
      </c>
      <c r="B205" s="10">
        <v>9811272755</v>
      </c>
      <c r="C205" s="10" t="s">
        <v>442</v>
      </c>
      <c r="D205" s="10">
        <v>100487</v>
      </c>
    </row>
    <row r="206" spans="1:4" ht="26.4" customHeight="1">
      <c r="A206" s="10" t="s">
        <v>485</v>
      </c>
      <c r="B206" s="10">
        <v>9811177925</v>
      </c>
      <c r="C206" s="10" t="s">
        <v>442</v>
      </c>
      <c r="D206" s="10">
        <v>134246</v>
      </c>
    </row>
    <row r="207" spans="1:4" ht="26.4" customHeight="1">
      <c r="A207" s="10" t="s">
        <v>486</v>
      </c>
      <c r="B207" s="10">
        <v>9815728856</v>
      </c>
      <c r="C207" s="10" t="s">
        <v>442</v>
      </c>
      <c r="D207" s="10">
        <v>265467</v>
      </c>
    </row>
    <row r="208" spans="1:4" ht="26.4" customHeight="1">
      <c r="A208" s="10" t="s">
        <v>487</v>
      </c>
      <c r="B208" s="10">
        <v>9999461553</v>
      </c>
      <c r="C208" s="10" t="s">
        <v>442</v>
      </c>
      <c r="D208" s="10">
        <v>255662</v>
      </c>
    </row>
    <row r="209" spans="1:4" ht="26.4" customHeight="1">
      <c r="A209" s="10" t="s">
        <v>488</v>
      </c>
      <c r="B209" s="10">
        <v>9711116212</v>
      </c>
      <c r="C209" s="10" t="s">
        <v>442</v>
      </c>
      <c r="D209" s="10">
        <v>358212</v>
      </c>
    </row>
    <row r="210" spans="1:4" ht="26.4" customHeight="1">
      <c r="A210" s="10" t="s">
        <v>489</v>
      </c>
      <c r="B210" s="10">
        <v>9711454561</v>
      </c>
      <c r="C210" s="10" t="s">
        <v>442</v>
      </c>
      <c r="D210" s="10">
        <v>426621</v>
      </c>
    </row>
    <row r="211" spans="1:4" ht="26.4" customHeight="1">
      <c r="A211" s="10" t="s">
        <v>490</v>
      </c>
      <c r="B211" s="10">
        <v>9811154734</v>
      </c>
      <c r="C211" s="10" t="s">
        <v>442</v>
      </c>
      <c r="D211" s="10">
        <v>440576</v>
      </c>
    </row>
    <row r="212" spans="1:4" ht="26.4" customHeight="1">
      <c r="A212" s="10" t="s">
        <v>491</v>
      </c>
      <c r="B212" s="10">
        <v>9815524976</v>
      </c>
      <c r="C212" s="10" t="s">
        <v>442</v>
      </c>
      <c r="D212" s="10">
        <v>478804</v>
      </c>
    </row>
    <row r="213" spans="1:4" ht="26.4" customHeight="1">
      <c r="A213" s="10" t="s">
        <v>492</v>
      </c>
      <c r="B213" s="10">
        <v>9811566711</v>
      </c>
      <c r="C213" s="10" t="s">
        <v>442</v>
      </c>
      <c r="D213" s="10">
        <v>410897</v>
      </c>
    </row>
    <row r="214" spans="1:4" ht="26.4" customHeight="1">
      <c r="A214" s="10" t="s">
        <v>493</v>
      </c>
      <c r="B214" s="10">
        <v>9999955789</v>
      </c>
      <c r="C214" s="10" t="s">
        <v>442</v>
      </c>
      <c r="D214" s="10">
        <v>121592</v>
      </c>
    </row>
    <row r="215" spans="1:4" ht="26.4" customHeight="1">
      <c r="A215" s="10" t="s">
        <v>494</v>
      </c>
      <c r="B215" s="10">
        <v>9313555111</v>
      </c>
      <c r="C215" s="10" t="s">
        <v>442</v>
      </c>
      <c r="D215" s="10">
        <v>129100</v>
      </c>
    </row>
    <row r="216" spans="1:4" ht="26.4" customHeight="1">
      <c r="A216" s="10" t="s">
        <v>495</v>
      </c>
      <c r="B216" s="10">
        <v>9815552132</v>
      </c>
      <c r="C216" s="10" t="s">
        <v>442</v>
      </c>
      <c r="D216" s="10">
        <v>338976</v>
      </c>
    </row>
    <row r="217" spans="1:4" ht="26.4" customHeight="1">
      <c r="A217" s="10" t="s">
        <v>496</v>
      </c>
      <c r="B217" s="10">
        <v>9999313935</v>
      </c>
      <c r="C217" s="10" t="s">
        <v>442</v>
      </c>
      <c r="D217" s="10">
        <v>343711</v>
      </c>
    </row>
    <row r="218" spans="1:4" ht="26.4" customHeight="1">
      <c r="A218" s="10" t="s">
        <v>497</v>
      </c>
      <c r="B218" s="10">
        <v>9815696667</v>
      </c>
      <c r="C218" s="10" t="s">
        <v>442</v>
      </c>
      <c r="D218" s="10">
        <v>262057</v>
      </c>
    </row>
    <row r="219" spans="1:4" ht="26.4" customHeight="1">
      <c r="A219" s="10" t="s">
        <v>498</v>
      </c>
      <c r="B219" s="10">
        <v>9811114258</v>
      </c>
      <c r="C219" s="10" t="s">
        <v>442</v>
      </c>
      <c r="D219" s="10">
        <v>212859</v>
      </c>
    </row>
    <row r="220" spans="1:4" ht="26.4" customHeight="1">
      <c r="A220" s="10" t="s">
        <v>499</v>
      </c>
      <c r="B220" s="10">
        <v>9654558456</v>
      </c>
      <c r="C220" s="10" t="s">
        <v>500</v>
      </c>
      <c r="D220" s="10">
        <v>136154</v>
      </c>
    </row>
    <row r="221" spans="1:4" ht="26.4" customHeight="1">
      <c r="A221" s="10" t="s">
        <v>501</v>
      </c>
      <c r="B221" s="10">
        <v>9899246863</v>
      </c>
      <c r="C221" s="10" t="s">
        <v>500</v>
      </c>
      <c r="D221" s="10">
        <v>329207</v>
      </c>
    </row>
    <row r="222" spans="1:4" ht="26.4" customHeight="1">
      <c r="A222" s="10" t="s">
        <v>502</v>
      </c>
      <c r="B222" s="10">
        <v>8826532279</v>
      </c>
      <c r="C222" s="10" t="s">
        <v>500</v>
      </c>
      <c r="D222" s="10">
        <v>100946</v>
      </c>
    </row>
    <row r="223" spans="1:4" ht="26.4" customHeight="1">
      <c r="A223" s="10" t="s">
        <v>503</v>
      </c>
      <c r="B223" s="10">
        <v>9355571436</v>
      </c>
      <c r="C223" s="10" t="s">
        <v>500</v>
      </c>
      <c r="D223" s="10">
        <v>437704</v>
      </c>
    </row>
    <row r="224" spans="1:4" ht="26.4" customHeight="1">
      <c r="A224" s="10" t="s">
        <v>504</v>
      </c>
      <c r="B224" s="10">
        <v>9513266337</v>
      </c>
      <c r="C224" s="10" t="s">
        <v>500</v>
      </c>
      <c r="D224" s="10">
        <v>418382</v>
      </c>
    </row>
    <row r="225" spans="1:4" ht="26.4" customHeight="1">
      <c r="A225" s="10" t="s">
        <v>505</v>
      </c>
      <c r="B225" s="10">
        <v>9545141595</v>
      </c>
      <c r="C225" s="10" t="s">
        <v>500</v>
      </c>
      <c r="D225" s="10">
        <v>377267</v>
      </c>
    </row>
    <row r="226" spans="1:4" ht="26.4" customHeight="1">
      <c r="A226" s="10" t="s">
        <v>506</v>
      </c>
      <c r="B226" s="10">
        <v>9815567493</v>
      </c>
      <c r="C226" s="10" t="s">
        <v>507</v>
      </c>
      <c r="D226" s="10">
        <v>225051</v>
      </c>
    </row>
    <row r="227" spans="1:4" ht="26.4" customHeight="1">
      <c r="A227" s="10" t="s">
        <v>508</v>
      </c>
      <c r="B227" s="10">
        <v>9811274965</v>
      </c>
      <c r="C227" s="10" t="s">
        <v>507</v>
      </c>
      <c r="D227" s="10">
        <v>152628</v>
      </c>
    </row>
    <row r="228" spans="1:4" ht="26.4" customHeight="1">
      <c r="A228" s="10" t="s">
        <v>509</v>
      </c>
      <c r="B228" s="10">
        <v>9815348993</v>
      </c>
      <c r="C228" s="10" t="s">
        <v>507</v>
      </c>
      <c r="D228" s="10">
        <v>180013</v>
      </c>
    </row>
    <row r="229" spans="1:4" ht="26.4" customHeight="1">
      <c r="A229" s="10" t="s">
        <v>510</v>
      </c>
      <c r="B229" s="10">
        <v>9899274547</v>
      </c>
      <c r="C229" s="10" t="s">
        <v>507</v>
      </c>
      <c r="D229" s="10">
        <v>135839</v>
      </c>
    </row>
    <row r="230" spans="1:4" ht="26.4" customHeight="1">
      <c r="A230" s="10" t="s">
        <v>511</v>
      </c>
      <c r="B230" s="10">
        <v>9513478892</v>
      </c>
      <c r="C230" s="10" t="s">
        <v>507</v>
      </c>
      <c r="D230" s="10">
        <v>340686</v>
      </c>
    </row>
    <row r="231" spans="1:4" ht="26.4" customHeight="1">
      <c r="A231" s="10" t="s">
        <v>512</v>
      </c>
      <c r="B231" s="10">
        <v>8447149711</v>
      </c>
      <c r="C231" s="10" t="s">
        <v>507</v>
      </c>
      <c r="D231" s="10">
        <v>392890</v>
      </c>
    </row>
    <row r="232" spans="1:4" ht="26.4" customHeight="1">
      <c r="A232" s="10" t="s">
        <v>513</v>
      </c>
      <c r="B232" s="10">
        <v>8755182525</v>
      </c>
      <c r="C232" s="10" t="s">
        <v>507</v>
      </c>
      <c r="D232" s="10">
        <v>446730</v>
      </c>
    </row>
    <row r="233" spans="1:4" ht="26.4" customHeight="1">
      <c r="A233" s="10" t="s">
        <v>514</v>
      </c>
      <c r="B233" s="10">
        <v>9311255229</v>
      </c>
      <c r="C233" s="10" t="s">
        <v>507</v>
      </c>
      <c r="D233" s="10">
        <v>214990</v>
      </c>
    </row>
    <row r="234" spans="1:4" ht="26.4" customHeight="1">
      <c r="A234" s="10" t="s">
        <v>515</v>
      </c>
      <c r="B234" s="10">
        <v>9891745258</v>
      </c>
      <c r="C234" s="10" t="s">
        <v>507</v>
      </c>
      <c r="D234" s="10">
        <v>187338</v>
      </c>
    </row>
    <row r="235" spans="1:4" ht="26.4" customHeight="1">
      <c r="A235" s="10" t="s">
        <v>516</v>
      </c>
      <c r="B235" s="10">
        <v>9815341155</v>
      </c>
      <c r="C235" s="10" t="s">
        <v>507</v>
      </c>
      <c r="D235" s="10">
        <v>320564</v>
      </c>
    </row>
    <row r="236" spans="1:4" ht="26.4" customHeight="1">
      <c r="A236" s="10" t="s">
        <v>517</v>
      </c>
      <c r="B236" s="10">
        <v>9995227519</v>
      </c>
      <c r="C236" s="10" t="s">
        <v>507</v>
      </c>
      <c r="D236" s="10">
        <v>294377</v>
      </c>
    </row>
    <row r="237" spans="1:4" ht="26.4" customHeight="1">
      <c r="A237" s="10" t="s">
        <v>518</v>
      </c>
      <c r="B237" s="10">
        <v>8135957155</v>
      </c>
      <c r="C237" s="10" t="s">
        <v>507</v>
      </c>
      <c r="D237" s="10">
        <v>312116</v>
      </c>
    </row>
    <row r="238" spans="1:4" ht="26.4" customHeight="1">
      <c r="A238" s="10" t="s">
        <v>519</v>
      </c>
      <c r="B238" s="10">
        <v>9915686363</v>
      </c>
      <c r="C238" s="10" t="s">
        <v>507</v>
      </c>
      <c r="D238" s="10">
        <v>154707</v>
      </c>
    </row>
    <row r="239" spans="1:4" ht="26.4" customHeight="1">
      <c r="A239" s="10" t="s">
        <v>520</v>
      </c>
      <c r="B239" s="10">
        <v>9871357274</v>
      </c>
      <c r="C239" s="10" t="s">
        <v>507</v>
      </c>
      <c r="D239" s="10">
        <v>404926</v>
      </c>
    </row>
    <row r="240" spans="1:4" ht="26.4" customHeight="1">
      <c r="A240" s="10" t="s">
        <v>521</v>
      </c>
      <c r="B240" s="10">
        <v>9971329351</v>
      </c>
      <c r="C240" s="10" t="s">
        <v>507</v>
      </c>
      <c r="D240" s="10">
        <v>290373</v>
      </c>
    </row>
    <row r="241" spans="1:4" ht="26.4" customHeight="1">
      <c r="A241" s="10" t="s">
        <v>522</v>
      </c>
      <c r="B241" s="10">
        <v>9515655382</v>
      </c>
      <c r="C241" s="10" t="s">
        <v>507</v>
      </c>
      <c r="D241" s="10">
        <v>221374</v>
      </c>
    </row>
    <row r="242" spans="1:4" ht="26.4" customHeight="1">
      <c r="A242" s="10" t="s">
        <v>523</v>
      </c>
      <c r="B242" s="10">
        <v>9711555475</v>
      </c>
      <c r="C242" s="10" t="s">
        <v>507</v>
      </c>
      <c r="D242" s="10">
        <v>358798</v>
      </c>
    </row>
    <row r="243" spans="1:4" ht="26.4" customHeight="1">
      <c r="A243" s="10" t="s">
        <v>524</v>
      </c>
      <c r="B243" s="10">
        <v>9868289234</v>
      </c>
      <c r="C243" s="10" t="s">
        <v>507</v>
      </c>
      <c r="D243" s="10">
        <v>372538</v>
      </c>
    </row>
    <row r="244" spans="1:4" ht="26.4" customHeight="1">
      <c r="A244" s="10" t="s">
        <v>525</v>
      </c>
      <c r="B244" s="10">
        <v>9311595858</v>
      </c>
      <c r="C244" s="10" t="s">
        <v>507</v>
      </c>
      <c r="D244" s="10">
        <v>390736</v>
      </c>
    </row>
    <row r="245" spans="1:4" ht="26.4" customHeight="1">
      <c r="A245" s="10" t="s">
        <v>526</v>
      </c>
      <c r="B245" s="10">
        <v>9915255491</v>
      </c>
      <c r="C245" s="10" t="s">
        <v>507</v>
      </c>
      <c r="D245" s="10">
        <v>265681</v>
      </c>
    </row>
    <row r="246" spans="1:4" ht="26.4" customHeight="1">
      <c r="A246" s="10" t="s">
        <v>527</v>
      </c>
      <c r="B246" s="10">
        <v>9818613535</v>
      </c>
      <c r="C246" s="10" t="s">
        <v>507</v>
      </c>
      <c r="D246" s="10">
        <v>471601</v>
      </c>
    </row>
    <row r="247" spans="1:4" ht="26.4" customHeight="1">
      <c r="A247" s="10" t="s">
        <v>528</v>
      </c>
      <c r="B247" s="10">
        <v>9999678384</v>
      </c>
      <c r="C247" s="10" t="s">
        <v>507</v>
      </c>
      <c r="D247" s="10">
        <v>338911</v>
      </c>
    </row>
    <row r="248" spans="1:4" ht="26.4" customHeight="1">
      <c r="A248" s="10" t="s">
        <v>529</v>
      </c>
      <c r="B248" s="10">
        <v>9315797163</v>
      </c>
      <c r="C248" s="10" t="s">
        <v>507</v>
      </c>
      <c r="D248" s="10">
        <v>458189</v>
      </c>
    </row>
    <row r="249" spans="1:4" ht="26.4" customHeight="1">
      <c r="A249" s="10" t="s">
        <v>530</v>
      </c>
      <c r="B249" s="10">
        <v>8826798331</v>
      </c>
      <c r="C249" s="10" t="s">
        <v>507</v>
      </c>
      <c r="D249" s="10">
        <v>429644</v>
      </c>
    </row>
    <row r="250" spans="1:4" ht="26.4" customHeight="1">
      <c r="A250" s="10" t="s">
        <v>531</v>
      </c>
      <c r="B250" s="10">
        <v>9871522155</v>
      </c>
      <c r="C250" s="10" t="s">
        <v>507</v>
      </c>
      <c r="D250" s="10">
        <v>108742</v>
      </c>
    </row>
    <row r="251" spans="1:4" ht="26.4" customHeight="1">
      <c r="A251" s="10" t="s">
        <v>532</v>
      </c>
      <c r="B251" s="10">
        <v>9815531866</v>
      </c>
      <c r="C251" s="10" t="s">
        <v>507</v>
      </c>
      <c r="D251" s="10">
        <v>321941</v>
      </c>
    </row>
    <row r="252" spans="1:4" ht="26.4" customHeight="1">
      <c r="A252" s="10" t="s">
        <v>533</v>
      </c>
      <c r="B252" s="10">
        <v>9953634735</v>
      </c>
      <c r="C252" s="10" t="s">
        <v>507</v>
      </c>
      <c r="D252" s="10">
        <v>449533</v>
      </c>
    </row>
    <row r="253" spans="1:4" ht="26.4" customHeight="1">
      <c r="A253" s="10" t="s">
        <v>534</v>
      </c>
      <c r="B253" s="10">
        <v>9312649949</v>
      </c>
      <c r="C253" s="10" t="s">
        <v>507</v>
      </c>
      <c r="D253" s="10">
        <v>415825</v>
      </c>
    </row>
    <row r="254" spans="1:4" ht="26.4" customHeight="1">
      <c r="A254" s="10" t="s">
        <v>535</v>
      </c>
      <c r="B254" s="10">
        <v>9911997966</v>
      </c>
      <c r="C254" s="10" t="s">
        <v>507</v>
      </c>
      <c r="D254" s="10">
        <v>361663</v>
      </c>
    </row>
    <row r="255" spans="1:4" ht="26.4" customHeight="1">
      <c r="A255" s="10" t="s">
        <v>536</v>
      </c>
      <c r="B255" s="10">
        <v>9995194154</v>
      </c>
      <c r="C255" s="10" t="s">
        <v>507</v>
      </c>
      <c r="D255" s="10">
        <v>290849</v>
      </c>
    </row>
    <row r="256" spans="1:4" ht="26.4" customHeight="1">
      <c r="A256" s="10" t="s">
        <v>537</v>
      </c>
      <c r="B256" s="10">
        <v>9313958489</v>
      </c>
      <c r="C256" s="10" t="s">
        <v>507</v>
      </c>
      <c r="D256" s="10">
        <v>213976</v>
      </c>
    </row>
    <row r="257" spans="1:4" ht="26.4" customHeight="1">
      <c r="A257" s="10" t="s">
        <v>526</v>
      </c>
      <c r="B257" s="10">
        <v>9999455877</v>
      </c>
      <c r="C257" s="10" t="s">
        <v>507</v>
      </c>
      <c r="D257" s="10">
        <v>298973</v>
      </c>
    </row>
    <row r="258" spans="1:4" ht="26.4" customHeight="1">
      <c r="A258" s="10" t="s">
        <v>343</v>
      </c>
      <c r="B258" s="10">
        <v>9255987827</v>
      </c>
      <c r="C258" s="10" t="s">
        <v>507</v>
      </c>
      <c r="D258" s="10">
        <v>429740</v>
      </c>
    </row>
    <row r="259" spans="1:4" ht="26.4" customHeight="1">
      <c r="A259" s="10" t="s">
        <v>538</v>
      </c>
      <c r="B259" s="10">
        <v>9513339952</v>
      </c>
      <c r="C259" s="10" t="s">
        <v>507</v>
      </c>
      <c r="D259" s="10">
        <v>343356</v>
      </c>
    </row>
    <row r="260" spans="1:4" ht="26.4" customHeight="1">
      <c r="A260" s="10" t="s">
        <v>539</v>
      </c>
      <c r="B260" s="10">
        <v>9515245539</v>
      </c>
      <c r="C260" s="10" t="s">
        <v>507</v>
      </c>
      <c r="D260" s="10">
        <v>132998</v>
      </c>
    </row>
    <row r="261" spans="1:4" ht="26.4" customHeight="1">
      <c r="A261" s="10" t="s">
        <v>540</v>
      </c>
      <c r="B261" s="10">
        <v>9899112954</v>
      </c>
      <c r="C261" s="10" t="s">
        <v>507</v>
      </c>
      <c r="D261" s="10">
        <v>381081</v>
      </c>
    </row>
    <row r="262" spans="1:4" ht="26.4" customHeight="1">
      <c r="A262" s="10" t="s">
        <v>541</v>
      </c>
      <c r="B262" s="10">
        <v>9815283516</v>
      </c>
      <c r="C262" s="10" t="s">
        <v>507</v>
      </c>
      <c r="D262" s="10">
        <v>467554</v>
      </c>
    </row>
    <row r="263" spans="1:4" ht="26.4" customHeight="1">
      <c r="A263" s="10" t="s">
        <v>542</v>
      </c>
      <c r="B263" s="10">
        <v>9873698455</v>
      </c>
      <c r="C263" s="10" t="s">
        <v>507</v>
      </c>
      <c r="D263" s="10">
        <v>327091</v>
      </c>
    </row>
    <row r="264" spans="1:4" ht="26.4" customHeight="1">
      <c r="A264" s="10" t="s">
        <v>543</v>
      </c>
      <c r="B264" s="10">
        <v>9971885559</v>
      </c>
      <c r="C264" s="10" t="s">
        <v>507</v>
      </c>
      <c r="D264" s="10">
        <v>463982</v>
      </c>
    </row>
    <row r="265" spans="1:4" ht="26.4" customHeight="1">
      <c r="A265" s="10" t="s">
        <v>544</v>
      </c>
      <c r="B265" s="10">
        <v>9312388256</v>
      </c>
      <c r="C265" s="10" t="s">
        <v>507</v>
      </c>
      <c r="D265" s="10">
        <v>375493</v>
      </c>
    </row>
    <row r="266" spans="1:4" ht="26.4" customHeight="1">
      <c r="A266" s="10" t="s">
        <v>545</v>
      </c>
      <c r="B266" s="10">
        <v>9818639659</v>
      </c>
      <c r="C266" s="10" t="s">
        <v>507</v>
      </c>
      <c r="D266" s="10">
        <v>227095</v>
      </c>
    </row>
    <row r="267" spans="1:4" ht="26.4" customHeight="1">
      <c r="A267" s="10" t="s">
        <v>546</v>
      </c>
      <c r="B267" s="10">
        <v>8527524655</v>
      </c>
      <c r="C267" s="10" t="s">
        <v>507</v>
      </c>
      <c r="D267" s="10">
        <v>152107</v>
      </c>
    </row>
    <row r="268" spans="1:4" ht="26.4" customHeight="1">
      <c r="A268" s="10" t="s">
        <v>547</v>
      </c>
      <c r="B268" s="10">
        <v>8826615271</v>
      </c>
      <c r="C268" s="10" t="s">
        <v>507</v>
      </c>
      <c r="D268" s="10">
        <v>417066</v>
      </c>
    </row>
    <row r="269" spans="1:4" ht="26.4" customHeight="1">
      <c r="A269" s="10" t="s">
        <v>548</v>
      </c>
      <c r="B269" s="10">
        <v>9312365458</v>
      </c>
      <c r="C269" s="10" t="s">
        <v>507</v>
      </c>
      <c r="D269" s="10">
        <v>303719</v>
      </c>
    </row>
    <row r="270" spans="1:4" ht="26.4" customHeight="1">
      <c r="A270" s="10" t="s">
        <v>549</v>
      </c>
      <c r="B270" s="10">
        <v>9873646258</v>
      </c>
      <c r="C270" s="10" t="s">
        <v>507</v>
      </c>
      <c r="D270" s="10">
        <v>226520</v>
      </c>
    </row>
    <row r="271" spans="1:4" ht="26.4" customHeight="1">
      <c r="A271" s="10" t="s">
        <v>550</v>
      </c>
      <c r="B271" s="10">
        <v>9718474547</v>
      </c>
      <c r="C271" s="10" t="s">
        <v>507</v>
      </c>
      <c r="D271" s="10">
        <v>180059</v>
      </c>
    </row>
    <row r="272" spans="1:4" ht="26.4" customHeight="1">
      <c r="A272" s="10" t="s">
        <v>551</v>
      </c>
      <c r="B272" s="10">
        <v>9818794758</v>
      </c>
      <c r="C272" s="10" t="s">
        <v>507</v>
      </c>
      <c r="D272" s="10">
        <v>198649</v>
      </c>
    </row>
    <row r="273" spans="1:4" ht="26.4" customHeight="1">
      <c r="A273" s="10" t="s">
        <v>552</v>
      </c>
      <c r="B273" s="10">
        <v>8865485432</v>
      </c>
      <c r="C273" s="10" t="s">
        <v>507</v>
      </c>
      <c r="D273" s="10">
        <v>258004</v>
      </c>
    </row>
    <row r="274" spans="1:4" ht="26.4" customHeight="1">
      <c r="A274" s="10" t="s">
        <v>553</v>
      </c>
      <c r="B274" s="10">
        <v>9565946555</v>
      </c>
      <c r="C274" s="10" t="s">
        <v>507</v>
      </c>
      <c r="D274" s="10">
        <v>358060</v>
      </c>
    </row>
    <row r="275" spans="1:4" ht="26.4" customHeight="1">
      <c r="A275" s="10" t="s">
        <v>554</v>
      </c>
      <c r="B275" s="10">
        <v>9899155959</v>
      </c>
      <c r="C275" s="10" t="s">
        <v>507</v>
      </c>
      <c r="D275" s="10">
        <v>467584</v>
      </c>
    </row>
    <row r="276" spans="1:4" ht="26.4" customHeight="1">
      <c r="A276" s="10" t="s">
        <v>555</v>
      </c>
      <c r="B276" s="10">
        <v>7838323127</v>
      </c>
      <c r="C276" s="10" t="s">
        <v>507</v>
      </c>
      <c r="D276" s="10">
        <v>301270</v>
      </c>
    </row>
    <row r="277" spans="1:4" ht="26.4" customHeight="1">
      <c r="A277" s="10" t="s">
        <v>556</v>
      </c>
      <c r="B277" s="10">
        <v>9811587666</v>
      </c>
      <c r="C277" s="10" t="s">
        <v>507</v>
      </c>
      <c r="D277" s="10">
        <v>472178</v>
      </c>
    </row>
    <row r="278" spans="1:4" ht="26.4" customHeight="1">
      <c r="A278" s="10" t="s">
        <v>557</v>
      </c>
      <c r="B278" s="10">
        <v>9211462144</v>
      </c>
      <c r="C278" s="10" t="s">
        <v>507</v>
      </c>
      <c r="D278" s="10">
        <v>468915</v>
      </c>
    </row>
    <row r="279" spans="1:4" ht="26.4" customHeight="1">
      <c r="A279" s="10" t="s">
        <v>558</v>
      </c>
      <c r="B279" s="10">
        <v>9811954431</v>
      </c>
      <c r="C279" s="10" t="s">
        <v>507</v>
      </c>
      <c r="D279" s="10">
        <v>424399</v>
      </c>
    </row>
    <row r="280" spans="1:4" ht="26.4" customHeight="1">
      <c r="A280" s="10" t="s">
        <v>559</v>
      </c>
      <c r="B280" s="10">
        <v>9565454845</v>
      </c>
      <c r="C280" s="10" t="s">
        <v>507</v>
      </c>
      <c r="D280" s="10">
        <v>254613</v>
      </c>
    </row>
    <row r="281" spans="1:4" ht="26.4" customHeight="1">
      <c r="A281" s="10" t="s">
        <v>560</v>
      </c>
      <c r="B281" s="10">
        <v>9899352236</v>
      </c>
      <c r="C281" s="10" t="s">
        <v>507</v>
      </c>
      <c r="D281" s="10">
        <v>154196</v>
      </c>
    </row>
    <row r="282" spans="1:4" ht="26.4" customHeight="1">
      <c r="A282" s="10" t="s">
        <v>561</v>
      </c>
      <c r="B282" s="10">
        <v>9654929366</v>
      </c>
      <c r="C282" s="10" t="s">
        <v>507</v>
      </c>
      <c r="D282" s="10">
        <v>125334</v>
      </c>
    </row>
    <row r="283" spans="1:4" ht="26.4" customHeight="1">
      <c r="A283" s="10" t="s">
        <v>562</v>
      </c>
      <c r="B283" s="10">
        <v>8459571568</v>
      </c>
      <c r="C283" s="10" t="s">
        <v>507</v>
      </c>
      <c r="D283" s="10">
        <v>400835</v>
      </c>
    </row>
    <row r="284" spans="1:4" ht="26.4" customHeight="1">
      <c r="A284" s="10" t="s">
        <v>526</v>
      </c>
      <c r="B284" s="10">
        <v>9311384595</v>
      </c>
      <c r="C284" s="10" t="s">
        <v>507</v>
      </c>
      <c r="D284" s="10">
        <v>115117</v>
      </c>
    </row>
    <row r="285" spans="1:4" ht="26.4" customHeight="1">
      <c r="A285" s="10" t="s">
        <v>563</v>
      </c>
      <c r="B285" s="10">
        <v>9815796827</v>
      </c>
      <c r="C285" s="10" t="s">
        <v>507</v>
      </c>
      <c r="D285" s="10">
        <v>312526</v>
      </c>
    </row>
    <row r="286" spans="1:4" ht="26.4" customHeight="1">
      <c r="A286" s="10" t="s">
        <v>564</v>
      </c>
      <c r="B286" s="10">
        <v>9873983755</v>
      </c>
      <c r="C286" s="10" t="s">
        <v>507</v>
      </c>
      <c r="D286" s="10">
        <v>238211</v>
      </c>
    </row>
    <row r="287" spans="1:4" ht="26.4" customHeight="1">
      <c r="A287" s="10" t="s">
        <v>565</v>
      </c>
      <c r="B287" s="10">
        <v>7838992599</v>
      </c>
      <c r="C287" s="10" t="s">
        <v>507</v>
      </c>
      <c r="D287" s="10">
        <v>302908</v>
      </c>
    </row>
    <row r="288" spans="1:4" ht="26.4" customHeight="1">
      <c r="A288" s="10" t="s">
        <v>566</v>
      </c>
      <c r="B288" s="10">
        <v>9355269797</v>
      </c>
      <c r="C288" s="10" t="s">
        <v>507</v>
      </c>
      <c r="D288" s="10">
        <v>372075</v>
      </c>
    </row>
    <row r="289" spans="1:4" ht="26.4" customHeight="1">
      <c r="A289" s="10" t="s">
        <v>567</v>
      </c>
      <c r="B289" s="10">
        <v>9891476661</v>
      </c>
      <c r="C289" s="10" t="s">
        <v>507</v>
      </c>
      <c r="D289" s="10">
        <v>259741</v>
      </c>
    </row>
    <row r="290" spans="1:4" ht="26.4" customHeight="1">
      <c r="A290" s="10" t="s">
        <v>568</v>
      </c>
      <c r="B290" s="10">
        <v>9818561956</v>
      </c>
      <c r="C290" s="10" t="s">
        <v>507</v>
      </c>
      <c r="D290" s="10">
        <v>140446</v>
      </c>
    </row>
    <row r="291" spans="1:4" ht="26.4" customHeight="1">
      <c r="A291" s="10" t="s">
        <v>569</v>
      </c>
      <c r="B291" s="10">
        <v>7838659759</v>
      </c>
      <c r="C291" s="10" t="s">
        <v>507</v>
      </c>
      <c r="D291" s="10">
        <v>198660</v>
      </c>
    </row>
    <row r="292" spans="1:4" ht="26.4" customHeight="1">
      <c r="A292" s="10" t="s">
        <v>570</v>
      </c>
      <c r="B292" s="10">
        <v>9315977935</v>
      </c>
      <c r="C292" s="10" t="s">
        <v>507</v>
      </c>
      <c r="D292" s="10">
        <v>247676</v>
      </c>
    </row>
    <row r="293" spans="1:4" ht="26.4" customHeight="1">
      <c r="A293" s="10" t="s">
        <v>571</v>
      </c>
      <c r="B293" s="10">
        <v>9268351685</v>
      </c>
      <c r="C293" s="10" t="s">
        <v>507</v>
      </c>
      <c r="D293" s="10">
        <v>239053</v>
      </c>
    </row>
    <row r="294" spans="1:4" ht="26.4" customHeight="1">
      <c r="A294" s="10" t="s">
        <v>572</v>
      </c>
      <c r="B294" s="10">
        <v>9811573775</v>
      </c>
      <c r="C294" s="10" t="s">
        <v>507</v>
      </c>
      <c r="D294" s="10">
        <v>172264</v>
      </c>
    </row>
    <row r="295" spans="1:4" ht="26.4" customHeight="1">
      <c r="A295" s="10" t="s">
        <v>573</v>
      </c>
      <c r="B295" s="10">
        <v>9811518765</v>
      </c>
      <c r="C295" s="10" t="s">
        <v>507</v>
      </c>
      <c r="D295" s="10">
        <v>409904</v>
      </c>
    </row>
    <row r="296" spans="1:4" ht="26.4" customHeight="1">
      <c r="A296" s="10" t="s">
        <v>574</v>
      </c>
      <c r="B296" s="10">
        <v>8135588741</v>
      </c>
      <c r="C296" s="10" t="s">
        <v>507</v>
      </c>
      <c r="D296" s="10">
        <v>244550</v>
      </c>
    </row>
    <row r="297" spans="1:4" ht="26.4" customHeight="1">
      <c r="A297" s="10" t="s">
        <v>575</v>
      </c>
      <c r="B297" s="10">
        <v>9313485228</v>
      </c>
      <c r="C297" s="10" t="s">
        <v>507</v>
      </c>
      <c r="D297" s="10">
        <v>467727</v>
      </c>
    </row>
    <row r="298" spans="1:4" ht="26.4" customHeight="1">
      <c r="A298" s="10" t="s">
        <v>576</v>
      </c>
      <c r="B298" s="10">
        <v>9899456923</v>
      </c>
      <c r="C298" s="10" t="s">
        <v>507</v>
      </c>
      <c r="D298" s="10">
        <v>254827</v>
      </c>
    </row>
    <row r="299" spans="1:4" ht="26.4" customHeight="1">
      <c r="A299" s="10" t="s">
        <v>577</v>
      </c>
      <c r="B299" s="10">
        <v>9655192362</v>
      </c>
      <c r="C299" s="10" t="s">
        <v>507</v>
      </c>
      <c r="D299" s="10">
        <v>333518</v>
      </c>
    </row>
    <row r="300" spans="1:4" ht="26.4" customHeight="1">
      <c r="A300" s="10" t="s">
        <v>578</v>
      </c>
      <c r="B300" s="10">
        <v>9815621223</v>
      </c>
      <c r="C300" s="10" t="s">
        <v>507</v>
      </c>
      <c r="D300" s="10">
        <v>329766</v>
      </c>
    </row>
    <row r="301" spans="1:4" ht="26.4" customHeight="1">
      <c r="A301" s="10" t="s">
        <v>579</v>
      </c>
      <c r="B301" s="10">
        <v>9915475697</v>
      </c>
      <c r="C301" s="10" t="s">
        <v>507</v>
      </c>
      <c r="D301" s="10">
        <v>142867</v>
      </c>
    </row>
    <row r="302" spans="1:4" ht="26.4" customHeight="1">
      <c r="A302" s="10" t="s">
        <v>580</v>
      </c>
      <c r="B302" s="10">
        <v>9215946816</v>
      </c>
      <c r="C302" s="10" t="s">
        <v>507</v>
      </c>
      <c r="D302" s="10">
        <v>493229</v>
      </c>
    </row>
    <row r="303" spans="1:4" ht="26.4" customHeight="1">
      <c r="A303" s="10" t="s">
        <v>581</v>
      </c>
      <c r="B303" s="10">
        <v>9815562785</v>
      </c>
      <c r="C303" s="10" t="s">
        <v>507</v>
      </c>
      <c r="D303" s="10">
        <v>147862</v>
      </c>
    </row>
    <row r="304" spans="1:4" ht="26.4" customHeight="1">
      <c r="A304" s="10" t="s">
        <v>582</v>
      </c>
      <c r="B304" s="10">
        <v>9968882758</v>
      </c>
      <c r="C304" s="10" t="s">
        <v>507</v>
      </c>
      <c r="D304" s="10">
        <v>371592</v>
      </c>
    </row>
    <row r="305" spans="1:4" ht="26.4" customHeight="1">
      <c r="A305" s="10" t="s">
        <v>583</v>
      </c>
      <c r="B305" s="10">
        <v>9811141782</v>
      </c>
      <c r="C305" s="10" t="s">
        <v>507</v>
      </c>
      <c r="D305" s="10">
        <v>411689</v>
      </c>
    </row>
    <row r="306" spans="1:4" ht="26.4" customHeight="1">
      <c r="A306" s="10" t="s">
        <v>584</v>
      </c>
      <c r="B306" s="10">
        <v>9868252799</v>
      </c>
      <c r="C306" s="10" t="s">
        <v>507</v>
      </c>
      <c r="D306" s="10">
        <v>393483</v>
      </c>
    </row>
    <row r="307" spans="1:4" ht="26.4" customHeight="1">
      <c r="A307" s="10" t="s">
        <v>585</v>
      </c>
      <c r="B307" s="10">
        <v>9565979514</v>
      </c>
      <c r="C307" s="10" t="s">
        <v>507</v>
      </c>
      <c r="D307" s="10">
        <v>265396</v>
      </c>
    </row>
    <row r="308" spans="1:4" ht="26.4" customHeight="1">
      <c r="A308" s="10" t="s">
        <v>586</v>
      </c>
      <c r="B308" s="10">
        <v>9655993799</v>
      </c>
      <c r="C308" s="10" t="s">
        <v>507</v>
      </c>
      <c r="D308" s="10">
        <v>443611</v>
      </c>
    </row>
    <row r="309" spans="1:4" ht="26.4" customHeight="1">
      <c r="A309" s="10" t="s">
        <v>587</v>
      </c>
      <c r="B309" s="10">
        <v>9815465555</v>
      </c>
      <c r="C309" s="10" t="s">
        <v>507</v>
      </c>
      <c r="D309" s="10">
        <v>257021</v>
      </c>
    </row>
    <row r="310" spans="1:4" ht="26.4" customHeight="1">
      <c r="A310" s="10" t="s">
        <v>588</v>
      </c>
      <c r="B310" s="10">
        <v>9911985217</v>
      </c>
      <c r="C310" s="10" t="s">
        <v>507</v>
      </c>
      <c r="D310" s="10">
        <v>355974</v>
      </c>
    </row>
    <row r="311" spans="1:4" ht="26.4" customHeight="1">
      <c r="A311" s="10" t="s">
        <v>589</v>
      </c>
      <c r="B311" s="10">
        <v>9899515655</v>
      </c>
      <c r="C311" s="10" t="s">
        <v>507</v>
      </c>
      <c r="D311" s="10">
        <v>278651</v>
      </c>
    </row>
    <row r="312" spans="1:4" ht="26.4" customHeight="1">
      <c r="A312" s="10" t="s">
        <v>590</v>
      </c>
      <c r="B312" s="10">
        <v>9871417484</v>
      </c>
      <c r="C312" s="10" t="s">
        <v>507</v>
      </c>
      <c r="D312" s="10">
        <v>349572</v>
      </c>
    </row>
    <row r="313" spans="1:4" ht="26.4" customHeight="1">
      <c r="A313" s="10" t="s">
        <v>591</v>
      </c>
      <c r="B313" s="10">
        <v>9868925513</v>
      </c>
      <c r="C313" s="10" t="s">
        <v>507</v>
      </c>
      <c r="D313" s="10">
        <v>396191</v>
      </c>
    </row>
    <row r="314" spans="1:4" ht="26.4" customHeight="1">
      <c r="A314" s="10" t="s">
        <v>592</v>
      </c>
      <c r="B314" s="10">
        <v>9815876944</v>
      </c>
      <c r="C314" s="10" t="s">
        <v>507</v>
      </c>
      <c r="D314" s="10">
        <v>459934</v>
      </c>
    </row>
    <row r="315" spans="1:4" ht="26.4" customHeight="1">
      <c r="A315" s="10" t="s">
        <v>593</v>
      </c>
      <c r="B315" s="10">
        <v>7845855143</v>
      </c>
      <c r="C315" s="10" t="s">
        <v>507</v>
      </c>
      <c r="D315" s="10">
        <v>470935</v>
      </c>
    </row>
    <row r="316" spans="1:4" ht="26.4" customHeight="1">
      <c r="A316" s="10" t="s">
        <v>594</v>
      </c>
      <c r="B316" s="10">
        <v>9815288589</v>
      </c>
      <c r="C316" s="10" t="s">
        <v>507</v>
      </c>
      <c r="D316" s="10">
        <v>489543</v>
      </c>
    </row>
    <row r="317" spans="1:4" ht="26.4" customHeight="1">
      <c r="A317" s="10" t="s">
        <v>595</v>
      </c>
      <c r="B317" s="10">
        <v>8586925459</v>
      </c>
      <c r="C317" s="10" t="s">
        <v>507</v>
      </c>
      <c r="D317" s="10">
        <v>422705</v>
      </c>
    </row>
    <row r="318" spans="1:4" ht="26.4" customHeight="1">
      <c r="A318" s="10" t="s">
        <v>596</v>
      </c>
      <c r="B318" s="10">
        <v>9871491315</v>
      </c>
      <c r="C318" s="10" t="s">
        <v>507</v>
      </c>
      <c r="D318" s="10">
        <v>318503</v>
      </c>
    </row>
    <row r="319" spans="1:4" ht="26.4" customHeight="1">
      <c r="A319" s="10" t="s">
        <v>597</v>
      </c>
      <c r="B319" s="10">
        <v>9565958512</v>
      </c>
      <c r="C319" s="10" t="s">
        <v>507</v>
      </c>
      <c r="D319" s="10">
        <v>259906</v>
      </c>
    </row>
    <row r="320" spans="1:4" ht="26.4" customHeight="1">
      <c r="A320" s="10" t="s">
        <v>598</v>
      </c>
      <c r="B320" s="10">
        <v>9871742225</v>
      </c>
      <c r="C320" s="10" t="s">
        <v>507</v>
      </c>
      <c r="D320" s="10">
        <v>421917</v>
      </c>
    </row>
    <row r="321" spans="1:4" ht="26.4" customHeight="1">
      <c r="A321" s="10" t="s">
        <v>599</v>
      </c>
      <c r="B321" s="10">
        <v>9953435499</v>
      </c>
      <c r="C321" s="10" t="s">
        <v>507</v>
      </c>
      <c r="D321" s="10">
        <v>462675</v>
      </c>
    </row>
    <row r="322" spans="1:4" ht="26.4" customHeight="1">
      <c r="A322" s="10" t="s">
        <v>600</v>
      </c>
      <c r="B322" s="10">
        <v>9915455971</v>
      </c>
      <c r="C322" s="10" t="s">
        <v>507</v>
      </c>
      <c r="D322" s="10">
        <v>448468</v>
      </c>
    </row>
    <row r="323" spans="1:4" ht="26.4" customHeight="1">
      <c r="A323" s="10" t="s">
        <v>601</v>
      </c>
      <c r="B323" s="10">
        <v>9873469747</v>
      </c>
      <c r="C323" s="10" t="s">
        <v>507</v>
      </c>
      <c r="D323" s="10">
        <v>327902</v>
      </c>
    </row>
    <row r="324" spans="1:4" ht="26.4" customHeight="1">
      <c r="A324" s="10" t="s">
        <v>602</v>
      </c>
      <c r="B324" s="10">
        <v>9654399456</v>
      </c>
      <c r="C324" s="10" t="s">
        <v>507</v>
      </c>
      <c r="D324" s="10">
        <v>363402</v>
      </c>
    </row>
    <row r="325" spans="1:4" ht="26.4" customHeight="1">
      <c r="A325" s="10" t="s">
        <v>603</v>
      </c>
      <c r="B325" s="10">
        <v>9215466621</v>
      </c>
      <c r="C325" s="10" t="s">
        <v>507</v>
      </c>
      <c r="D325" s="10">
        <v>155186</v>
      </c>
    </row>
    <row r="326" spans="1:4" ht="26.4" customHeight="1">
      <c r="A326" s="10" t="s">
        <v>604</v>
      </c>
      <c r="B326" s="10">
        <v>9212512655</v>
      </c>
      <c r="C326" s="10" t="s">
        <v>507</v>
      </c>
      <c r="D326" s="10">
        <v>196642</v>
      </c>
    </row>
    <row r="327" spans="1:4" ht="26.4" customHeight="1">
      <c r="A327" s="10" t="s">
        <v>605</v>
      </c>
      <c r="B327" s="10">
        <v>9818292626</v>
      </c>
      <c r="C327" s="10" t="s">
        <v>507</v>
      </c>
      <c r="D327" s="10">
        <v>142768</v>
      </c>
    </row>
    <row r="328" spans="1:4" ht="26.4" customHeight="1">
      <c r="A328" s="10" t="s">
        <v>606</v>
      </c>
      <c r="B328" s="10">
        <v>9818824816</v>
      </c>
      <c r="C328" s="10" t="s">
        <v>507</v>
      </c>
      <c r="D328" s="10">
        <v>123337</v>
      </c>
    </row>
    <row r="329" spans="1:4" ht="26.4" customHeight="1">
      <c r="A329" s="10" t="s">
        <v>607</v>
      </c>
      <c r="B329" s="10">
        <v>9811373879</v>
      </c>
      <c r="C329" s="10" t="s">
        <v>507</v>
      </c>
      <c r="D329" s="10">
        <v>253732</v>
      </c>
    </row>
    <row r="330" spans="1:4" ht="26.4" customHeight="1">
      <c r="A330" s="10" t="s">
        <v>608</v>
      </c>
      <c r="B330" s="10">
        <v>8588912559</v>
      </c>
      <c r="C330" s="10" t="s">
        <v>507</v>
      </c>
      <c r="D330" s="10">
        <v>458718</v>
      </c>
    </row>
    <row r="331" spans="1:4" ht="26.4" customHeight="1">
      <c r="A331" s="10" t="s">
        <v>609</v>
      </c>
      <c r="B331" s="10">
        <v>9212118599</v>
      </c>
      <c r="C331" s="10" t="s">
        <v>507</v>
      </c>
      <c r="D331" s="10">
        <v>369237</v>
      </c>
    </row>
    <row r="332" spans="1:4" ht="26.4" customHeight="1">
      <c r="A332" s="10" t="s">
        <v>610</v>
      </c>
      <c r="B332" s="10">
        <v>9212554985</v>
      </c>
      <c r="C332" s="10" t="s">
        <v>507</v>
      </c>
      <c r="D332" s="10">
        <v>222539</v>
      </c>
    </row>
    <row r="333" spans="1:4" ht="26.4" customHeight="1">
      <c r="A333" s="10" t="s">
        <v>611</v>
      </c>
      <c r="B333" s="10">
        <v>7827152952</v>
      </c>
      <c r="C333" s="10" t="s">
        <v>507</v>
      </c>
      <c r="D333" s="10">
        <v>393195</v>
      </c>
    </row>
    <row r="334" spans="1:4" ht="26.4" customHeight="1">
      <c r="A334" s="10" t="s">
        <v>612</v>
      </c>
      <c r="B334" s="10">
        <v>9815546151</v>
      </c>
      <c r="C334" s="10" t="s">
        <v>507</v>
      </c>
      <c r="D334" s="10">
        <v>194497</v>
      </c>
    </row>
    <row r="335" spans="1:4" ht="26.4" customHeight="1">
      <c r="A335" s="10" t="s">
        <v>613</v>
      </c>
      <c r="B335" s="10">
        <v>9565479358</v>
      </c>
      <c r="C335" s="10" t="s">
        <v>507</v>
      </c>
      <c r="D335" s="10">
        <v>172214</v>
      </c>
    </row>
    <row r="336" spans="1:4" ht="26.4" customHeight="1">
      <c r="A336" s="10" t="s">
        <v>614</v>
      </c>
      <c r="B336" s="10">
        <v>9958475225</v>
      </c>
      <c r="C336" s="10" t="s">
        <v>507</v>
      </c>
      <c r="D336" s="10">
        <v>157300</v>
      </c>
    </row>
    <row r="337" spans="1:4" ht="26.4" customHeight="1">
      <c r="A337" s="10" t="s">
        <v>615</v>
      </c>
      <c r="B337" s="10">
        <v>9971746333</v>
      </c>
      <c r="C337" s="10" t="s">
        <v>507</v>
      </c>
      <c r="D337" s="10">
        <v>207036</v>
      </c>
    </row>
    <row r="338" spans="1:4" ht="26.4" customHeight="1">
      <c r="A338" s="10" t="s">
        <v>616</v>
      </c>
      <c r="B338" s="10">
        <v>9811948489</v>
      </c>
      <c r="C338" s="10" t="s">
        <v>507</v>
      </c>
      <c r="D338" s="10">
        <v>138125</v>
      </c>
    </row>
    <row r="339" spans="1:4" ht="26.4" customHeight="1">
      <c r="A339" s="10" t="s">
        <v>576</v>
      </c>
      <c r="B339" s="10">
        <v>9599359561</v>
      </c>
      <c r="C339" s="10" t="s">
        <v>507</v>
      </c>
      <c r="D339" s="10">
        <v>142486</v>
      </c>
    </row>
    <row r="340" spans="1:4" ht="26.4" customHeight="1">
      <c r="A340" s="10" t="s">
        <v>617</v>
      </c>
      <c r="B340" s="10">
        <v>9811582525</v>
      </c>
      <c r="C340" s="10" t="s">
        <v>507</v>
      </c>
      <c r="D340" s="10">
        <v>225072</v>
      </c>
    </row>
    <row r="341" spans="1:4" ht="26.4" customHeight="1">
      <c r="A341" s="10" t="s">
        <v>618</v>
      </c>
      <c r="B341" s="10">
        <v>8855594132</v>
      </c>
      <c r="C341" s="10" t="s">
        <v>507</v>
      </c>
      <c r="D341" s="10">
        <v>262562</v>
      </c>
    </row>
    <row r="342" spans="1:4" ht="26.4" customHeight="1">
      <c r="A342" s="10" t="s">
        <v>619</v>
      </c>
      <c r="B342" s="10">
        <v>9213166152</v>
      </c>
      <c r="C342" s="10" t="s">
        <v>507</v>
      </c>
      <c r="D342" s="10">
        <v>175647</v>
      </c>
    </row>
    <row r="343" spans="1:4" ht="26.4" customHeight="1">
      <c r="A343" s="10" t="s">
        <v>620</v>
      </c>
      <c r="B343" s="10">
        <v>9818548665</v>
      </c>
      <c r="C343" s="10" t="s">
        <v>507</v>
      </c>
      <c r="D343" s="10">
        <v>340978</v>
      </c>
    </row>
    <row r="344" spans="1:4" ht="26.4" customHeight="1">
      <c r="A344" s="10" t="s">
        <v>343</v>
      </c>
      <c r="B344" s="10">
        <v>9968227552</v>
      </c>
      <c r="C344" s="10" t="s">
        <v>507</v>
      </c>
      <c r="D344" s="10">
        <v>292196</v>
      </c>
    </row>
    <row r="345" spans="1:4" ht="26.4" customHeight="1">
      <c r="A345" s="10" t="s">
        <v>621</v>
      </c>
      <c r="B345" s="10">
        <v>9971425789</v>
      </c>
      <c r="C345" s="10" t="s">
        <v>507</v>
      </c>
      <c r="D345" s="10">
        <v>266360</v>
      </c>
    </row>
    <row r="346" spans="1:4" ht="26.4" customHeight="1">
      <c r="A346" s="10" t="s">
        <v>622</v>
      </c>
      <c r="B346" s="10">
        <v>9818614915</v>
      </c>
      <c r="C346" s="10" t="s">
        <v>507</v>
      </c>
      <c r="D346" s="10">
        <v>425490</v>
      </c>
    </row>
    <row r="347" spans="1:4" ht="26.4" customHeight="1">
      <c r="A347" s="10" t="s">
        <v>623</v>
      </c>
      <c r="B347" s="10">
        <v>9871195111</v>
      </c>
      <c r="C347" s="10" t="s">
        <v>507</v>
      </c>
      <c r="D347" s="10">
        <v>275669</v>
      </c>
    </row>
    <row r="348" spans="1:4" ht="26.4" customHeight="1">
      <c r="A348" s="10" t="s">
        <v>624</v>
      </c>
      <c r="B348" s="10">
        <v>9999599534</v>
      </c>
      <c r="C348" s="10" t="s">
        <v>507</v>
      </c>
      <c r="D348" s="10">
        <v>278594</v>
      </c>
    </row>
    <row r="349" spans="1:4" ht="26.4" customHeight="1">
      <c r="A349" s="10" t="s">
        <v>625</v>
      </c>
      <c r="B349" s="10">
        <v>9868631882</v>
      </c>
      <c r="C349" s="10" t="s">
        <v>507</v>
      </c>
      <c r="D349" s="10">
        <v>369569</v>
      </c>
    </row>
    <row r="350" spans="1:4" ht="26.4" customHeight="1">
      <c r="A350" s="10" t="s">
        <v>626</v>
      </c>
      <c r="B350" s="10">
        <v>9999919727</v>
      </c>
      <c r="C350" s="10" t="s">
        <v>507</v>
      </c>
      <c r="D350" s="10">
        <v>227030</v>
      </c>
    </row>
    <row r="351" spans="1:4" ht="26.4" customHeight="1">
      <c r="A351" s="10" t="s">
        <v>627</v>
      </c>
      <c r="B351" s="10">
        <v>9958348437</v>
      </c>
      <c r="C351" s="10" t="s">
        <v>507</v>
      </c>
      <c r="D351" s="10">
        <v>471216</v>
      </c>
    </row>
    <row r="352" spans="1:4" ht="26.4" customHeight="1">
      <c r="A352" s="10" t="s">
        <v>628</v>
      </c>
      <c r="B352" s="10">
        <v>7838799996</v>
      </c>
      <c r="C352" s="10" t="s">
        <v>507</v>
      </c>
      <c r="D352" s="10">
        <v>215736</v>
      </c>
    </row>
    <row r="353" spans="1:4" ht="26.4" customHeight="1">
      <c r="A353" s="10" t="s">
        <v>629</v>
      </c>
      <c r="B353" s="10">
        <v>9868666485</v>
      </c>
      <c r="C353" s="10" t="s">
        <v>507</v>
      </c>
      <c r="D353" s="10">
        <v>217765</v>
      </c>
    </row>
    <row r="354" spans="1:4" ht="26.4" customHeight="1">
      <c r="A354" s="10" t="s">
        <v>630</v>
      </c>
      <c r="B354" s="10">
        <v>9211392938</v>
      </c>
      <c r="C354" s="10" t="s">
        <v>507</v>
      </c>
      <c r="D354" s="10">
        <v>360511</v>
      </c>
    </row>
    <row r="355" spans="1:4" ht="26.4" customHeight="1">
      <c r="A355" s="10" t="s">
        <v>631</v>
      </c>
      <c r="B355" s="10">
        <v>9899255242</v>
      </c>
      <c r="C355" s="10" t="s">
        <v>507</v>
      </c>
      <c r="D355" s="10">
        <v>313076</v>
      </c>
    </row>
    <row r="356" spans="1:4" ht="26.4" customHeight="1">
      <c r="A356" s="10" t="s">
        <v>632</v>
      </c>
      <c r="B356" s="10">
        <v>9953981555</v>
      </c>
      <c r="C356" s="10" t="s">
        <v>507</v>
      </c>
      <c r="D356" s="10">
        <v>200954</v>
      </c>
    </row>
    <row r="357" spans="1:4" ht="26.4" customHeight="1">
      <c r="A357" s="10" t="s">
        <v>633</v>
      </c>
      <c r="B357" s="10">
        <v>9811925382</v>
      </c>
      <c r="C357" s="10" t="s">
        <v>507</v>
      </c>
      <c r="D357" s="10">
        <v>457542</v>
      </c>
    </row>
    <row r="358" spans="1:4" ht="26.4" customHeight="1">
      <c r="A358" s="10" t="s">
        <v>634</v>
      </c>
      <c r="B358" s="10">
        <v>9355938121</v>
      </c>
      <c r="C358" s="10" t="s">
        <v>507</v>
      </c>
      <c r="D358" s="10">
        <v>294540</v>
      </c>
    </row>
    <row r="359" spans="1:4" ht="26.4" customHeight="1">
      <c r="A359" s="10" t="s">
        <v>635</v>
      </c>
      <c r="B359" s="10">
        <v>9711344462</v>
      </c>
      <c r="C359" s="10" t="s">
        <v>507</v>
      </c>
      <c r="D359" s="10">
        <v>138236</v>
      </c>
    </row>
    <row r="360" spans="1:4" ht="26.4" customHeight="1">
      <c r="A360" s="10" t="s">
        <v>636</v>
      </c>
      <c r="B360" s="10">
        <v>9212485518</v>
      </c>
      <c r="C360" s="10" t="s">
        <v>507</v>
      </c>
      <c r="D360" s="10">
        <v>487244</v>
      </c>
    </row>
    <row r="361" spans="1:4" ht="26.4" customHeight="1">
      <c r="A361" s="10" t="s">
        <v>637</v>
      </c>
      <c r="B361" s="10">
        <v>9654135699</v>
      </c>
      <c r="C361" s="10" t="s">
        <v>507</v>
      </c>
      <c r="D361" s="10">
        <v>122636</v>
      </c>
    </row>
    <row r="362" spans="1:4" ht="26.4" customHeight="1">
      <c r="A362" s="10" t="s">
        <v>638</v>
      </c>
      <c r="B362" s="10">
        <v>9873894993</v>
      </c>
      <c r="C362" s="10" t="s">
        <v>507</v>
      </c>
      <c r="D362" s="10">
        <v>105955</v>
      </c>
    </row>
    <row r="363" spans="1:4" ht="26.4" customHeight="1">
      <c r="A363" s="10" t="s">
        <v>639</v>
      </c>
      <c r="B363" s="10">
        <v>9555388365</v>
      </c>
      <c r="C363" s="10" t="s">
        <v>507</v>
      </c>
      <c r="D363" s="10">
        <v>304345</v>
      </c>
    </row>
    <row r="364" spans="1:4" ht="26.4" customHeight="1">
      <c r="A364" s="10" t="s">
        <v>640</v>
      </c>
      <c r="B364" s="10">
        <v>8447528585</v>
      </c>
      <c r="C364" s="10" t="s">
        <v>507</v>
      </c>
      <c r="D364" s="10">
        <v>455973</v>
      </c>
    </row>
    <row r="365" spans="1:4" ht="26.4" customHeight="1">
      <c r="A365" s="10" t="s">
        <v>641</v>
      </c>
      <c r="B365" s="10">
        <v>9811545951</v>
      </c>
      <c r="C365" s="10" t="s">
        <v>507</v>
      </c>
      <c r="D365" s="10">
        <v>355105</v>
      </c>
    </row>
    <row r="366" spans="1:4" ht="26.4" customHeight="1">
      <c r="A366" s="10" t="s">
        <v>642</v>
      </c>
      <c r="B366" s="10">
        <v>9654355435</v>
      </c>
      <c r="C366" s="10" t="s">
        <v>507</v>
      </c>
      <c r="D366" s="10">
        <v>112491</v>
      </c>
    </row>
    <row r="367" spans="1:4" ht="26.4" customHeight="1">
      <c r="A367" s="10" t="s">
        <v>643</v>
      </c>
      <c r="B367" s="10">
        <v>9818456574</v>
      </c>
      <c r="C367" s="10" t="s">
        <v>507</v>
      </c>
      <c r="D367" s="10">
        <v>274086</v>
      </c>
    </row>
    <row r="368" spans="1:4" ht="26.4" customHeight="1">
      <c r="A368" s="10" t="s">
        <v>644</v>
      </c>
      <c r="B368" s="10">
        <v>9818592133</v>
      </c>
      <c r="C368" s="10" t="s">
        <v>507</v>
      </c>
      <c r="D368" s="10">
        <v>126790</v>
      </c>
    </row>
    <row r="369" spans="1:4" ht="26.4" customHeight="1">
      <c r="A369" s="10" t="s">
        <v>645</v>
      </c>
      <c r="B369" s="10">
        <v>7553747157</v>
      </c>
      <c r="C369" s="10" t="s">
        <v>507</v>
      </c>
      <c r="D369" s="10">
        <v>101239</v>
      </c>
    </row>
    <row r="370" spans="1:4" ht="26.4" customHeight="1">
      <c r="A370" s="10" t="s">
        <v>646</v>
      </c>
      <c r="B370" s="10">
        <v>9871393579</v>
      </c>
      <c r="C370" s="10" t="s">
        <v>507</v>
      </c>
      <c r="D370" s="10">
        <v>338558</v>
      </c>
    </row>
    <row r="371" spans="1:4" ht="26.4" customHeight="1">
      <c r="A371" s="10" t="s">
        <v>647</v>
      </c>
      <c r="B371" s="10">
        <v>8855229333</v>
      </c>
      <c r="C371" s="10" t="s">
        <v>507</v>
      </c>
      <c r="D371" s="10">
        <v>170615</v>
      </c>
    </row>
    <row r="372" spans="1:4" ht="26.4" customHeight="1">
      <c r="A372" s="10" t="s">
        <v>648</v>
      </c>
      <c r="B372" s="10">
        <v>9355976462</v>
      </c>
      <c r="C372" s="10" t="s">
        <v>507</v>
      </c>
      <c r="D372" s="10">
        <v>414726</v>
      </c>
    </row>
    <row r="373" spans="1:4" ht="26.4" customHeight="1">
      <c r="A373" s="10" t="s">
        <v>649</v>
      </c>
      <c r="B373" s="10">
        <v>9815569295</v>
      </c>
      <c r="C373" s="10" t="s">
        <v>507</v>
      </c>
      <c r="D373" s="10">
        <v>260394</v>
      </c>
    </row>
    <row r="374" spans="1:4" ht="26.4" customHeight="1">
      <c r="A374" s="10" t="s">
        <v>650</v>
      </c>
      <c r="B374" s="10">
        <v>9355461456</v>
      </c>
      <c r="C374" s="10" t="s">
        <v>507</v>
      </c>
      <c r="D374" s="10">
        <v>133050</v>
      </c>
    </row>
    <row r="375" spans="1:4" ht="26.4" customHeight="1">
      <c r="A375" s="10" t="s">
        <v>651</v>
      </c>
      <c r="B375" s="10">
        <v>9811739646</v>
      </c>
      <c r="C375" s="10" t="s">
        <v>507</v>
      </c>
      <c r="D375" s="10">
        <v>439676</v>
      </c>
    </row>
    <row r="376" spans="1:4" ht="26.4" customHeight="1">
      <c r="A376" s="10" t="s">
        <v>652</v>
      </c>
      <c r="B376" s="10">
        <v>9212712115</v>
      </c>
      <c r="C376" s="10" t="s">
        <v>507</v>
      </c>
      <c r="D376" s="10">
        <v>496955</v>
      </c>
    </row>
    <row r="377" spans="1:4" ht="26.4" customHeight="1">
      <c r="A377" s="10" t="s">
        <v>653</v>
      </c>
      <c r="B377" s="10">
        <v>9958693955</v>
      </c>
      <c r="C377" s="10" t="s">
        <v>507</v>
      </c>
      <c r="D377" s="10">
        <v>399191</v>
      </c>
    </row>
    <row r="378" spans="1:4" ht="26.4" customHeight="1">
      <c r="A378" s="10" t="s">
        <v>654</v>
      </c>
      <c r="B378" s="10">
        <v>9355261193</v>
      </c>
      <c r="C378" s="10" t="s">
        <v>507</v>
      </c>
      <c r="D378" s="10">
        <v>253033</v>
      </c>
    </row>
    <row r="379" spans="1:4" ht="26.4" customHeight="1">
      <c r="A379" s="10" t="s">
        <v>655</v>
      </c>
      <c r="B379" s="10">
        <v>9215545857</v>
      </c>
      <c r="C379" s="10" t="s">
        <v>507</v>
      </c>
      <c r="D379" s="10">
        <v>193199</v>
      </c>
    </row>
    <row r="380" spans="1:4" ht="26.4" customHeight="1">
      <c r="A380" s="10" t="s">
        <v>656</v>
      </c>
      <c r="B380" s="10">
        <v>9891995151</v>
      </c>
      <c r="C380" s="10" t="s">
        <v>507</v>
      </c>
      <c r="D380" s="10">
        <v>194544</v>
      </c>
    </row>
    <row r="381" spans="1:4" ht="26.4" customHeight="1">
      <c r="A381" s="10" t="s">
        <v>657</v>
      </c>
      <c r="B381" s="10">
        <v>9871394452</v>
      </c>
      <c r="C381" s="10" t="s">
        <v>507</v>
      </c>
      <c r="D381" s="10">
        <v>255714</v>
      </c>
    </row>
    <row r="382" spans="1:4" ht="26.4" customHeight="1">
      <c r="A382" s="10" t="s">
        <v>658</v>
      </c>
      <c r="B382" s="10">
        <v>9513389235</v>
      </c>
      <c r="C382" s="10" t="s">
        <v>507</v>
      </c>
      <c r="D382" s="10">
        <v>451604</v>
      </c>
    </row>
    <row r="383" spans="1:4" ht="26.4" customHeight="1">
      <c r="A383" s="10" t="s">
        <v>659</v>
      </c>
      <c r="B383" s="10">
        <v>9899454613</v>
      </c>
      <c r="C383" s="10" t="s">
        <v>507</v>
      </c>
      <c r="D383" s="10">
        <v>258005</v>
      </c>
    </row>
    <row r="384" spans="1:4" ht="26.4" customHeight="1">
      <c r="A384" s="10" t="s">
        <v>660</v>
      </c>
      <c r="B384" s="10">
        <v>9815147382</v>
      </c>
      <c r="C384" s="10" t="s">
        <v>507</v>
      </c>
      <c r="D384" s="10">
        <v>139689</v>
      </c>
    </row>
    <row r="385" spans="1:4" ht="26.4" customHeight="1">
      <c r="A385" s="10" t="s">
        <v>661</v>
      </c>
      <c r="B385" s="10">
        <v>8586884211</v>
      </c>
      <c r="C385" s="10" t="s">
        <v>507</v>
      </c>
      <c r="D385" s="10">
        <v>195178</v>
      </c>
    </row>
    <row r="386" spans="1:4" ht="26.4" customHeight="1">
      <c r="A386" s="10" t="s">
        <v>662</v>
      </c>
      <c r="B386" s="10">
        <v>9811675236</v>
      </c>
      <c r="C386" s="10" t="s">
        <v>507</v>
      </c>
      <c r="D386" s="10">
        <v>136933</v>
      </c>
    </row>
    <row r="387" spans="1:4" ht="26.4" customHeight="1">
      <c r="A387" s="10" t="s">
        <v>576</v>
      </c>
      <c r="B387" s="10">
        <v>9811598144</v>
      </c>
      <c r="C387" s="10" t="s">
        <v>507</v>
      </c>
      <c r="D387" s="10">
        <v>141158</v>
      </c>
    </row>
    <row r="388" spans="1:4" ht="26.4" customHeight="1">
      <c r="A388" s="10" t="s">
        <v>663</v>
      </c>
      <c r="B388" s="10">
        <v>8882121193</v>
      </c>
      <c r="C388" s="10" t="s">
        <v>507</v>
      </c>
      <c r="D388" s="10">
        <v>353772</v>
      </c>
    </row>
    <row r="389" spans="1:4" ht="26.4" customHeight="1">
      <c r="A389" s="10" t="s">
        <v>664</v>
      </c>
      <c r="B389" s="10">
        <v>8377986215</v>
      </c>
      <c r="C389" s="10" t="s">
        <v>507</v>
      </c>
      <c r="D389" s="10">
        <v>499131</v>
      </c>
    </row>
    <row r="390" spans="1:4" ht="26.4" customHeight="1">
      <c r="A390" s="10" t="s">
        <v>665</v>
      </c>
      <c r="B390" s="10">
        <v>9915155741</v>
      </c>
      <c r="C390" s="10" t="s">
        <v>507</v>
      </c>
      <c r="D390" s="10">
        <v>432385</v>
      </c>
    </row>
    <row r="391" spans="1:4" ht="26.4" customHeight="1">
      <c r="A391" s="10" t="s">
        <v>666</v>
      </c>
      <c r="B391" s="10">
        <v>8855482742</v>
      </c>
      <c r="C391" s="10" t="s">
        <v>507</v>
      </c>
      <c r="D391" s="10">
        <v>239256</v>
      </c>
    </row>
    <row r="392" spans="1:4" ht="26.4" customHeight="1">
      <c r="A392" s="10" t="s">
        <v>667</v>
      </c>
      <c r="B392" s="10">
        <v>9312433452</v>
      </c>
      <c r="C392" s="10" t="s">
        <v>507</v>
      </c>
      <c r="D392" s="10">
        <v>235788</v>
      </c>
    </row>
    <row r="393" spans="1:4" ht="26.4" customHeight="1">
      <c r="A393" s="10" t="s">
        <v>668</v>
      </c>
      <c r="B393" s="10">
        <v>9565899335</v>
      </c>
      <c r="C393" s="10" t="s">
        <v>507</v>
      </c>
      <c r="D393" s="10">
        <v>137239</v>
      </c>
    </row>
    <row r="394" spans="1:4" ht="26.4" customHeight="1">
      <c r="A394" s="10" t="s">
        <v>669</v>
      </c>
      <c r="B394" s="10">
        <v>9871458695</v>
      </c>
      <c r="C394" s="10" t="s">
        <v>507</v>
      </c>
      <c r="D394" s="10">
        <v>396108</v>
      </c>
    </row>
    <row r="395" spans="1:4" ht="26.4" customHeight="1">
      <c r="A395" s="10" t="s">
        <v>670</v>
      </c>
      <c r="B395" s="10">
        <v>9213666575</v>
      </c>
      <c r="C395" s="10" t="s">
        <v>507</v>
      </c>
      <c r="D395" s="10">
        <v>202723</v>
      </c>
    </row>
    <row r="396" spans="1:4" ht="26.4" customHeight="1">
      <c r="A396" s="10" t="s">
        <v>671</v>
      </c>
      <c r="B396" s="10">
        <v>9717577589</v>
      </c>
      <c r="C396" s="10" t="s">
        <v>507</v>
      </c>
      <c r="D396" s="10">
        <v>317145</v>
      </c>
    </row>
    <row r="397" spans="1:4" ht="26.4" customHeight="1">
      <c r="A397" s="10" t="s">
        <v>672</v>
      </c>
      <c r="B397" s="10">
        <v>9215485665</v>
      </c>
      <c r="C397" s="10" t="s">
        <v>507</v>
      </c>
      <c r="D397" s="10">
        <v>322264</v>
      </c>
    </row>
    <row r="398" spans="1:4" ht="26.4" customHeight="1">
      <c r="A398" s="10" t="s">
        <v>673</v>
      </c>
      <c r="B398" s="10">
        <v>9215384395</v>
      </c>
      <c r="C398" s="10" t="s">
        <v>507</v>
      </c>
      <c r="D398" s="10">
        <v>206512</v>
      </c>
    </row>
    <row r="399" spans="1:4" ht="26.4" customHeight="1">
      <c r="A399" s="10" t="s">
        <v>674</v>
      </c>
      <c r="B399" s="10">
        <v>9811291823</v>
      </c>
      <c r="C399" s="10" t="s">
        <v>507</v>
      </c>
      <c r="D399" s="10">
        <v>136787</v>
      </c>
    </row>
    <row r="400" spans="1:4" ht="26.4" customHeight="1">
      <c r="A400" s="10" t="s">
        <v>675</v>
      </c>
      <c r="B400" s="10">
        <v>8285864426</v>
      </c>
      <c r="C400" s="10" t="s">
        <v>507</v>
      </c>
      <c r="D400" s="10">
        <v>230421</v>
      </c>
    </row>
    <row r="401" spans="1:4" ht="26.4" customHeight="1">
      <c r="A401" s="10" t="s">
        <v>676</v>
      </c>
      <c r="B401" s="10">
        <v>9811425835</v>
      </c>
      <c r="C401" s="10" t="s">
        <v>507</v>
      </c>
      <c r="D401" s="10">
        <v>352574</v>
      </c>
    </row>
    <row r="402" spans="1:4" ht="26.4" customHeight="1">
      <c r="A402" s="10" t="s">
        <v>677</v>
      </c>
      <c r="B402" s="10">
        <v>9255116352</v>
      </c>
      <c r="C402" s="10" t="s">
        <v>507</v>
      </c>
      <c r="D402" s="10">
        <v>290064</v>
      </c>
    </row>
    <row r="403" spans="1:4" ht="26.4" customHeight="1">
      <c r="A403" s="10" t="s">
        <v>678</v>
      </c>
      <c r="B403" s="10">
        <v>9312215518</v>
      </c>
      <c r="C403" s="10" t="s">
        <v>507</v>
      </c>
      <c r="D403" s="10">
        <v>118794</v>
      </c>
    </row>
    <row r="404" spans="1:4" ht="26.4" customHeight="1">
      <c r="A404" s="10" t="s">
        <v>679</v>
      </c>
      <c r="B404" s="10">
        <v>8855692339</v>
      </c>
      <c r="C404" s="10" t="s">
        <v>680</v>
      </c>
      <c r="D404" s="10">
        <v>401832</v>
      </c>
    </row>
    <row r="405" spans="1:4" ht="26.4" customHeight="1">
      <c r="A405" s="10" t="s">
        <v>681</v>
      </c>
      <c r="B405" s="10">
        <v>9717138889</v>
      </c>
      <c r="C405" s="10" t="s">
        <v>680</v>
      </c>
      <c r="D405" s="10">
        <v>399241</v>
      </c>
    </row>
    <row r="406" spans="1:4" ht="26.4" customHeight="1">
      <c r="A406" s="10" t="s">
        <v>682</v>
      </c>
      <c r="B406" s="10">
        <v>9212623785</v>
      </c>
      <c r="C406" s="10" t="s">
        <v>680</v>
      </c>
      <c r="D406" s="10">
        <v>139372</v>
      </c>
    </row>
    <row r="407" spans="1:4" ht="26.4" customHeight="1">
      <c r="A407" s="10" t="s">
        <v>683</v>
      </c>
      <c r="B407" s="10">
        <v>9811142322</v>
      </c>
      <c r="C407" s="10" t="s">
        <v>680</v>
      </c>
      <c r="D407" s="10">
        <v>465377</v>
      </c>
    </row>
    <row r="408" spans="1:4" ht="26.4" customHeight="1">
      <c r="A408" s="10" t="s">
        <v>684</v>
      </c>
      <c r="B408" s="10">
        <v>8587549879</v>
      </c>
      <c r="C408" s="10" t="s">
        <v>680</v>
      </c>
      <c r="D408" s="10">
        <v>368140</v>
      </c>
    </row>
    <row r="409" spans="1:4" ht="26.4" customHeight="1">
      <c r="A409" s="10" t="s">
        <v>685</v>
      </c>
      <c r="B409" s="10">
        <v>9815553523</v>
      </c>
      <c r="C409" s="10" t="s">
        <v>680</v>
      </c>
      <c r="D409" s="10">
        <v>421524</v>
      </c>
    </row>
    <row r="410" spans="1:4" ht="26.4" customHeight="1">
      <c r="A410" s="10" t="s">
        <v>686</v>
      </c>
      <c r="B410" s="10">
        <v>9212967259</v>
      </c>
      <c r="C410" s="10" t="s">
        <v>680</v>
      </c>
      <c r="D410" s="10">
        <v>262569</v>
      </c>
    </row>
    <row r="411" spans="1:4" ht="26.4" customHeight="1">
      <c r="A411" s="10" t="s">
        <v>687</v>
      </c>
      <c r="B411" s="10">
        <v>9215793443</v>
      </c>
      <c r="C411" s="10" t="s">
        <v>680</v>
      </c>
      <c r="D411" s="10">
        <v>342438</v>
      </c>
    </row>
    <row r="412" spans="1:4" ht="26.4" customHeight="1">
      <c r="A412" s="10" t="s">
        <v>688</v>
      </c>
      <c r="B412" s="10">
        <v>9268598296</v>
      </c>
      <c r="C412" s="10" t="s">
        <v>680</v>
      </c>
      <c r="D412" s="10">
        <v>354881</v>
      </c>
    </row>
    <row r="413" spans="1:4" ht="26.4" customHeight="1">
      <c r="A413" s="10" t="s">
        <v>689</v>
      </c>
      <c r="B413" s="10">
        <v>9815515935</v>
      </c>
      <c r="C413" s="10" t="s">
        <v>680</v>
      </c>
      <c r="D413" s="10">
        <v>183322</v>
      </c>
    </row>
    <row r="414" spans="1:4" ht="26.4" customHeight="1">
      <c r="A414" s="10" t="s">
        <v>690</v>
      </c>
      <c r="B414" s="10">
        <v>9815399913</v>
      </c>
      <c r="C414" s="10" t="s">
        <v>680</v>
      </c>
      <c r="D414" s="10">
        <v>291854</v>
      </c>
    </row>
    <row r="415" spans="1:4" ht="26.4" customHeight="1">
      <c r="A415" s="10" t="s">
        <v>691</v>
      </c>
      <c r="B415" s="10">
        <v>9899668557</v>
      </c>
      <c r="C415" s="10" t="s">
        <v>680</v>
      </c>
      <c r="D415" s="10">
        <v>460320</v>
      </c>
    </row>
    <row r="416" spans="1:4" ht="26.4" customHeight="1">
      <c r="A416" s="10" t="s">
        <v>692</v>
      </c>
      <c r="B416" s="10">
        <v>9871394494</v>
      </c>
      <c r="C416" s="10" t="s">
        <v>680</v>
      </c>
      <c r="D416" s="10">
        <v>150728</v>
      </c>
    </row>
    <row r="417" spans="1:4" ht="26.4" customHeight="1">
      <c r="A417" s="10" t="s">
        <v>693</v>
      </c>
      <c r="B417" s="10">
        <v>7838298116</v>
      </c>
      <c r="C417" s="10" t="s">
        <v>680</v>
      </c>
      <c r="D417" s="10">
        <v>281485</v>
      </c>
    </row>
    <row r="418" spans="1:4" ht="26.4" customHeight="1">
      <c r="A418" s="10" t="s">
        <v>694</v>
      </c>
      <c r="B418" s="10">
        <v>9515558211</v>
      </c>
      <c r="C418" s="10" t="s">
        <v>680</v>
      </c>
      <c r="D418" s="10">
        <v>364083</v>
      </c>
    </row>
    <row r="419" spans="1:4" ht="26.4" customHeight="1">
      <c r="A419" s="10" t="s">
        <v>695</v>
      </c>
      <c r="B419" s="10">
        <v>9655968862</v>
      </c>
      <c r="C419" s="10" t="s">
        <v>680</v>
      </c>
      <c r="D419" s="10">
        <v>468085</v>
      </c>
    </row>
    <row r="420" spans="1:4" ht="26.4" customHeight="1">
      <c r="A420" s="10" t="s">
        <v>696</v>
      </c>
      <c r="B420" s="10">
        <v>9716556655</v>
      </c>
      <c r="C420" s="10" t="s">
        <v>680</v>
      </c>
      <c r="D420" s="10">
        <v>130050</v>
      </c>
    </row>
    <row r="421" spans="1:4" ht="26.4" customHeight="1">
      <c r="A421" s="10" t="s">
        <v>697</v>
      </c>
      <c r="B421" s="10">
        <v>9899555555</v>
      </c>
      <c r="C421" s="10" t="s">
        <v>680</v>
      </c>
      <c r="D421" s="10">
        <v>373979</v>
      </c>
    </row>
    <row r="422" spans="1:4" ht="26.4" customHeight="1">
      <c r="A422" s="10" t="s">
        <v>698</v>
      </c>
      <c r="B422" s="10">
        <v>9818939589</v>
      </c>
      <c r="C422" s="10" t="s">
        <v>680</v>
      </c>
      <c r="D422" s="10">
        <v>492163</v>
      </c>
    </row>
    <row r="423" spans="1:4" ht="26.4" customHeight="1">
      <c r="A423" s="10" t="s">
        <v>699</v>
      </c>
      <c r="B423" s="10">
        <v>9815117581</v>
      </c>
      <c r="C423" s="10" t="s">
        <v>680</v>
      </c>
      <c r="D423" s="10">
        <v>137279</v>
      </c>
    </row>
    <row r="424" spans="1:4" ht="26.4" customHeight="1">
      <c r="A424" s="10" t="s">
        <v>700</v>
      </c>
      <c r="B424" s="10">
        <v>9818183744</v>
      </c>
      <c r="C424" s="10" t="s">
        <v>680</v>
      </c>
      <c r="D424" s="10">
        <v>108614</v>
      </c>
    </row>
    <row r="425" spans="1:4" ht="26.4" customHeight="1">
      <c r="A425" s="10" t="s">
        <v>701</v>
      </c>
      <c r="B425" s="10">
        <v>9891558588</v>
      </c>
      <c r="C425" s="10" t="s">
        <v>680</v>
      </c>
      <c r="D425" s="10">
        <v>165169</v>
      </c>
    </row>
    <row r="426" spans="1:4" ht="26.4" customHeight="1">
      <c r="A426" s="10" t="s">
        <v>702</v>
      </c>
      <c r="B426" s="10">
        <v>9811959682</v>
      </c>
      <c r="C426" s="10" t="s">
        <v>680</v>
      </c>
      <c r="D426" s="10">
        <v>212990</v>
      </c>
    </row>
    <row r="427" spans="1:4" ht="26.4" customHeight="1">
      <c r="A427" s="10" t="s">
        <v>703</v>
      </c>
      <c r="B427" s="10">
        <v>9915211311</v>
      </c>
      <c r="C427" s="10" t="s">
        <v>680</v>
      </c>
      <c r="D427" s="10">
        <v>403068</v>
      </c>
    </row>
    <row r="428" spans="1:4" ht="26.4" customHeight="1">
      <c r="A428" s="10" t="s">
        <v>704</v>
      </c>
      <c r="B428" s="10">
        <v>9711251193</v>
      </c>
      <c r="C428" s="10" t="s">
        <v>680</v>
      </c>
      <c r="D428" s="10">
        <v>443435</v>
      </c>
    </row>
    <row r="429" spans="1:4" ht="26.4" customHeight="1">
      <c r="A429" s="10" t="s">
        <v>705</v>
      </c>
      <c r="B429" s="10">
        <v>9999353639</v>
      </c>
      <c r="C429" s="10" t="s">
        <v>680</v>
      </c>
      <c r="D429" s="10">
        <v>283128</v>
      </c>
    </row>
    <row r="430" spans="1:4" ht="26.4" customHeight="1">
      <c r="A430" s="10" t="s">
        <v>706</v>
      </c>
      <c r="B430" s="10">
        <v>9815135735</v>
      </c>
      <c r="C430" s="10" t="s">
        <v>680</v>
      </c>
      <c r="D430" s="10">
        <v>297419</v>
      </c>
    </row>
    <row r="431" spans="1:4" ht="26.4" customHeight="1">
      <c r="A431" s="10" t="s">
        <v>707</v>
      </c>
      <c r="B431" s="10">
        <v>9899196765</v>
      </c>
      <c r="C431" s="10" t="s">
        <v>680</v>
      </c>
      <c r="D431" s="10">
        <v>318323</v>
      </c>
    </row>
    <row r="432" spans="1:4" ht="26.4" customHeight="1">
      <c r="A432" s="10" t="s">
        <v>708</v>
      </c>
      <c r="B432" s="10">
        <v>9995577582</v>
      </c>
      <c r="C432" s="10" t="s">
        <v>680</v>
      </c>
      <c r="D432" s="10">
        <v>459836</v>
      </c>
    </row>
    <row r="433" spans="1:4" ht="26.4" customHeight="1">
      <c r="A433" s="10" t="s">
        <v>709</v>
      </c>
      <c r="B433" s="10">
        <v>9811216482</v>
      </c>
      <c r="C433" s="10" t="s">
        <v>680</v>
      </c>
      <c r="D433" s="10">
        <v>257594</v>
      </c>
    </row>
    <row r="434" spans="1:4" ht="26.4" customHeight="1">
      <c r="A434" s="10" t="s">
        <v>710</v>
      </c>
      <c r="B434" s="10">
        <v>9815165613</v>
      </c>
      <c r="C434" s="10" t="s">
        <v>680</v>
      </c>
      <c r="D434" s="10">
        <v>421501</v>
      </c>
    </row>
    <row r="435" spans="1:4" ht="26.4" customHeight="1">
      <c r="A435" s="10" t="s">
        <v>711</v>
      </c>
      <c r="B435" s="10">
        <v>9815442235</v>
      </c>
      <c r="C435" s="10" t="s">
        <v>680</v>
      </c>
      <c r="D435" s="10">
        <v>187788</v>
      </c>
    </row>
    <row r="436" spans="1:4" ht="26.4" customHeight="1">
      <c r="A436" s="10" t="s">
        <v>712</v>
      </c>
      <c r="B436" s="10">
        <v>9871659315</v>
      </c>
      <c r="C436" s="10" t="s">
        <v>680</v>
      </c>
      <c r="D436" s="10">
        <v>223594</v>
      </c>
    </row>
    <row r="437" spans="1:4" ht="26.4" customHeight="1">
      <c r="A437" s="10" t="s">
        <v>713</v>
      </c>
      <c r="B437" s="10">
        <v>9313453997</v>
      </c>
      <c r="C437" s="10" t="s">
        <v>680</v>
      </c>
      <c r="D437" s="10">
        <v>333928</v>
      </c>
    </row>
    <row r="438" spans="1:4" ht="26.4" customHeight="1">
      <c r="A438" s="10" t="s">
        <v>714</v>
      </c>
      <c r="B438" s="10">
        <v>9136319592</v>
      </c>
      <c r="C438" s="10" t="s">
        <v>680</v>
      </c>
      <c r="D438" s="10">
        <v>481425</v>
      </c>
    </row>
    <row r="439" spans="1:4" ht="26.4" customHeight="1">
      <c r="A439" s="10" t="s">
        <v>715</v>
      </c>
      <c r="B439" s="10">
        <v>9811558715</v>
      </c>
      <c r="C439" s="10" t="s">
        <v>680</v>
      </c>
      <c r="D439" s="10">
        <v>221421</v>
      </c>
    </row>
    <row r="440" spans="1:4" ht="26.4" customHeight="1">
      <c r="A440" s="10" t="s">
        <v>716</v>
      </c>
      <c r="B440" s="10">
        <v>9873559492</v>
      </c>
      <c r="C440" s="10" t="s">
        <v>680</v>
      </c>
      <c r="D440" s="10">
        <v>487793</v>
      </c>
    </row>
    <row r="441" spans="1:4" ht="26.4" customHeight="1">
      <c r="A441" s="10" t="s">
        <v>717</v>
      </c>
      <c r="B441" s="10">
        <v>9811144527</v>
      </c>
      <c r="C441" s="10" t="s">
        <v>680</v>
      </c>
      <c r="D441" s="10">
        <v>191977</v>
      </c>
    </row>
    <row r="442" spans="1:4" ht="26.4" customHeight="1">
      <c r="A442" s="10" t="s">
        <v>718</v>
      </c>
      <c r="B442" s="10">
        <v>9811654198</v>
      </c>
      <c r="C442" s="10" t="s">
        <v>680</v>
      </c>
      <c r="D442" s="10">
        <v>121917</v>
      </c>
    </row>
    <row r="443" spans="1:4" ht="26.4" customHeight="1">
      <c r="A443" s="10" t="s">
        <v>719</v>
      </c>
      <c r="B443" s="10">
        <v>9818444792</v>
      </c>
      <c r="C443" s="10" t="s">
        <v>680</v>
      </c>
      <c r="D443" s="10">
        <v>219304</v>
      </c>
    </row>
    <row r="444" spans="1:4" ht="26.4" customHeight="1">
      <c r="A444" s="10" t="s">
        <v>720</v>
      </c>
      <c r="B444" s="10">
        <v>9582294336</v>
      </c>
      <c r="C444" s="10" t="s">
        <v>680</v>
      </c>
      <c r="D444" s="10">
        <v>129377</v>
      </c>
    </row>
    <row r="445" spans="1:4" ht="26.4" customHeight="1">
      <c r="A445" s="10" t="s">
        <v>721</v>
      </c>
      <c r="B445" s="10">
        <v>9815454741</v>
      </c>
      <c r="C445" s="10" t="s">
        <v>680</v>
      </c>
      <c r="D445" s="10">
        <v>123712</v>
      </c>
    </row>
    <row r="446" spans="1:4" ht="26.4" customHeight="1">
      <c r="A446" s="10" t="s">
        <v>722</v>
      </c>
      <c r="B446" s="10">
        <v>9953599599</v>
      </c>
      <c r="C446" s="10" t="s">
        <v>680</v>
      </c>
      <c r="D446" s="10">
        <v>147968</v>
      </c>
    </row>
    <row r="447" spans="1:4" ht="26.4" customHeight="1">
      <c r="A447" s="10" t="s">
        <v>723</v>
      </c>
      <c r="B447" s="10">
        <v>9999264656</v>
      </c>
      <c r="C447" s="10" t="s">
        <v>680</v>
      </c>
      <c r="D447" s="10">
        <v>406864</v>
      </c>
    </row>
    <row r="448" spans="1:4" ht="26.4" customHeight="1">
      <c r="A448" s="10" t="s">
        <v>724</v>
      </c>
      <c r="B448" s="10">
        <v>8744578664</v>
      </c>
      <c r="C448" s="10" t="s">
        <v>680</v>
      </c>
      <c r="D448" s="10">
        <v>105501</v>
      </c>
    </row>
    <row r="449" spans="1:4" ht="26.4" customHeight="1">
      <c r="A449" s="10" t="s">
        <v>725</v>
      </c>
      <c r="B449" s="10">
        <v>9953691412</v>
      </c>
      <c r="C449" s="10" t="s">
        <v>680</v>
      </c>
      <c r="D449" s="10">
        <v>162230</v>
      </c>
    </row>
    <row r="450" spans="1:4" ht="26.4" customHeight="1">
      <c r="A450" s="10" t="s">
        <v>726</v>
      </c>
      <c r="B450" s="10">
        <v>9565294468</v>
      </c>
      <c r="C450" s="10" t="s">
        <v>680</v>
      </c>
      <c r="D450" s="10">
        <v>278655</v>
      </c>
    </row>
    <row r="451" spans="1:4" ht="26.4" customHeight="1">
      <c r="A451" s="10" t="s">
        <v>727</v>
      </c>
      <c r="B451" s="10">
        <v>9515686751</v>
      </c>
      <c r="C451" s="10" t="s">
        <v>680</v>
      </c>
      <c r="D451" s="10">
        <v>215598</v>
      </c>
    </row>
    <row r="452" spans="1:4" ht="26.4" customHeight="1">
      <c r="A452" s="10" t="s">
        <v>728</v>
      </c>
      <c r="B452" s="10">
        <v>9871618256</v>
      </c>
      <c r="C452" s="10" t="s">
        <v>680</v>
      </c>
      <c r="D452" s="10">
        <v>457208</v>
      </c>
    </row>
    <row r="453" spans="1:4" ht="26.4" customHeight="1">
      <c r="A453" s="10" t="s">
        <v>729</v>
      </c>
      <c r="B453" s="10">
        <v>9915117729</v>
      </c>
      <c r="C453" s="10" t="s">
        <v>680</v>
      </c>
      <c r="D453" s="10">
        <v>168227</v>
      </c>
    </row>
    <row r="454" spans="1:4" ht="26.4" customHeight="1">
      <c r="A454" s="10" t="s">
        <v>730</v>
      </c>
      <c r="B454" s="10">
        <v>9953432862</v>
      </c>
      <c r="C454" s="10" t="s">
        <v>680</v>
      </c>
      <c r="D454" s="10">
        <v>174150</v>
      </c>
    </row>
    <row r="455" spans="1:4" ht="26.4" customHeight="1">
      <c r="A455" s="10" t="s">
        <v>731</v>
      </c>
      <c r="B455" s="10">
        <v>9811131885</v>
      </c>
      <c r="C455" s="10" t="s">
        <v>680</v>
      </c>
      <c r="D455" s="10">
        <v>163282</v>
      </c>
    </row>
    <row r="456" spans="1:4" ht="26.4" customHeight="1">
      <c r="A456" s="10" t="s">
        <v>732</v>
      </c>
      <c r="B456" s="10">
        <v>9811572955</v>
      </c>
      <c r="C456" s="10" t="s">
        <v>680</v>
      </c>
      <c r="D456" s="10">
        <v>398263</v>
      </c>
    </row>
    <row r="457" spans="1:4" ht="26.4" customHeight="1">
      <c r="A457" s="10" t="s">
        <v>733</v>
      </c>
      <c r="B457" s="10">
        <v>9818577911</v>
      </c>
      <c r="C457" s="10" t="s">
        <v>680</v>
      </c>
      <c r="D457" s="10">
        <v>333720</v>
      </c>
    </row>
    <row r="458" spans="1:4" ht="26.4" customHeight="1">
      <c r="A458" s="10" t="s">
        <v>734</v>
      </c>
      <c r="B458" s="10">
        <v>9212595551</v>
      </c>
      <c r="C458" s="10" t="s">
        <v>680</v>
      </c>
      <c r="D458" s="10">
        <v>444487</v>
      </c>
    </row>
    <row r="459" spans="1:4" ht="26.4" customHeight="1">
      <c r="A459" s="10" t="s">
        <v>735</v>
      </c>
      <c r="B459" s="10">
        <v>9899927555</v>
      </c>
      <c r="C459" s="10" t="s">
        <v>680</v>
      </c>
      <c r="D459" s="10">
        <v>169728</v>
      </c>
    </row>
    <row r="460" spans="1:4" ht="26.4" customHeight="1">
      <c r="A460" s="10" t="s">
        <v>736</v>
      </c>
      <c r="B460" s="10">
        <v>8285561599</v>
      </c>
      <c r="C460" s="10" t="s">
        <v>680</v>
      </c>
      <c r="D460" s="10">
        <v>282861</v>
      </c>
    </row>
    <row r="461" spans="1:4" ht="26.4" customHeight="1">
      <c r="A461" s="10" t="s">
        <v>737</v>
      </c>
      <c r="B461" s="10">
        <v>9873532595</v>
      </c>
      <c r="C461" s="10" t="s">
        <v>680</v>
      </c>
      <c r="D461" s="10">
        <v>486311</v>
      </c>
    </row>
    <row r="462" spans="1:4" ht="26.4" customHeight="1">
      <c r="A462" s="10" t="s">
        <v>738</v>
      </c>
      <c r="B462" s="10">
        <v>9911294614</v>
      </c>
      <c r="C462" s="10" t="s">
        <v>680</v>
      </c>
      <c r="D462" s="10">
        <v>381477</v>
      </c>
    </row>
    <row r="463" spans="1:4" ht="26.4" customHeight="1">
      <c r="A463" s="10" t="s">
        <v>739</v>
      </c>
      <c r="B463" s="10">
        <v>9911861916</v>
      </c>
      <c r="C463" s="10" t="s">
        <v>680</v>
      </c>
      <c r="D463" s="10">
        <v>418243</v>
      </c>
    </row>
    <row r="464" spans="1:4" ht="26.4" customHeight="1">
      <c r="A464" s="10" t="s">
        <v>740</v>
      </c>
      <c r="B464" s="10">
        <v>9212163344</v>
      </c>
      <c r="C464" s="10" t="s">
        <v>680</v>
      </c>
      <c r="D464" s="10">
        <v>232810</v>
      </c>
    </row>
    <row r="465" spans="1:4" ht="26.4" customHeight="1">
      <c r="A465" s="10" t="s">
        <v>620</v>
      </c>
      <c r="B465" s="10">
        <v>9953747675</v>
      </c>
      <c r="C465" s="10" t="s">
        <v>680</v>
      </c>
      <c r="D465" s="10">
        <v>184973</v>
      </c>
    </row>
    <row r="466" spans="1:4" ht="26.4" customHeight="1">
      <c r="A466" s="10" t="s">
        <v>741</v>
      </c>
      <c r="B466" s="10">
        <v>9711558558</v>
      </c>
      <c r="C466" s="10" t="s">
        <v>680</v>
      </c>
      <c r="D466" s="10">
        <v>344228</v>
      </c>
    </row>
    <row r="467" spans="1:4" ht="26.4" customHeight="1">
      <c r="A467" s="10" t="s">
        <v>742</v>
      </c>
      <c r="B467" s="10">
        <v>9815537438</v>
      </c>
      <c r="C467" s="10" t="s">
        <v>680</v>
      </c>
      <c r="D467" s="10">
        <v>419668</v>
      </c>
    </row>
    <row r="468" spans="1:4" ht="26.4" customHeight="1">
      <c r="A468" s="10" t="s">
        <v>743</v>
      </c>
      <c r="B468" s="10">
        <v>9711682755</v>
      </c>
      <c r="C468" s="10" t="s">
        <v>680</v>
      </c>
      <c r="D468" s="10">
        <v>208497</v>
      </c>
    </row>
    <row r="469" spans="1:4" ht="26.4" customHeight="1">
      <c r="A469" s="10" t="s">
        <v>744</v>
      </c>
      <c r="B469" s="10">
        <v>7428759797</v>
      </c>
      <c r="C469" s="10" t="s">
        <v>680</v>
      </c>
      <c r="D469" s="10">
        <v>221142</v>
      </c>
    </row>
    <row r="470" spans="1:4" ht="26.4" customHeight="1">
      <c r="A470" s="10" t="s">
        <v>745</v>
      </c>
      <c r="B470" s="10">
        <v>9999517725</v>
      </c>
      <c r="C470" s="10" t="s">
        <v>680</v>
      </c>
      <c r="D470" s="10">
        <v>153870</v>
      </c>
    </row>
    <row r="471" spans="1:4" ht="26.4" customHeight="1">
      <c r="A471" s="10" t="s">
        <v>746</v>
      </c>
      <c r="B471" s="10">
        <v>9654221722</v>
      </c>
      <c r="C471" s="10" t="s">
        <v>680</v>
      </c>
      <c r="D471" s="10">
        <v>262082</v>
      </c>
    </row>
    <row r="472" spans="1:4" ht="26.4" customHeight="1">
      <c r="A472" s="10" t="s">
        <v>747</v>
      </c>
      <c r="B472" s="10">
        <v>9815335955</v>
      </c>
      <c r="C472" s="10" t="s">
        <v>680</v>
      </c>
      <c r="D472" s="10">
        <v>158519</v>
      </c>
    </row>
    <row r="473" spans="1:4" ht="26.4" customHeight="1">
      <c r="A473" s="10" t="s">
        <v>748</v>
      </c>
      <c r="B473" s="10">
        <v>8515563299</v>
      </c>
      <c r="C473" s="10" t="s">
        <v>680</v>
      </c>
      <c r="D473" s="10">
        <v>352486</v>
      </c>
    </row>
    <row r="474" spans="1:4" ht="26.4" customHeight="1">
      <c r="A474" s="10" t="s">
        <v>749</v>
      </c>
      <c r="B474" s="10">
        <v>8285255955</v>
      </c>
      <c r="C474" s="10" t="s">
        <v>680</v>
      </c>
      <c r="D474" s="10">
        <v>454791</v>
      </c>
    </row>
    <row r="475" spans="1:4" ht="26.4" customHeight="1">
      <c r="A475" s="10" t="s">
        <v>750</v>
      </c>
      <c r="B475" s="10">
        <v>9213588432</v>
      </c>
      <c r="C475" s="10" t="s">
        <v>680</v>
      </c>
      <c r="D475" s="10">
        <v>397948</v>
      </c>
    </row>
    <row r="476" spans="1:4" ht="26.4" customHeight="1">
      <c r="A476" s="10" t="s">
        <v>751</v>
      </c>
      <c r="B476" s="10">
        <v>9654545423</v>
      </c>
      <c r="C476" s="10" t="s">
        <v>680</v>
      </c>
      <c r="D476" s="10">
        <v>453047</v>
      </c>
    </row>
    <row r="477" spans="1:4" ht="26.4" customHeight="1">
      <c r="A477" s="10" t="s">
        <v>752</v>
      </c>
      <c r="B477" s="10">
        <v>9711575631</v>
      </c>
      <c r="C477" s="10" t="s">
        <v>680</v>
      </c>
      <c r="D477" s="10">
        <v>294283</v>
      </c>
    </row>
    <row r="478" spans="1:4" ht="26.4" customHeight="1">
      <c r="A478" s="10" t="s">
        <v>753</v>
      </c>
      <c r="B478" s="10">
        <v>9915322464</v>
      </c>
      <c r="C478" s="10" t="s">
        <v>680</v>
      </c>
      <c r="D478" s="10">
        <v>439775</v>
      </c>
    </row>
    <row r="479" spans="1:4" ht="26.4" customHeight="1">
      <c r="A479" s="10" t="s">
        <v>754</v>
      </c>
      <c r="B479" s="10">
        <v>8865832388</v>
      </c>
      <c r="C479" s="10" t="s">
        <v>680</v>
      </c>
      <c r="D479" s="10">
        <v>458051</v>
      </c>
    </row>
    <row r="480" spans="1:4" ht="26.4" customHeight="1">
      <c r="A480" s="10" t="s">
        <v>755</v>
      </c>
      <c r="B480" s="10">
        <v>9899975573</v>
      </c>
      <c r="C480" s="10" t="s">
        <v>680</v>
      </c>
      <c r="D480" s="10">
        <v>498563</v>
      </c>
    </row>
    <row r="481" spans="1:4" ht="26.4" customHeight="1">
      <c r="A481" s="10" t="s">
        <v>756</v>
      </c>
      <c r="B481" s="10">
        <v>8135476995</v>
      </c>
      <c r="C481" s="10" t="s">
        <v>680</v>
      </c>
      <c r="D481" s="10">
        <v>226720</v>
      </c>
    </row>
    <row r="482" spans="1:4" ht="26.4" customHeight="1">
      <c r="A482" s="10" t="s">
        <v>757</v>
      </c>
      <c r="B482" s="10">
        <v>9891566141</v>
      </c>
      <c r="C482" s="10" t="s">
        <v>680</v>
      </c>
      <c r="D482" s="10">
        <v>370798</v>
      </c>
    </row>
    <row r="483" spans="1:4" ht="26.4" customHeight="1">
      <c r="A483" s="10" t="s">
        <v>758</v>
      </c>
      <c r="B483" s="10">
        <v>9915256292</v>
      </c>
      <c r="C483" s="10" t="s">
        <v>680</v>
      </c>
      <c r="D483" s="10">
        <v>304242</v>
      </c>
    </row>
    <row r="484" spans="1:4" ht="26.4" customHeight="1">
      <c r="A484" s="10" t="s">
        <v>759</v>
      </c>
      <c r="B484" s="10">
        <v>9873653263</v>
      </c>
      <c r="C484" s="10" t="s">
        <v>680</v>
      </c>
      <c r="D484" s="10">
        <v>248197</v>
      </c>
    </row>
    <row r="485" spans="1:4" ht="26.4" customHeight="1">
      <c r="A485" s="10" t="s">
        <v>760</v>
      </c>
      <c r="B485" s="10">
        <v>9815173559</v>
      </c>
      <c r="C485" s="10" t="s">
        <v>680</v>
      </c>
      <c r="D485" s="10">
        <v>414315</v>
      </c>
    </row>
    <row r="486" spans="1:4" ht="26.4" customHeight="1">
      <c r="A486" s="10" t="s">
        <v>761</v>
      </c>
      <c r="B486" s="10">
        <v>8882279367</v>
      </c>
      <c r="C486" s="10" t="s">
        <v>680</v>
      </c>
      <c r="D486" s="10">
        <v>490625</v>
      </c>
    </row>
    <row r="487" spans="1:4" ht="26.4" customHeight="1">
      <c r="A487" s="10" t="s">
        <v>762</v>
      </c>
      <c r="B487" s="10">
        <v>9811123863</v>
      </c>
      <c r="C487" s="10" t="s">
        <v>680</v>
      </c>
      <c r="D487" s="10">
        <v>182630</v>
      </c>
    </row>
    <row r="488" spans="1:4" ht="26.4" customHeight="1">
      <c r="A488" s="10" t="s">
        <v>763</v>
      </c>
      <c r="B488" s="10">
        <v>9311897814</v>
      </c>
      <c r="C488" s="10" t="s">
        <v>680</v>
      </c>
      <c r="D488" s="10">
        <v>221591</v>
      </c>
    </row>
    <row r="489" spans="1:4" ht="26.4" customHeight="1">
      <c r="A489" s="10" t="s">
        <v>764</v>
      </c>
      <c r="B489" s="10">
        <v>9818113769</v>
      </c>
      <c r="C489" s="10" t="s">
        <v>680</v>
      </c>
      <c r="D489" s="10">
        <v>281945</v>
      </c>
    </row>
    <row r="490" spans="1:4" ht="26.4" customHeight="1">
      <c r="A490" s="10" t="s">
        <v>765</v>
      </c>
      <c r="B490" s="10">
        <v>9815192368</v>
      </c>
      <c r="C490" s="10" t="s">
        <v>680</v>
      </c>
      <c r="D490" s="10">
        <v>151975</v>
      </c>
    </row>
    <row r="491" spans="1:4" ht="26.4" customHeight="1">
      <c r="A491" s="10" t="s">
        <v>766</v>
      </c>
      <c r="B491" s="10">
        <v>9999885873</v>
      </c>
      <c r="C491" s="10" t="s">
        <v>680</v>
      </c>
      <c r="D491" s="10">
        <v>167268</v>
      </c>
    </row>
    <row r="492" spans="1:4" ht="26.4" customHeight="1">
      <c r="A492" s="10" t="s">
        <v>767</v>
      </c>
      <c r="B492" s="10">
        <v>9811847549</v>
      </c>
      <c r="C492" s="10" t="s">
        <v>680</v>
      </c>
      <c r="D492" s="10">
        <v>184553</v>
      </c>
    </row>
    <row r="493" spans="1:4" ht="26.4" customHeight="1">
      <c r="A493" s="10" t="s">
        <v>768</v>
      </c>
      <c r="B493" s="10">
        <v>8865353358</v>
      </c>
      <c r="C493" s="10" t="s">
        <v>680</v>
      </c>
      <c r="D493" s="10">
        <v>265268</v>
      </c>
    </row>
    <row r="494" spans="1:4" ht="26.4" customHeight="1">
      <c r="A494" s="10" t="s">
        <v>769</v>
      </c>
      <c r="B494" s="10">
        <v>9815295655</v>
      </c>
      <c r="C494" s="10" t="s">
        <v>680</v>
      </c>
      <c r="D494" s="10">
        <v>481268</v>
      </c>
    </row>
    <row r="495" spans="1:4" ht="26.4" customHeight="1">
      <c r="A495" s="10" t="s">
        <v>770</v>
      </c>
      <c r="B495" s="10">
        <v>9655194284</v>
      </c>
      <c r="C495" s="10" t="s">
        <v>680</v>
      </c>
      <c r="D495" s="10">
        <v>470637</v>
      </c>
    </row>
    <row r="496" spans="1:4" ht="26.4" customHeight="1">
      <c r="A496" s="10" t="s">
        <v>771</v>
      </c>
      <c r="B496" s="10">
        <v>9873595214</v>
      </c>
      <c r="C496" s="10" t="s">
        <v>680</v>
      </c>
      <c r="D496" s="10">
        <v>190086</v>
      </c>
    </row>
    <row r="497" spans="1:4" ht="26.4" customHeight="1">
      <c r="A497" s="10" t="s">
        <v>772</v>
      </c>
      <c r="B497" s="10">
        <v>9971933363</v>
      </c>
      <c r="C497" s="10" t="s">
        <v>680</v>
      </c>
      <c r="D497" s="10">
        <v>326116</v>
      </c>
    </row>
    <row r="498" spans="1:4" ht="26.4" customHeight="1">
      <c r="A498" s="10" t="s">
        <v>773</v>
      </c>
      <c r="B498" s="10">
        <v>9953321262</v>
      </c>
      <c r="C498" s="10" t="s">
        <v>680</v>
      </c>
      <c r="D498" s="10">
        <v>241432</v>
      </c>
    </row>
    <row r="499" spans="1:4" ht="26.4" customHeight="1">
      <c r="A499" s="10" t="s">
        <v>774</v>
      </c>
      <c r="B499" s="10">
        <v>9818578865</v>
      </c>
      <c r="C499" s="10" t="s">
        <v>680</v>
      </c>
      <c r="D499" s="10">
        <v>493422</v>
      </c>
    </row>
    <row r="500" spans="1:4" ht="26.4" customHeight="1">
      <c r="A500" s="10" t="s">
        <v>775</v>
      </c>
      <c r="B500" s="10">
        <v>9711989989</v>
      </c>
      <c r="C500" s="10" t="s">
        <v>680</v>
      </c>
      <c r="D500" s="10">
        <v>318301</v>
      </c>
    </row>
    <row r="501" spans="1:4" ht="26.4" customHeight="1">
      <c r="A501" s="10" t="s">
        <v>776</v>
      </c>
      <c r="B501" s="10">
        <v>9215486418</v>
      </c>
      <c r="C501" s="10" t="s">
        <v>680</v>
      </c>
      <c r="D501" s="10">
        <v>175446</v>
      </c>
    </row>
    <row r="502" spans="1:4" ht="26.4" customHeight="1">
      <c r="A502" s="10" t="s">
        <v>777</v>
      </c>
      <c r="B502" s="10">
        <v>9999179851</v>
      </c>
      <c r="C502" s="10" t="s">
        <v>680</v>
      </c>
      <c r="D502" s="10">
        <v>134584</v>
      </c>
    </row>
    <row r="503" spans="1:4" ht="26.4" customHeight="1">
      <c r="A503" s="10" t="s">
        <v>778</v>
      </c>
      <c r="B503" s="10">
        <v>9811117315</v>
      </c>
      <c r="C503" s="10" t="s">
        <v>779</v>
      </c>
      <c r="D503" s="10">
        <v>105357</v>
      </c>
    </row>
    <row r="504" spans="1:4" ht="26.4" customHeight="1">
      <c r="A504" s="10" t="s">
        <v>780</v>
      </c>
      <c r="B504" s="10">
        <v>9871779955</v>
      </c>
      <c r="C504" s="10" t="s">
        <v>779</v>
      </c>
      <c r="D504" s="10">
        <v>266094</v>
      </c>
    </row>
    <row r="505" spans="1:4" ht="26.4" customHeight="1">
      <c r="A505" s="10" t="s">
        <v>781</v>
      </c>
      <c r="B505" s="10">
        <v>9815538888</v>
      </c>
      <c r="C505" s="10" t="s">
        <v>779</v>
      </c>
      <c r="D505" s="10">
        <v>448298</v>
      </c>
    </row>
    <row r="506" spans="1:4" ht="26.4" customHeight="1">
      <c r="A506" s="10" t="s">
        <v>782</v>
      </c>
      <c r="B506" s="10">
        <v>9811548565</v>
      </c>
      <c r="C506" s="10" t="s">
        <v>779</v>
      </c>
      <c r="D506" s="10">
        <v>104706</v>
      </c>
    </row>
    <row r="507" spans="1:4" ht="26.4" customHeight="1">
      <c r="A507" s="10" t="s">
        <v>783</v>
      </c>
      <c r="B507" s="10">
        <v>9811528755</v>
      </c>
      <c r="C507" s="10" t="s">
        <v>779</v>
      </c>
      <c r="D507" s="10">
        <v>230939</v>
      </c>
    </row>
    <row r="508" spans="1:4" ht="26.4" customHeight="1">
      <c r="A508" s="10" t="s">
        <v>784</v>
      </c>
      <c r="B508" s="10">
        <v>9818329354</v>
      </c>
      <c r="C508" s="10" t="s">
        <v>779</v>
      </c>
      <c r="D508" s="10">
        <v>105464</v>
      </c>
    </row>
    <row r="509" spans="1:4" ht="26.4" customHeight="1">
      <c r="A509" s="10" t="s">
        <v>785</v>
      </c>
      <c r="B509" s="10">
        <v>9811971555</v>
      </c>
      <c r="C509" s="10" t="s">
        <v>779</v>
      </c>
      <c r="D509" s="10">
        <v>334729</v>
      </c>
    </row>
    <row r="510" spans="1:4" ht="26.4" customHeight="1">
      <c r="A510" s="10" t="s">
        <v>786</v>
      </c>
      <c r="B510" s="10">
        <v>9811714875</v>
      </c>
      <c r="C510" s="10" t="s">
        <v>779</v>
      </c>
      <c r="D510" s="10">
        <v>167828</v>
      </c>
    </row>
    <row r="511" spans="1:4" ht="26.4" customHeight="1">
      <c r="A511" s="10" t="s">
        <v>787</v>
      </c>
      <c r="B511" s="10">
        <v>9213947945</v>
      </c>
      <c r="C511" s="10" t="s">
        <v>779</v>
      </c>
      <c r="D511" s="10">
        <v>213139</v>
      </c>
    </row>
    <row r="512" spans="1:4" ht="26.4" customHeight="1">
      <c r="A512" s="10" t="s">
        <v>788</v>
      </c>
      <c r="B512" s="10">
        <v>9873588319</v>
      </c>
      <c r="C512" s="10" t="s">
        <v>779</v>
      </c>
      <c r="D512" s="10">
        <v>211635</v>
      </c>
    </row>
    <row r="513" spans="1:4" ht="26.4" customHeight="1">
      <c r="A513" s="10" t="s">
        <v>789</v>
      </c>
      <c r="B513" s="10">
        <v>9815653592</v>
      </c>
      <c r="C513" s="10" t="s">
        <v>779</v>
      </c>
      <c r="D513" s="10">
        <v>215758</v>
      </c>
    </row>
    <row r="514" spans="1:4" ht="26.4" customHeight="1">
      <c r="A514" s="10" t="s">
        <v>790</v>
      </c>
      <c r="B514" s="10">
        <v>9811224633</v>
      </c>
      <c r="C514" s="10" t="s">
        <v>779</v>
      </c>
      <c r="D514" s="10">
        <v>192921</v>
      </c>
    </row>
    <row r="515" spans="1:4" ht="26.4" customHeight="1">
      <c r="A515" s="10" t="s">
        <v>791</v>
      </c>
      <c r="B515" s="10">
        <v>9815125169</v>
      </c>
      <c r="C515" s="10" t="s">
        <v>779</v>
      </c>
      <c r="D515" s="10">
        <v>473378</v>
      </c>
    </row>
    <row r="516" spans="1:4" ht="26.4" customHeight="1">
      <c r="A516" s="10" t="s">
        <v>792</v>
      </c>
      <c r="B516" s="10">
        <v>9999958255</v>
      </c>
      <c r="C516" s="10" t="s">
        <v>779</v>
      </c>
      <c r="D516" s="10">
        <v>336613</v>
      </c>
    </row>
    <row r="517" spans="1:4" ht="26.4" customHeight="1">
      <c r="A517" s="10" t="s">
        <v>793</v>
      </c>
      <c r="B517" s="10">
        <v>9811534655</v>
      </c>
      <c r="C517" s="10" t="s">
        <v>779</v>
      </c>
      <c r="D517" s="10">
        <v>484012</v>
      </c>
    </row>
    <row r="518" spans="1:4" ht="26.4" customHeight="1">
      <c r="A518" s="10" t="s">
        <v>794</v>
      </c>
      <c r="B518" s="10">
        <v>9815798814</v>
      </c>
      <c r="C518" s="10" t="s">
        <v>779</v>
      </c>
      <c r="D518" s="10">
        <v>179559</v>
      </c>
    </row>
    <row r="519" spans="1:4" ht="26.4" customHeight="1">
      <c r="A519" s="10" t="s">
        <v>795</v>
      </c>
      <c r="B519" s="10">
        <v>9899989973</v>
      </c>
      <c r="C519" s="10" t="s">
        <v>779</v>
      </c>
      <c r="D519" s="10">
        <v>267337</v>
      </c>
    </row>
    <row r="520" spans="1:4" ht="26.4" customHeight="1">
      <c r="A520" s="10" t="s">
        <v>796</v>
      </c>
      <c r="B520" s="10">
        <v>9811652983</v>
      </c>
      <c r="C520" s="10" t="s">
        <v>779</v>
      </c>
      <c r="D520" s="10">
        <v>377647</v>
      </c>
    </row>
    <row r="521" spans="1:4" ht="26.4" customHeight="1">
      <c r="A521" s="10" t="s">
        <v>797</v>
      </c>
      <c r="B521" s="10">
        <v>9811559194</v>
      </c>
      <c r="C521" s="10" t="s">
        <v>779</v>
      </c>
      <c r="D521" s="10">
        <v>338659</v>
      </c>
    </row>
    <row r="522" spans="1:4" ht="26.4" customHeight="1">
      <c r="A522" s="10" t="s">
        <v>798</v>
      </c>
      <c r="B522" s="10">
        <v>9811597375</v>
      </c>
      <c r="C522" s="10" t="s">
        <v>779</v>
      </c>
      <c r="D522" s="10">
        <v>363398</v>
      </c>
    </row>
    <row r="523" spans="1:4" ht="26.4" customHeight="1">
      <c r="A523" s="10" t="s">
        <v>799</v>
      </c>
      <c r="B523" s="10">
        <v>9815188892</v>
      </c>
      <c r="C523" s="10" t="s">
        <v>779</v>
      </c>
      <c r="D523" s="10">
        <v>368428</v>
      </c>
    </row>
    <row r="524" spans="1:4" ht="26.4" customHeight="1">
      <c r="A524" s="10" t="s">
        <v>800</v>
      </c>
      <c r="B524" s="10">
        <v>9815555526</v>
      </c>
      <c r="C524" s="10" t="s">
        <v>779</v>
      </c>
      <c r="D524" s="10">
        <v>248369</v>
      </c>
    </row>
    <row r="525" spans="1:4" ht="26.4" customHeight="1">
      <c r="A525" s="10" t="s">
        <v>801</v>
      </c>
      <c r="B525" s="10">
        <v>9811579433</v>
      </c>
      <c r="C525" s="10" t="s">
        <v>779</v>
      </c>
      <c r="D525" s="10">
        <v>139442</v>
      </c>
    </row>
    <row r="526" spans="1:4" ht="26.4" customHeight="1">
      <c r="A526" s="10" t="s">
        <v>802</v>
      </c>
      <c r="B526" s="10">
        <v>9815268984</v>
      </c>
      <c r="C526" s="10" t="s">
        <v>779</v>
      </c>
      <c r="D526" s="10">
        <v>282601</v>
      </c>
    </row>
    <row r="527" spans="1:4" ht="26.4" customHeight="1">
      <c r="A527" s="10" t="s">
        <v>803</v>
      </c>
      <c r="B527" s="10">
        <v>9815586661</v>
      </c>
      <c r="C527" s="10" t="s">
        <v>779</v>
      </c>
      <c r="D527" s="10">
        <v>187462</v>
      </c>
    </row>
    <row r="528" spans="1:4" ht="26.4" customHeight="1">
      <c r="A528" s="10" t="s">
        <v>804</v>
      </c>
      <c r="B528" s="10">
        <v>9899375235</v>
      </c>
      <c r="C528" s="10" t="s">
        <v>779</v>
      </c>
      <c r="D528" s="10">
        <v>478070</v>
      </c>
    </row>
    <row r="529" spans="1:4" ht="26.4" customHeight="1">
      <c r="A529" s="10" t="s">
        <v>805</v>
      </c>
      <c r="B529" s="10">
        <v>9999273785</v>
      </c>
      <c r="C529" s="10" t="s">
        <v>779</v>
      </c>
      <c r="D529" s="10">
        <v>258768</v>
      </c>
    </row>
    <row r="530" spans="1:4" ht="26.4" customHeight="1">
      <c r="A530" s="10" t="s">
        <v>806</v>
      </c>
      <c r="B530" s="10">
        <v>9873388116</v>
      </c>
      <c r="C530" s="10" t="s">
        <v>779</v>
      </c>
      <c r="D530" s="10">
        <v>481752</v>
      </c>
    </row>
    <row r="531" spans="1:4" ht="26.4" customHeight="1">
      <c r="A531" s="10" t="s">
        <v>807</v>
      </c>
      <c r="B531" s="10">
        <v>9565493426</v>
      </c>
      <c r="C531" s="10" t="s">
        <v>779</v>
      </c>
      <c r="D531" s="10">
        <v>363553</v>
      </c>
    </row>
    <row r="532" spans="1:4" ht="26.4" customHeight="1">
      <c r="A532" s="10" t="s">
        <v>808</v>
      </c>
      <c r="B532" s="10">
        <v>9891165575</v>
      </c>
      <c r="C532" s="10" t="s">
        <v>779</v>
      </c>
      <c r="D532" s="10">
        <v>449792</v>
      </c>
    </row>
    <row r="533" spans="1:4" ht="26.4" customHeight="1">
      <c r="A533" s="10" t="s">
        <v>809</v>
      </c>
      <c r="B533" s="10">
        <v>9873349498</v>
      </c>
      <c r="C533" s="10" t="s">
        <v>779</v>
      </c>
      <c r="D533" s="10">
        <v>129890</v>
      </c>
    </row>
    <row r="534" spans="1:4" ht="26.4" customHeight="1">
      <c r="A534" s="10" t="s">
        <v>810</v>
      </c>
      <c r="B534" s="10">
        <v>9999536615</v>
      </c>
      <c r="C534" s="10" t="s">
        <v>779</v>
      </c>
      <c r="D534" s="10">
        <v>402186</v>
      </c>
    </row>
    <row r="535" spans="1:4" ht="26.4" customHeight="1">
      <c r="A535" s="10" t="s">
        <v>811</v>
      </c>
      <c r="B535" s="10">
        <v>9136311148</v>
      </c>
      <c r="C535" s="10" t="s">
        <v>779</v>
      </c>
      <c r="D535" s="10">
        <v>378442</v>
      </c>
    </row>
    <row r="536" spans="1:4" ht="26.4" customHeight="1">
      <c r="A536" s="10" t="s">
        <v>812</v>
      </c>
      <c r="B536" s="10">
        <v>9815558379</v>
      </c>
      <c r="C536" s="10" t="s">
        <v>779</v>
      </c>
      <c r="D536" s="10">
        <v>338622</v>
      </c>
    </row>
    <row r="537" spans="1:4" ht="26.4" customHeight="1">
      <c r="A537" s="10" t="s">
        <v>813</v>
      </c>
      <c r="B537" s="10">
        <v>9868156482</v>
      </c>
      <c r="C537" s="10" t="s">
        <v>779</v>
      </c>
      <c r="D537" s="10">
        <v>456964</v>
      </c>
    </row>
    <row r="538" spans="1:4" ht="26.4" customHeight="1">
      <c r="A538" s="10" t="s">
        <v>814</v>
      </c>
      <c r="B538" s="10">
        <v>9815643875</v>
      </c>
      <c r="C538" s="10" t="s">
        <v>779</v>
      </c>
      <c r="D538" s="10">
        <v>240635</v>
      </c>
    </row>
    <row r="539" spans="1:4" ht="26.4" customHeight="1">
      <c r="A539" s="10" t="s">
        <v>815</v>
      </c>
      <c r="B539" s="10">
        <v>9815819218</v>
      </c>
      <c r="C539" s="10" t="s">
        <v>779</v>
      </c>
      <c r="D539" s="10">
        <v>140791</v>
      </c>
    </row>
    <row r="540" spans="1:4" ht="26.4" customHeight="1">
      <c r="A540" s="10" t="s">
        <v>816</v>
      </c>
      <c r="B540" s="10">
        <v>9915595156</v>
      </c>
      <c r="C540" s="10" t="s">
        <v>779</v>
      </c>
      <c r="D540" s="10">
        <v>312762</v>
      </c>
    </row>
    <row r="541" spans="1:4" ht="26.4" customHeight="1">
      <c r="A541" s="10" t="s">
        <v>817</v>
      </c>
      <c r="B541" s="10">
        <v>9999288288</v>
      </c>
      <c r="C541" s="10" t="s">
        <v>779</v>
      </c>
      <c r="D541" s="10">
        <v>491615</v>
      </c>
    </row>
    <row r="542" spans="1:4" ht="26.4" customHeight="1">
      <c r="A542" s="10" t="s">
        <v>818</v>
      </c>
      <c r="B542" s="10">
        <v>9815286133</v>
      </c>
      <c r="C542" s="10" t="s">
        <v>779</v>
      </c>
      <c r="D542" s="10">
        <v>202617</v>
      </c>
    </row>
    <row r="543" spans="1:4" ht="26.4" customHeight="1">
      <c r="A543" s="10" t="s">
        <v>819</v>
      </c>
      <c r="B543" s="10">
        <v>9968655185</v>
      </c>
      <c r="C543" s="10" t="s">
        <v>779</v>
      </c>
      <c r="D543" s="10">
        <v>108920</v>
      </c>
    </row>
    <row r="544" spans="1:4" ht="26.4" customHeight="1">
      <c r="A544" s="10" t="s">
        <v>820</v>
      </c>
      <c r="B544" s="10">
        <v>9815123787</v>
      </c>
      <c r="C544" s="10" t="s">
        <v>779</v>
      </c>
      <c r="D544" s="10">
        <v>134498</v>
      </c>
    </row>
    <row r="545" spans="1:4" ht="26.4" customHeight="1">
      <c r="A545" s="10" t="s">
        <v>821</v>
      </c>
      <c r="B545" s="10">
        <v>9868883751</v>
      </c>
      <c r="C545" s="10" t="s">
        <v>779</v>
      </c>
      <c r="D545" s="10">
        <v>420205</v>
      </c>
    </row>
    <row r="546" spans="1:4" ht="26.4" customHeight="1">
      <c r="A546" s="10" t="s">
        <v>822</v>
      </c>
      <c r="B546" s="10">
        <v>9815536535</v>
      </c>
      <c r="C546" s="10" t="s">
        <v>779</v>
      </c>
      <c r="D546" s="10">
        <v>404107</v>
      </c>
    </row>
    <row r="547" spans="1:4" ht="26.4" customHeight="1">
      <c r="A547" s="10" t="s">
        <v>823</v>
      </c>
      <c r="B547" s="10">
        <v>9868126362</v>
      </c>
      <c r="C547" s="10" t="s">
        <v>779</v>
      </c>
      <c r="D547" s="10">
        <v>410727</v>
      </c>
    </row>
    <row r="548" spans="1:4" ht="26.4" customHeight="1">
      <c r="A548" s="10" t="s">
        <v>824</v>
      </c>
      <c r="B548" s="10">
        <v>9891283528</v>
      </c>
      <c r="C548" s="10" t="s">
        <v>779</v>
      </c>
      <c r="D548" s="10">
        <v>394462</v>
      </c>
    </row>
    <row r="549" spans="1:4" ht="26.4" customHeight="1">
      <c r="A549" s="10" t="s">
        <v>825</v>
      </c>
      <c r="B549" s="10">
        <v>9911585132</v>
      </c>
      <c r="C549" s="10" t="s">
        <v>779</v>
      </c>
      <c r="D549" s="10">
        <v>489441</v>
      </c>
    </row>
    <row r="550" spans="1:4" ht="26.4" customHeight="1">
      <c r="A550" s="10" t="s">
        <v>826</v>
      </c>
      <c r="B550" s="10">
        <v>9815416316</v>
      </c>
      <c r="C550" s="10" t="s">
        <v>779</v>
      </c>
      <c r="D550" s="10">
        <v>334203</v>
      </c>
    </row>
    <row r="551" spans="1:4" ht="26.4" customHeight="1">
      <c r="A551" s="10" t="s">
        <v>827</v>
      </c>
      <c r="B551" s="10">
        <v>9811445235</v>
      </c>
      <c r="C551" s="10" t="s">
        <v>779</v>
      </c>
      <c r="D551" s="10">
        <v>101547</v>
      </c>
    </row>
    <row r="552" spans="1:4" ht="26.4" customHeight="1">
      <c r="A552" s="10" t="s">
        <v>828</v>
      </c>
      <c r="B552" s="10">
        <v>9811565963</v>
      </c>
      <c r="C552" s="10" t="s">
        <v>779</v>
      </c>
      <c r="D552" s="10">
        <v>117722</v>
      </c>
    </row>
    <row r="553" spans="1:4" ht="26.4" customHeight="1">
      <c r="A553" s="10" t="s">
        <v>829</v>
      </c>
      <c r="B553" s="10">
        <v>9818511353</v>
      </c>
      <c r="C553" s="10" t="s">
        <v>779</v>
      </c>
      <c r="D553" s="10">
        <v>246382</v>
      </c>
    </row>
    <row r="554" spans="1:4" ht="26.4" customHeight="1">
      <c r="A554" s="10" t="s">
        <v>830</v>
      </c>
      <c r="B554" s="10">
        <v>9815551672</v>
      </c>
      <c r="C554" s="10" t="s">
        <v>779</v>
      </c>
      <c r="D554" s="10">
        <v>401608</v>
      </c>
    </row>
    <row r="555" spans="1:4" ht="26.4" customHeight="1">
      <c r="A555" s="10" t="s">
        <v>831</v>
      </c>
      <c r="B555" s="10">
        <v>9871698462</v>
      </c>
      <c r="C555" s="10" t="s">
        <v>779</v>
      </c>
      <c r="D555" s="10">
        <v>471085</v>
      </c>
    </row>
    <row r="556" spans="1:4" ht="26.4" customHeight="1">
      <c r="A556" s="10" t="s">
        <v>832</v>
      </c>
      <c r="B556" s="10">
        <v>9312875751</v>
      </c>
      <c r="C556" s="10" t="s">
        <v>779</v>
      </c>
      <c r="D556" s="10">
        <v>110951</v>
      </c>
    </row>
    <row r="557" spans="1:4" ht="26.4" customHeight="1">
      <c r="A557" s="10" t="s">
        <v>833</v>
      </c>
      <c r="B557" s="10">
        <v>9818233588</v>
      </c>
      <c r="C557" s="10" t="s">
        <v>779</v>
      </c>
      <c r="D557" s="10">
        <v>395267</v>
      </c>
    </row>
    <row r="558" spans="1:4" ht="26.4" customHeight="1">
      <c r="A558" s="10" t="s">
        <v>834</v>
      </c>
      <c r="B558" s="10">
        <v>9999993939</v>
      </c>
      <c r="C558" s="10" t="s">
        <v>779</v>
      </c>
      <c r="D558" s="10">
        <v>179732</v>
      </c>
    </row>
    <row r="559" spans="1:4" ht="26.4" customHeight="1">
      <c r="A559" s="10" t="s">
        <v>835</v>
      </c>
      <c r="B559" s="10">
        <v>9815149635</v>
      </c>
      <c r="C559" s="10" t="s">
        <v>779</v>
      </c>
      <c r="D559" s="10">
        <v>177612</v>
      </c>
    </row>
    <row r="560" spans="1:4" ht="26.4" customHeight="1">
      <c r="A560" s="10" t="s">
        <v>836</v>
      </c>
      <c r="B560" s="10">
        <v>9312857491</v>
      </c>
      <c r="C560" s="10" t="s">
        <v>779</v>
      </c>
      <c r="D560" s="10">
        <v>302549</v>
      </c>
    </row>
    <row r="561" spans="1:4" ht="26.4" customHeight="1">
      <c r="A561" s="10" t="s">
        <v>837</v>
      </c>
      <c r="B561" s="10">
        <v>9815125557</v>
      </c>
      <c r="C561" s="10" t="s">
        <v>779</v>
      </c>
      <c r="D561" s="10">
        <v>256059</v>
      </c>
    </row>
    <row r="562" spans="1:4" ht="26.4" customHeight="1">
      <c r="A562" s="10" t="s">
        <v>838</v>
      </c>
      <c r="B562" s="10">
        <v>9811266434</v>
      </c>
      <c r="C562" s="10" t="s">
        <v>779</v>
      </c>
      <c r="D562" s="10">
        <v>101673</v>
      </c>
    </row>
    <row r="563" spans="1:4" ht="26.4" customHeight="1">
      <c r="A563" s="10" t="s">
        <v>839</v>
      </c>
      <c r="B563" s="10">
        <v>9811543893</v>
      </c>
      <c r="C563" s="10" t="s">
        <v>779</v>
      </c>
      <c r="D563" s="10">
        <v>344077</v>
      </c>
    </row>
    <row r="564" spans="1:4" ht="26.4" customHeight="1">
      <c r="A564" s="10" t="s">
        <v>840</v>
      </c>
      <c r="B564" s="10">
        <v>9815188971</v>
      </c>
      <c r="C564" s="10" t="s">
        <v>779</v>
      </c>
      <c r="D564" s="10">
        <v>316469</v>
      </c>
    </row>
    <row r="565" spans="1:4" ht="26.4" customHeight="1">
      <c r="A565" s="10" t="s">
        <v>841</v>
      </c>
      <c r="B565" s="10">
        <v>9717496698</v>
      </c>
      <c r="C565" s="10" t="s">
        <v>779</v>
      </c>
      <c r="D565" s="10">
        <v>242669</v>
      </c>
    </row>
    <row r="566" spans="1:4" ht="26.4" customHeight="1">
      <c r="A566" s="10" t="s">
        <v>842</v>
      </c>
      <c r="B566" s="10">
        <v>9815585123</v>
      </c>
      <c r="C566" s="10" t="s">
        <v>779</v>
      </c>
      <c r="D566" s="10">
        <v>457835</v>
      </c>
    </row>
    <row r="567" spans="1:4" ht="26.4" customHeight="1">
      <c r="A567" s="10" t="s">
        <v>843</v>
      </c>
      <c r="B567" s="10">
        <v>9995993999</v>
      </c>
      <c r="C567" s="10" t="s">
        <v>779</v>
      </c>
      <c r="D567" s="10">
        <v>190890</v>
      </c>
    </row>
    <row r="568" spans="1:4" ht="26.4" customHeight="1">
      <c r="A568" s="10" t="s">
        <v>844</v>
      </c>
      <c r="B568" s="10">
        <v>9815315987</v>
      </c>
      <c r="C568" s="10" t="s">
        <v>779</v>
      </c>
      <c r="D568" s="10">
        <v>441682</v>
      </c>
    </row>
    <row r="569" spans="1:4" ht="26.4" customHeight="1">
      <c r="A569" s="10" t="s">
        <v>845</v>
      </c>
      <c r="B569" s="10">
        <v>9815559193</v>
      </c>
      <c r="C569" s="10" t="s">
        <v>779</v>
      </c>
      <c r="D569" s="10">
        <v>244356</v>
      </c>
    </row>
    <row r="570" spans="1:4" ht="26.4" customHeight="1">
      <c r="A570" s="10" t="s">
        <v>846</v>
      </c>
      <c r="B570" s="10">
        <v>9873353424</v>
      </c>
      <c r="C570" s="10" t="s">
        <v>779</v>
      </c>
      <c r="D570" s="10">
        <v>259772</v>
      </c>
    </row>
    <row r="571" spans="1:4" ht="26.4" customHeight="1">
      <c r="A571" s="10" t="s">
        <v>847</v>
      </c>
      <c r="B571" s="10">
        <v>9811178112</v>
      </c>
      <c r="C571" s="10" t="s">
        <v>779</v>
      </c>
      <c r="D571" s="10">
        <v>109904</v>
      </c>
    </row>
    <row r="572" spans="1:4" ht="26.4" customHeight="1">
      <c r="A572" s="10" t="s">
        <v>848</v>
      </c>
      <c r="B572" s="10">
        <v>9313622815</v>
      </c>
      <c r="C572" s="10" t="s">
        <v>779</v>
      </c>
      <c r="D572" s="10">
        <v>451409</v>
      </c>
    </row>
    <row r="573" spans="1:4" ht="26.4" customHeight="1">
      <c r="A573" s="10" t="s">
        <v>849</v>
      </c>
      <c r="B573" s="10">
        <v>9811755385</v>
      </c>
      <c r="C573" s="10" t="s">
        <v>779</v>
      </c>
      <c r="D573" s="10">
        <v>184931</v>
      </c>
    </row>
    <row r="574" spans="1:4" ht="26.4" customHeight="1">
      <c r="A574" s="10" t="s">
        <v>850</v>
      </c>
      <c r="B574" s="10">
        <v>9815533485</v>
      </c>
      <c r="C574" s="10" t="s">
        <v>779</v>
      </c>
      <c r="D574" s="10">
        <v>394712</v>
      </c>
    </row>
    <row r="575" spans="1:4" ht="26.4" customHeight="1">
      <c r="A575" s="10" t="s">
        <v>851</v>
      </c>
      <c r="B575" s="10">
        <v>9818634163</v>
      </c>
      <c r="C575" s="10" t="s">
        <v>779</v>
      </c>
      <c r="D575" s="10">
        <v>263313</v>
      </c>
    </row>
    <row r="576" spans="1:4" ht="26.4" customHeight="1">
      <c r="A576" s="10" t="s">
        <v>852</v>
      </c>
      <c r="B576" s="10">
        <v>9582215218</v>
      </c>
      <c r="C576" s="10" t="s">
        <v>779</v>
      </c>
      <c r="D576" s="10">
        <v>356893</v>
      </c>
    </row>
    <row r="577" spans="1:4" ht="26.4" customHeight="1">
      <c r="A577" s="10" t="s">
        <v>853</v>
      </c>
      <c r="B577" s="10">
        <v>8855593418</v>
      </c>
      <c r="C577" s="10" t="s">
        <v>779</v>
      </c>
      <c r="D577" s="10">
        <v>132775</v>
      </c>
    </row>
    <row r="578" spans="1:4" ht="26.4" customHeight="1">
      <c r="A578" s="10" t="s">
        <v>854</v>
      </c>
      <c r="B578" s="10">
        <v>9811254494</v>
      </c>
      <c r="C578" s="10" t="s">
        <v>779</v>
      </c>
      <c r="D578" s="10">
        <v>295150</v>
      </c>
    </row>
    <row r="579" spans="1:4" ht="26.4" customHeight="1">
      <c r="A579" s="10" t="s">
        <v>855</v>
      </c>
      <c r="B579" s="10">
        <v>9811265435</v>
      </c>
      <c r="C579" s="10" t="s">
        <v>779</v>
      </c>
      <c r="D579" s="10">
        <v>199732</v>
      </c>
    </row>
    <row r="580" spans="1:4" ht="26.4" customHeight="1">
      <c r="A580" s="10" t="s">
        <v>856</v>
      </c>
      <c r="B580" s="10">
        <v>9815517784</v>
      </c>
      <c r="C580" s="10" t="s">
        <v>779</v>
      </c>
      <c r="D580" s="10">
        <v>379912</v>
      </c>
    </row>
    <row r="581" spans="1:4" ht="26.4" customHeight="1">
      <c r="A581" s="10" t="s">
        <v>857</v>
      </c>
      <c r="B581" s="10">
        <v>9815562994</v>
      </c>
      <c r="C581" s="10" t="s">
        <v>779</v>
      </c>
      <c r="D581" s="10">
        <v>479510</v>
      </c>
    </row>
    <row r="582" spans="1:4" ht="26.4" customHeight="1">
      <c r="A582" s="10" t="s">
        <v>858</v>
      </c>
      <c r="B582" s="10">
        <v>9815139983</v>
      </c>
      <c r="C582" s="10" t="s">
        <v>779</v>
      </c>
      <c r="D582" s="10">
        <v>341686</v>
      </c>
    </row>
    <row r="583" spans="1:4" ht="26.4" customHeight="1">
      <c r="A583" s="10" t="s">
        <v>859</v>
      </c>
      <c r="B583" s="10">
        <v>9818651168</v>
      </c>
      <c r="C583" s="10" t="s">
        <v>779</v>
      </c>
      <c r="D583" s="10">
        <v>430412</v>
      </c>
    </row>
    <row r="584" spans="1:4" ht="26.4" customHeight="1">
      <c r="A584" s="10" t="s">
        <v>860</v>
      </c>
      <c r="B584" s="10">
        <v>9711395155</v>
      </c>
      <c r="C584" s="10" t="s">
        <v>779</v>
      </c>
      <c r="D584" s="10">
        <v>413536</v>
      </c>
    </row>
    <row r="585" spans="1:4" ht="26.4" customHeight="1">
      <c r="A585" s="10" t="s">
        <v>861</v>
      </c>
      <c r="B585" s="10">
        <v>9545529155</v>
      </c>
      <c r="C585" s="10" t="s">
        <v>779</v>
      </c>
      <c r="D585" s="10">
        <v>345850</v>
      </c>
    </row>
    <row r="586" spans="1:4" ht="26.4" customHeight="1">
      <c r="A586" s="10" t="s">
        <v>862</v>
      </c>
      <c r="B586" s="10">
        <v>9871255511</v>
      </c>
      <c r="C586" s="10" t="s">
        <v>779</v>
      </c>
      <c r="D586" s="10">
        <v>417229</v>
      </c>
    </row>
    <row r="587" spans="1:4" ht="26.4" customHeight="1">
      <c r="A587" s="10" t="s">
        <v>863</v>
      </c>
      <c r="B587" s="10">
        <v>9565294949</v>
      </c>
      <c r="C587" s="10" t="s">
        <v>779</v>
      </c>
      <c r="D587" s="10">
        <v>415979</v>
      </c>
    </row>
    <row r="588" spans="1:4" ht="26.4" customHeight="1">
      <c r="A588" s="10" t="s">
        <v>864</v>
      </c>
      <c r="B588" s="10">
        <v>9868115597</v>
      </c>
      <c r="C588" s="10" t="s">
        <v>779</v>
      </c>
      <c r="D588" s="10">
        <v>190738</v>
      </c>
    </row>
    <row r="589" spans="1:4" ht="26.4" customHeight="1">
      <c r="A589" s="10" t="s">
        <v>865</v>
      </c>
      <c r="B589" s="10">
        <v>9818991678</v>
      </c>
      <c r="C589" s="10" t="s">
        <v>779</v>
      </c>
      <c r="D589" s="10">
        <v>461003</v>
      </c>
    </row>
    <row r="590" spans="1:4" ht="26.4" customHeight="1">
      <c r="A590" s="10" t="s">
        <v>866</v>
      </c>
      <c r="B590" s="10">
        <v>9815597955</v>
      </c>
      <c r="C590" s="10" t="s">
        <v>779</v>
      </c>
      <c r="D590" s="10">
        <v>178733</v>
      </c>
    </row>
    <row r="591" spans="1:4" ht="26.4" customHeight="1">
      <c r="A591" s="10" t="s">
        <v>867</v>
      </c>
      <c r="B591" s="10">
        <v>9811777725</v>
      </c>
      <c r="C591" s="10" t="s">
        <v>779</v>
      </c>
      <c r="D591" s="10">
        <v>210467</v>
      </c>
    </row>
    <row r="592" spans="1:4" ht="26.4" customHeight="1">
      <c r="A592" s="10" t="s">
        <v>868</v>
      </c>
      <c r="B592" s="10">
        <v>9873262318</v>
      </c>
      <c r="C592" s="10" t="s">
        <v>779</v>
      </c>
      <c r="D592" s="10">
        <v>319888</v>
      </c>
    </row>
    <row r="593" spans="1:4" ht="26.4" customHeight="1">
      <c r="A593" s="10" t="s">
        <v>869</v>
      </c>
      <c r="B593" s="10">
        <v>9915383562</v>
      </c>
      <c r="C593" s="10" t="s">
        <v>779</v>
      </c>
      <c r="D593" s="10">
        <v>377816</v>
      </c>
    </row>
    <row r="594" spans="1:4" ht="26.4" customHeight="1">
      <c r="A594" s="10" t="s">
        <v>870</v>
      </c>
      <c r="B594" s="10">
        <v>9868513975</v>
      </c>
      <c r="C594" s="10" t="s">
        <v>779</v>
      </c>
      <c r="D594" s="10">
        <v>332768</v>
      </c>
    </row>
    <row r="595" spans="1:4" ht="26.4" customHeight="1">
      <c r="A595" s="10" t="s">
        <v>871</v>
      </c>
      <c r="B595" s="10">
        <v>9315551513</v>
      </c>
      <c r="C595" s="10" t="s">
        <v>779</v>
      </c>
      <c r="D595" s="10">
        <v>100975</v>
      </c>
    </row>
    <row r="596" spans="1:4" ht="26.4" customHeight="1">
      <c r="A596" s="10" t="s">
        <v>872</v>
      </c>
      <c r="B596" s="10">
        <v>9873951256</v>
      </c>
      <c r="C596" s="10" t="s">
        <v>779</v>
      </c>
      <c r="D596" s="10">
        <v>307421</v>
      </c>
    </row>
    <row r="597" spans="1:4" ht="26.4" customHeight="1">
      <c r="A597" s="10" t="s">
        <v>873</v>
      </c>
      <c r="B597" s="10">
        <v>9818153153</v>
      </c>
      <c r="C597" s="10" t="s">
        <v>779</v>
      </c>
      <c r="D597" s="10">
        <v>498874</v>
      </c>
    </row>
    <row r="598" spans="1:4" ht="26.4" customHeight="1">
      <c r="A598" s="10" t="s">
        <v>874</v>
      </c>
      <c r="B598" s="10">
        <v>9871385612</v>
      </c>
      <c r="C598" s="10" t="s">
        <v>779</v>
      </c>
      <c r="D598" s="10">
        <v>448386</v>
      </c>
    </row>
    <row r="599" spans="1:4" ht="26.4" customHeight="1">
      <c r="A599" s="10" t="s">
        <v>875</v>
      </c>
      <c r="B599" s="10">
        <v>9868155213</v>
      </c>
      <c r="C599" s="10" t="s">
        <v>779</v>
      </c>
      <c r="D599" s="10">
        <v>303764</v>
      </c>
    </row>
    <row r="600" spans="1:4" ht="26.4" customHeight="1">
      <c r="A600" s="10" t="s">
        <v>876</v>
      </c>
      <c r="B600" s="10">
        <v>9811579415</v>
      </c>
      <c r="C600" s="10" t="s">
        <v>779</v>
      </c>
      <c r="D600" s="10">
        <v>121659</v>
      </c>
    </row>
    <row r="601" spans="1:4" ht="26.4" customHeight="1">
      <c r="A601" s="10" t="s">
        <v>877</v>
      </c>
      <c r="B601" s="10">
        <v>9811558335</v>
      </c>
      <c r="C601" s="10" t="s">
        <v>779</v>
      </c>
      <c r="D601" s="10">
        <v>483787</v>
      </c>
    </row>
    <row r="602" spans="1:4" ht="26.4" customHeight="1">
      <c r="A602" s="10" t="s">
        <v>878</v>
      </c>
      <c r="B602" s="10">
        <v>9815222164</v>
      </c>
      <c r="C602" s="10" t="s">
        <v>779</v>
      </c>
      <c r="D602" s="10">
        <v>363232</v>
      </c>
    </row>
    <row r="603" spans="1:4" ht="26.4" customHeight="1">
      <c r="A603" s="10" t="s">
        <v>879</v>
      </c>
      <c r="B603" s="10">
        <v>9815631288</v>
      </c>
      <c r="C603" s="10" t="s">
        <v>779</v>
      </c>
      <c r="D603" s="10">
        <v>425644</v>
      </c>
    </row>
    <row r="604" spans="1:4" ht="26.4" customHeight="1">
      <c r="A604" s="10" t="s">
        <v>880</v>
      </c>
      <c r="B604" s="10">
        <v>9815313537</v>
      </c>
      <c r="C604" s="10" t="s">
        <v>779</v>
      </c>
      <c r="D604" s="10">
        <v>325738</v>
      </c>
    </row>
    <row r="605" spans="1:4" ht="26.4" customHeight="1">
      <c r="A605" s="10" t="s">
        <v>881</v>
      </c>
      <c r="B605" s="10">
        <v>9873345221</v>
      </c>
      <c r="C605" s="10" t="s">
        <v>779</v>
      </c>
      <c r="D605" s="10">
        <v>308870</v>
      </c>
    </row>
    <row r="606" spans="1:4" ht="26.4" customHeight="1">
      <c r="A606" s="10" t="s">
        <v>882</v>
      </c>
      <c r="B606" s="10">
        <v>9815855832</v>
      </c>
      <c r="C606" s="10" t="s">
        <v>779</v>
      </c>
      <c r="D606" s="10">
        <v>308644</v>
      </c>
    </row>
    <row r="607" spans="1:4" ht="26.4" customHeight="1">
      <c r="A607" s="10" t="s">
        <v>883</v>
      </c>
      <c r="B607" s="10">
        <v>9815268858</v>
      </c>
      <c r="C607" s="10" t="s">
        <v>779</v>
      </c>
      <c r="D607" s="10">
        <v>275320</v>
      </c>
    </row>
    <row r="608" spans="1:4" ht="26.4" customHeight="1">
      <c r="A608" s="10" t="s">
        <v>884</v>
      </c>
      <c r="B608" s="10">
        <v>9655991549</v>
      </c>
      <c r="C608" s="10" t="s">
        <v>779</v>
      </c>
      <c r="D608" s="10">
        <v>288555</v>
      </c>
    </row>
    <row r="609" spans="1:4" ht="26.4" customHeight="1">
      <c r="A609" s="10" t="s">
        <v>885</v>
      </c>
      <c r="B609" s="10">
        <v>9815773672</v>
      </c>
      <c r="C609" s="10" t="s">
        <v>779</v>
      </c>
      <c r="D609" s="10">
        <v>100892</v>
      </c>
    </row>
    <row r="610" spans="1:4" ht="26.4" customHeight="1">
      <c r="A610" s="10" t="s">
        <v>886</v>
      </c>
      <c r="B610" s="10">
        <v>9255555264</v>
      </c>
      <c r="C610" s="10" t="s">
        <v>779</v>
      </c>
      <c r="D610" s="10">
        <v>174582</v>
      </c>
    </row>
    <row r="611" spans="1:4" ht="26.4" customHeight="1">
      <c r="A611" s="10" t="s">
        <v>887</v>
      </c>
      <c r="B611" s="10">
        <v>9999915343</v>
      </c>
      <c r="C611" s="10" t="s">
        <v>779</v>
      </c>
      <c r="D611" s="10">
        <v>296911</v>
      </c>
    </row>
    <row r="612" spans="1:4" ht="26.4" customHeight="1">
      <c r="A612" s="10" t="s">
        <v>888</v>
      </c>
      <c r="B612" s="10">
        <v>9871374993</v>
      </c>
      <c r="C612" s="10" t="s">
        <v>779</v>
      </c>
      <c r="D612" s="10">
        <v>274047</v>
      </c>
    </row>
    <row r="613" spans="1:4" ht="26.4" customHeight="1">
      <c r="A613" s="10" t="s">
        <v>889</v>
      </c>
      <c r="B613" s="10">
        <v>9815551582</v>
      </c>
      <c r="C613" s="10" t="s">
        <v>890</v>
      </c>
      <c r="D613" s="10">
        <v>248460</v>
      </c>
    </row>
    <row r="614" spans="1:4" ht="26.4" customHeight="1">
      <c r="A614" s="10" t="s">
        <v>891</v>
      </c>
      <c r="B614" s="10">
        <v>9315596559</v>
      </c>
      <c r="C614" s="10" t="s">
        <v>890</v>
      </c>
      <c r="D614" s="10">
        <v>221494</v>
      </c>
    </row>
    <row r="615" spans="1:4" ht="26.4" customHeight="1">
      <c r="A615" s="10" t="s">
        <v>892</v>
      </c>
      <c r="B615" s="10">
        <v>9311524359</v>
      </c>
      <c r="C615" s="10" t="s">
        <v>893</v>
      </c>
      <c r="D615" s="10">
        <v>388598</v>
      </c>
    </row>
    <row r="616" spans="1:4" ht="26.4" customHeight="1">
      <c r="A616" s="10" t="s">
        <v>894</v>
      </c>
      <c r="B616" s="10">
        <v>9815533367</v>
      </c>
      <c r="C616" s="10" t="s">
        <v>893</v>
      </c>
      <c r="D616" s="10">
        <v>425939</v>
      </c>
    </row>
    <row r="617" spans="1:4" ht="26.4" customHeight="1">
      <c r="A617" s="10" t="s">
        <v>895</v>
      </c>
      <c r="B617" s="10">
        <v>9871544444</v>
      </c>
      <c r="C617" s="10" t="s">
        <v>893</v>
      </c>
      <c r="D617" s="10">
        <v>495022</v>
      </c>
    </row>
    <row r="618" spans="1:4" ht="26.4" customHeight="1">
      <c r="A618" s="10" t="s">
        <v>896</v>
      </c>
      <c r="B618" s="10">
        <v>9315545352</v>
      </c>
      <c r="C618" s="10" t="s">
        <v>893</v>
      </c>
      <c r="D618" s="10">
        <v>400172</v>
      </c>
    </row>
    <row r="619" spans="1:4" ht="26.4" customHeight="1">
      <c r="A619" s="10" t="s">
        <v>897</v>
      </c>
      <c r="B619" s="10">
        <v>9871136593</v>
      </c>
      <c r="C619" s="10" t="s">
        <v>893</v>
      </c>
      <c r="D619" s="10">
        <v>290850</v>
      </c>
    </row>
    <row r="620" spans="1:4" ht="26.4" customHeight="1">
      <c r="A620" s="10" t="s">
        <v>898</v>
      </c>
      <c r="B620" s="10">
        <v>9815384848</v>
      </c>
      <c r="C620" s="10" t="s">
        <v>893</v>
      </c>
      <c r="D620" s="10">
        <v>188932</v>
      </c>
    </row>
    <row r="621" spans="1:4" ht="26.4" customHeight="1">
      <c r="A621" s="10" t="s">
        <v>899</v>
      </c>
      <c r="B621" s="10">
        <v>9815136255</v>
      </c>
      <c r="C621" s="10" t="s">
        <v>893</v>
      </c>
      <c r="D621" s="10">
        <v>493932</v>
      </c>
    </row>
    <row r="622" spans="1:4" ht="26.4" customHeight="1">
      <c r="A622" s="10" t="s">
        <v>900</v>
      </c>
      <c r="B622" s="10">
        <v>9811464927</v>
      </c>
      <c r="C622" s="10" t="s">
        <v>893</v>
      </c>
      <c r="D622" s="10">
        <v>473371</v>
      </c>
    </row>
    <row r="623" spans="1:4" ht="26.4" customHeight="1">
      <c r="A623" s="10" t="s">
        <v>901</v>
      </c>
      <c r="B623" s="10">
        <v>9811814792</v>
      </c>
      <c r="C623" s="10" t="s">
        <v>893</v>
      </c>
      <c r="D623" s="10">
        <v>368905</v>
      </c>
    </row>
    <row r="624" spans="1:4" ht="26.4" customHeight="1">
      <c r="A624" s="10" t="s">
        <v>902</v>
      </c>
      <c r="B624" s="10">
        <v>9899574143</v>
      </c>
      <c r="C624" s="10" t="s">
        <v>893</v>
      </c>
      <c r="D624" s="10">
        <v>412287</v>
      </c>
    </row>
    <row r="625" spans="1:4" ht="26.4" customHeight="1">
      <c r="A625" s="10" t="s">
        <v>903</v>
      </c>
      <c r="B625" s="10">
        <v>9811531587</v>
      </c>
      <c r="C625" s="10" t="s">
        <v>893</v>
      </c>
      <c r="D625" s="10">
        <v>230370</v>
      </c>
    </row>
    <row r="626" spans="1:4" ht="26.4" customHeight="1">
      <c r="A626" s="10" t="s">
        <v>904</v>
      </c>
      <c r="B626" s="10">
        <v>9811875365</v>
      </c>
      <c r="C626" s="10" t="s">
        <v>893</v>
      </c>
      <c r="D626" s="10">
        <v>181467</v>
      </c>
    </row>
    <row r="627" spans="1:4" ht="26.4" customHeight="1">
      <c r="A627" s="10" t="s">
        <v>905</v>
      </c>
      <c r="B627" s="10">
        <v>9815599799</v>
      </c>
      <c r="C627" s="10" t="s">
        <v>893</v>
      </c>
      <c r="D627" s="10">
        <v>323604</v>
      </c>
    </row>
    <row r="628" spans="1:4" ht="26.4" customHeight="1">
      <c r="A628" s="10" t="s">
        <v>906</v>
      </c>
      <c r="B628" s="10">
        <v>9815566692</v>
      </c>
      <c r="C628" s="10" t="s">
        <v>893</v>
      </c>
      <c r="D628" s="10">
        <v>102052</v>
      </c>
    </row>
    <row r="629" spans="1:4" ht="26.4" customHeight="1">
      <c r="A629" s="10" t="s">
        <v>907</v>
      </c>
      <c r="B629" s="10">
        <v>9871125511</v>
      </c>
      <c r="C629" s="10" t="s">
        <v>893</v>
      </c>
      <c r="D629" s="10">
        <v>319221</v>
      </c>
    </row>
    <row r="630" spans="1:4" ht="26.4" customHeight="1">
      <c r="A630" s="10" t="s">
        <v>908</v>
      </c>
      <c r="B630" s="10">
        <v>9899733442</v>
      </c>
      <c r="C630" s="10" t="s">
        <v>893</v>
      </c>
      <c r="D630" s="10">
        <v>439872</v>
      </c>
    </row>
    <row r="631" spans="1:4" ht="26.4" customHeight="1">
      <c r="A631" s="10" t="s">
        <v>909</v>
      </c>
      <c r="B631" s="10">
        <v>9891353799</v>
      </c>
      <c r="C631" s="10" t="s">
        <v>893</v>
      </c>
      <c r="D631" s="10">
        <v>191541</v>
      </c>
    </row>
    <row r="632" spans="1:4" ht="26.4" customHeight="1">
      <c r="A632" s="10" t="s">
        <v>282</v>
      </c>
      <c r="B632" s="10">
        <v>9818114545</v>
      </c>
      <c r="C632" s="10" t="s">
        <v>893</v>
      </c>
      <c r="D632" s="10">
        <v>367238</v>
      </c>
    </row>
    <row r="633" spans="1:4" ht="26.4" customHeight="1">
      <c r="A633" s="10" t="s">
        <v>910</v>
      </c>
      <c r="B633" s="10">
        <v>9891282948</v>
      </c>
      <c r="C633" s="10" t="s">
        <v>893</v>
      </c>
      <c r="D633" s="10">
        <v>413061</v>
      </c>
    </row>
    <row r="634" spans="1:4" ht="26.4" customHeight="1">
      <c r="A634" s="10" t="s">
        <v>911</v>
      </c>
      <c r="B634" s="10">
        <v>9871376321</v>
      </c>
      <c r="C634" s="10" t="s">
        <v>893</v>
      </c>
      <c r="D634" s="10">
        <v>335637</v>
      </c>
    </row>
    <row r="635" spans="1:4" ht="26.4" customHeight="1">
      <c r="A635" s="10" t="s">
        <v>912</v>
      </c>
      <c r="B635" s="10">
        <v>9711985151</v>
      </c>
      <c r="C635" s="10" t="s">
        <v>893</v>
      </c>
      <c r="D635" s="10">
        <v>391263</v>
      </c>
    </row>
    <row r="636" spans="1:4" ht="26.4" customHeight="1">
      <c r="A636" s="10" t="s">
        <v>913</v>
      </c>
      <c r="B636" s="10">
        <v>9811394556</v>
      </c>
      <c r="C636" s="10" t="s">
        <v>893</v>
      </c>
      <c r="D636" s="10">
        <v>214303</v>
      </c>
    </row>
    <row r="637" spans="1:4" ht="26.4" customHeight="1">
      <c r="A637" s="10" t="s">
        <v>914</v>
      </c>
      <c r="B637" s="10">
        <v>9815621225</v>
      </c>
      <c r="C637" s="10" t="s">
        <v>893</v>
      </c>
      <c r="D637" s="10">
        <v>122164</v>
      </c>
    </row>
    <row r="638" spans="1:4" ht="26.4" customHeight="1">
      <c r="A638" s="10" t="s">
        <v>915</v>
      </c>
      <c r="B638" s="10">
        <v>9971794669</v>
      </c>
      <c r="C638" s="10" t="s">
        <v>893</v>
      </c>
      <c r="D638" s="10">
        <v>246206</v>
      </c>
    </row>
    <row r="639" spans="1:4" ht="26.4" customHeight="1">
      <c r="A639" s="10" t="s">
        <v>916</v>
      </c>
      <c r="B639" s="10">
        <v>9811521626</v>
      </c>
      <c r="C639" s="10" t="s">
        <v>893</v>
      </c>
      <c r="D639" s="10">
        <v>350227</v>
      </c>
    </row>
    <row r="640" spans="1:4" ht="26.4" customHeight="1">
      <c r="A640" s="10" t="s">
        <v>917</v>
      </c>
      <c r="B640" s="10">
        <v>9958885511</v>
      </c>
      <c r="C640" s="10" t="s">
        <v>893</v>
      </c>
      <c r="D640" s="10">
        <v>443221</v>
      </c>
    </row>
    <row r="641" spans="1:4" ht="26.4" customHeight="1">
      <c r="A641" s="10" t="s">
        <v>918</v>
      </c>
      <c r="B641" s="10">
        <v>9915596555</v>
      </c>
      <c r="C641" s="10" t="s">
        <v>893</v>
      </c>
      <c r="D641" s="10">
        <v>368782</v>
      </c>
    </row>
    <row r="642" spans="1:4" ht="26.4" customHeight="1">
      <c r="A642" s="10" t="s">
        <v>919</v>
      </c>
      <c r="B642" s="10">
        <v>9818379181</v>
      </c>
      <c r="C642" s="10" t="s">
        <v>893</v>
      </c>
      <c r="D642" s="10">
        <v>380901</v>
      </c>
    </row>
    <row r="643" spans="1:4" ht="26.4" customHeight="1">
      <c r="A643" s="10" t="s">
        <v>920</v>
      </c>
      <c r="B643" s="10">
        <v>9811152532</v>
      </c>
      <c r="C643" s="10" t="s">
        <v>893</v>
      </c>
      <c r="D643" s="10">
        <v>400359</v>
      </c>
    </row>
    <row r="644" spans="1:4" ht="26.4" customHeight="1">
      <c r="A644" s="10" t="s">
        <v>921</v>
      </c>
      <c r="B644" s="10">
        <v>9915395595</v>
      </c>
      <c r="C644" s="10" t="s">
        <v>893</v>
      </c>
      <c r="D644" s="10">
        <v>169178</v>
      </c>
    </row>
    <row r="645" spans="1:4" ht="26.4" customHeight="1">
      <c r="A645" s="10" t="s">
        <v>922</v>
      </c>
      <c r="B645" s="10">
        <v>9811512164</v>
      </c>
      <c r="C645" s="10" t="s">
        <v>893</v>
      </c>
      <c r="D645" s="10">
        <v>299933</v>
      </c>
    </row>
    <row r="646" spans="1:4" ht="26.4" customHeight="1">
      <c r="A646" s="10" t="s">
        <v>923</v>
      </c>
      <c r="B646" s="10">
        <v>9815568724</v>
      </c>
      <c r="C646" s="10" t="s">
        <v>893</v>
      </c>
      <c r="D646" s="10">
        <v>407016</v>
      </c>
    </row>
    <row r="647" spans="1:4" ht="26.4" customHeight="1">
      <c r="A647" s="10" t="s">
        <v>924</v>
      </c>
      <c r="B647" s="10">
        <v>9891524779</v>
      </c>
      <c r="C647" s="10" t="s">
        <v>893</v>
      </c>
      <c r="D647" s="10">
        <v>375388</v>
      </c>
    </row>
    <row r="648" spans="1:4" ht="26.4" customHeight="1">
      <c r="A648" s="10" t="s">
        <v>925</v>
      </c>
      <c r="B648" s="10">
        <v>9899233363</v>
      </c>
      <c r="C648" s="10" t="s">
        <v>893</v>
      </c>
      <c r="D648" s="10">
        <v>254441</v>
      </c>
    </row>
    <row r="649" spans="1:4" ht="26.4" customHeight="1">
      <c r="A649" s="10" t="s">
        <v>926</v>
      </c>
      <c r="B649" s="10">
        <v>9811489311</v>
      </c>
      <c r="C649" s="10" t="s">
        <v>893</v>
      </c>
      <c r="D649" s="10">
        <v>414861</v>
      </c>
    </row>
    <row r="650" spans="1:4" ht="26.4" customHeight="1">
      <c r="A650" s="10" t="s">
        <v>927</v>
      </c>
      <c r="B650" s="10">
        <v>9818671114</v>
      </c>
      <c r="C650" s="10" t="s">
        <v>893</v>
      </c>
      <c r="D650" s="10">
        <v>325911</v>
      </c>
    </row>
    <row r="651" spans="1:4" ht="26.4" customHeight="1">
      <c r="A651" s="10" t="s">
        <v>384</v>
      </c>
      <c r="B651" s="10">
        <v>9815154355</v>
      </c>
      <c r="C651" s="10" t="s">
        <v>893</v>
      </c>
      <c r="D651" s="10">
        <v>404024</v>
      </c>
    </row>
    <row r="652" spans="1:4" ht="26.4" customHeight="1">
      <c r="A652" s="10" t="s">
        <v>928</v>
      </c>
      <c r="B652" s="10">
        <v>9815522392</v>
      </c>
      <c r="C652" s="10" t="s">
        <v>893</v>
      </c>
      <c r="D652" s="10">
        <v>101446</v>
      </c>
    </row>
    <row r="653" spans="1:4" ht="26.4" customHeight="1">
      <c r="A653" s="10" t="s">
        <v>929</v>
      </c>
      <c r="B653" s="10">
        <v>9899547954</v>
      </c>
      <c r="C653" s="10" t="s">
        <v>893</v>
      </c>
      <c r="D653" s="10">
        <v>202386</v>
      </c>
    </row>
    <row r="654" spans="1:4" ht="26.4" customHeight="1">
      <c r="A654" s="10" t="s">
        <v>930</v>
      </c>
      <c r="B654" s="10">
        <v>9655295575</v>
      </c>
      <c r="C654" s="10" t="s">
        <v>893</v>
      </c>
      <c r="D654" s="10">
        <v>192475</v>
      </c>
    </row>
    <row r="655" spans="1:4" ht="26.4" customHeight="1">
      <c r="A655" s="10" t="s">
        <v>931</v>
      </c>
      <c r="B655" s="10">
        <v>9815932872</v>
      </c>
      <c r="C655" s="10" t="s">
        <v>893</v>
      </c>
      <c r="D655" s="10">
        <v>498434</v>
      </c>
    </row>
    <row r="656" spans="1:4" ht="26.4" customHeight="1">
      <c r="A656" s="10" t="s">
        <v>932</v>
      </c>
      <c r="B656" s="10">
        <v>9711555574</v>
      </c>
      <c r="C656" s="10" t="s">
        <v>893</v>
      </c>
      <c r="D656" s="10">
        <v>235802</v>
      </c>
    </row>
    <row r="657" spans="1:4" ht="26.4" customHeight="1">
      <c r="A657" s="10" t="s">
        <v>933</v>
      </c>
      <c r="B657" s="10">
        <v>9215558555</v>
      </c>
      <c r="C657" s="10" t="s">
        <v>893</v>
      </c>
      <c r="D657" s="10">
        <v>298113</v>
      </c>
    </row>
    <row r="658" spans="1:4" ht="26.4" customHeight="1">
      <c r="A658" s="10" t="s">
        <v>934</v>
      </c>
      <c r="B658" s="10">
        <v>9891356323</v>
      </c>
      <c r="C658" s="10" t="s">
        <v>893</v>
      </c>
      <c r="D658" s="10">
        <v>289758</v>
      </c>
    </row>
    <row r="659" spans="1:4" ht="26.4" customHeight="1">
      <c r="A659" s="10" t="s">
        <v>935</v>
      </c>
      <c r="B659" s="10">
        <v>9911426845</v>
      </c>
      <c r="C659" s="10" t="s">
        <v>893</v>
      </c>
      <c r="D659" s="10">
        <v>392714</v>
      </c>
    </row>
    <row r="660" spans="1:4" ht="26.4" customHeight="1">
      <c r="A660" s="10" t="s">
        <v>936</v>
      </c>
      <c r="B660" s="10">
        <v>9873717234</v>
      </c>
      <c r="C660" s="10" t="s">
        <v>893</v>
      </c>
      <c r="D660" s="10">
        <v>477950</v>
      </c>
    </row>
    <row r="661" spans="1:4" ht="26.4" customHeight="1">
      <c r="A661" s="10" t="s">
        <v>937</v>
      </c>
      <c r="B661" s="10">
        <v>9815541342</v>
      </c>
      <c r="C661" s="10" t="s">
        <v>893</v>
      </c>
      <c r="D661" s="10">
        <v>463584</v>
      </c>
    </row>
    <row r="662" spans="1:4" ht="26.4" customHeight="1">
      <c r="A662" s="10" t="s">
        <v>938</v>
      </c>
      <c r="B662" s="10">
        <v>9815551121</v>
      </c>
      <c r="C662" s="10" t="s">
        <v>893</v>
      </c>
      <c r="D662" s="10">
        <v>331373</v>
      </c>
    </row>
    <row r="663" spans="1:4" ht="26.4" customHeight="1">
      <c r="A663" s="10" t="s">
        <v>939</v>
      </c>
      <c r="B663" s="10">
        <v>9815185693</v>
      </c>
      <c r="C663" s="10" t="s">
        <v>893</v>
      </c>
      <c r="D663" s="10">
        <v>354238</v>
      </c>
    </row>
    <row r="664" spans="1:4" ht="26.4" customHeight="1">
      <c r="A664" s="10" t="s">
        <v>940</v>
      </c>
      <c r="B664" s="10">
        <v>9312354599</v>
      </c>
      <c r="C664" s="10" t="s">
        <v>893</v>
      </c>
      <c r="D664" s="10">
        <v>339128</v>
      </c>
    </row>
    <row r="665" spans="1:4" ht="26.4" customHeight="1">
      <c r="A665" s="10" t="s">
        <v>941</v>
      </c>
      <c r="B665" s="10">
        <v>9818753737</v>
      </c>
      <c r="C665" s="10" t="s">
        <v>893</v>
      </c>
      <c r="D665" s="10">
        <v>247139</v>
      </c>
    </row>
    <row r="666" spans="1:4" ht="26.4" customHeight="1">
      <c r="A666" s="10" t="s">
        <v>942</v>
      </c>
      <c r="B666" s="10">
        <v>9815553451</v>
      </c>
      <c r="C666" s="10" t="s">
        <v>893</v>
      </c>
      <c r="D666" s="10">
        <v>111016</v>
      </c>
    </row>
    <row r="667" spans="1:4" ht="26.4" customHeight="1">
      <c r="A667" s="10" t="s">
        <v>943</v>
      </c>
      <c r="B667" s="10">
        <v>8865574212</v>
      </c>
      <c r="C667" s="10" t="s">
        <v>893</v>
      </c>
      <c r="D667" s="10">
        <v>326646</v>
      </c>
    </row>
    <row r="668" spans="1:4" ht="26.4" customHeight="1">
      <c r="A668" s="10" t="s">
        <v>944</v>
      </c>
      <c r="B668" s="10">
        <v>9971394771</v>
      </c>
      <c r="C668" s="10" t="s">
        <v>893</v>
      </c>
      <c r="D668" s="10">
        <v>378770</v>
      </c>
    </row>
    <row r="669" spans="1:4" ht="26.4" customHeight="1">
      <c r="A669" s="10" t="s">
        <v>945</v>
      </c>
      <c r="B669" s="10">
        <v>9811215887</v>
      </c>
      <c r="C669" s="10" t="s">
        <v>893</v>
      </c>
      <c r="D669" s="10">
        <v>277444</v>
      </c>
    </row>
    <row r="670" spans="1:4" ht="26.4" customHeight="1">
      <c r="A670" s="10" t="s">
        <v>946</v>
      </c>
      <c r="B670" s="10">
        <v>9873622555</v>
      </c>
      <c r="C670" s="10" t="s">
        <v>893</v>
      </c>
      <c r="D670" s="10">
        <v>259830</v>
      </c>
    </row>
    <row r="671" spans="1:4" ht="26.4" customHeight="1">
      <c r="A671" s="10" t="s">
        <v>947</v>
      </c>
      <c r="B671" s="10">
        <v>9899571557</v>
      </c>
      <c r="C671" s="10" t="s">
        <v>893</v>
      </c>
      <c r="D671" s="10">
        <v>111963</v>
      </c>
    </row>
    <row r="672" spans="1:4" ht="26.4" customHeight="1">
      <c r="A672" s="10" t="s">
        <v>948</v>
      </c>
      <c r="B672" s="10">
        <v>9811355725</v>
      </c>
      <c r="C672" s="10" t="s">
        <v>893</v>
      </c>
      <c r="D672" s="10">
        <v>254148</v>
      </c>
    </row>
    <row r="673" spans="1:4" ht="26.4" customHeight="1">
      <c r="A673" s="10" t="s">
        <v>949</v>
      </c>
      <c r="B673" s="10">
        <v>9999655535</v>
      </c>
      <c r="C673" s="10" t="s">
        <v>893</v>
      </c>
      <c r="D673" s="10">
        <v>143871</v>
      </c>
    </row>
    <row r="674" spans="1:4" ht="26.4" customHeight="1">
      <c r="A674" s="10" t="s">
        <v>950</v>
      </c>
      <c r="B674" s="10">
        <v>9999155757</v>
      </c>
      <c r="C674" s="10" t="s">
        <v>951</v>
      </c>
      <c r="D674" s="10">
        <v>168380</v>
      </c>
    </row>
    <row r="675" spans="1:4" ht="26.4" customHeight="1">
      <c r="A675" s="10" t="s">
        <v>952</v>
      </c>
      <c r="B675" s="10">
        <v>9815125371</v>
      </c>
      <c r="C675" s="10" t="s">
        <v>951</v>
      </c>
      <c r="D675" s="10">
        <v>241115</v>
      </c>
    </row>
    <row r="676" spans="1:4" ht="26.4" customHeight="1">
      <c r="A676" s="10" t="s">
        <v>953</v>
      </c>
      <c r="B676" s="10">
        <v>9999542422</v>
      </c>
      <c r="C676" s="10" t="s">
        <v>951</v>
      </c>
      <c r="D676" s="10">
        <v>153155</v>
      </c>
    </row>
    <row r="677" spans="1:4" ht="26.4" customHeight="1">
      <c r="A677" s="10" t="s">
        <v>954</v>
      </c>
      <c r="B677" s="10">
        <v>9815125498</v>
      </c>
      <c r="C677" s="10" t="s">
        <v>951</v>
      </c>
      <c r="D677" s="10">
        <v>453547</v>
      </c>
    </row>
    <row r="678" spans="1:4" ht="26.4" customHeight="1">
      <c r="A678" s="10" t="s">
        <v>955</v>
      </c>
      <c r="B678" s="10">
        <v>9995592198</v>
      </c>
      <c r="C678" s="10" t="s">
        <v>951</v>
      </c>
      <c r="D678" s="10">
        <v>357001</v>
      </c>
    </row>
    <row r="679" spans="1:4" ht="26.4" customHeight="1">
      <c r="A679" s="10" t="s">
        <v>956</v>
      </c>
      <c r="B679" s="10">
        <v>9815565642</v>
      </c>
      <c r="C679" s="10" t="s">
        <v>951</v>
      </c>
      <c r="D679" s="10">
        <v>414436</v>
      </c>
    </row>
    <row r="680" spans="1:4" ht="26.4" customHeight="1">
      <c r="A680" s="10" t="s">
        <v>957</v>
      </c>
      <c r="B680" s="10">
        <v>9212258578</v>
      </c>
      <c r="C680" s="10" t="s">
        <v>951</v>
      </c>
      <c r="D680" s="10">
        <v>220215</v>
      </c>
    </row>
    <row r="681" spans="1:4" ht="26.4" customHeight="1">
      <c r="A681" s="10" t="s">
        <v>958</v>
      </c>
      <c r="B681" s="10">
        <v>9815273684</v>
      </c>
      <c r="C681" s="10" t="s">
        <v>951</v>
      </c>
      <c r="D681" s="10">
        <v>493257</v>
      </c>
    </row>
    <row r="682" spans="1:4" ht="26.4" customHeight="1">
      <c r="A682" s="10" t="s">
        <v>959</v>
      </c>
      <c r="B682" s="10">
        <v>9815553489</v>
      </c>
      <c r="C682" s="10" t="s">
        <v>951</v>
      </c>
      <c r="D682" s="10">
        <v>476261</v>
      </c>
    </row>
    <row r="683" spans="1:4" ht="26.4" customHeight="1">
      <c r="A683" s="10" t="s">
        <v>960</v>
      </c>
      <c r="B683" s="10">
        <v>9212646583</v>
      </c>
      <c r="C683" s="10" t="s">
        <v>951</v>
      </c>
      <c r="D683" s="10">
        <v>177755</v>
      </c>
    </row>
    <row r="684" spans="1:4" ht="26.4" customHeight="1">
      <c r="A684" s="10" t="s">
        <v>961</v>
      </c>
      <c r="B684" s="10">
        <v>9873262955</v>
      </c>
      <c r="C684" s="10" t="s">
        <v>951</v>
      </c>
      <c r="D684" s="10">
        <v>271688</v>
      </c>
    </row>
    <row r="685" spans="1:4" ht="26.4" customHeight="1">
      <c r="A685" s="10" t="s">
        <v>962</v>
      </c>
      <c r="B685" s="10">
        <v>9958659919</v>
      </c>
      <c r="C685" s="10" t="s">
        <v>951</v>
      </c>
      <c r="D685" s="10">
        <v>128350</v>
      </c>
    </row>
    <row r="686" spans="1:4" ht="26.4" customHeight="1">
      <c r="A686" s="10" t="s">
        <v>963</v>
      </c>
      <c r="B686" s="10">
        <v>9815534225</v>
      </c>
      <c r="C686" s="10" t="s">
        <v>951</v>
      </c>
      <c r="D686" s="10">
        <v>447605</v>
      </c>
    </row>
    <row r="687" spans="1:4" ht="26.4" customHeight="1">
      <c r="A687" s="10" t="s">
        <v>964</v>
      </c>
      <c r="B687" s="10">
        <v>9811614255</v>
      </c>
      <c r="C687" s="10" t="s">
        <v>951</v>
      </c>
      <c r="D687" s="10">
        <v>187188</v>
      </c>
    </row>
    <row r="688" spans="1:4" ht="26.4" customHeight="1">
      <c r="A688" s="10" t="s">
        <v>965</v>
      </c>
      <c r="B688" s="10">
        <v>9811195555</v>
      </c>
      <c r="C688" s="10" t="s">
        <v>951</v>
      </c>
      <c r="D688" s="10">
        <v>206711</v>
      </c>
    </row>
    <row r="689" spans="1:4" ht="26.4" customHeight="1">
      <c r="A689" s="10" t="s">
        <v>966</v>
      </c>
      <c r="B689" s="10">
        <v>9818335529</v>
      </c>
      <c r="C689" s="10" t="s">
        <v>951</v>
      </c>
      <c r="D689" s="10">
        <v>275970</v>
      </c>
    </row>
    <row r="690" spans="1:4" ht="26.4" customHeight="1">
      <c r="A690" s="10" t="s">
        <v>967</v>
      </c>
      <c r="B690" s="10">
        <v>9811468355</v>
      </c>
      <c r="C690" s="10" t="s">
        <v>951</v>
      </c>
      <c r="D690" s="10">
        <v>389724</v>
      </c>
    </row>
    <row r="691" spans="1:4" ht="26.4" customHeight="1">
      <c r="A691" s="10" t="s">
        <v>968</v>
      </c>
      <c r="B691" s="10">
        <v>9815727373</v>
      </c>
      <c r="C691" s="10" t="s">
        <v>951</v>
      </c>
      <c r="D691" s="10">
        <v>225746</v>
      </c>
    </row>
    <row r="692" spans="1:4" ht="26.4" customHeight="1">
      <c r="A692" s="10" t="s">
        <v>969</v>
      </c>
      <c r="B692" s="10">
        <v>9818688798</v>
      </c>
      <c r="C692" s="10" t="s">
        <v>951</v>
      </c>
      <c r="D692" s="10">
        <v>139506</v>
      </c>
    </row>
    <row r="693" spans="1:4" ht="26.4" customHeight="1">
      <c r="A693" s="10" t="s">
        <v>970</v>
      </c>
      <c r="B693" s="10">
        <v>9899763635</v>
      </c>
      <c r="C693" s="10" t="s">
        <v>951</v>
      </c>
      <c r="D693" s="10">
        <v>429476</v>
      </c>
    </row>
    <row r="694" spans="1:4" ht="26.4" customHeight="1">
      <c r="A694" s="10" t="s">
        <v>971</v>
      </c>
      <c r="B694" s="10">
        <v>9818551515</v>
      </c>
      <c r="C694" s="10" t="s">
        <v>951</v>
      </c>
      <c r="D694" s="10">
        <v>353412</v>
      </c>
    </row>
    <row r="695" spans="1:4" ht="26.4" customHeight="1">
      <c r="A695" s="10" t="s">
        <v>972</v>
      </c>
      <c r="B695" s="10">
        <v>9871418245</v>
      </c>
      <c r="C695" s="10" t="s">
        <v>951</v>
      </c>
      <c r="D695" s="10">
        <v>357380</v>
      </c>
    </row>
    <row r="696" spans="1:4" ht="26.4" customHeight="1">
      <c r="A696" s="10" t="s">
        <v>973</v>
      </c>
      <c r="B696" s="10">
        <v>9891258256</v>
      </c>
      <c r="C696" s="10" t="s">
        <v>951</v>
      </c>
      <c r="D696" s="10">
        <v>358367</v>
      </c>
    </row>
    <row r="697" spans="1:4" ht="26.4" customHeight="1">
      <c r="A697" s="10" t="s">
        <v>974</v>
      </c>
      <c r="B697" s="10">
        <v>9717411424</v>
      </c>
      <c r="C697" s="10" t="s">
        <v>951</v>
      </c>
      <c r="D697" s="10">
        <v>354704</v>
      </c>
    </row>
    <row r="698" spans="1:4" ht="26.4" customHeight="1">
      <c r="A698" s="10" t="s">
        <v>975</v>
      </c>
      <c r="B698" s="10">
        <v>9958799569</v>
      </c>
      <c r="C698" s="10" t="s">
        <v>951</v>
      </c>
      <c r="D698" s="10">
        <v>242532</v>
      </c>
    </row>
    <row r="699" spans="1:4" ht="26.4" customHeight="1">
      <c r="A699" s="10" t="s">
        <v>976</v>
      </c>
      <c r="B699" s="10">
        <v>9958855539</v>
      </c>
      <c r="C699" s="10" t="s">
        <v>951</v>
      </c>
      <c r="D699" s="10">
        <v>162987</v>
      </c>
    </row>
    <row r="700" spans="1:4" ht="26.4" customHeight="1">
      <c r="A700" s="10" t="s">
        <v>977</v>
      </c>
      <c r="B700" s="10">
        <v>9815425855</v>
      </c>
      <c r="C700" s="10" t="s">
        <v>951</v>
      </c>
      <c r="D700" s="10">
        <v>357527</v>
      </c>
    </row>
    <row r="701" spans="1:4" ht="26.4" customHeight="1">
      <c r="A701" s="10" t="s">
        <v>978</v>
      </c>
      <c r="B701" s="10">
        <v>9815185813</v>
      </c>
      <c r="C701" s="10" t="s">
        <v>951</v>
      </c>
      <c r="D701" s="10">
        <v>315313</v>
      </c>
    </row>
    <row r="702" spans="1:4" ht="26.4" customHeight="1">
      <c r="A702" s="10" t="s">
        <v>979</v>
      </c>
      <c r="B702" s="10">
        <v>9868282226</v>
      </c>
      <c r="C702" s="10" t="s">
        <v>951</v>
      </c>
      <c r="D702" s="10">
        <v>439446</v>
      </c>
    </row>
    <row r="703" spans="1:4" ht="26.4" customHeight="1">
      <c r="A703" s="10" t="s">
        <v>980</v>
      </c>
      <c r="B703" s="10">
        <v>9711387456</v>
      </c>
      <c r="C703" s="10" t="s">
        <v>951</v>
      </c>
      <c r="D703" s="10">
        <v>214239</v>
      </c>
    </row>
    <row r="704" spans="1:4" ht="26.4" customHeight="1">
      <c r="A704" s="10" t="s">
        <v>981</v>
      </c>
      <c r="B704" s="10">
        <v>9873279396</v>
      </c>
      <c r="C704" s="10" t="s">
        <v>951</v>
      </c>
      <c r="D704" s="10">
        <v>235925</v>
      </c>
    </row>
    <row r="705" spans="1:4" ht="26.4" customHeight="1">
      <c r="A705" s="10" t="s">
        <v>982</v>
      </c>
      <c r="B705" s="10">
        <v>9313899264</v>
      </c>
      <c r="C705" s="10" t="s">
        <v>951</v>
      </c>
      <c r="D705" s="10">
        <v>413374</v>
      </c>
    </row>
    <row r="706" spans="1:4" ht="26.4" customHeight="1">
      <c r="A706" s="10" t="s">
        <v>983</v>
      </c>
      <c r="B706" s="10">
        <v>9999445778</v>
      </c>
      <c r="C706" s="10" t="s">
        <v>951</v>
      </c>
      <c r="D706" s="10">
        <v>404323</v>
      </c>
    </row>
    <row r="707" spans="1:4" ht="26.4" customHeight="1">
      <c r="A707" s="10" t="s">
        <v>984</v>
      </c>
      <c r="B707" s="10">
        <v>9717944464</v>
      </c>
      <c r="C707" s="10" t="s">
        <v>951</v>
      </c>
      <c r="D707" s="10">
        <v>250148</v>
      </c>
    </row>
    <row r="708" spans="1:4" ht="26.4" customHeight="1">
      <c r="A708" s="10" t="s">
        <v>985</v>
      </c>
      <c r="B708" s="10">
        <v>9312255988</v>
      </c>
      <c r="C708" s="10" t="s">
        <v>951</v>
      </c>
      <c r="D708" s="10">
        <v>142402</v>
      </c>
    </row>
    <row r="709" spans="1:4" ht="26.4" customHeight="1">
      <c r="A709" s="10" t="s">
        <v>986</v>
      </c>
      <c r="B709" s="10">
        <v>9717592958</v>
      </c>
      <c r="C709" s="10" t="s">
        <v>951</v>
      </c>
      <c r="D709" s="10">
        <v>139146</v>
      </c>
    </row>
    <row r="710" spans="1:4" ht="26.4" customHeight="1">
      <c r="A710" s="10" t="s">
        <v>987</v>
      </c>
      <c r="B710" s="10">
        <v>9871646855</v>
      </c>
      <c r="C710" s="10" t="s">
        <v>951</v>
      </c>
      <c r="D710" s="10">
        <v>439371</v>
      </c>
    </row>
    <row r="711" spans="1:4" ht="26.4" customHeight="1">
      <c r="A711" s="10" t="s">
        <v>988</v>
      </c>
      <c r="B711" s="10">
        <v>9811559384</v>
      </c>
      <c r="C711" s="10" t="s">
        <v>951</v>
      </c>
      <c r="D711" s="10">
        <v>439028</v>
      </c>
    </row>
    <row r="712" spans="1:4" ht="26.4" customHeight="1">
      <c r="A712" s="10" t="s">
        <v>989</v>
      </c>
      <c r="B712" s="10">
        <v>9815282455</v>
      </c>
      <c r="C712" s="10" t="s">
        <v>951</v>
      </c>
      <c r="D712" s="10">
        <v>427051</v>
      </c>
    </row>
    <row r="713" spans="1:4" ht="26.4" customHeight="1">
      <c r="A713" s="10" t="s">
        <v>990</v>
      </c>
      <c r="B713" s="10">
        <v>9815911556</v>
      </c>
      <c r="C713" s="10" t="s">
        <v>951</v>
      </c>
      <c r="D713" s="10">
        <v>129352</v>
      </c>
    </row>
    <row r="714" spans="1:4" ht="26.4" customHeight="1">
      <c r="A714" s="10" t="s">
        <v>991</v>
      </c>
      <c r="B714" s="10">
        <v>9315295155</v>
      </c>
      <c r="C714" s="10" t="s">
        <v>951</v>
      </c>
      <c r="D714" s="10">
        <v>243902</v>
      </c>
    </row>
    <row r="715" spans="1:4" ht="26.4" customHeight="1">
      <c r="A715" s="10" t="s">
        <v>992</v>
      </c>
      <c r="B715" s="10">
        <v>9999241419</v>
      </c>
      <c r="C715" s="10" t="s">
        <v>951</v>
      </c>
      <c r="D715" s="10">
        <v>196294</v>
      </c>
    </row>
    <row r="716" spans="1:4" ht="26.4" customHeight="1">
      <c r="A716" s="10" t="s">
        <v>993</v>
      </c>
      <c r="B716" s="10">
        <v>9811488369</v>
      </c>
      <c r="C716" s="10" t="s">
        <v>951</v>
      </c>
      <c r="D716" s="10">
        <v>154308</v>
      </c>
    </row>
    <row r="717" spans="1:4" ht="26.4" customHeight="1">
      <c r="A717" s="10" t="s">
        <v>994</v>
      </c>
      <c r="B717" s="10">
        <v>9515364598</v>
      </c>
      <c r="C717" s="10" t="s">
        <v>951</v>
      </c>
      <c r="D717" s="10">
        <v>104425</v>
      </c>
    </row>
    <row r="718" spans="1:4" ht="26.4" customHeight="1">
      <c r="A718" s="10" t="s">
        <v>386</v>
      </c>
      <c r="B718" s="10">
        <v>9915838592</v>
      </c>
      <c r="C718" s="10" t="s">
        <v>951</v>
      </c>
      <c r="D718" s="10">
        <v>344092</v>
      </c>
    </row>
    <row r="719" spans="1:4" ht="26.4" customHeight="1">
      <c r="A719" s="10" t="s">
        <v>995</v>
      </c>
      <c r="B719" s="10">
        <v>9711455519</v>
      </c>
      <c r="C719" s="10" t="s">
        <v>951</v>
      </c>
      <c r="D719" s="10">
        <v>421876</v>
      </c>
    </row>
    <row r="720" spans="1:4" ht="26.4" customHeight="1">
      <c r="A720" s="10" t="s">
        <v>996</v>
      </c>
      <c r="B720" s="10">
        <v>9818935955</v>
      </c>
      <c r="C720" s="10" t="s">
        <v>951</v>
      </c>
      <c r="D720" s="10">
        <v>495326</v>
      </c>
    </row>
    <row r="721" spans="1:4" ht="26.4" customHeight="1">
      <c r="A721" s="10" t="s">
        <v>997</v>
      </c>
      <c r="B721" s="10">
        <v>9811559461</v>
      </c>
      <c r="C721" s="10" t="s">
        <v>951</v>
      </c>
      <c r="D721" s="10">
        <v>265685</v>
      </c>
    </row>
    <row r="722" spans="1:4" ht="26.4" customHeight="1">
      <c r="A722" s="10" t="s">
        <v>998</v>
      </c>
      <c r="B722" s="10">
        <v>9818533565</v>
      </c>
      <c r="C722" s="10" t="s">
        <v>951</v>
      </c>
      <c r="D722" s="10">
        <v>398012</v>
      </c>
    </row>
    <row r="723" spans="1:4" ht="26.4" customHeight="1">
      <c r="A723" s="10" t="s">
        <v>999</v>
      </c>
      <c r="B723" s="10">
        <v>9818715756</v>
      </c>
      <c r="C723" s="10" t="s">
        <v>951</v>
      </c>
      <c r="D723" s="10">
        <v>147936</v>
      </c>
    </row>
    <row r="724" spans="1:4" ht="26.4" customHeight="1">
      <c r="A724" s="10" t="s">
        <v>1000</v>
      </c>
      <c r="B724" s="10">
        <v>9815558322</v>
      </c>
      <c r="C724" s="10" t="s">
        <v>951</v>
      </c>
      <c r="D724" s="10">
        <v>417670</v>
      </c>
    </row>
    <row r="725" spans="1:4" ht="26.4" customHeight="1">
      <c r="A725" s="10" t="s">
        <v>1001</v>
      </c>
      <c r="B725" s="10">
        <v>9818548321</v>
      </c>
      <c r="C725" s="10" t="s">
        <v>951</v>
      </c>
      <c r="D725" s="10">
        <v>379398</v>
      </c>
    </row>
    <row r="726" spans="1:4" ht="26.4" customHeight="1">
      <c r="A726" s="10" t="s">
        <v>1002</v>
      </c>
      <c r="B726" s="10">
        <v>9655166997</v>
      </c>
      <c r="C726" s="10" t="s">
        <v>951</v>
      </c>
      <c r="D726" s="10">
        <v>117830</v>
      </c>
    </row>
    <row r="727" spans="1:4" ht="26.4" customHeight="1">
      <c r="A727" s="10" t="s">
        <v>1003</v>
      </c>
      <c r="B727" s="10">
        <v>9815199445</v>
      </c>
      <c r="C727" s="10" t="s">
        <v>951</v>
      </c>
      <c r="D727" s="10">
        <v>403834</v>
      </c>
    </row>
    <row r="728" spans="1:4" ht="26.4" customHeight="1">
      <c r="A728" s="10" t="s">
        <v>1004</v>
      </c>
      <c r="B728" s="10">
        <v>9655687918</v>
      </c>
      <c r="C728" s="10" t="s">
        <v>951</v>
      </c>
      <c r="D728" s="10">
        <v>129160</v>
      </c>
    </row>
    <row r="729" spans="1:4" ht="26.4" customHeight="1">
      <c r="A729" s="10" t="s">
        <v>1005</v>
      </c>
      <c r="B729" s="10">
        <v>9873923566</v>
      </c>
      <c r="C729" s="10" t="s">
        <v>951</v>
      </c>
      <c r="D729" s="10">
        <v>201822</v>
      </c>
    </row>
    <row r="730" spans="1:4" ht="26.4" customHeight="1">
      <c r="A730" s="10" t="s">
        <v>1006</v>
      </c>
      <c r="B730" s="10">
        <v>9513365313</v>
      </c>
      <c r="C730" s="10" t="s">
        <v>951</v>
      </c>
      <c r="D730" s="10">
        <v>259141</v>
      </c>
    </row>
    <row r="731" spans="1:4" ht="26.4" customHeight="1">
      <c r="A731" s="10" t="s">
        <v>1007</v>
      </c>
      <c r="B731" s="10">
        <v>9355255649</v>
      </c>
      <c r="C731" s="10" t="s">
        <v>951</v>
      </c>
      <c r="D731" s="10">
        <v>337392</v>
      </c>
    </row>
    <row r="732" spans="1:4" ht="26.4" customHeight="1">
      <c r="A732" s="10" t="s">
        <v>1008</v>
      </c>
      <c r="B732" s="10">
        <v>9312215367</v>
      </c>
      <c r="C732" s="10" t="s">
        <v>951</v>
      </c>
      <c r="D732" s="10">
        <v>271250</v>
      </c>
    </row>
    <row r="733" spans="1:4" ht="26.4" customHeight="1">
      <c r="A733" s="10" t="s">
        <v>1009</v>
      </c>
      <c r="B733" s="10">
        <v>9899985654</v>
      </c>
      <c r="C733" s="10" t="s">
        <v>951</v>
      </c>
      <c r="D733" s="10">
        <v>334606</v>
      </c>
    </row>
    <row r="734" spans="1:4" ht="26.4" customHeight="1">
      <c r="A734" s="10" t="s">
        <v>1010</v>
      </c>
      <c r="B734" s="10">
        <v>9899378193</v>
      </c>
      <c r="C734" s="10" t="s">
        <v>951</v>
      </c>
      <c r="D734" s="10">
        <v>368947</v>
      </c>
    </row>
    <row r="735" spans="1:4" ht="26.4" customHeight="1">
      <c r="A735" s="10" t="s">
        <v>1011</v>
      </c>
      <c r="B735" s="10">
        <v>9815145116</v>
      </c>
      <c r="C735" s="10" t="s">
        <v>951</v>
      </c>
      <c r="D735" s="10">
        <v>234909</v>
      </c>
    </row>
    <row r="736" spans="1:4" ht="26.4" customHeight="1">
      <c r="A736" s="10" t="s">
        <v>1012</v>
      </c>
      <c r="B736" s="10">
        <v>9891475554</v>
      </c>
      <c r="C736" s="10" t="s">
        <v>951</v>
      </c>
      <c r="D736" s="10">
        <v>231155</v>
      </c>
    </row>
    <row r="737" spans="1:4" ht="26.4" customHeight="1">
      <c r="A737" s="10" t="s">
        <v>1013</v>
      </c>
      <c r="B737" s="10">
        <v>9811516784</v>
      </c>
      <c r="C737" s="10" t="s">
        <v>951</v>
      </c>
      <c r="D737" s="10">
        <v>113069</v>
      </c>
    </row>
    <row r="738" spans="1:4" ht="26.4" customHeight="1">
      <c r="A738" s="10" t="s">
        <v>1014</v>
      </c>
      <c r="B738" s="10">
        <v>9899113875</v>
      </c>
      <c r="C738" s="10" t="s">
        <v>951</v>
      </c>
      <c r="D738" s="10">
        <v>111882</v>
      </c>
    </row>
    <row r="739" spans="1:4" ht="26.4" customHeight="1">
      <c r="A739" s="10" t="s">
        <v>1015</v>
      </c>
      <c r="B739" s="10">
        <v>9815762278</v>
      </c>
      <c r="C739" s="10" t="s">
        <v>951</v>
      </c>
      <c r="D739" s="10">
        <v>313187</v>
      </c>
    </row>
    <row r="740" spans="1:4" ht="26.4" customHeight="1">
      <c r="A740" s="10" t="s">
        <v>1016</v>
      </c>
      <c r="B740" s="10">
        <v>9873944717</v>
      </c>
      <c r="C740" s="10" t="s">
        <v>951</v>
      </c>
      <c r="D740" s="10">
        <v>295921</v>
      </c>
    </row>
    <row r="741" spans="1:4" ht="26.4" customHeight="1">
      <c r="A741" s="10" t="s">
        <v>1017</v>
      </c>
      <c r="B741" s="10">
        <v>9811583818</v>
      </c>
      <c r="C741" s="10" t="s">
        <v>951</v>
      </c>
      <c r="D741" s="10">
        <v>342580</v>
      </c>
    </row>
    <row r="742" spans="1:4" ht="26.4" customHeight="1">
      <c r="A742" s="10" t="s">
        <v>1018</v>
      </c>
      <c r="B742" s="10">
        <v>9818329755</v>
      </c>
      <c r="C742" s="10" t="s">
        <v>951</v>
      </c>
      <c r="D742" s="10">
        <v>127318</v>
      </c>
    </row>
    <row r="743" spans="1:4" ht="26.4" customHeight="1">
      <c r="A743" s="10" t="s">
        <v>1019</v>
      </c>
      <c r="B743" s="10">
        <v>8447752729</v>
      </c>
      <c r="C743" s="10" t="s">
        <v>951</v>
      </c>
      <c r="D743" s="10">
        <v>350542</v>
      </c>
    </row>
    <row r="744" spans="1:4" ht="26.4" customHeight="1">
      <c r="A744" s="10" t="s">
        <v>1020</v>
      </c>
      <c r="B744" s="10">
        <v>9815383355</v>
      </c>
      <c r="C744" s="10" t="s">
        <v>951</v>
      </c>
      <c r="D744" s="10">
        <v>201675</v>
      </c>
    </row>
    <row r="745" spans="1:4" ht="26.4" customHeight="1">
      <c r="A745" s="10" t="s">
        <v>1021</v>
      </c>
      <c r="B745" s="10">
        <v>9818969789</v>
      </c>
      <c r="C745" s="10" t="s">
        <v>951</v>
      </c>
      <c r="D745" s="10">
        <v>150750</v>
      </c>
    </row>
    <row r="746" spans="1:4" ht="26.4" customHeight="1">
      <c r="A746" s="10" t="s">
        <v>1022</v>
      </c>
      <c r="B746" s="10">
        <v>9815944255</v>
      </c>
      <c r="C746" s="10" t="s">
        <v>951</v>
      </c>
      <c r="D746" s="10">
        <v>304064</v>
      </c>
    </row>
    <row r="747" spans="1:4" ht="26.4" customHeight="1">
      <c r="A747" s="10" t="s">
        <v>1023</v>
      </c>
      <c r="B747" s="10">
        <v>9718885555</v>
      </c>
      <c r="C747" s="10" t="s">
        <v>951</v>
      </c>
      <c r="D747" s="10">
        <v>107444</v>
      </c>
    </row>
    <row r="748" spans="1:4" ht="26.4" customHeight="1">
      <c r="A748" s="10" t="s">
        <v>1024</v>
      </c>
      <c r="B748" s="10">
        <v>9811818355</v>
      </c>
      <c r="C748" s="10" t="s">
        <v>951</v>
      </c>
      <c r="D748" s="10">
        <v>385345</v>
      </c>
    </row>
    <row r="749" spans="1:4" ht="26.4" customHeight="1">
      <c r="A749" s="10" t="s">
        <v>1025</v>
      </c>
      <c r="B749" s="10">
        <v>9811677585</v>
      </c>
      <c r="C749" s="10" t="s">
        <v>951</v>
      </c>
      <c r="D749" s="10">
        <v>106881</v>
      </c>
    </row>
    <row r="750" spans="1:4" ht="26.4" customHeight="1">
      <c r="A750" s="10" t="s">
        <v>1026</v>
      </c>
      <c r="B750" s="10">
        <v>9815282623</v>
      </c>
      <c r="C750" s="10" t="s">
        <v>951</v>
      </c>
      <c r="D750" s="10">
        <v>227961</v>
      </c>
    </row>
    <row r="751" spans="1:4" ht="26.4" customHeight="1">
      <c r="A751" s="10" t="s">
        <v>1027</v>
      </c>
      <c r="B751" s="10">
        <v>9911984543</v>
      </c>
      <c r="C751" s="10" t="s">
        <v>951</v>
      </c>
      <c r="D751" s="10">
        <v>282417</v>
      </c>
    </row>
    <row r="752" spans="1:4" ht="26.4" customHeight="1">
      <c r="A752" s="10" t="s">
        <v>1028</v>
      </c>
      <c r="B752" s="10">
        <v>9815822656</v>
      </c>
      <c r="C752" s="10" t="s">
        <v>951</v>
      </c>
      <c r="D752" s="10">
        <v>201855</v>
      </c>
    </row>
    <row r="753" spans="1:4" ht="26.4" customHeight="1">
      <c r="A753" s="10" t="s">
        <v>1029</v>
      </c>
      <c r="B753" s="10">
        <v>9999911125</v>
      </c>
      <c r="C753" s="10" t="s">
        <v>951</v>
      </c>
      <c r="D753" s="10">
        <v>442074</v>
      </c>
    </row>
    <row r="754" spans="1:4" ht="26.4" customHeight="1">
      <c r="A754" s="10" t="s">
        <v>1030</v>
      </c>
      <c r="B754" s="10">
        <v>9811155175</v>
      </c>
      <c r="C754" s="10" t="s">
        <v>951</v>
      </c>
      <c r="D754" s="10">
        <v>467115</v>
      </c>
    </row>
    <row r="755" spans="1:4" ht="26.4" customHeight="1">
      <c r="A755" s="10" t="s">
        <v>1031</v>
      </c>
      <c r="B755" s="10">
        <v>9815234932</v>
      </c>
      <c r="C755" s="10" t="s">
        <v>951</v>
      </c>
      <c r="D755" s="10">
        <v>366114</v>
      </c>
    </row>
    <row r="756" spans="1:4" ht="26.4" customHeight="1">
      <c r="A756" s="10" t="s">
        <v>1032</v>
      </c>
      <c r="B756" s="10">
        <v>9811579964</v>
      </c>
      <c r="C756" s="10" t="s">
        <v>951</v>
      </c>
      <c r="D756" s="10">
        <v>127342</v>
      </c>
    </row>
    <row r="757" spans="1:4" ht="26.4" customHeight="1">
      <c r="A757" s="10" t="s">
        <v>1033</v>
      </c>
      <c r="B757" s="10">
        <v>8852828721</v>
      </c>
      <c r="C757" s="10" t="s">
        <v>951</v>
      </c>
      <c r="D757" s="10">
        <v>207260</v>
      </c>
    </row>
    <row r="758" spans="1:4" ht="26.4" customHeight="1">
      <c r="A758" s="10" t="s">
        <v>1034</v>
      </c>
      <c r="B758" s="10">
        <v>9968518157</v>
      </c>
      <c r="C758" s="10" t="s">
        <v>951</v>
      </c>
      <c r="D758" s="10">
        <v>248835</v>
      </c>
    </row>
    <row r="759" spans="1:4" ht="26.4" customHeight="1">
      <c r="A759" s="10" t="s">
        <v>1035</v>
      </c>
      <c r="B759" s="10">
        <v>9811546297</v>
      </c>
      <c r="C759" s="10" t="s">
        <v>951</v>
      </c>
      <c r="D759" s="10">
        <v>156060</v>
      </c>
    </row>
    <row r="760" spans="1:4" ht="26.4" customHeight="1">
      <c r="A760" s="10" t="s">
        <v>1036</v>
      </c>
      <c r="B760" s="10">
        <v>9815566951</v>
      </c>
      <c r="C760" s="10" t="s">
        <v>951</v>
      </c>
      <c r="D760" s="10">
        <v>331980</v>
      </c>
    </row>
    <row r="761" spans="1:4" ht="26.4" customHeight="1">
      <c r="A761" s="10" t="s">
        <v>1037</v>
      </c>
      <c r="B761" s="10">
        <v>9313553531</v>
      </c>
      <c r="C761" s="10" t="s">
        <v>951</v>
      </c>
      <c r="D761" s="10">
        <v>236640</v>
      </c>
    </row>
    <row r="762" spans="1:4" ht="26.4" customHeight="1">
      <c r="A762" s="10" t="s">
        <v>1038</v>
      </c>
      <c r="B762" s="10">
        <v>9815346269</v>
      </c>
      <c r="C762" s="10" t="s">
        <v>951</v>
      </c>
      <c r="D762" s="10">
        <v>487180</v>
      </c>
    </row>
    <row r="763" spans="1:4" ht="26.4" customHeight="1">
      <c r="A763" s="10" t="s">
        <v>1039</v>
      </c>
      <c r="B763" s="10">
        <v>9868257795</v>
      </c>
      <c r="C763" s="10" t="s">
        <v>951</v>
      </c>
      <c r="D763" s="10">
        <v>476428</v>
      </c>
    </row>
    <row r="764" spans="1:4" ht="26.4" customHeight="1">
      <c r="A764" s="10" t="s">
        <v>1040</v>
      </c>
      <c r="B764" s="10">
        <v>9815154222</v>
      </c>
      <c r="C764" s="10" t="s">
        <v>951</v>
      </c>
      <c r="D764" s="10">
        <v>238401</v>
      </c>
    </row>
    <row r="765" spans="1:4" ht="26.4" customHeight="1">
      <c r="A765" s="10" t="s">
        <v>1041</v>
      </c>
      <c r="B765" s="10">
        <v>9891572855</v>
      </c>
      <c r="C765" s="10" t="s">
        <v>951</v>
      </c>
      <c r="D765" s="10">
        <v>137551</v>
      </c>
    </row>
    <row r="766" spans="1:4" ht="26.4" customHeight="1">
      <c r="A766" s="10" t="s">
        <v>1042</v>
      </c>
      <c r="B766" s="10">
        <v>9873588421</v>
      </c>
      <c r="C766" s="10" t="s">
        <v>951</v>
      </c>
      <c r="D766" s="10">
        <v>337446</v>
      </c>
    </row>
    <row r="767" spans="1:4" ht="26.4" customHeight="1">
      <c r="A767" s="10" t="s">
        <v>1043</v>
      </c>
      <c r="B767" s="10">
        <v>9811855566</v>
      </c>
      <c r="C767" s="10" t="s">
        <v>951</v>
      </c>
      <c r="D767" s="10">
        <v>378277</v>
      </c>
    </row>
    <row r="768" spans="1:4" ht="26.4" customHeight="1">
      <c r="A768" s="10" t="s">
        <v>1044</v>
      </c>
      <c r="B768" s="10">
        <v>9355255265</v>
      </c>
      <c r="C768" s="10" t="s">
        <v>951</v>
      </c>
      <c r="D768" s="10">
        <v>474090</v>
      </c>
    </row>
    <row r="769" spans="1:4" ht="26.4" customHeight="1">
      <c r="A769" s="10" t="s">
        <v>1045</v>
      </c>
      <c r="B769" s="10">
        <v>9313561798</v>
      </c>
      <c r="C769" s="10" t="s">
        <v>951</v>
      </c>
      <c r="D769" s="10">
        <v>268618</v>
      </c>
    </row>
    <row r="770" spans="1:4" ht="26.4" customHeight="1">
      <c r="A770" s="10" t="s">
        <v>1046</v>
      </c>
      <c r="B770" s="10">
        <v>9811273352</v>
      </c>
      <c r="C770" s="10" t="s">
        <v>951</v>
      </c>
      <c r="D770" s="10">
        <v>354885</v>
      </c>
    </row>
    <row r="771" spans="1:4" ht="26.4" customHeight="1">
      <c r="A771" s="10" t="s">
        <v>1047</v>
      </c>
      <c r="B771" s="10">
        <v>9545525655</v>
      </c>
      <c r="C771" s="10" t="s">
        <v>951</v>
      </c>
      <c r="D771" s="10">
        <v>134151</v>
      </c>
    </row>
    <row r="772" spans="1:4" ht="26.4" customHeight="1">
      <c r="A772" s="10" t="s">
        <v>1048</v>
      </c>
      <c r="B772" s="10">
        <v>9899817849</v>
      </c>
      <c r="C772" s="10" t="s">
        <v>951</v>
      </c>
      <c r="D772" s="10">
        <v>391212</v>
      </c>
    </row>
    <row r="773" spans="1:4" ht="26.4" customHeight="1">
      <c r="A773" s="10" t="s">
        <v>1049</v>
      </c>
      <c r="B773" s="10">
        <v>9811591211</v>
      </c>
      <c r="C773" s="10" t="s">
        <v>951</v>
      </c>
      <c r="D773" s="10">
        <v>212304</v>
      </c>
    </row>
    <row r="774" spans="1:4" ht="26.4" customHeight="1">
      <c r="A774" s="10" t="s">
        <v>1050</v>
      </c>
      <c r="B774" s="10">
        <v>9212173695</v>
      </c>
      <c r="C774" s="10" t="s">
        <v>951</v>
      </c>
      <c r="D774" s="10">
        <v>481456</v>
      </c>
    </row>
    <row r="775" spans="1:4" ht="26.4" customHeight="1">
      <c r="A775" s="10" t="s">
        <v>1051</v>
      </c>
      <c r="B775" s="10">
        <v>9815114592</v>
      </c>
      <c r="C775" s="10" t="s">
        <v>951</v>
      </c>
      <c r="D775" s="10">
        <v>307278</v>
      </c>
    </row>
    <row r="776" spans="1:4" ht="26.4" customHeight="1">
      <c r="A776" s="10" t="s">
        <v>1052</v>
      </c>
      <c r="B776" s="10">
        <v>9915293315</v>
      </c>
      <c r="C776" s="10" t="s">
        <v>951</v>
      </c>
      <c r="D776" s="10">
        <v>299616</v>
      </c>
    </row>
    <row r="777" spans="1:4" ht="26.4" customHeight="1">
      <c r="A777" s="10" t="s">
        <v>1053</v>
      </c>
      <c r="B777" s="10">
        <v>9312875712</v>
      </c>
      <c r="C777" s="10" t="s">
        <v>951</v>
      </c>
      <c r="D777" s="10">
        <v>416666</v>
      </c>
    </row>
    <row r="778" spans="1:4" ht="26.4" customHeight="1">
      <c r="A778" s="10" t="s">
        <v>1054</v>
      </c>
      <c r="B778" s="10">
        <v>9818991866</v>
      </c>
      <c r="C778" s="10" t="s">
        <v>951</v>
      </c>
      <c r="D778" s="10">
        <v>112054</v>
      </c>
    </row>
    <row r="779" spans="1:4" ht="26.4" customHeight="1">
      <c r="A779" s="10" t="s">
        <v>1055</v>
      </c>
      <c r="B779" s="10">
        <v>9313622518</v>
      </c>
      <c r="C779" s="10" t="s">
        <v>951</v>
      </c>
      <c r="D779" s="10">
        <v>345864</v>
      </c>
    </row>
    <row r="780" spans="1:4" ht="26.4" customHeight="1">
      <c r="A780" s="10" t="s">
        <v>1056</v>
      </c>
      <c r="B780" s="10">
        <v>9868589799</v>
      </c>
      <c r="C780" s="10" t="s">
        <v>951</v>
      </c>
      <c r="D780" s="10">
        <v>308962</v>
      </c>
    </row>
    <row r="781" spans="1:4" ht="26.4" customHeight="1">
      <c r="A781" s="10" t="s">
        <v>1057</v>
      </c>
      <c r="B781" s="10">
        <v>9815533325</v>
      </c>
      <c r="C781" s="10" t="s">
        <v>951</v>
      </c>
      <c r="D781" s="10">
        <v>354606</v>
      </c>
    </row>
    <row r="782" spans="1:4" ht="26.4" customHeight="1">
      <c r="A782" s="10" t="s">
        <v>1058</v>
      </c>
      <c r="B782" s="10">
        <v>9968282732</v>
      </c>
      <c r="C782" s="10" t="s">
        <v>951</v>
      </c>
      <c r="D782" s="10">
        <v>125545</v>
      </c>
    </row>
    <row r="783" spans="1:4" ht="26.4" customHeight="1">
      <c r="A783" s="10" t="s">
        <v>1059</v>
      </c>
      <c r="B783" s="10">
        <v>9818426165</v>
      </c>
      <c r="C783" s="10" t="s">
        <v>951</v>
      </c>
      <c r="D783" s="10">
        <v>130371</v>
      </c>
    </row>
    <row r="784" spans="1:4" ht="26.4" customHeight="1">
      <c r="A784" s="10" t="s">
        <v>1060</v>
      </c>
      <c r="B784" s="10">
        <v>9811589447</v>
      </c>
      <c r="C784" s="10" t="s">
        <v>951</v>
      </c>
      <c r="D784" s="10">
        <v>312829</v>
      </c>
    </row>
    <row r="785" spans="1:4" ht="26.4" customHeight="1">
      <c r="A785" s="10" t="s">
        <v>384</v>
      </c>
      <c r="B785" s="10">
        <v>9818548795</v>
      </c>
      <c r="C785" s="10" t="s">
        <v>951</v>
      </c>
      <c r="D785" s="10">
        <v>477765</v>
      </c>
    </row>
    <row r="786" spans="1:4" ht="26.4" customHeight="1">
      <c r="A786" s="10" t="s">
        <v>1061</v>
      </c>
      <c r="B786" s="10">
        <v>9873931551</v>
      </c>
      <c r="C786" s="10" t="s">
        <v>951</v>
      </c>
      <c r="D786" s="10">
        <v>130582</v>
      </c>
    </row>
    <row r="787" spans="1:4" ht="26.4" customHeight="1">
      <c r="A787" s="10" t="s">
        <v>1062</v>
      </c>
      <c r="B787" s="10">
        <v>9873114488</v>
      </c>
      <c r="C787" s="10" t="s">
        <v>951</v>
      </c>
      <c r="D787" s="10">
        <v>453892</v>
      </c>
    </row>
    <row r="788" spans="1:4" ht="26.4" customHeight="1">
      <c r="A788" s="10" t="s">
        <v>1063</v>
      </c>
      <c r="B788" s="10">
        <v>9815532157</v>
      </c>
      <c r="C788" s="10" t="s">
        <v>951</v>
      </c>
      <c r="D788" s="10">
        <v>459786</v>
      </c>
    </row>
    <row r="789" spans="1:4" ht="26.4" customHeight="1">
      <c r="A789" s="10" t="s">
        <v>1064</v>
      </c>
      <c r="B789" s="10">
        <v>9811255918</v>
      </c>
      <c r="C789" s="10" t="s">
        <v>951</v>
      </c>
      <c r="D789" s="10">
        <v>412981</v>
      </c>
    </row>
    <row r="790" spans="1:4" ht="26.4" customHeight="1">
      <c r="A790" s="10" t="s">
        <v>1065</v>
      </c>
      <c r="B790" s="10">
        <v>9811583892</v>
      </c>
      <c r="C790" s="10" t="s">
        <v>951</v>
      </c>
      <c r="D790" s="10">
        <v>225834</v>
      </c>
    </row>
    <row r="791" spans="1:4" ht="26.4" customHeight="1">
      <c r="A791" s="10" t="s">
        <v>1066</v>
      </c>
      <c r="B791" s="10">
        <v>9655628666</v>
      </c>
      <c r="C791" s="10" t="s">
        <v>951</v>
      </c>
      <c r="D791" s="10">
        <v>208115</v>
      </c>
    </row>
    <row r="792" spans="1:4" ht="26.4" customHeight="1">
      <c r="A792" s="10" t="s">
        <v>1067</v>
      </c>
      <c r="B792" s="10">
        <v>9915573414</v>
      </c>
      <c r="C792" s="10" t="s">
        <v>951</v>
      </c>
      <c r="D792" s="10">
        <v>296641</v>
      </c>
    </row>
    <row r="793" spans="1:4" ht="26.4" customHeight="1">
      <c r="A793" s="10" t="s">
        <v>1068</v>
      </c>
      <c r="B793" s="10">
        <v>9582158557</v>
      </c>
      <c r="C793" s="10" t="s">
        <v>951</v>
      </c>
      <c r="D793" s="10">
        <v>121243</v>
      </c>
    </row>
    <row r="794" spans="1:4" ht="26.4" customHeight="1">
      <c r="A794" s="10" t="s">
        <v>1069</v>
      </c>
      <c r="B794" s="10">
        <v>9815857474</v>
      </c>
      <c r="C794" s="10" t="s">
        <v>951</v>
      </c>
      <c r="D794" s="10">
        <v>280507</v>
      </c>
    </row>
    <row r="795" spans="1:4" ht="26.4" customHeight="1">
      <c r="A795" s="10" t="s">
        <v>1070</v>
      </c>
      <c r="B795" s="10">
        <v>9891557611</v>
      </c>
      <c r="C795" s="10" t="s">
        <v>951</v>
      </c>
      <c r="D795" s="10">
        <v>196169</v>
      </c>
    </row>
    <row r="796" spans="1:4" ht="26.4" customHeight="1">
      <c r="A796" s="10" t="s">
        <v>1071</v>
      </c>
      <c r="B796" s="10">
        <v>9811899997</v>
      </c>
      <c r="C796" s="10" t="s">
        <v>951</v>
      </c>
      <c r="D796" s="10">
        <v>167751</v>
      </c>
    </row>
    <row r="797" spans="1:4" ht="26.4" customHeight="1">
      <c r="A797" s="10" t="s">
        <v>1072</v>
      </c>
      <c r="B797" s="10">
        <v>9315247475</v>
      </c>
      <c r="C797" s="10" t="s">
        <v>951</v>
      </c>
      <c r="D797" s="10">
        <v>359752</v>
      </c>
    </row>
    <row r="798" spans="1:4" ht="26.4" customHeight="1">
      <c r="A798" s="10" t="s">
        <v>1073</v>
      </c>
      <c r="B798" s="10">
        <v>9815513765</v>
      </c>
      <c r="C798" s="10" t="s">
        <v>951</v>
      </c>
      <c r="D798" s="10">
        <v>150393</v>
      </c>
    </row>
    <row r="799" spans="1:4" ht="26.4" customHeight="1">
      <c r="A799" s="10" t="s">
        <v>1074</v>
      </c>
      <c r="B799" s="10">
        <v>9995623255</v>
      </c>
      <c r="C799" s="10" t="s">
        <v>951</v>
      </c>
      <c r="D799" s="10">
        <v>451859</v>
      </c>
    </row>
    <row r="800" spans="1:4" ht="26.4" customHeight="1">
      <c r="A800" s="10" t="s">
        <v>1075</v>
      </c>
      <c r="B800" s="10">
        <v>9811273798</v>
      </c>
      <c r="C800" s="10" t="s">
        <v>951</v>
      </c>
      <c r="D800" s="10">
        <v>276820</v>
      </c>
    </row>
    <row r="801" spans="1:4" ht="26.4" customHeight="1">
      <c r="A801" s="10" t="s">
        <v>1076</v>
      </c>
      <c r="B801" s="10">
        <v>9915266111</v>
      </c>
      <c r="C801" s="10" t="s">
        <v>951</v>
      </c>
      <c r="D801" s="10">
        <v>183277</v>
      </c>
    </row>
    <row r="802" spans="1:4" ht="26.4" customHeight="1">
      <c r="A802" s="10" t="s">
        <v>1077</v>
      </c>
      <c r="B802" s="10">
        <v>9899965974</v>
      </c>
      <c r="C802" s="10" t="s">
        <v>951</v>
      </c>
      <c r="D802" s="10">
        <v>191312</v>
      </c>
    </row>
    <row r="803" spans="1:4" ht="26.4" customHeight="1">
      <c r="A803" s="10" t="s">
        <v>1078</v>
      </c>
      <c r="B803" s="10">
        <v>9915638515</v>
      </c>
      <c r="C803" s="10" t="s">
        <v>951</v>
      </c>
      <c r="D803" s="10">
        <v>342518</v>
      </c>
    </row>
    <row r="804" spans="1:4" ht="26.4" customHeight="1">
      <c r="A804" s="10" t="s">
        <v>1079</v>
      </c>
      <c r="B804" s="10">
        <v>9999956965</v>
      </c>
      <c r="C804" s="10" t="s">
        <v>951</v>
      </c>
      <c r="D804" s="10">
        <v>166172</v>
      </c>
    </row>
    <row r="805" spans="1:4" ht="26.4" customHeight="1">
      <c r="A805" s="10" t="s">
        <v>1080</v>
      </c>
      <c r="B805" s="10">
        <v>9871292751</v>
      </c>
      <c r="C805" s="10" t="s">
        <v>951</v>
      </c>
      <c r="D805" s="10">
        <v>275308</v>
      </c>
    </row>
    <row r="806" spans="1:4" ht="26.4" customHeight="1">
      <c r="A806" s="10" t="s">
        <v>1081</v>
      </c>
      <c r="B806" s="10">
        <v>9971888952</v>
      </c>
      <c r="C806" s="10" t="s">
        <v>951</v>
      </c>
      <c r="D806" s="10">
        <v>272151</v>
      </c>
    </row>
    <row r="807" spans="1:4" ht="26.4" customHeight="1">
      <c r="A807" s="10" t="s">
        <v>1082</v>
      </c>
      <c r="B807" s="10">
        <v>9818113111</v>
      </c>
      <c r="C807" s="10" t="s">
        <v>951</v>
      </c>
      <c r="D807" s="10">
        <v>301678</v>
      </c>
    </row>
    <row r="808" spans="1:4" ht="26.4" customHeight="1">
      <c r="A808" s="10" t="s">
        <v>1083</v>
      </c>
      <c r="B808" s="10">
        <v>9873768255</v>
      </c>
      <c r="C808" s="10" t="s">
        <v>951</v>
      </c>
      <c r="D808" s="10">
        <v>233093</v>
      </c>
    </row>
    <row r="809" spans="1:4" ht="26.4" customHeight="1">
      <c r="A809" s="10" t="s">
        <v>1084</v>
      </c>
      <c r="B809" s="10">
        <v>9818595556</v>
      </c>
      <c r="C809" s="10" t="s">
        <v>951</v>
      </c>
      <c r="D809" s="10">
        <v>431799</v>
      </c>
    </row>
    <row r="810" spans="1:4" ht="26.4" customHeight="1">
      <c r="A810" s="10" t="s">
        <v>1085</v>
      </c>
      <c r="B810" s="10">
        <v>9811355569</v>
      </c>
      <c r="C810" s="10" t="s">
        <v>951</v>
      </c>
      <c r="D810" s="10">
        <v>271499</v>
      </c>
    </row>
    <row r="811" spans="1:4" ht="26.4" customHeight="1">
      <c r="A811" s="10" t="s">
        <v>1086</v>
      </c>
      <c r="B811" s="10">
        <v>9815161639</v>
      </c>
      <c r="C811" s="10" t="s">
        <v>951</v>
      </c>
      <c r="D811" s="10">
        <v>122771</v>
      </c>
    </row>
    <row r="812" spans="1:4" ht="26.4" customHeight="1">
      <c r="A812" s="10" t="s">
        <v>1087</v>
      </c>
      <c r="B812" s="10">
        <v>9313721345</v>
      </c>
      <c r="C812" s="10" t="s">
        <v>951</v>
      </c>
      <c r="D812" s="10">
        <v>301297</v>
      </c>
    </row>
    <row r="813" spans="1:4" ht="26.4" customHeight="1">
      <c r="A813" s="10" t="s">
        <v>1088</v>
      </c>
      <c r="B813" s="10">
        <v>9815356158</v>
      </c>
      <c r="C813" s="10" t="s">
        <v>951</v>
      </c>
      <c r="D813" s="10">
        <v>205767</v>
      </c>
    </row>
    <row r="814" spans="1:4" ht="26.4" customHeight="1">
      <c r="A814" s="10" t="s">
        <v>1089</v>
      </c>
      <c r="B814" s="10">
        <v>9815549775</v>
      </c>
      <c r="C814" s="10" t="s">
        <v>951</v>
      </c>
      <c r="D814" s="10">
        <v>409784</v>
      </c>
    </row>
    <row r="815" spans="1:4" ht="26.4" customHeight="1">
      <c r="A815" s="10" t="s">
        <v>1090</v>
      </c>
      <c r="B815" s="10">
        <v>9815146159</v>
      </c>
      <c r="C815" s="10" t="s">
        <v>951</v>
      </c>
      <c r="D815" s="10">
        <v>142344</v>
      </c>
    </row>
    <row r="816" spans="1:4" ht="26.4" customHeight="1">
      <c r="A816" s="10" t="s">
        <v>1091</v>
      </c>
      <c r="B816" s="10">
        <v>9871975179</v>
      </c>
      <c r="C816" s="10" t="s">
        <v>951</v>
      </c>
      <c r="D816" s="10">
        <v>245868</v>
      </c>
    </row>
    <row r="817" spans="1:4" ht="26.4" customHeight="1">
      <c r="A817" s="10" t="s">
        <v>1092</v>
      </c>
      <c r="B817" s="10">
        <v>9215855888</v>
      </c>
      <c r="C817" s="10" t="s">
        <v>951</v>
      </c>
      <c r="D817" s="10">
        <v>497293</v>
      </c>
    </row>
    <row r="818" spans="1:4" ht="26.4" customHeight="1">
      <c r="A818" s="10" t="s">
        <v>1093</v>
      </c>
      <c r="B818" s="10">
        <v>9811945584</v>
      </c>
      <c r="C818" s="10" t="s">
        <v>951</v>
      </c>
      <c r="D818" s="10">
        <v>106973</v>
      </c>
    </row>
    <row r="819" spans="1:4" ht="26.4" customHeight="1">
      <c r="A819" s="10" t="s">
        <v>1094</v>
      </c>
      <c r="B819" s="10">
        <v>9815157224</v>
      </c>
      <c r="C819" s="10" t="s">
        <v>951</v>
      </c>
      <c r="D819" s="10">
        <v>328605</v>
      </c>
    </row>
    <row r="820" spans="1:4" ht="26.4" customHeight="1">
      <c r="A820" s="10" t="s">
        <v>1095</v>
      </c>
      <c r="B820" s="10">
        <v>9255487953</v>
      </c>
      <c r="C820" s="10" t="s">
        <v>951</v>
      </c>
      <c r="D820" s="10">
        <v>155259</v>
      </c>
    </row>
    <row r="821" spans="1:4" ht="26.4" customHeight="1">
      <c r="A821" s="10" t="s">
        <v>1096</v>
      </c>
      <c r="B821" s="10">
        <v>9818224545</v>
      </c>
      <c r="C821" s="10" t="s">
        <v>951</v>
      </c>
      <c r="D821" s="10">
        <v>131293</v>
      </c>
    </row>
    <row r="822" spans="1:4" ht="26.4" customHeight="1">
      <c r="A822" s="10" t="s">
        <v>1097</v>
      </c>
      <c r="B822" s="10">
        <v>9811596751</v>
      </c>
      <c r="C822" s="10" t="s">
        <v>951</v>
      </c>
      <c r="D822" s="10">
        <v>324282</v>
      </c>
    </row>
    <row r="823" spans="1:4" ht="26.4" customHeight="1">
      <c r="A823" s="10" t="s">
        <v>1098</v>
      </c>
      <c r="B823" s="10">
        <v>9811252292</v>
      </c>
      <c r="C823" s="10" t="s">
        <v>951</v>
      </c>
      <c r="D823" s="10">
        <v>324006</v>
      </c>
    </row>
    <row r="824" spans="1:4" ht="26.4" customHeight="1">
      <c r="A824" s="10" t="s">
        <v>1099</v>
      </c>
      <c r="B824" s="10">
        <v>9871338124</v>
      </c>
      <c r="C824" s="10" t="s">
        <v>951</v>
      </c>
      <c r="D824" s="10">
        <v>178609</v>
      </c>
    </row>
    <row r="825" spans="1:4" ht="26.4" customHeight="1">
      <c r="A825" s="10" t="s">
        <v>1100</v>
      </c>
      <c r="B825" s="10">
        <v>8865753555</v>
      </c>
      <c r="C825" s="10" t="s">
        <v>951</v>
      </c>
      <c r="D825" s="10">
        <v>487131</v>
      </c>
    </row>
    <row r="826" spans="1:4" ht="26.4" customHeight="1">
      <c r="A826" s="10" t="s">
        <v>1101</v>
      </c>
      <c r="B826" s="10">
        <v>9958573947</v>
      </c>
      <c r="C826" s="10" t="s">
        <v>951</v>
      </c>
      <c r="D826" s="10">
        <v>218211</v>
      </c>
    </row>
    <row r="827" spans="1:4" ht="26.4" customHeight="1">
      <c r="A827" s="10" t="s">
        <v>1102</v>
      </c>
      <c r="B827" s="10">
        <v>9654529823</v>
      </c>
      <c r="C827" s="10" t="s">
        <v>951</v>
      </c>
      <c r="D827" s="10">
        <v>189562</v>
      </c>
    </row>
    <row r="828" spans="1:4" ht="26.4" customHeight="1">
      <c r="A828" s="10" t="s">
        <v>1103</v>
      </c>
      <c r="B828" s="10">
        <v>9958294916</v>
      </c>
      <c r="C828" s="10" t="s">
        <v>951</v>
      </c>
      <c r="D828" s="10">
        <v>383558</v>
      </c>
    </row>
    <row r="829" spans="1:4" ht="26.4" customHeight="1">
      <c r="A829" s="10" t="s">
        <v>1104</v>
      </c>
      <c r="B829" s="10">
        <v>9313121258</v>
      </c>
      <c r="C829" s="10" t="s">
        <v>951</v>
      </c>
      <c r="D829" s="10">
        <v>371854</v>
      </c>
    </row>
    <row r="830" spans="1:4" ht="26.4" customHeight="1">
      <c r="A830" s="10" t="s">
        <v>1105</v>
      </c>
      <c r="B830" s="10">
        <v>8527552424</v>
      </c>
      <c r="C830" s="10" t="s">
        <v>951</v>
      </c>
      <c r="D830" s="10">
        <v>257969</v>
      </c>
    </row>
    <row r="831" spans="1:4" ht="26.4" customHeight="1">
      <c r="A831" s="10" t="s">
        <v>1106</v>
      </c>
      <c r="B831" s="10">
        <v>9818665533</v>
      </c>
      <c r="C831" s="10" t="s">
        <v>951</v>
      </c>
      <c r="D831" s="10">
        <v>367078</v>
      </c>
    </row>
    <row r="832" spans="1:4" ht="26.4" customHeight="1">
      <c r="A832" s="10" t="s">
        <v>1107</v>
      </c>
      <c r="B832" s="10">
        <v>9871148555</v>
      </c>
      <c r="C832" s="10" t="s">
        <v>951</v>
      </c>
      <c r="D832" s="10">
        <v>177285</v>
      </c>
    </row>
    <row r="833" spans="1:4" ht="26.4" customHeight="1">
      <c r="A833" s="10" t="s">
        <v>1108</v>
      </c>
      <c r="B833" s="10">
        <v>9868391591</v>
      </c>
      <c r="C833" s="10" t="s">
        <v>951</v>
      </c>
      <c r="D833" s="10">
        <v>474874</v>
      </c>
    </row>
    <row r="834" spans="1:4" ht="26.4" customHeight="1">
      <c r="A834" s="10" t="s">
        <v>1109</v>
      </c>
      <c r="B834" s="10">
        <v>9891594448</v>
      </c>
      <c r="C834" s="10" t="s">
        <v>951</v>
      </c>
      <c r="D834" s="10">
        <v>284024</v>
      </c>
    </row>
    <row r="835" spans="1:4" ht="26.4" customHeight="1">
      <c r="A835" s="10" t="s">
        <v>1110</v>
      </c>
      <c r="B835" s="10">
        <v>9711555877</v>
      </c>
      <c r="C835" s="10" t="s">
        <v>951</v>
      </c>
      <c r="D835" s="10">
        <v>333172</v>
      </c>
    </row>
    <row r="836" spans="1:4" ht="26.4" customHeight="1">
      <c r="A836" s="10" t="s">
        <v>1111</v>
      </c>
      <c r="B836" s="10">
        <v>9811479551</v>
      </c>
      <c r="C836" s="10" t="s">
        <v>951</v>
      </c>
      <c r="D836" s="10">
        <v>156823</v>
      </c>
    </row>
    <row r="837" spans="1:4" ht="26.4" customHeight="1">
      <c r="A837" s="10" t="s">
        <v>1112</v>
      </c>
      <c r="B837" s="10">
        <v>9815274588</v>
      </c>
      <c r="C837" s="10" t="s">
        <v>951</v>
      </c>
      <c r="D837" s="10">
        <v>294137</v>
      </c>
    </row>
    <row r="838" spans="1:4" ht="26.4" customHeight="1">
      <c r="A838" s="10" t="s">
        <v>1113</v>
      </c>
      <c r="B838" s="10">
        <v>9815867415</v>
      </c>
      <c r="C838" s="10" t="s">
        <v>951</v>
      </c>
      <c r="D838" s="10">
        <v>168582</v>
      </c>
    </row>
    <row r="839" spans="1:4" ht="26.4" customHeight="1">
      <c r="A839" s="10" t="s">
        <v>1114</v>
      </c>
      <c r="B839" s="10">
        <v>9811558599</v>
      </c>
      <c r="C839" s="10" t="s">
        <v>951</v>
      </c>
      <c r="D839" s="10">
        <v>184924</v>
      </c>
    </row>
    <row r="840" spans="1:4" ht="26.4" customHeight="1">
      <c r="A840" s="10" t="s">
        <v>1115</v>
      </c>
      <c r="B840" s="10">
        <v>9815552519</v>
      </c>
      <c r="C840" s="10" t="s">
        <v>951</v>
      </c>
      <c r="D840" s="10">
        <v>433278</v>
      </c>
    </row>
    <row r="841" spans="1:4" ht="26.4" customHeight="1">
      <c r="A841" s="10" t="s">
        <v>1116</v>
      </c>
      <c r="B841" s="10">
        <v>9871349915</v>
      </c>
      <c r="C841" s="10" t="s">
        <v>951</v>
      </c>
      <c r="D841" s="10">
        <v>201473</v>
      </c>
    </row>
    <row r="842" spans="1:4" ht="26.4" customHeight="1">
      <c r="A842" s="10" t="s">
        <v>1117</v>
      </c>
      <c r="B842" s="10">
        <v>9811166996</v>
      </c>
      <c r="C842" s="10" t="s">
        <v>951</v>
      </c>
      <c r="D842" s="10">
        <v>290618</v>
      </c>
    </row>
    <row r="843" spans="1:4" ht="26.4" customHeight="1">
      <c r="A843" s="10" t="s">
        <v>1118</v>
      </c>
      <c r="B843" s="10">
        <v>9815571255</v>
      </c>
      <c r="C843" s="10" t="s">
        <v>951</v>
      </c>
      <c r="D843" s="10">
        <v>459228</v>
      </c>
    </row>
    <row r="844" spans="1:4" ht="26.4" customHeight="1">
      <c r="A844" s="10" t="s">
        <v>1119</v>
      </c>
      <c r="B844" s="10">
        <v>9811157585</v>
      </c>
      <c r="C844" s="10" t="s">
        <v>951</v>
      </c>
      <c r="D844" s="10">
        <v>425956</v>
      </c>
    </row>
    <row r="845" spans="1:4" ht="26.4" customHeight="1">
      <c r="A845" s="10" t="s">
        <v>1120</v>
      </c>
      <c r="B845" s="10">
        <v>9818471185</v>
      </c>
      <c r="C845" s="10" t="s">
        <v>951</v>
      </c>
      <c r="D845" s="10">
        <v>192816</v>
      </c>
    </row>
    <row r="846" spans="1:4" ht="26.4" customHeight="1">
      <c r="A846" s="10" t="s">
        <v>1121</v>
      </c>
      <c r="B846" s="10">
        <v>9815575275</v>
      </c>
      <c r="C846" s="10" t="s">
        <v>951</v>
      </c>
      <c r="D846" s="10">
        <v>421841</v>
      </c>
    </row>
    <row r="847" spans="1:4" ht="26.4" customHeight="1">
      <c r="A847" s="10" t="s">
        <v>1122</v>
      </c>
      <c r="B847" s="10">
        <v>9899985441</v>
      </c>
      <c r="C847" s="10" t="s">
        <v>951</v>
      </c>
      <c r="D847" s="10">
        <v>268895</v>
      </c>
    </row>
    <row r="848" spans="1:4" ht="26.4" customHeight="1">
      <c r="A848" s="10" t="s">
        <v>1123</v>
      </c>
      <c r="B848" s="10">
        <v>9815159874</v>
      </c>
      <c r="C848" s="10" t="s">
        <v>951</v>
      </c>
      <c r="D848" s="10">
        <v>390256</v>
      </c>
    </row>
    <row r="849" spans="1:4" ht="26.4" customHeight="1">
      <c r="A849" s="10" t="s">
        <v>1124</v>
      </c>
      <c r="B849" s="10">
        <v>9599623944</v>
      </c>
      <c r="C849" s="10" t="s">
        <v>951</v>
      </c>
      <c r="D849" s="10">
        <v>304727</v>
      </c>
    </row>
    <row r="850" spans="1:4" ht="26.4" customHeight="1">
      <c r="A850" s="10" t="s">
        <v>1125</v>
      </c>
      <c r="B850" s="10">
        <v>9811594531</v>
      </c>
      <c r="C850" s="10" t="s">
        <v>951</v>
      </c>
      <c r="D850" s="10">
        <v>453518</v>
      </c>
    </row>
    <row r="851" spans="1:4" ht="26.4" customHeight="1">
      <c r="A851" s="10" t="s">
        <v>1126</v>
      </c>
      <c r="B851" s="10">
        <v>9815545423</v>
      </c>
      <c r="C851" s="10" t="s">
        <v>951</v>
      </c>
      <c r="D851" s="10">
        <v>304524</v>
      </c>
    </row>
    <row r="852" spans="1:4" ht="26.4" customHeight="1">
      <c r="A852" s="10" t="s">
        <v>1127</v>
      </c>
      <c r="B852" s="10">
        <v>9313887657</v>
      </c>
      <c r="C852" s="10" t="s">
        <v>951</v>
      </c>
      <c r="D852" s="10">
        <v>330504</v>
      </c>
    </row>
    <row r="853" spans="1:4" ht="26.4" customHeight="1">
      <c r="A853" s="10" t="s">
        <v>1128</v>
      </c>
      <c r="B853" s="10">
        <v>9811272245</v>
      </c>
      <c r="C853" s="10" t="s">
        <v>951</v>
      </c>
      <c r="D853" s="10">
        <v>427194</v>
      </c>
    </row>
    <row r="854" spans="1:4" ht="26.4" customHeight="1">
      <c r="A854" s="10" t="s">
        <v>1129</v>
      </c>
      <c r="B854" s="10">
        <v>8855533244</v>
      </c>
      <c r="C854" s="10" t="s">
        <v>951</v>
      </c>
      <c r="D854" s="10">
        <v>361395</v>
      </c>
    </row>
    <row r="855" spans="1:4" ht="26.4" customHeight="1">
      <c r="A855" s="10" t="s">
        <v>1130</v>
      </c>
      <c r="B855" s="10">
        <v>9899685388</v>
      </c>
      <c r="C855" s="10" t="s">
        <v>951</v>
      </c>
      <c r="D855" s="10">
        <v>417313</v>
      </c>
    </row>
    <row r="856" spans="1:4" ht="26.4" customHeight="1">
      <c r="A856" s="10" t="s">
        <v>1131</v>
      </c>
      <c r="B856" s="10">
        <v>9312225596</v>
      </c>
      <c r="C856" s="10" t="s">
        <v>951</v>
      </c>
      <c r="D856" s="10">
        <v>187151</v>
      </c>
    </row>
    <row r="857" spans="1:4" ht="26.4" customHeight="1">
      <c r="A857" s="10" t="s">
        <v>1132</v>
      </c>
      <c r="B857" s="10">
        <v>9312554254</v>
      </c>
      <c r="C857" s="10" t="s">
        <v>951</v>
      </c>
      <c r="D857" s="10">
        <v>478595</v>
      </c>
    </row>
    <row r="858" spans="1:4" ht="26.4" customHeight="1">
      <c r="A858" s="10" t="s">
        <v>1133</v>
      </c>
      <c r="B858" s="10">
        <v>9582158415</v>
      </c>
      <c r="C858" s="10" t="s">
        <v>951</v>
      </c>
      <c r="D858" s="10">
        <v>110630</v>
      </c>
    </row>
    <row r="859" spans="1:4" ht="26.4" customHeight="1">
      <c r="A859" s="10" t="s">
        <v>1134</v>
      </c>
      <c r="B859" s="10">
        <v>9868541255</v>
      </c>
      <c r="C859" s="10" t="s">
        <v>951</v>
      </c>
      <c r="D859" s="10">
        <v>130475</v>
      </c>
    </row>
    <row r="860" spans="1:4" ht="26.4" customHeight="1">
      <c r="A860" s="10" t="s">
        <v>487</v>
      </c>
      <c r="B860" s="10">
        <v>9717173457</v>
      </c>
      <c r="C860" s="10" t="s">
        <v>951</v>
      </c>
      <c r="D860" s="10">
        <v>198931</v>
      </c>
    </row>
    <row r="861" spans="1:4" ht="26.4" customHeight="1">
      <c r="A861" s="10" t="s">
        <v>1135</v>
      </c>
      <c r="B861" s="10">
        <v>9899993684</v>
      </c>
      <c r="C861" s="10" t="s">
        <v>951</v>
      </c>
      <c r="D861" s="10">
        <v>474143</v>
      </c>
    </row>
    <row r="862" spans="1:4" ht="26.4" customHeight="1">
      <c r="A862" s="10" t="s">
        <v>1136</v>
      </c>
      <c r="B862" s="10">
        <v>9899886488</v>
      </c>
      <c r="C862" s="10" t="s">
        <v>951</v>
      </c>
      <c r="D862" s="10">
        <v>332614</v>
      </c>
    </row>
    <row r="863" spans="1:4" ht="26.4" customHeight="1">
      <c r="A863" s="10" t="s">
        <v>1137</v>
      </c>
      <c r="B863" s="10">
        <v>9873838111</v>
      </c>
      <c r="C863" s="10" t="s">
        <v>951</v>
      </c>
      <c r="D863" s="10">
        <v>259608</v>
      </c>
    </row>
    <row r="864" spans="1:4" ht="26.4" customHeight="1">
      <c r="A864" s="10" t="s">
        <v>1138</v>
      </c>
      <c r="B864" s="10">
        <v>9815731941</v>
      </c>
      <c r="C864" s="10" t="s">
        <v>951</v>
      </c>
      <c r="D864" s="10">
        <v>149181</v>
      </c>
    </row>
    <row r="865" spans="1:4" ht="26.4" customHeight="1">
      <c r="A865" s="10" t="s">
        <v>1139</v>
      </c>
      <c r="B865" s="10">
        <v>9815582448</v>
      </c>
      <c r="C865" s="10" t="s">
        <v>951</v>
      </c>
      <c r="D865" s="10">
        <v>190249</v>
      </c>
    </row>
    <row r="866" spans="1:4" ht="26.4" customHeight="1">
      <c r="A866" s="10" t="s">
        <v>1140</v>
      </c>
      <c r="B866" s="10">
        <v>9868282377</v>
      </c>
      <c r="C866" s="10" t="s">
        <v>951</v>
      </c>
      <c r="D866" s="10">
        <v>162627</v>
      </c>
    </row>
    <row r="867" spans="1:4" ht="26.4" customHeight="1">
      <c r="A867" s="10" t="s">
        <v>1141</v>
      </c>
      <c r="B867" s="10">
        <v>9811586282</v>
      </c>
      <c r="C867" s="10" t="s">
        <v>951</v>
      </c>
      <c r="D867" s="10">
        <v>324729</v>
      </c>
    </row>
    <row r="868" spans="1:4" ht="26.4" customHeight="1">
      <c r="A868" s="10" t="s">
        <v>1142</v>
      </c>
      <c r="B868" s="10">
        <v>9958294955</v>
      </c>
      <c r="C868" s="10" t="s">
        <v>951</v>
      </c>
      <c r="D868" s="10">
        <v>377841</v>
      </c>
    </row>
    <row r="869" spans="1:4" ht="26.4" customHeight="1">
      <c r="A869" s="10" t="s">
        <v>1143</v>
      </c>
      <c r="B869" s="10">
        <v>9995169155</v>
      </c>
      <c r="C869" s="10" t="s">
        <v>951</v>
      </c>
      <c r="D869" s="10">
        <v>184736</v>
      </c>
    </row>
    <row r="870" spans="1:4" ht="26.4" customHeight="1">
      <c r="A870" s="10" t="s">
        <v>1144</v>
      </c>
      <c r="B870" s="10">
        <v>9873515116</v>
      </c>
      <c r="C870" s="10" t="s">
        <v>951</v>
      </c>
      <c r="D870" s="10">
        <v>188189</v>
      </c>
    </row>
    <row r="871" spans="1:4" ht="26.4" customHeight="1">
      <c r="A871" s="10" t="s">
        <v>1145</v>
      </c>
      <c r="B871" s="10">
        <v>9999429191</v>
      </c>
      <c r="C871" s="10" t="s">
        <v>951</v>
      </c>
      <c r="D871" s="10">
        <v>125927</v>
      </c>
    </row>
    <row r="872" spans="1:4" ht="26.4" customHeight="1">
      <c r="A872" s="10" t="s">
        <v>1146</v>
      </c>
      <c r="B872" s="10">
        <v>9811884122</v>
      </c>
      <c r="C872" s="10" t="s">
        <v>951</v>
      </c>
      <c r="D872" s="10">
        <v>411671</v>
      </c>
    </row>
    <row r="873" spans="1:4" ht="26.4" customHeight="1">
      <c r="A873" s="10" t="s">
        <v>1147</v>
      </c>
      <c r="B873" s="10">
        <v>9312724216</v>
      </c>
      <c r="C873" s="10" t="s">
        <v>951</v>
      </c>
      <c r="D873" s="10">
        <v>237744</v>
      </c>
    </row>
    <row r="874" spans="1:4" ht="26.4" customHeight="1">
      <c r="A874" s="10" t="s">
        <v>1148</v>
      </c>
      <c r="B874" s="10">
        <v>9818635544</v>
      </c>
      <c r="C874" s="10" t="s">
        <v>951</v>
      </c>
      <c r="D874" s="10">
        <v>101353</v>
      </c>
    </row>
    <row r="875" spans="1:4" ht="26.4" customHeight="1">
      <c r="A875" s="10" t="s">
        <v>1149</v>
      </c>
      <c r="B875" s="10">
        <v>9355876836</v>
      </c>
      <c r="C875" s="10" t="s">
        <v>951</v>
      </c>
      <c r="D875" s="10">
        <v>323136</v>
      </c>
    </row>
    <row r="876" spans="1:4" ht="26.4" customHeight="1">
      <c r="A876" s="10" t="s">
        <v>1150</v>
      </c>
      <c r="B876" s="10">
        <v>9815221934</v>
      </c>
      <c r="C876" s="10" t="s">
        <v>951</v>
      </c>
      <c r="D876" s="10">
        <v>156489</v>
      </c>
    </row>
    <row r="877" spans="1:4" ht="26.4" customHeight="1">
      <c r="A877" s="10" t="s">
        <v>1151</v>
      </c>
      <c r="B877" s="10">
        <v>9815511551</v>
      </c>
      <c r="C877" s="10" t="s">
        <v>951</v>
      </c>
      <c r="D877" s="10">
        <v>406012</v>
      </c>
    </row>
    <row r="878" spans="1:4" ht="26.4" customHeight="1">
      <c r="A878" s="10" t="s">
        <v>1152</v>
      </c>
      <c r="B878" s="10">
        <v>9953639985</v>
      </c>
      <c r="C878" s="10" t="s">
        <v>951</v>
      </c>
      <c r="D878" s="10">
        <v>414672</v>
      </c>
    </row>
    <row r="879" spans="1:4" ht="26.4" customHeight="1">
      <c r="A879" s="10" t="s">
        <v>1153</v>
      </c>
      <c r="B879" s="10">
        <v>9818158845</v>
      </c>
      <c r="C879" s="10" t="s">
        <v>951</v>
      </c>
      <c r="D879" s="10">
        <v>492519</v>
      </c>
    </row>
    <row r="880" spans="1:4" ht="26.4" customHeight="1">
      <c r="A880" s="10" t="s">
        <v>1154</v>
      </c>
      <c r="B880" s="10">
        <v>9815181365</v>
      </c>
      <c r="C880" s="10" t="s">
        <v>951</v>
      </c>
      <c r="D880" s="10">
        <v>129368</v>
      </c>
    </row>
    <row r="881" spans="1:4" ht="26.4" customHeight="1">
      <c r="A881" s="10" t="s">
        <v>1155</v>
      </c>
      <c r="B881" s="10">
        <v>9815758231</v>
      </c>
      <c r="C881" s="10" t="s">
        <v>951</v>
      </c>
      <c r="D881" s="10">
        <v>442613</v>
      </c>
    </row>
    <row r="882" spans="1:4" ht="26.4" customHeight="1">
      <c r="A882" s="10" t="s">
        <v>1156</v>
      </c>
      <c r="B882" s="10">
        <v>9811515256</v>
      </c>
      <c r="C882" s="10" t="s">
        <v>951</v>
      </c>
      <c r="D882" s="10">
        <v>157663</v>
      </c>
    </row>
    <row r="883" spans="1:4" ht="26.4" customHeight="1">
      <c r="A883" s="10" t="s">
        <v>1157</v>
      </c>
      <c r="B883" s="10">
        <v>9899548375</v>
      </c>
      <c r="C883" s="10" t="s">
        <v>951</v>
      </c>
      <c r="D883" s="10">
        <v>222696</v>
      </c>
    </row>
    <row r="884" spans="1:4" ht="26.4" customHeight="1">
      <c r="A884" s="10" t="s">
        <v>1158</v>
      </c>
      <c r="B884" s="10">
        <v>9815563555</v>
      </c>
      <c r="C884" s="10" t="s">
        <v>951</v>
      </c>
      <c r="D884" s="10">
        <v>487599</v>
      </c>
    </row>
    <row r="885" spans="1:4" ht="26.4" customHeight="1">
      <c r="A885" s="10" t="s">
        <v>1159</v>
      </c>
      <c r="B885" s="10">
        <v>9815188929</v>
      </c>
      <c r="C885" s="10" t="s">
        <v>951</v>
      </c>
      <c r="D885" s="10">
        <v>184111</v>
      </c>
    </row>
    <row r="886" spans="1:4" ht="26.4" customHeight="1">
      <c r="A886" s="10" t="s">
        <v>1160</v>
      </c>
      <c r="B886" s="10">
        <v>9818758151</v>
      </c>
      <c r="C886" s="10" t="s">
        <v>951</v>
      </c>
      <c r="D886" s="10">
        <v>207750</v>
      </c>
    </row>
    <row r="887" spans="1:4" ht="26.4" customHeight="1">
      <c r="A887" s="10" t="s">
        <v>1161</v>
      </c>
      <c r="B887" s="10">
        <v>9815599511</v>
      </c>
      <c r="C887" s="10" t="s">
        <v>951</v>
      </c>
      <c r="D887" s="10">
        <v>333304</v>
      </c>
    </row>
    <row r="888" spans="1:4" ht="26.4" customHeight="1">
      <c r="A888" s="10" t="s">
        <v>1162</v>
      </c>
      <c r="B888" s="10">
        <v>9818185685</v>
      </c>
      <c r="C888" s="10" t="s">
        <v>951</v>
      </c>
      <c r="D888" s="10">
        <v>426817</v>
      </c>
    </row>
    <row r="889" spans="1:4" ht="26.4" customHeight="1">
      <c r="A889" s="10" t="s">
        <v>1163</v>
      </c>
      <c r="B889" s="10">
        <v>9958591741</v>
      </c>
      <c r="C889" s="10" t="s">
        <v>951</v>
      </c>
      <c r="D889" s="10">
        <v>152134</v>
      </c>
    </row>
    <row r="890" spans="1:4" ht="26.4" customHeight="1">
      <c r="A890" s="10" t="s">
        <v>1164</v>
      </c>
      <c r="B890" s="10">
        <v>9871698428</v>
      </c>
      <c r="C890" s="10" t="s">
        <v>951</v>
      </c>
      <c r="D890" s="10">
        <v>213850</v>
      </c>
    </row>
    <row r="891" spans="1:4" ht="26.4" customHeight="1">
      <c r="A891" s="10" t="s">
        <v>1165</v>
      </c>
      <c r="B891" s="10">
        <v>8855515544</v>
      </c>
      <c r="C891" s="10" t="s">
        <v>951</v>
      </c>
      <c r="D891" s="10">
        <v>425991</v>
      </c>
    </row>
    <row r="892" spans="1:4" ht="26.4" customHeight="1">
      <c r="A892" s="10" t="s">
        <v>1166</v>
      </c>
      <c r="B892" s="10">
        <v>9811182235</v>
      </c>
      <c r="C892" s="10" t="s">
        <v>951</v>
      </c>
      <c r="D892" s="10">
        <v>374140</v>
      </c>
    </row>
    <row r="893" spans="1:4" ht="26.4" customHeight="1">
      <c r="A893" s="10" t="s">
        <v>1167</v>
      </c>
      <c r="B893" s="10">
        <v>9815563214</v>
      </c>
      <c r="C893" s="10" t="s">
        <v>951</v>
      </c>
      <c r="D893" s="10">
        <v>268888</v>
      </c>
    </row>
    <row r="894" spans="1:4" ht="26.4" customHeight="1">
      <c r="A894" s="10" t="s">
        <v>1168</v>
      </c>
      <c r="B894" s="10">
        <v>9999517658</v>
      </c>
      <c r="C894" s="10" t="s">
        <v>951</v>
      </c>
      <c r="D894" s="10">
        <v>170027</v>
      </c>
    </row>
    <row r="895" spans="1:4" ht="26.4" customHeight="1">
      <c r="A895" s="10" t="s">
        <v>1169</v>
      </c>
      <c r="B895" s="10">
        <v>9815533633</v>
      </c>
      <c r="C895" s="10" t="s">
        <v>951</v>
      </c>
      <c r="D895" s="10">
        <v>350489</v>
      </c>
    </row>
    <row r="896" spans="1:4" ht="26.4" customHeight="1">
      <c r="A896" s="10" t="s">
        <v>1170</v>
      </c>
      <c r="B896" s="10">
        <v>9711547524</v>
      </c>
      <c r="C896" s="10" t="s">
        <v>951</v>
      </c>
      <c r="D896" s="10">
        <v>459038</v>
      </c>
    </row>
    <row r="897" spans="1:4" ht="26.4" customHeight="1">
      <c r="A897" s="10" t="s">
        <v>1171</v>
      </c>
      <c r="B897" s="10">
        <v>9999438385</v>
      </c>
      <c r="C897" s="10" t="s">
        <v>951</v>
      </c>
      <c r="D897" s="10">
        <v>316348</v>
      </c>
    </row>
    <row r="898" spans="1:4" ht="26.4" customHeight="1">
      <c r="A898" s="10" t="s">
        <v>1172</v>
      </c>
      <c r="B898" s="10">
        <v>9818915173</v>
      </c>
      <c r="C898" s="10" t="s">
        <v>951</v>
      </c>
      <c r="D898" s="10">
        <v>194946</v>
      </c>
    </row>
    <row r="899" spans="1:4" ht="26.4" customHeight="1">
      <c r="A899" s="10" t="s">
        <v>1173</v>
      </c>
      <c r="B899" s="10">
        <v>9312511883</v>
      </c>
      <c r="C899" s="10" t="s">
        <v>951</v>
      </c>
      <c r="D899" s="10">
        <v>275116</v>
      </c>
    </row>
    <row r="900" spans="1:4" ht="26.4" customHeight="1">
      <c r="A900" s="10" t="s">
        <v>1174</v>
      </c>
      <c r="B900" s="10">
        <v>9811273535</v>
      </c>
      <c r="C900" s="10" t="s">
        <v>951</v>
      </c>
      <c r="D900" s="10">
        <v>381184</v>
      </c>
    </row>
    <row r="901" spans="1:4" ht="26.4" customHeight="1">
      <c r="A901" s="10" t="s">
        <v>1175</v>
      </c>
      <c r="B901" s="10">
        <v>9815552911</v>
      </c>
      <c r="C901" s="10" t="s">
        <v>951</v>
      </c>
      <c r="D901" s="10">
        <v>258414</v>
      </c>
    </row>
    <row r="902" spans="1:4" ht="26.4" customHeight="1">
      <c r="A902" s="10" t="s">
        <v>1176</v>
      </c>
      <c r="B902" s="10">
        <v>8855324443</v>
      </c>
      <c r="C902" s="10" t="s">
        <v>951</v>
      </c>
      <c r="D902" s="10">
        <v>355258</v>
      </c>
    </row>
    <row r="903" spans="1:4" ht="26.4" customHeight="1">
      <c r="A903" s="10" t="s">
        <v>1177</v>
      </c>
      <c r="B903" s="10">
        <v>9815283153</v>
      </c>
      <c r="C903" s="10" t="s">
        <v>951</v>
      </c>
      <c r="D903" s="10">
        <v>485303</v>
      </c>
    </row>
    <row r="904" spans="1:4" ht="26.4" customHeight="1">
      <c r="A904" s="10" t="s">
        <v>1178</v>
      </c>
      <c r="B904" s="10">
        <v>9915377448</v>
      </c>
      <c r="C904" s="10" t="s">
        <v>951</v>
      </c>
      <c r="D904" s="10">
        <v>171711</v>
      </c>
    </row>
    <row r="905" spans="1:4" ht="26.4" customHeight="1">
      <c r="A905" s="10" t="s">
        <v>1179</v>
      </c>
      <c r="B905" s="10">
        <v>9999788949</v>
      </c>
      <c r="C905" s="10" t="s">
        <v>951</v>
      </c>
      <c r="D905" s="10">
        <v>298338</v>
      </c>
    </row>
    <row r="906" spans="1:4" ht="26.4" customHeight="1">
      <c r="A906" s="10" t="s">
        <v>1180</v>
      </c>
      <c r="B906" s="10">
        <v>9711298556</v>
      </c>
      <c r="C906" s="10" t="s">
        <v>951</v>
      </c>
      <c r="D906" s="10">
        <v>311225</v>
      </c>
    </row>
    <row r="907" spans="1:4" ht="26.4" customHeight="1">
      <c r="A907" s="10" t="s">
        <v>1181</v>
      </c>
      <c r="B907" s="10">
        <v>9717557446</v>
      </c>
      <c r="C907" s="10" t="s">
        <v>951</v>
      </c>
      <c r="D907" s="10">
        <v>189122</v>
      </c>
    </row>
    <row r="908" spans="1:4" ht="26.4" customHeight="1">
      <c r="A908" s="10" t="s">
        <v>1182</v>
      </c>
      <c r="B908" s="10">
        <v>9815169165</v>
      </c>
      <c r="C908" s="10" t="s">
        <v>951</v>
      </c>
      <c r="D908" s="10">
        <v>123996</v>
      </c>
    </row>
    <row r="909" spans="1:4" ht="26.4" customHeight="1">
      <c r="A909" s="10" t="s">
        <v>1183</v>
      </c>
      <c r="B909" s="10">
        <v>9811155587</v>
      </c>
      <c r="C909" s="10" t="s">
        <v>951</v>
      </c>
      <c r="D909" s="10">
        <v>362044</v>
      </c>
    </row>
    <row r="910" spans="1:4" ht="26.4" customHeight="1">
      <c r="A910" s="10" t="s">
        <v>1184</v>
      </c>
      <c r="B910" s="10">
        <v>9915828885</v>
      </c>
      <c r="C910" s="10" t="s">
        <v>951</v>
      </c>
      <c r="D910" s="10">
        <v>288346</v>
      </c>
    </row>
    <row r="911" spans="1:4" ht="26.4" customHeight="1">
      <c r="A911" s="10" t="s">
        <v>1185</v>
      </c>
      <c r="B911" s="10">
        <v>9915455443</v>
      </c>
      <c r="C911" s="10" t="s">
        <v>951</v>
      </c>
      <c r="D911" s="10">
        <v>361887</v>
      </c>
    </row>
    <row r="912" spans="1:4" ht="26.4" customHeight="1">
      <c r="A912" s="10" t="s">
        <v>1186</v>
      </c>
      <c r="B912" s="10">
        <v>9995168916</v>
      </c>
      <c r="C912" s="10" t="s">
        <v>951</v>
      </c>
      <c r="D912" s="10">
        <v>126813</v>
      </c>
    </row>
    <row r="913" spans="1:4" ht="26.4" customHeight="1">
      <c r="A913" s="10" t="s">
        <v>1187</v>
      </c>
      <c r="B913" s="10">
        <v>9818782222</v>
      </c>
      <c r="C913" s="10" t="s">
        <v>951</v>
      </c>
      <c r="D913" s="10">
        <v>494590</v>
      </c>
    </row>
    <row r="914" spans="1:4" ht="26.4" customHeight="1">
      <c r="A914" s="10" t="s">
        <v>1188</v>
      </c>
      <c r="B914" s="10">
        <v>9971597679</v>
      </c>
      <c r="C914" s="10" t="s">
        <v>951</v>
      </c>
      <c r="D914" s="10">
        <v>270420</v>
      </c>
    </row>
    <row r="915" spans="1:4" ht="26.4" customHeight="1">
      <c r="A915" s="10" t="s">
        <v>1189</v>
      </c>
      <c r="B915" s="10">
        <v>9871158274</v>
      </c>
      <c r="C915" s="10" t="s">
        <v>951</v>
      </c>
      <c r="D915" s="10">
        <v>165128</v>
      </c>
    </row>
    <row r="916" spans="1:4" ht="26.4" customHeight="1">
      <c r="A916" s="10" t="s">
        <v>1190</v>
      </c>
      <c r="B916" s="10">
        <v>9815268625</v>
      </c>
      <c r="C916" s="10" t="s">
        <v>951</v>
      </c>
      <c r="D916" s="10">
        <v>346731</v>
      </c>
    </row>
    <row r="917" spans="1:4" ht="26.4" customHeight="1">
      <c r="A917" s="10" t="s">
        <v>1191</v>
      </c>
      <c r="B917" s="10">
        <v>9871148646</v>
      </c>
      <c r="C917" s="10" t="s">
        <v>951</v>
      </c>
      <c r="D917" s="10">
        <v>347714</v>
      </c>
    </row>
    <row r="918" spans="1:4" ht="26.4" customHeight="1">
      <c r="A918" s="10" t="s">
        <v>1192</v>
      </c>
      <c r="B918" s="10">
        <v>9873995599</v>
      </c>
      <c r="C918" s="10" t="s">
        <v>951</v>
      </c>
      <c r="D918" s="10">
        <v>328802</v>
      </c>
    </row>
    <row r="919" spans="1:4" ht="26.4" customHeight="1">
      <c r="A919" s="10" t="s">
        <v>1193</v>
      </c>
      <c r="B919" s="10">
        <v>9999975557</v>
      </c>
      <c r="C919" s="10" t="s">
        <v>951</v>
      </c>
      <c r="D919" s="10">
        <v>361580</v>
      </c>
    </row>
    <row r="920" spans="1:4" ht="26.4" customHeight="1">
      <c r="A920" s="10" t="s">
        <v>1194</v>
      </c>
      <c r="B920" s="10">
        <v>9815235854</v>
      </c>
      <c r="C920" s="10" t="s">
        <v>951</v>
      </c>
      <c r="D920" s="10">
        <v>334998</v>
      </c>
    </row>
    <row r="921" spans="1:4" ht="26.4" customHeight="1">
      <c r="A921" s="10" t="s">
        <v>1195</v>
      </c>
      <c r="B921" s="10">
        <v>9655568788</v>
      </c>
      <c r="C921" s="10" t="s">
        <v>951</v>
      </c>
      <c r="D921" s="10">
        <v>283576</v>
      </c>
    </row>
    <row r="922" spans="1:4" ht="26.4" customHeight="1">
      <c r="A922" s="10" t="s">
        <v>1196</v>
      </c>
      <c r="B922" s="10">
        <v>9811835819</v>
      </c>
      <c r="C922" s="10" t="s">
        <v>951</v>
      </c>
      <c r="D922" s="10">
        <v>164706</v>
      </c>
    </row>
    <row r="923" spans="1:4" ht="26.4" customHeight="1">
      <c r="A923" s="10" t="s">
        <v>1197</v>
      </c>
      <c r="B923" s="10">
        <v>9815556115</v>
      </c>
      <c r="C923" s="10" t="s">
        <v>951</v>
      </c>
      <c r="D923" s="10">
        <v>469642</v>
      </c>
    </row>
    <row r="924" spans="1:4" ht="26.4" customHeight="1">
      <c r="A924" s="10" t="s">
        <v>1198</v>
      </c>
      <c r="B924" s="10">
        <v>9999554545</v>
      </c>
      <c r="C924" s="10" t="s">
        <v>951</v>
      </c>
      <c r="D924" s="10">
        <v>402392</v>
      </c>
    </row>
    <row r="925" spans="1:4" ht="26.4" customHeight="1">
      <c r="A925" s="10" t="s">
        <v>1199</v>
      </c>
      <c r="B925" s="10">
        <v>9899222555</v>
      </c>
      <c r="C925" s="10" t="s">
        <v>951</v>
      </c>
      <c r="D925" s="10">
        <v>328711</v>
      </c>
    </row>
    <row r="926" spans="1:4" ht="26.4" customHeight="1">
      <c r="A926" s="10" t="s">
        <v>1200</v>
      </c>
      <c r="B926" s="10">
        <v>9815298945</v>
      </c>
      <c r="C926" s="10" t="s">
        <v>951</v>
      </c>
      <c r="D926" s="10">
        <v>100285</v>
      </c>
    </row>
    <row r="927" spans="1:4" ht="26.4" customHeight="1">
      <c r="A927" s="10" t="s">
        <v>1201</v>
      </c>
      <c r="B927" s="10">
        <v>9911886577</v>
      </c>
      <c r="C927" s="10" t="s">
        <v>951</v>
      </c>
      <c r="D927" s="10">
        <v>476925</v>
      </c>
    </row>
    <row r="928" spans="1:4" ht="26.4" customHeight="1">
      <c r="A928" s="10" t="s">
        <v>1202</v>
      </c>
      <c r="B928" s="10">
        <v>9213355155</v>
      </c>
      <c r="C928" s="10" t="s">
        <v>951</v>
      </c>
      <c r="D928" s="10">
        <v>192284</v>
      </c>
    </row>
    <row r="929" spans="1:4" ht="26.4" customHeight="1">
      <c r="A929" s="10" t="s">
        <v>1203</v>
      </c>
      <c r="B929" s="10">
        <v>9899486271</v>
      </c>
      <c r="C929" s="10" t="s">
        <v>951</v>
      </c>
      <c r="D929" s="10">
        <v>355555</v>
      </c>
    </row>
    <row r="930" spans="1:4" ht="26.4" customHeight="1">
      <c r="A930" s="10" t="s">
        <v>1204</v>
      </c>
      <c r="B930" s="10">
        <v>9871378586</v>
      </c>
      <c r="C930" s="10" t="s">
        <v>951</v>
      </c>
      <c r="D930" s="10">
        <v>111804</v>
      </c>
    </row>
    <row r="931" spans="1:4" ht="26.4" customHeight="1">
      <c r="A931" s="10" t="s">
        <v>1205</v>
      </c>
      <c r="B931" s="10">
        <v>9873662566</v>
      </c>
      <c r="C931" s="10" t="s">
        <v>951</v>
      </c>
      <c r="D931" s="10">
        <v>406021</v>
      </c>
    </row>
    <row r="932" spans="1:4" ht="26.4" customHeight="1">
      <c r="A932" s="10" t="s">
        <v>1206</v>
      </c>
      <c r="B932" s="10">
        <v>9312455877</v>
      </c>
      <c r="C932" s="10" t="s">
        <v>951</v>
      </c>
      <c r="D932" s="10">
        <v>181013</v>
      </c>
    </row>
    <row r="933" spans="1:4" ht="26.4" customHeight="1">
      <c r="A933" s="10" t="s">
        <v>1207</v>
      </c>
      <c r="B933" s="10">
        <v>9815222215</v>
      </c>
      <c r="C933" s="10" t="s">
        <v>951</v>
      </c>
      <c r="D933" s="10">
        <v>211531</v>
      </c>
    </row>
    <row r="934" spans="1:4" ht="26.4" customHeight="1">
      <c r="A934" s="10" t="s">
        <v>1208</v>
      </c>
      <c r="B934" s="10">
        <v>9315466465</v>
      </c>
      <c r="C934" s="10" t="s">
        <v>951</v>
      </c>
      <c r="D934" s="10">
        <v>113040</v>
      </c>
    </row>
    <row r="935" spans="1:4" ht="26.4" customHeight="1">
      <c r="A935" s="10" t="s">
        <v>1209</v>
      </c>
      <c r="B935" s="10">
        <v>9891161349</v>
      </c>
      <c r="C935" s="10" t="s">
        <v>951</v>
      </c>
      <c r="D935" s="10">
        <v>113046</v>
      </c>
    </row>
    <row r="936" spans="1:4" ht="26.4" customHeight="1">
      <c r="A936" s="10" t="s">
        <v>1210</v>
      </c>
      <c r="B936" s="10">
        <v>9718852477</v>
      </c>
      <c r="C936" s="10" t="s">
        <v>951</v>
      </c>
      <c r="D936" s="10">
        <v>162717</v>
      </c>
    </row>
    <row r="937" spans="1:4" ht="26.4" customHeight="1">
      <c r="A937" s="10" t="s">
        <v>1211</v>
      </c>
      <c r="B937" s="10">
        <v>9815769955</v>
      </c>
      <c r="C937" s="10" t="s">
        <v>951</v>
      </c>
      <c r="D937" s="10">
        <v>185866</v>
      </c>
    </row>
    <row r="938" spans="1:4" ht="26.4" customHeight="1">
      <c r="A938" s="10" t="s">
        <v>1212</v>
      </c>
      <c r="B938" s="10">
        <v>9999997457</v>
      </c>
      <c r="C938" s="10" t="s">
        <v>951</v>
      </c>
      <c r="D938" s="10">
        <v>178409</v>
      </c>
    </row>
    <row r="939" spans="1:4" ht="26.4" customHeight="1">
      <c r="A939" s="10" t="s">
        <v>1213</v>
      </c>
      <c r="B939" s="10">
        <v>9971646815</v>
      </c>
      <c r="C939" s="10" t="s">
        <v>951</v>
      </c>
      <c r="D939" s="10">
        <v>224079</v>
      </c>
    </row>
    <row r="940" spans="1:4" ht="26.4" customHeight="1">
      <c r="A940" s="10" t="s">
        <v>1214</v>
      </c>
      <c r="B940" s="10">
        <v>9815483846</v>
      </c>
      <c r="C940" s="10" t="s">
        <v>951</v>
      </c>
      <c r="D940" s="10">
        <v>465699</v>
      </c>
    </row>
    <row r="941" spans="1:4" ht="26.4" customHeight="1">
      <c r="A941" s="10" t="s">
        <v>1215</v>
      </c>
      <c r="B941" s="10">
        <v>9313565757</v>
      </c>
      <c r="C941" s="10" t="s">
        <v>951</v>
      </c>
      <c r="D941" s="10">
        <v>455216</v>
      </c>
    </row>
    <row r="942" spans="1:4" ht="26.4" customHeight="1">
      <c r="A942" s="10" t="s">
        <v>1216</v>
      </c>
      <c r="B942" s="10">
        <v>9873622319</v>
      </c>
      <c r="C942" s="10" t="s">
        <v>951</v>
      </c>
      <c r="D942" s="10">
        <v>294938</v>
      </c>
    </row>
    <row r="943" spans="1:4" ht="26.4" customHeight="1">
      <c r="A943" s="10" t="s">
        <v>1217</v>
      </c>
      <c r="B943" s="10">
        <v>9815885887</v>
      </c>
      <c r="C943" s="10" t="s">
        <v>951</v>
      </c>
      <c r="D943" s="10">
        <v>201652</v>
      </c>
    </row>
    <row r="944" spans="1:4" ht="26.4" customHeight="1">
      <c r="A944" s="10" t="s">
        <v>1218</v>
      </c>
      <c r="B944" s="10">
        <v>9999915344</v>
      </c>
      <c r="C944" s="10" t="s">
        <v>951</v>
      </c>
      <c r="D944" s="10">
        <v>477467</v>
      </c>
    </row>
    <row r="945" spans="1:4" ht="26.4" customHeight="1">
      <c r="A945" s="10" t="s">
        <v>1219</v>
      </c>
      <c r="B945" s="10">
        <v>9815711273</v>
      </c>
      <c r="C945" s="10" t="s">
        <v>951</v>
      </c>
      <c r="D945" s="10">
        <v>275538</v>
      </c>
    </row>
    <row r="946" spans="1:4" ht="26.4" customHeight="1">
      <c r="A946" s="10" t="s">
        <v>1220</v>
      </c>
      <c r="B946" s="10">
        <v>9818132822</v>
      </c>
      <c r="C946" s="10" t="s">
        <v>951</v>
      </c>
      <c r="D946" s="10">
        <v>356159</v>
      </c>
    </row>
    <row r="947" spans="1:4" ht="26.4" customHeight="1">
      <c r="A947" s="10" t="s">
        <v>1221</v>
      </c>
      <c r="B947" s="10">
        <v>9655695338</v>
      </c>
      <c r="C947" s="10" t="s">
        <v>951</v>
      </c>
      <c r="D947" s="10">
        <v>286579</v>
      </c>
    </row>
    <row r="948" spans="1:4" ht="26.4" customHeight="1">
      <c r="A948" s="10" t="s">
        <v>1222</v>
      </c>
      <c r="B948" s="10">
        <v>9899527744</v>
      </c>
      <c r="C948" s="10" t="s">
        <v>951</v>
      </c>
      <c r="D948" s="10">
        <v>251016</v>
      </c>
    </row>
    <row r="949" spans="1:4" ht="26.4" customHeight="1">
      <c r="A949" s="10" t="s">
        <v>1223</v>
      </c>
      <c r="B949" s="10">
        <v>9811478541</v>
      </c>
      <c r="C949" s="10" t="s">
        <v>951</v>
      </c>
      <c r="D949" s="10">
        <v>263726</v>
      </c>
    </row>
    <row r="950" spans="1:4" ht="26.4" customHeight="1">
      <c r="A950" s="10" t="s">
        <v>1224</v>
      </c>
      <c r="B950" s="10">
        <v>9815273982</v>
      </c>
      <c r="C950" s="10" t="s">
        <v>951</v>
      </c>
      <c r="D950" s="10">
        <v>489624</v>
      </c>
    </row>
    <row r="951" spans="1:4" ht="26.4" customHeight="1">
      <c r="A951" s="10" t="s">
        <v>1225</v>
      </c>
      <c r="B951" s="10">
        <v>9811536441</v>
      </c>
      <c r="C951" s="10" t="s">
        <v>951</v>
      </c>
      <c r="D951" s="10">
        <v>238822</v>
      </c>
    </row>
    <row r="952" spans="1:4" ht="26.4" customHeight="1">
      <c r="A952" s="10" t="s">
        <v>1226</v>
      </c>
      <c r="B952" s="10">
        <v>9811114499</v>
      </c>
      <c r="C952" s="10" t="s">
        <v>951</v>
      </c>
      <c r="D952" s="10">
        <v>314115</v>
      </c>
    </row>
    <row r="953" spans="1:4" ht="26.4" customHeight="1">
      <c r="A953" s="10" t="s">
        <v>1227</v>
      </c>
      <c r="B953" s="10">
        <v>9212721131</v>
      </c>
      <c r="C953" s="10" t="s">
        <v>951</v>
      </c>
      <c r="D953" s="10">
        <v>356153</v>
      </c>
    </row>
    <row r="954" spans="1:4" ht="26.4" customHeight="1">
      <c r="A954" s="10" t="s">
        <v>1228</v>
      </c>
      <c r="B954" s="10">
        <v>9999531238</v>
      </c>
      <c r="C954" s="10" t="s">
        <v>951</v>
      </c>
      <c r="D954" s="10">
        <v>284997</v>
      </c>
    </row>
    <row r="955" spans="1:4" ht="26.4" customHeight="1">
      <c r="A955" s="10" t="s">
        <v>1229</v>
      </c>
      <c r="B955" s="10">
        <v>9717286464</v>
      </c>
      <c r="C955" s="10" t="s">
        <v>951</v>
      </c>
      <c r="D955" s="10">
        <v>137566</v>
      </c>
    </row>
    <row r="956" spans="1:4" ht="26.4" customHeight="1">
      <c r="A956" s="10" t="s">
        <v>1230</v>
      </c>
      <c r="B956" s="10">
        <v>9811285895</v>
      </c>
      <c r="C956" s="10" t="s">
        <v>951</v>
      </c>
      <c r="D956" s="10">
        <v>413198</v>
      </c>
    </row>
    <row r="957" spans="1:4" ht="26.4" customHeight="1">
      <c r="A957" s="10" t="s">
        <v>1231</v>
      </c>
      <c r="B957" s="10">
        <v>9811511848</v>
      </c>
      <c r="C957" s="10" t="s">
        <v>951</v>
      </c>
      <c r="D957" s="10">
        <v>263304</v>
      </c>
    </row>
    <row r="958" spans="1:4" ht="26.4" customHeight="1">
      <c r="A958" s="10" t="s">
        <v>1232</v>
      </c>
      <c r="B958" s="10">
        <v>9312245951</v>
      </c>
      <c r="C958" s="10" t="s">
        <v>951</v>
      </c>
      <c r="D958" s="10">
        <v>453330</v>
      </c>
    </row>
    <row r="959" spans="1:4" ht="26.4" customHeight="1">
      <c r="A959" s="10" t="s">
        <v>1233</v>
      </c>
      <c r="B959" s="10">
        <v>9815574977</v>
      </c>
      <c r="C959" s="10" t="s">
        <v>951</v>
      </c>
      <c r="D959" s="10">
        <v>351309</v>
      </c>
    </row>
    <row r="960" spans="1:4" ht="26.4" customHeight="1">
      <c r="A960" s="10" t="s">
        <v>1234</v>
      </c>
      <c r="B960" s="10">
        <v>9811564988</v>
      </c>
      <c r="C960" s="10" t="s">
        <v>951</v>
      </c>
      <c r="D960" s="10">
        <v>288048</v>
      </c>
    </row>
    <row r="961" spans="1:4" ht="26.4" customHeight="1">
      <c r="A961" s="10" t="s">
        <v>1235</v>
      </c>
      <c r="B961" s="10">
        <v>9871855769</v>
      </c>
      <c r="C961" s="10" t="s">
        <v>951</v>
      </c>
      <c r="D961" s="10">
        <v>159420</v>
      </c>
    </row>
    <row r="962" spans="1:4" ht="26.4" customHeight="1">
      <c r="A962" s="10" t="s">
        <v>1236</v>
      </c>
      <c r="B962" s="10">
        <v>9811252478</v>
      </c>
      <c r="C962" s="10" t="s">
        <v>951</v>
      </c>
      <c r="D962" s="10">
        <v>322047</v>
      </c>
    </row>
    <row r="963" spans="1:4" ht="26.4" customHeight="1">
      <c r="A963" s="10" t="s">
        <v>1237</v>
      </c>
      <c r="B963" s="10">
        <v>9899852833</v>
      </c>
      <c r="C963" s="10" t="s">
        <v>951</v>
      </c>
      <c r="D963" s="10">
        <v>420387</v>
      </c>
    </row>
    <row r="964" spans="1:4" ht="26.4" customHeight="1">
      <c r="A964" s="10" t="s">
        <v>1238</v>
      </c>
      <c r="B964" s="10">
        <v>9818552445</v>
      </c>
      <c r="C964" s="10" t="s">
        <v>951</v>
      </c>
      <c r="D964" s="10">
        <v>334834</v>
      </c>
    </row>
    <row r="965" spans="1:4" ht="26.4" customHeight="1">
      <c r="A965" s="10" t="s">
        <v>1239</v>
      </c>
      <c r="B965" s="10">
        <v>9915781155</v>
      </c>
      <c r="C965" s="10" t="s">
        <v>951</v>
      </c>
      <c r="D965" s="10">
        <v>416315</v>
      </c>
    </row>
    <row r="966" spans="1:4" ht="26.4" customHeight="1">
      <c r="A966" s="10" t="s">
        <v>1240</v>
      </c>
      <c r="B966" s="10">
        <v>9312432756</v>
      </c>
      <c r="C966" s="10" t="s">
        <v>951</v>
      </c>
      <c r="D966" s="10">
        <v>386871</v>
      </c>
    </row>
    <row r="967" spans="1:4" ht="26.4" customHeight="1">
      <c r="A967" s="10" t="s">
        <v>1241</v>
      </c>
      <c r="B967" s="10">
        <v>9811133781</v>
      </c>
      <c r="C967" s="10" t="s">
        <v>951</v>
      </c>
      <c r="D967" s="10">
        <v>111203</v>
      </c>
    </row>
    <row r="968" spans="1:4" ht="26.4" customHeight="1">
      <c r="A968" s="10" t="s">
        <v>1242</v>
      </c>
      <c r="B968" s="10">
        <v>9811156353</v>
      </c>
      <c r="C968" s="10" t="s">
        <v>951</v>
      </c>
      <c r="D968" s="10">
        <v>366655</v>
      </c>
    </row>
    <row r="969" spans="1:4" ht="26.4" customHeight="1">
      <c r="A969" s="10" t="s">
        <v>1243</v>
      </c>
      <c r="B969" s="10">
        <v>9654459244</v>
      </c>
      <c r="C969" s="10" t="s">
        <v>951</v>
      </c>
      <c r="D969" s="10">
        <v>283871</v>
      </c>
    </row>
    <row r="970" spans="1:4" ht="26.4" customHeight="1">
      <c r="A970" s="10" t="s">
        <v>1244</v>
      </c>
      <c r="B970" s="10">
        <v>9811359559</v>
      </c>
      <c r="C970" s="10" t="s">
        <v>951</v>
      </c>
      <c r="D970" s="10">
        <v>220932</v>
      </c>
    </row>
    <row r="971" spans="1:4" ht="26.4" customHeight="1">
      <c r="A971" s="10" t="s">
        <v>1245</v>
      </c>
      <c r="B971" s="10">
        <v>9811577794</v>
      </c>
      <c r="C971" s="10" t="s">
        <v>951</v>
      </c>
      <c r="D971" s="10">
        <v>164722</v>
      </c>
    </row>
    <row r="972" spans="1:4" ht="26.4" customHeight="1">
      <c r="A972" s="10" t="s">
        <v>1246</v>
      </c>
      <c r="B972" s="10">
        <v>9871592244</v>
      </c>
      <c r="C972" s="10" t="s">
        <v>951</v>
      </c>
      <c r="D972" s="10">
        <v>291152</v>
      </c>
    </row>
    <row r="973" spans="1:4" ht="26.4" customHeight="1">
      <c r="A973" s="10" t="s">
        <v>1247</v>
      </c>
      <c r="B973" s="10">
        <v>9958385144</v>
      </c>
      <c r="C973" s="10" t="s">
        <v>951</v>
      </c>
      <c r="D973" s="10">
        <v>478647</v>
      </c>
    </row>
    <row r="974" spans="1:4" ht="26.4" customHeight="1">
      <c r="A974" s="10" t="s">
        <v>1248</v>
      </c>
      <c r="B974" s="10">
        <v>9312291338</v>
      </c>
      <c r="C974" s="10" t="s">
        <v>951</v>
      </c>
      <c r="D974" s="10">
        <v>171806</v>
      </c>
    </row>
    <row r="975" spans="1:4" ht="26.4" customHeight="1">
      <c r="A975" s="10" t="s">
        <v>1249</v>
      </c>
      <c r="B975" s="10">
        <v>9811555575</v>
      </c>
      <c r="C975" s="10" t="s">
        <v>951</v>
      </c>
      <c r="D975" s="10">
        <v>351542</v>
      </c>
    </row>
    <row r="976" spans="1:4" ht="26.4" customHeight="1">
      <c r="A976" s="10" t="s">
        <v>1250</v>
      </c>
      <c r="B976" s="10">
        <v>9565567373</v>
      </c>
      <c r="C976" s="10" t="s">
        <v>951</v>
      </c>
      <c r="D976" s="10">
        <v>206999</v>
      </c>
    </row>
    <row r="977" spans="1:4" ht="26.4" customHeight="1">
      <c r="A977" s="10" t="s">
        <v>1251</v>
      </c>
      <c r="B977" s="10">
        <v>9815994498</v>
      </c>
      <c r="C977" s="10" t="s">
        <v>951</v>
      </c>
      <c r="D977" s="10">
        <v>205957</v>
      </c>
    </row>
    <row r="978" spans="1:4" ht="26.4" customHeight="1">
      <c r="A978" s="10" t="s">
        <v>1252</v>
      </c>
      <c r="B978" s="10">
        <v>9815295221</v>
      </c>
      <c r="C978" s="10" t="s">
        <v>951</v>
      </c>
      <c r="D978" s="10">
        <v>248275</v>
      </c>
    </row>
    <row r="979" spans="1:4" ht="26.4" customHeight="1">
      <c r="A979" s="10" t="s">
        <v>1253</v>
      </c>
      <c r="B979" s="10">
        <v>9811259858</v>
      </c>
      <c r="C979" s="10" t="s">
        <v>951</v>
      </c>
      <c r="D979" s="10">
        <v>470128</v>
      </c>
    </row>
    <row r="980" spans="1:4" ht="26.4" customHeight="1">
      <c r="A980" s="10" t="s">
        <v>1254</v>
      </c>
      <c r="B980" s="10">
        <v>9811523417</v>
      </c>
      <c r="C980" s="10" t="s">
        <v>951</v>
      </c>
      <c r="D980" s="10">
        <v>223288</v>
      </c>
    </row>
    <row r="981" spans="1:4" ht="26.4" customHeight="1">
      <c r="A981" s="10" t="s">
        <v>1255</v>
      </c>
      <c r="B981" s="10">
        <v>9716774999</v>
      </c>
      <c r="C981" s="10" t="s">
        <v>951</v>
      </c>
      <c r="D981" s="10">
        <v>138546</v>
      </c>
    </row>
    <row r="982" spans="1:4" ht="26.4" customHeight="1">
      <c r="A982" s="10" t="s">
        <v>1256</v>
      </c>
      <c r="B982" s="10">
        <v>9815314638</v>
      </c>
      <c r="C982" s="10" t="s">
        <v>951</v>
      </c>
      <c r="D982" s="10">
        <v>305850</v>
      </c>
    </row>
    <row r="983" spans="1:4" ht="26.4" customHeight="1">
      <c r="A983" s="10" t="s">
        <v>1257</v>
      </c>
      <c r="B983" s="10">
        <v>9311449611</v>
      </c>
      <c r="C983" s="10" t="s">
        <v>951</v>
      </c>
      <c r="D983" s="10">
        <v>224796</v>
      </c>
    </row>
    <row r="984" spans="1:4" ht="26.4" customHeight="1">
      <c r="A984" s="10" t="s">
        <v>1258</v>
      </c>
      <c r="B984" s="10">
        <v>9315533588</v>
      </c>
      <c r="C984" s="10" t="s">
        <v>951</v>
      </c>
      <c r="D984" s="10">
        <v>303530</v>
      </c>
    </row>
    <row r="985" spans="1:4" ht="26.4" customHeight="1">
      <c r="A985" s="10" t="s">
        <v>1259</v>
      </c>
      <c r="B985" s="10">
        <v>9655997346</v>
      </c>
      <c r="C985" s="10" t="s">
        <v>951</v>
      </c>
      <c r="D985" s="10">
        <v>276034</v>
      </c>
    </row>
    <row r="986" spans="1:4" ht="26.4" customHeight="1">
      <c r="A986" s="10" t="s">
        <v>1260</v>
      </c>
      <c r="B986" s="10">
        <v>9815399577</v>
      </c>
      <c r="C986" s="10" t="s">
        <v>951</v>
      </c>
      <c r="D986" s="10">
        <v>102414</v>
      </c>
    </row>
    <row r="987" spans="1:4" ht="26.4" customHeight="1">
      <c r="A987" s="10" t="s">
        <v>1261</v>
      </c>
      <c r="B987" s="10">
        <v>9811898569</v>
      </c>
      <c r="C987" s="10" t="s">
        <v>951</v>
      </c>
      <c r="D987" s="10">
        <v>324326</v>
      </c>
    </row>
    <row r="988" spans="1:4" ht="26.4" customHeight="1">
      <c r="A988" s="10" t="s">
        <v>1262</v>
      </c>
      <c r="B988" s="10">
        <v>9815573251</v>
      </c>
      <c r="C988" s="10" t="s">
        <v>951</v>
      </c>
      <c r="D988" s="10">
        <v>284521</v>
      </c>
    </row>
    <row r="989" spans="1:4" ht="26.4" customHeight="1">
      <c r="A989" s="10" t="s">
        <v>1263</v>
      </c>
      <c r="B989" s="10">
        <v>9815576195</v>
      </c>
      <c r="C989" s="10" t="s">
        <v>951</v>
      </c>
      <c r="D989" s="10">
        <v>495696</v>
      </c>
    </row>
    <row r="990" spans="1:4" ht="26.4" customHeight="1">
      <c r="A990" s="10" t="s">
        <v>1264</v>
      </c>
      <c r="B990" s="10">
        <v>9818163555</v>
      </c>
      <c r="C990" s="10" t="s">
        <v>951</v>
      </c>
      <c r="D990" s="10">
        <v>298512</v>
      </c>
    </row>
    <row r="991" spans="1:4" ht="26.4" customHeight="1">
      <c r="A991" s="10" t="s">
        <v>1265</v>
      </c>
      <c r="B991" s="10">
        <v>9717498888</v>
      </c>
      <c r="C991" s="10" t="s">
        <v>951</v>
      </c>
      <c r="D991" s="10">
        <v>224106</v>
      </c>
    </row>
    <row r="992" spans="1:4" ht="26.4" customHeight="1">
      <c r="A992" s="10" t="s">
        <v>1266</v>
      </c>
      <c r="B992" s="10">
        <v>9815928781</v>
      </c>
      <c r="C992" s="10" t="s">
        <v>951</v>
      </c>
      <c r="D992" s="10">
        <v>132692</v>
      </c>
    </row>
    <row r="993" spans="1:4" ht="26.4" customHeight="1">
      <c r="A993" s="10" t="s">
        <v>1267</v>
      </c>
      <c r="B993" s="10">
        <v>9815114159</v>
      </c>
      <c r="C993" s="10" t="s">
        <v>951</v>
      </c>
      <c r="D993" s="10">
        <v>476947</v>
      </c>
    </row>
    <row r="994" spans="1:4" ht="26.4" customHeight="1">
      <c r="A994" s="10" t="s">
        <v>1268</v>
      </c>
      <c r="B994" s="10">
        <v>7838389999</v>
      </c>
      <c r="C994" s="10" t="s">
        <v>951</v>
      </c>
      <c r="D994" s="10">
        <v>361814</v>
      </c>
    </row>
    <row r="995" spans="1:4" ht="26.4" customHeight="1">
      <c r="A995" s="10" t="s">
        <v>1269</v>
      </c>
      <c r="B995" s="10">
        <v>9711588557</v>
      </c>
      <c r="C995" s="10" t="s">
        <v>951</v>
      </c>
      <c r="D995" s="10">
        <v>411838</v>
      </c>
    </row>
    <row r="996" spans="1:4" ht="26.4" customHeight="1">
      <c r="A996" s="10" t="s">
        <v>1270</v>
      </c>
      <c r="B996" s="10">
        <v>9815155246</v>
      </c>
      <c r="C996" s="10" t="s">
        <v>951</v>
      </c>
      <c r="D996" s="10">
        <v>192102</v>
      </c>
    </row>
    <row r="997" spans="1:4" ht="26.4" customHeight="1">
      <c r="A997" s="10" t="s">
        <v>1271</v>
      </c>
      <c r="B997" s="10">
        <v>9811285658</v>
      </c>
      <c r="C997" s="10" t="s">
        <v>951</v>
      </c>
      <c r="D997" s="10">
        <v>495196</v>
      </c>
    </row>
    <row r="998" spans="1:4" ht="26.4" customHeight="1">
      <c r="A998" s="10" t="s">
        <v>1272</v>
      </c>
      <c r="B998" s="10">
        <v>9355261195</v>
      </c>
      <c r="C998" s="10" t="s">
        <v>951</v>
      </c>
      <c r="D998" s="10">
        <v>133054</v>
      </c>
    </row>
    <row r="999" spans="1:4" ht="26.4" customHeight="1">
      <c r="A999" s="10" t="s">
        <v>1273</v>
      </c>
      <c r="B999" s="10">
        <v>9873854195</v>
      </c>
      <c r="C999" s="10" t="s">
        <v>951</v>
      </c>
      <c r="D999" s="10">
        <v>154922</v>
      </c>
    </row>
    <row r="1000" spans="1:4" ht="26.4" customHeight="1">
      <c r="A1000" s="10" t="s">
        <v>1274</v>
      </c>
      <c r="B1000" s="10">
        <v>9311629797</v>
      </c>
      <c r="C1000" s="10" t="s">
        <v>951</v>
      </c>
      <c r="D1000" s="10">
        <v>343297</v>
      </c>
    </row>
    <row r="1001" spans="1:4" ht="26.4" customHeight="1">
      <c r="A1001" s="10" t="s">
        <v>1275</v>
      </c>
      <c r="B1001" s="10">
        <v>9915694337</v>
      </c>
      <c r="C1001" s="10" t="s">
        <v>951</v>
      </c>
      <c r="D1001" s="10">
        <v>349618</v>
      </c>
    </row>
    <row r="1002" spans="1:4" ht="26.4" customHeight="1">
      <c r="A1002" s="10" t="s">
        <v>1276</v>
      </c>
      <c r="B1002" s="10">
        <v>9815511586</v>
      </c>
      <c r="C1002" s="10" t="s">
        <v>951</v>
      </c>
      <c r="D1002" s="10">
        <v>454200</v>
      </c>
    </row>
    <row r="1003" spans="1:4" ht="26.4" customHeight="1">
      <c r="A1003" s="10" t="s">
        <v>1277</v>
      </c>
      <c r="B1003" s="10">
        <v>9871546828</v>
      </c>
      <c r="C1003" s="10" t="s">
        <v>951</v>
      </c>
      <c r="D1003" s="10">
        <v>210096</v>
      </c>
    </row>
    <row r="1004" spans="1:4" ht="26.4" customHeight="1">
      <c r="A1004" s="10" t="s">
        <v>1278</v>
      </c>
      <c r="B1004" s="10">
        <v>9312563397</v>
      </c>
      <c r="C1004" s="10" t="s">
        <v>951</v>
      </c>
      <c r="D1004" s="10">
        <v>334599</v>
      </c>
    </row>
    <row r="1005" spans="1:4" ht="26.4" customHeight="1">
      <c r="A1005" s="10" t="s">
        <v>1279</v>
      </c>
      <c r="B1005" s="10">
        <v>9811193431</v>
      </c>
      <c r="C1005" s="10" t="s">
        <v>951</v>
      </c>
      <c r="D1005" s="10">
        <v>414278</v>
      </c>
    </row>
    <row r="1006" spans="1:4" ht="26.4" customHeight="1">
      <c r="A1006" s="10" t="s">
        <v>1280</v>
      </c>
      <c r="B1006" s="10">
        <v>9565148845</v>
      </c>
      <c r="C1006" s="10" t="s">
        <v>951</v>
      </c>
      <c r="D1006" s="10">
        <v>169713</v>
      </c>
    </row>
    <row r="1007" spans="1:4" ht="26.4" customHeight="1">
      <c r="A1007" s="10" t="s">
        <v>1281</v>
      </c>
      <c r="B1007" s="10">
        <v>9811129498</v>
      </c>
      <c r="C1007" s="10" t="s">
        <v>951</v>
      </c>
      <c r="D1007" s="10">
        <v>385691</v>
      </c>
    </row>
    <row r="1008" spans="1:4" ht="26.4" customHeight="1">
      <c r="A1008" s="10" t="s">
        <v>1282</v>
      </c>
      <c r="B1008" s="10">
        <v>9915911646</v>
      </c>
      <c r="C1008" s="10" t="s">
        <v>951</v>
      </c>
      <c r="D1008" s="10">
        <v>164710</v>
      </c>
    </row>
    <row r="1009" spans="1:4" ht="26.4" customHeight="1">
      <c r="A1009" s="10" t="s">
        <v>1283</v>
      </c>
      <c r="B1009" s="10">
        <v>9815415513</v>
      </c>
      <c r="C1009" s="10" t="s">
        <v>951</v>
      </c>
      <c r="D1009" s="10">
        <v>357378</v>
      </c>
    </row>
    <row r="1010" spans="1:4" ht="26.4" customHeight="1">
      <c r="A1010" s="10" t="s">
        <v>1284</v>
      </c>
      <c r="B1010" s="10">
        <v>9815359453</v>
      </c>
      <c r="C1010" s="10" t="s">
        <v>951</v>
      </c>
      <c r="D1010" s="10">
        <v>443537</v>
      </c>
    </row>
    <row r="1011" spans="1:4" ht="26.4" customHeight="1">
      <c r="A1011" s="10" t="s">
        <v>1285</v>
      </c>
      <c r="B1011" s="10">
        <v>9815234665</v>
      </c>
      <c r="C1011" s="10" t="s">
        <v>951</v>
      </c>
      <c r="D1011" s="10">
        <v>223283</v>
      </c>
    </row>
    <row r="1012" spans="1:4" ht="26.4" customHeight="1">
      <c r="A1012" s="10" t="s">
        <v>1286</v>
      </c>
      <c r="B1012" s="10">
        <v>9873584411</v>
      </c>
      <c r="C1012" s="10" t="s">
        <v>951</v>
      </c>
      <c r="D1012" s="10">
        <v>220590</v>
      </c>
    </row>
    <row r="1013" spans="1:4" ht="26.4" customHeight="1">
      <c r="A1013" s="10" t="s">
        <v>1287</v>
      </c>
      <c r="B1013" s="10">
        <v>9811182446</v>
      </c>
      <c r="C1013" s="10" t="s">
        <v>951</v>
      </c>
      <c r="D1013" s="10">
        <v>459927</v>
      </c>
    </row>
    <row r="1014" spans="1:4" ht="26.4" customHeight="1">
      <c r="A1014" s="10" t="s">
        <v>1288</v>
      </c>
      <c r="B1014" s="10">
        <v>9815342832</v>
      </c>
      <c r="C1014" s="10" t="s">
        <v>951</v>
      </c>
      <c r="D1014" s="10">
        <v>263834</v>
      </c>
    </row>
    <row r="1015" spans="1:4" ht="26.4" customHeight="1">
      <c r="A1015" s="10" t="s">
        <v>1289</v>
      </c>
      <c r="B1015" s="10">
        <v>9818562526</v>
      </c>
      <c r="C1015" s="10" t="s">
        <v>951</v>
      </c>
      <c r="D1015" s="10">
        <v>179066</v>
      </c>
    </row>
    <row r="1016" spans="1:4" ht="26.4" customHeight="1">
      <c r="A1016" s="10" t="s">
        <v>1290</v>
      </c>
      <c r="B1016" s="10">
        <v>9815635554</v>
      </c>
      <c r="C1016" s="10" t="s">
        <v>951</v>
      </c>
      <c r="D1016" s="10">
        <v>320896</v>
      </c>
    </row>
    <row r="1017" spans="1:4" ht="26.4" customHeight="1">
      <c r="A1017" s="10" t="s">
        <v>1291</v>
      </c>
      <c r="B1017" s="10">
        <v>9868335952</v>
      </c>
      <c r="C1017" s="10" t="s">
        <v>951</v>
      </c>
      <c r="D1017" s="10">
        <v>343638</v>
      </c>
    </row>
    <row r="1018" spans="1:4" ht="26.4" customHeight="1">
      <c r="A1018" s="10" t="s">
        <v>1292</v>
      </c>
      <c r="B1018" s="10">
        <v>9915573567</v>
      </c>
      <c r="C1018" s="10" t="s">
        <v>951</v>
      </c>
      <c r="D1018" s="10">
        <v>202002</v>
      </c>
    </row>
    <row r="1019" spans="1:4" ht="26.4" customHeight="1">
      <c r="A1019" s="10" t="s">
        <v>1293</v>
      </c>
      <c r="B1019" s="10">
        <v>9815161754</v>
      </c>
      <c r="C1019" s="10" t="s">
        <v>951</v>
      </c>
      <c r="D1019" s="10">
        <v>424354</v>
      </c>
    </row>
    <row r="1020" spans="1:4" ht="26.4" customHeight="1">
      <c r="A1020" s="10" t="s">
        <v>1294</v>
      </c>
      <c r="B1020" s="10">
        <v>9815612898</v>
      </c>
      <c r="C1020" s="10" t="s">
        <v>951</v>
      </c>
      <c r="D1020" s="10">
        <v>280601</v>
      </c>
    </row>
    <row r="1021" spans="1:4" ht="26.4" customHeight="1">
      <c r="A1021" s="10" t="s">
        <v>1295</v>
      </c>
      <c r="B1021" s="10">
        <v>9953655546</v>
      </c>
      <c r="C1021" s="10" t="s">
        <v>951</v>
      </c>
      <c r="D1021" s="10">
        <v>389936</v>
      </c>
    </row>
    <row r="1022" spans="1:4" ht="26.4" customHeight="1">
      <c r="A1022" s="10" t="s">
        <v>1296</v>
      </c>
      <c r="B1022" s="10">
        <v>9811668289</v>
      </c>
      <c r="C1022" s="10" t="s">
        <v>951</v>
      </c>
      <c r="D1022" s="10">
        <v>299440</v>
      </c>
    </row>
    <row r="1023" spans="1:4" ht="26.4" customHeight="1">
      <c r="A1023" s="10" t="s">
        <v>1297</v>
      </c>
      <c r="B1023" s="10">
        <v>9711515465</v>
      </c>
      <c r="C1023" s="10" t="s">
        <v>951</v>
      </c>
      <c r="D1023" s="10">
        <v>132942</v>
      </c>
    </row>
    <row r="1024" spans="1:4" ht="26.4" customHeight="1">
      <c r="A1024" s="10" t="s">
        <v>1298</v>
      </c>
      <c r="B1024" s="10">
        <v>9655991525</v>
      </c>
      <c r="C1024" s="10" t="s">
        <v>951</v>
      </c>
      <c r="D1024" s="10">
        <v>390268</v>
      </c>
    </row>
    <row r="1025" spans="1:4" ht="26.4" customHeight="1">
      <c r="A1025" s="10" t="s">
        <v>1299</v>
      </c>
      <c r="B1025" s="10">
        <v>9891636949</v>
      </c>
      <c r="C1025" s="10" t="s">
        <v>951</v>
      </c>
      <c r="D1025" s="10">
        <v>362723</v>
      </c>
    </row>
    <row r="1026" spans="1:4" ht="26.4" customHeight="1">
      <c r="A1026" s="10" t="s">
        <v>1300</v>
      </c>
      <c r="B1026" s="10">
        <v>9818282955</v>
      </c>
      <c r="C1026" s="10" t="s">
        <v>951</v>
      </c>
      <c r="D1026" s="10">
        <v>252946</v>
      </c>
    </row>
    <row r="1027" spans="1:4" ht="26.4" customHeight="1">
      <c r="A1027" s="10" t="s">
        <v>1301</v>
      </c>
      <c r="B1027" s="10">
        <v>9995169468</v>
      </c>
      <c r="C1027" s="10" t="s">
        <v>951</v>
      </c>
      <c r="D1027" s="10">
        <v>490321</v>
      </c>
    </row>
    <row r="1028" spans="1:4" ht="26.4" customHeight="1">
      <c r="A1028" s="10" t="s">
        <v>1302</v>
      </c>
      <c r="B1028" s="10">
        <v>9818558257</v>
      </c>
      <c r="C1028" s="10" t="s">
        <v>951</v>
      </c>
      <c r="D1028" s="10">
        <v>245348</v>
      </c>
    </row>
    <row r="1029" spans="1:4" ht="26.4" customHeight="1">
      <c r="A1029" s="10" t="s">
        <v>1303</v>
      </c>
      <c r="B1029" s="10">
        <v>9811555556</v>
      </c>
      <c r="C1029" s="10" t="s">
        <v>951</v>
      </c>
      <c r="D1029" s="10">
        <v>283574</v>
      </c>
    </row>
    <row r="1030" spans="1:4" ht="26.4" customHeight="1">
      <c r="A1030" s="10" t="s">
        <v>1304</v>
      </c>
      <c r="B1030" s="10">
        <v>9315615858</v>
      </c>
      <c r="C1030" s="10" t="s">
        <v>951</v>
      </c>
      <c r="D1030" s="10">
        <v>123487</v>
      </c>
    </row>
    <row r="1031" spans="1:4" ht="26.4" customHeight="1">
      <c r="A1031" s="10" t="s">
        <v>1305</v>
      </c>
      <c r="B1031" s="10">
        <v>9811132994</v>
      </c>
      <c r="C1031" s="10" t="s">
        <v>951</v>
      </c>
      <c r="D1031" s="10">
        <v>424533</v>
      </c>
    </row>
    <row r="1032" spans="1:4" ht="26.4" customHeight="1">
      <c r="A1032" s="10" t="s">
        <v>1306</v>
      </c>
      <c r="B1032" s="10">
        <v>9212535392</v>
      </c>
      <c r="C1032" s="10" t="s">
        <v>951</v>
      </c>
      <c r="D1032" s="10">
        <v>351772</v>
      </c>
    </row>
    <row r="1033" spans="1:4" ht="26.4" customHeight="1">
      <c r="A1033" s="10" t="s">
        <v>1307</v>
      </c>
      <c r="B1033" s="10">
        <v>9811421885</v>
      </c>
      <c r="C1033" s="10" t="s">
        <v>951</v>
      </c>
      <c r="D1033" s="10">
        <v>320230</v>
      </c>
    </row>
    <row r="1034" spans="1:4" ht="26.4" customHeight="1">
      <c r="A1034" s="10" t="s">
        <v>1308</v>
      </c>
      <c r="B1034" s="10">
        <v>9868549158</v>
      </c>
      <c r="C1034" s="10" t="s">
        <v>951</v>
      </c>
      <c r="D1034" s="10">
        <v>351180</v>
      </c>
    </row>
    <row r="1035" spans="1:4" ht="26.4" customHeight="1">
      <c r="A1035" s="10" t="s">
        <v>1309</v>
      </c>
      <c r="B1035" s="10">
        <v>9891355372</v>
      </c>
      <c r="C1035" s="10" t="s">
        <v>951</v>
      </c>
      <c r="D1035" s="10">
        <v>267201</v>
      </c>
    </row>
    <row r="1036" spans="1:4" ht="26.4" customHeight="1">
      <c r="A1036" s="10" t="s">
        <v>1310</v>
      </c>
      <c r="B1036" s="10">
        <v>9815257255</v>
      </c>
      <c r="C1036" s="10" t="s">
        <v>951</v>
      </c>
      <c r="D1036" s="10">
        <v>159707</v>
      </c>
    </row>
    <row r="1037" spans="1:4" ht="26.4" customHeight="1">
      <c r="A1037" s="10" t="s">
        <v>1311</v>
      </c>
      <c r="B1037" s="10">
        <v>9818218246</v>
      </c>
      <c r="C1037" s="10" t="s">
        <v>951</v>
      </c>
      <c r="D1037" s="10">
        <v>453912</v>
      </c>
    </row>
    <row r="1038" spans="1:4" ht="26.4" customHeight="1">
      <c r="A1038" s="10" t="s">
        <v>1312</v>
      </c>
      <c r="B1038" s="10">
        <v>9818218317</v>
      </c>
      <c r="C1038" s="10" t="s">
        <v>951</v>
      </c>
      <c r="D1038" s="10">
        <v>102808</v>
      </c>
    </row>
    <row r="1039" spans="1:4" ht="26.4" customHeight="1">
      <c r="A1039" s="10" t="s">
        <v>1313</v>
      </c>
      <c r="B1039" s="10">
        <v>9915829595</v>
      </c>
      <c r="C1039" s="10" t="s">
        <v>951</v>
      </c>
      <c r="D1039" s="10">
        <v>134108</v>
      </c>
    </row>
    <row r="1040" spans="1:4" ht="26.4" customHeight="1">
      <c r="A1040" s="10" t="s">
        <v>1314</v>
      </c>
      <c r="B1040" s="10">
        <v>9811699885</v>
      </c>
      <c r="C1040" s="10" t="s">
        <v>951</v>
      </c>
      <c r="D1040" s="10">
        <v>431380</v>
      </c>
    </row>
    <row r="1041" spans="1:4" ht="26.4" customHeight="1">
      <c r="A1041" s="10" t="s">
        <v>1315</v>
      </c>
      <c r="B1041" s="10">
        <v>9995725965</v>
      </c>
      <c r="C1041" s="10" t="s">
        <v>951</v>
      </c>
      <c r="D1041" s="10">
        <v>285156</v>
      </c>
    </row>
    <row r="1042" spans="1:4" ht="26.4" customHeight="1">
      <c r="A1042" s="10" t="s">
        <v>1316</v>
      </c>
      <c r="B1042" s="10">
        <v>9871552369</v>
      </c>
      <c r="C1042" s="10" t="s">
        <v>951</v>
      </c>
      <c r="D1042" s="10">
        <v>481792</v>
      </c>
    </row>
    <row r="1043" spans="1:4" ht="26.4" customHeight="1">
      <c r="A1043" s="10" t="s">
        <v>1317</v>
      </c>
      <c r="B1043" s="10">
        <v>9818511664</v>
      </c>
      <c r="C1043" s="10" t="s">
        <v>951</v>
      </c>
      <c r="D1043" s="10">
        <v>189157</v>
      </c>
    </row>
    <row r="1044" spans="1:4" ht="26.4" customHeight="1">
      <c r="A1044" s="10" t="s">
        <v>1318</v>
      </c>
      <c r="B1044" s="10">
        <v>9815244155</v>
      </c>
      <c r="C1044" s="10" t="s">
        <v>951</v>
      </c>
      <c r="D1044" s="10">
        <v>263099</v>
      </c>
    </row>
    <row r="1045" spans="1:4" ht="26.4" customHeight="1">
      <c r="A1045" s="10" t="s">
        <v>1319</v>
      </c>
      <c r="B1045" s="10">
        <v>9312579892</v>
      </c>
      <c r="C1045" s="10" t="s">
        <v>951</v>
      </c>
      <c r="D1045" s="10">
        <v>335248</v>
      </c>
    </row>
    <row r="1046" spans="1:4" ht="26.4" customHeight="1">
      <c r="A1046" s="10" t="s">
        <v>1320</v>
      </c>
      <c r="B1046" s="10">
        <v>9815861651</v>
      </c>
      <c r="C1046" s="10" t="s">
        <v>951</v>
      </c>
      <c r="D1046" s="10">
        <v>283858</v>
      </c>
    </row>
    <row r="1047" spans="1:4" ht="26.4" customHeight="1">
      <c r="A1047" s="10" t="s">
        <v>1321</v>
      </c>
      <c r="B1047" s="10">
        <v>9315472178</v>
      </c>
      <c r="C1047" s="10" t="s">
        <v>951</v>
      </c>
      <c r="D1047" s="10">
        <v>375961</v>
      </c>
    </row>
    <row r="1048" spans="1:4" ht="26.4" customHeight="1">
      <c r="A1048" s="10" t="s">
        <v>1322</v>
      </c>
      <c r="B1048" s="10">
        <v>9818551915</v>
      </c>
      <c r="C1048" s="10" t="s">
        <v>951</v>
      </c>
      <c r="D1048" s="10">
        <v>209270</v>
      </c>
    </row>
    <row r="1049" spans="1:4" ht="26.4" customHeight="1">
      <c r="A1049" s="10" t="s">
        <v>1323</v>
      </c>
      <c r="B1049" s="10">
        <v>9995518441</v>
      </c>
      <c r="C1049" s="10" t="s">
        <v>951</v>
      </c>
      <c r="D1049" s="10">
        <v>416841</v>
      </c>
    </row>
    <row r="1050" spans="1:4" ht="26.4" customHeight="1">
      <c r="A1050" s="10" t="s">
        <v>1324</v>
      </c>
      <c r="B1050" s="10">
        <v>9815114569</v>
      </c>
      <c r="C1050" s="10" t="s">
        <v>951</v>
      </c>
      <c r="D1050" s="10">
        <v>377617</v>
      </c>
    </row>
    <row r="1051" spans="1:4" ht="26.4" customHeight="1">
      <c r="A1051" s="10" t="s">
        <v>1325</v>
      </c>
      <c r="B1051" s="10">
        <v>9815514295</v>
      </c>
      <c r="C1051" s="10" t="s">
        <v>951</v>
      </c>
      <c r="D1051" s="10">
        <v>366937</v>
      </c>
    </row>
    <row r="1052" spans="1:4" ht="26.4" customHeight="1">
      <c r="A1052" s="10" t="s">
        <v>1326</v>
      </c>
      <c r="B1052" s="10">
        <v>9811953532</v>
      </c>
      <c r="C1052" s="10" t="s">
        <v>951</v>
      </c>
      <c r="D1052" s="10">
        <v>392752</v>
      </c>
    </row>
    <row r="1053" spans="1:4" ht="26.4" customHeight="1">
      <c r="A1053" s="10" t="s">
        <v>1327</v>
      </c>
      <c r="B1053" s="10">
        <v>9818585565</v>
      </c>
      <c r="C1053" s="10" t="s">
        <v>951</v>
      </c>
      <c r="D1053" s="10">
        <v>252916</v>
      </c>
    </row>
    <row r="1054" spans="1:4" ht="26.4" customHeight="1">
      <c r="A1054" s="10" t="s">
        <v>1328</v>
      </c>
      <c r="B1054" s="10">
        <v>9811943556</v>
      </c>
      <c r="C1054" s="10" t="s">
        <v>951</v>
      </c>
      <c r="D1054" s="10">
        <v>149252</v>
      </c>
    </row>
    <row r="1055" spans="1:4" ht="26.4" customHeight="1">
      <c r="A1055" s="10" t="s">
        <v>1329</v>
      </c>
      <c r="B1055" s="10">
        <v>9818269486</v>
      </c>
      <c r="C1055" s="10" t="s">
        <v>951</v>
      </c>
      <c r="D1055" s="10">
        <v>132063</v>
      </c>
    </row>
    <row r="1056" spans="1:4" ht="26.4" customHeight="1">
      <c r="A1056" s="10" t="s">
        <v>1330</v>
      </c>
      <c r="B1056" s="10">
        <v>9873699926</v>
      </c>
      <c r="C1056" s="10" t="s">
        <v>951</v>
      </c>
      <c r="D1056" s="10">
        <v>173214</v>
      </c>
    </row>
    <row r="1057" spans="1:4" ht="26.4" customHeight="1">
      <c r="A1057" s="10" t="s">
        <v>1331</v>
      </c>
      <c r="B1057" s="10">
        <v>9811345736</v>
      </c>
      <c r="C1057" s="10" t="s">
        <v>951</v>
      </c>
      <c r="D1057" s="10">
        <v>341990</v>
      </c>
    </row>
    <row r="1058" spans="1:4" ht="26.4" customHeight="1">
      <c r="A1058" s="10" t="s">
        <v>1332</v>
      </c>
      <c r="B1058" s="10">
        <v>9811266112</v>
      </c>
      <c r="C1058" s="10" t="s">
        <v>951</v>
      </c>
      <c r="D1058" s="10">
        <v>427216</v>
      </c>
    </row>
    <row r="1059" spans="1:4" ht="26.4" customHeight="1">
      <c r="A1059" s="10" t="s">
        <v>1333</v>
      </c>
      <c r="B1059" s="10">
        <v>9313556886</v>
      </c>
      <c r="C1059" s="10" t="s">
        <v>951</v>
      </c>
      <c r="D1059" s="10">
        <v>232392</v>
      </c>
    </row>
    <row r="1060" spans="1:4" ht="26.4" customHeight="1">
      <c r="A1060" s="10" t="s">
        <v>1334</v>
      </c>
      <c r="B1060" s="10">
        <v>9717793566</v>
      </c>
      <c r="C1060" s="10" t="s">
        <v>951</v>
      </c>
      <c r="D1060" s="10">
        <v>257028</v>
      </c>
    </row>
    <row r="1061" spans="1:4" ht="26.4" customHeight="1">
      <c r="A1061" s="10" t="s">
        <v>1335</v>
      </c>
      <c r="B1061" s="10">
        <v>9811224478</v>
      </c>
      <c r="C1061" s="10" t="s">
        <v>951</v>
      </c>
      <c r="D1061" s="10">
        <v>415945</v>
      </c>
    </row>
    <row r="1062" spans="1:4" ht="26.4" customHeight="1">
      <c r="A1062" s="10" t="s">
        <v>1336</v>
      </c>
      <c r="B1062" s="10">
        <v>9815482411</v>
      </c>
      <c r="C1062" s="10" t="s">
        <v>951</v>
      </c>
      <c r="D1062" s="10">
        <v>168425</v>
      </c>
    </row>
    <row r="1063" spans="1:4" ht="26.4" customHeight="1">
      <c r="A1063" s="10" t="s">
        <v>1337</v>
      </c>
      <c r="B1063" s="10">
        <v>9811325685</v>
      </c>
      <c r="C1063" s="10" t="s">
        <v>951</v>
      </c>
      <c r="D1063" s="10">
        <v>397167</v>
      </c>
    </row>
    <row r="1064" spans="1:4" ht="26.4" customHeight="1">
      <c r="A1064" s="10" t="s">
        <v>1338</v>
      </c>
      <c r="B1064" s="10">
        <v>9815555531</v>
      </c>
      <c r="C1064" s="10" t="s">
        <v>951</v>
      </c>
      <c r="D1064" s="10">
        <v>396421</v>
      </c>
    </row>
    <row r="1065" spans="1:4" ht="26.4" customHeight="1">
      <c r="A1065" s="10" t="s">
        <v>1339</v>
      </c>
      <c r="B1065" s="10">
        <v>9815515145</v>
      </c>
      <c r="C1065" s="10" t="s">
        <v>951</v>
      </c>
      <c r="D1065" s="10">
        <v>321011</v>
      </c>
    </row>
    <row r="1066" spans="1:4" ht="26.4" customHeight="1">
      <c r="A1066" s="10" t="s">
        <v>1340</v>
      </c>
      <c r="B1066" s="10">
        <v>9815274575</v>
      </c>
      <c r="C1066" s="10" t="s">
        <v>951</v>
      </c>
      <c r="D1066" s="10">
        <v>269820</v>
      </c>
    </row>
    <row r="1067" spans="1:4" ht="26.4" customHeight="1">
      <c r="A1067" s="10" t="s">
        <v>1341</v>
      </c>
      <c r="B1067" s="10">
        <v>9212526894</v>
      </c>
      <c r="C1067" s="10" t="s">
        <v>951</v>
      </c>
      <c r="D1067" s="10">
        <v>340823</v>
      </c>
    </row>
    <row r="1068" spans="1:4" ht="26.4" customHeight="1">
      <c r="A1068" s="10" t="s">
        <v>1342</v>
      </c>
      <c r="B1068" s="10">
        <v>9718886557</v>
      </c>
      <c r="C1068" s="10" t="s">
        <v>951</v>
      </c>
      <c r="D1068" s="10">
        <v>256314</v>
      </c>
    </row>
    <row r="1069" spans="1:4" ht="26.4" customHeight="1">
      <c r="A1069" s="10" t="s">
        <v>1343</v>
      </c>
      <c r="B1069" s="10">
        <v>9312858165</v>
      </c>
      <c r="C1069" s="10" t="s">
        <v>951</v>
      </c>
      <c r="D1069" s="10">
        <v>259573</v>
      </c>
    </row>
    <row r="1070" spans="1:4" ht="26.4" customHeight="1">
      <c r="A1070" s="10" t="s">
        <v>1344</v>
      </c>
      <c r="B1070" s="10">
        <v>9312775616</v>
      </c>
      <c r="C1070" s="10" t="s">
        <v>951</v>
      </c>
      <c r="D1070" s="10">
        <v>330728</v>
      </c>
    </row>
    <row r="1071" spans="1:4" ht="26.4" customHeight="1">
      <c r="A1071" s="10" t="s">
        <v>1345</v>
      </c>
      <c r="B1071" s="10">
        <v>9999137165</v>
      </c>
      <c r="C1071" s="10" t="s">
        <v>951</v>
      </c>
      <c r="D1071" s="10">
        <v>458225</v>
      </c>
    </row>
    <row r="1072" spans="1:4" ht="26.4" customHeight="1">
      <c r="A1072" s="10" t="s">
        <v>1346</v>
      </c>
      <c r="B1072" s="10">
        <v>9871194518</v>
      </c>
      <c r="C1072" s="10" t="s">
        <v>951</v>
      </c>
      <c r="D1072" s="10">
        <v>385843</v>
      </c>
    </row>
    <row r="1073" spans="1:4" ht="26.4" customHeight="1">
      <c r="A1073" s="10" t="s">
        <v>1347</v>
      </c>
      <c r="B1073" s="10">
        <v>9313463536</v>
      </c>
      <c r="C1073" s="10" t="s">
        <v>951</v>
      </c>
      <c r="D1073" s="10">
        <v>382260</v>
      </c>
    </row>
    <row r="1074" spans="1:4" ht="26.4" customHeight="1">
      <c r="A1074" s="10" t="s">
        <v>1348</v>
      </c>
      <c r="B1074" s="10">
        <v>9815852983</v>
      </c>
      <c r="C1074" s="10" t="s">
        <v>951</v>
      </c>
      <c r="D1074" s="10">
        <v>274713</v>
      </c>
    </row>
    <row r="1075" spans="1:4" ht="26.4" customHeight="1">
      <c r="A1075" s="10" t="s">
        <v>1349</v>
      </c>
      <c r="B1075" s="10">
        <v>9958885253</v>
      </c>
      <c r="C1075" s="10" t="s">
        <v>951</v>
      </c>
      <c r="D1075" s="10">
        <v>160728</v>
      </c>
    </row>
    <row r="1076" spans="1:4" ht="26.4" customHeight="1">
      <c r="A1076" s="10" t="s">
        <v>1350</v>
      </c>
      <c r="B1076" s="10">
        <v>9818213454</v>
      </c>
      <c r="C1076" s="10" t="s">
        <v>951</v>
      </c>
      <c r="D1076" s="10">
        <v>485006</v>
      </c>
    </row>
    <row r="1077" spans="1:4" ht="26.4" customHeight="1">
      <c r="A1077" s="10" t="s">
        <v>1351</v>
      </c>
      <c r="B1077" s="10">
        <v>9811667761</v>
      </c>
      <c r="C1077" s="10" t="s">
        <v>951</v>
      </c>
      <c r="D1077" s="10">
        <v>430384</v>
      </c>
    </row>
    <row r="1078" spans="1:4" ht="26.4" customHeight="1">
      <c r="A1078" s="10" t="s">
        <v>1352</v>
      </c>
      <c r="B1078" s="10">
        <v>9815565131</v>
      </c>
      <c r="C1078" s="10" t="s">
        <v>951</v>
      </c>
      <c r="D1078" s="10">
        <v>417470</v>
      </c>
    </row>
    <row r="1079" spans="1:4" ht="26.4" customHeight="1">
      <c r="A1079" s="10" t="s">
        <v>1353</v>
      </c>
      <c r="B1079" s="10">
        <v>9899323136</v>
      </c>
      <c r="C1079" s="10" t="s">
        <v>951</v>
      </c>
      <c r="D1079" s="10">
        <v>407069</v>
      </c>
    </row>
    <row r="1080" spans="1:4" ht="26.4" customHeight="1">
      <c r="A1080" s="10" t="s">
        <v>1354</v>
      </c>
      <c r="B1080" s="10">
        <v>9873345559</v>
      </c>
      <c r="C1080" s="10" t="s">
        <v>951</v>
      </c>
      <c r="D1080" s="10">
        <v>122845</v>
      </c>
    </row>
    <row r="1081" spans="1:4" ht="26.4" customHeight="1">
      <c r="A1081" s="10" t="s">
        <v>1355</v>
      </c>
      <c r="B1081" s="10">
        <v>9717792725</v>
      </c>
      <c r="C1081" s="10" t="s">
        <v>951</v>
      </c>
      <c r="D1081" s="10">
        <v>420751</v>
      </c>
    </row>
    <row r="1082" spans="1:4" ht="26.4" customHeight="1">
      <c r="A1082" s="10" t="s">
        <v>1356</v>
      </c>
      <c r="B1082" s="10">
        <v>9811359337</v>
      </c>
      <c r="C1082" s="10" t="s">
        <v>951</v>
      </c>
      <c r="D1082" s="10">
        <v>474767</v>
      </c>
    </row>
    <row r="1083" spans="1:4" ht="26.4" customHeight="1">
      <c r="A1083" s="10" t="s">
        <v>1357</v>
      </c>
      <c r="B1083" s="10">
        <v>9899455823</v>
      </c>
      <c r="C1083" s="10" t="s">
        <v>951</v>
      </c>
      <c r="D1083" s="10">
        <v>221612</v>
      </c>
    </row>
    <row r="1084" spans="1:4" ht="26.4" customHeight="1">
      <c r="A1084" s="10" t="s">
        <v>1358</v>
      </c>
      <c r="B1084" s="10">
        <v>9355541498</v>
      </c>
      <c r="C1084" s="10" t="s">
        <v>951</v>
      </c>
      <c r="D1084" s="10">
        <v>401476</v>
      </c>
    </row>
    <row r="1085" spans="1:4" ht="26.4" customHeight="1">
      <c r="A1085" s="10" t="s">
        <v>1359</v>
      </c>
      <c r="B1085" s="10">
        <v>9818559595</v>
      </c>
      <c r="C1085" s="10" t="s">
        <v>951</v>
      </c>
      <c r="D1085" s="10">
        <v>288985</v>
      </c>
    </row>
    <row r="1086" spans="1:4" ht="26.4" customHeight="1">
      <c r="A1086" s="10" t="s">
        <v>1360</v>
      </c>
      <c r="B1086" s="10">
        <v>9545299255</v>
      </c>
      <c r="C1086" s="10" t="s">
        <v>951</v>
      </c>
      <c r="D1086" s="10">
        <v>143250</v>
      </c>
    </row>
    <row r="1087" spans="1:4" ht="26.4" customHeight="1">
      <c r="A1087" s="10" t="s">
        <v>1361</v>
      </c>
      <c r="B1087" s="10">
        <v>9811491253</v>
      </c>
      <c r="C1087" s="10" t="s">
        <v>951</v>
      </c>
      <c r="D1087" s="10">
        <v>138287</v>
      </c>
    </row>
    <row r="1088" spans="1:4" ht="26.4" customHeight="1">
      <c r="A1088" s="10" t="s">
        <v>1362</v>
      </c>
      <c r="B1088" s="10">
        <v>9815639145</v>
      </c>
      <c r="C1088" s="10" t="s">
        <v>951</v>
      </c>
      <c r="D1088" s="10">
        <v>247517</v>
      </c>
    </row>
    <row r="1089" spans="1:4" ht="26.4" customHeight="1">
      <c r="A1089" s="10" t="s">
        <v>1363</v>
      </c>
      <c r="B1089" s="10">
        <v>9971599755</v>
      </c>
      <c r="C1089" s="10" t="s">
        <v>951</v>
      </c>
      <c r="D1089" s="10">
        <v>426142</v>
      </c>
    </row>
    <row r="1090" spans="1:4" ht="26.4" customHeight="1">
      <c r="A1090" s="10" t="s">
        <v>1364</v>
      </c>
      <c r="B1090" s="10">
        <v>9811162385</v>
      </c>
      <c r="C1090" s="10" t="s">
        <v>951</v>
      </c>
      <c r="D1090" s="10">
        <v>487166</v>
      </c>
    </row>
    <row r="1091" spans="1:4" ht="26.4" customHeight="1">
      <c r="A1091" s="10" t="s">
        <v>1365</v>
      </c>
      <c r="B1091" s="10">
        <v>9815847166</v>
      </c>
      <c r="C1091" s="10" t="s">
        <v>951</v>
      </c>
      <c r="D1091" s="10">
        <v>354190</v>
      </c>
    </row>
    <row r="1092" spans="1:4" ht="26.4" customHeight="1">
      <c r="A1092" s="10" t="s">
        <v>1366</v>
      </c>
      <c r="B1092" s="10">
        <v>9136455521</v>
      </c>
      <c r="C1092" s="10" t="s">
        <v>951</v>
      </c>
      <c r="D1092" s="10">
        <v>475719</v>
      </c>
    </row>
    <row r="1093" spans="1:4" ht="26.4" customHeight="1">
      <c r="A1093" s="10" t="s">
        <v>1367</v>
      </c>
      <c r="B1093" s="10">
        <v>9811193429</v>
      </c>
      <c r="C1093" s="10" t="s">
        <v>951</v>
      </c>
      <c r="D1093" s="10">
        <v>136134</v>
      </c>
    </row>
    <row r="1094" spans="1:4" ht="26.4" customHeight="1">
      <c r="A1094" s="10" t="s">
        <v>1368</v>
      </c>
      <c r="B1094" s="10">
        <v>9818469258</v>
      </c>
      <c r="C1094" s="10" t="s">
        <v>951</v>
      </c>
      <c r="D1094" s="10">
        <v>274667</v>
      </c>
    </row>
    <row r="1095" spans="1:4" ht="26.4" customHeight="1">
      <c r="A1095" s="10" t="s">
        <v>1369</v>
      </c>
      <c r="B1095" s="10">
        <v>9212375554</v>
      </c>
      <c r="C1095" s="10" t="s">
        <v>951</v>
      </c>
      <c r="D1095" s="10">
        <v>229454</v>
      </c>
    </row>
    <row r="1096" spans="1:4" ht="26.4" customHeight="1">
      <c r="A1096" s="10" t="s">
        <v>1370</v>
      </c>
      <c r="B1096" s="10">
        <v>9911665643</v>
      </c>
      <c r="C1096" s="10" t="s">
        <v>951</v>
      </c>
      <c r="D1096" s="10">
        <v>466082</v>
      </c>
    </row>
    <row r="1097" spans="1:4" ht="26.4" customHeight="1">
      <c r="A1097" s="10" t="s">
        <v>1371</v>
      </c>
      <c r="B1097" s="10">
        <v>9655628585</v>
      </c>
      <c r="C1097" s="10" t="s">
        <v>951</v>
      </c>
      <c r="D1097" s="10">
        <v>438134</v>
      </c>
    </row>
    <row r="1098" spans="1:4" ht="26.4" customHeight="1">
      <c r="A1098" s="10" t="s">
        <v>1372</v>
      </c>
      <c r="B1098" s="10">
        <v>9312628845</v>
      </c>
      <c r="C1098" s="10" t="s">
        <v>951</v>
      </c>
      <c r="D1098" s="10">
        <v>439198</v>
      </c>
    </row>
    <row r="1099" spans="1:4" ht="26.4" customHeight="1">
      <c r="A1099" s="10" t="s">
        <v>1373</v>
      </c>
      <c r="B1099" s="10">
        <v>9815533627</v>
      </c>
      <c r="C1099" s="10" t="s">
        <v>951</v>
      </c>
      <c r="D1099" s="10">
        <v>398159</v>
      </c>
    </row>
    <row r="1100" spans="1:4" ht="26.4" customHeight="1">
      <c r="A1100" s="10" t="s">
        <v>1374</v>
      </c>
      <c r="B1100" s="10">
        <v>9868185577</v>
      </c>
      <c r="C1100" s="10" t="s">
        <v>951</v>
      </c>
      <c r="D1100" s="10">
        <v>263364</v>
      </c>
    </row>
    <row r="1101" spans="1:4" ht="26.4" customHeight="1">
      <c r="A1101" s="10" t="s">
        <v>1375</v>
      </c>
      <c r="B1101" s="10">
        <v>9871686777</v>
      </c>
      <c r="C1101" s="10" t="s">
        <v>951</v>
      </c>
      <c r="D1101" s="10">
        <v>230337</v>
      </c>
    </row>
    <row r="1102" spans="1:4" ht="26.4" customHeight="1">
      <c r="A1102" s="10" t="s">
        <v>1376</v>
      </c>
      <c r="B1102" s="10">
        <v>9811545793</v>
      </c>
      <c r="C1102" s="10" t="s">
        <v>951</v>
      </c>
      <c r="D1102" s="10">
        <v>106335</v>
      </c>
    </row>
    <row r="1103" spans="1:4" ht="26.4" customHeight="1">
      <c r="A1103" s="10" t="s">
        <v>1377</v>
      </c>
      <c r="B1103" s="10">
        <v>9873499566</v>
      </c>
      <c r="C1103" s="10" t="s">
        <v>951</v>
      </c>
      <c r="D1103" s="10">
        <v>156797</v>
      </c>
    </row>
    <row r="1104" spans="1:4" ht="26.4" customHeight="1">
      <c r="A1104" s="10" t="s">
        <v>1378</v>
      </c>
      <c r="B1104" s="10">
        <v>9811178525</v>
      </c>
      <c r="C1104" s="10" t="s">
        <v>951</v>
      </c>
      <c r="D1104" s="10">
        <v>120050</v>
      </c>
    </row>
    <row r="1105" spans="1:4" ht="26.4" customHeight="1">
      <c r="A1105" s="10" t="s">
        <v>1379</v>
      </c>
      <c r="B1105" s="10">
        <v>9312284753</v>
      </c>
      <c r="C1105" s="10" t="s">
        <v>951</v>
      </c>
      <c r="D1105" s="10">
        <v>188940</v>
      </c>
    </row>
    <row r="1106" spans="1:4" ht="26.4" customHeight="1">
      <c r="A1106" s="10" t="s">
        <v>1380</v>
      </c>
      <c r="B1106" s="10">
        <v>9999634411</v>
      </c>
      <c r="C1106" s="10" t="s">
        <v>951</v>
      </c>
      <c r="D1106" s="10">
        <v>171522</v>
      </c>
    </row>
    <row r="1107" spans="1:4" ht="26.4" customHeight="1">
      <c r="A1107" s="10" t="s">
        <v>1381</v>
      </c>
      <c r="B1107" s="10">
        <v>9312212698</v>
      </c>
      <c r="C1107" s="10" t="s">
        <v>951</v>
      </c>
      <c r="D1107" s="10">
        <v>324149</v>
      </c>
    </row>
    <row r="1108" spans="1:4" ht="26.4" customHeight="1">
      <c r="A1108" s="10" t="s">
        <v>1382</v>
      </c>
      <c r="B1108" s="10">
        <v>9212351251</v>
      </c>
      <c r="C1108" s="10" t="s">
        <v>951</v>
      </c>
      <c r="D1108" s="10">
        <v>441574</v>
      </c>
    </row>
    <row r="1109" spans="1:4" ht="26.4" customHeight="1">
      <c r="A1109" s="10" t="s">
        <v>1383</v>
      </c>
      <c r="B1109" s="10">
        <v>9873549258</v>
      </c>
      <c r="C1109" s="10" t="s">
        <v>951</v>
      </c>
      <c r="D1109" s="10">
        <v>310485</v>
      </c>
    </row>
    <row r="1110" spans="1:4" ht="26.4" customHeight="1">
      <c r="A1110" s="10" t="s">
        <v>1384</v>
      </c>
      <c r="B1110" s="10">
        <v>9811599853</v>
      </c>
      <c r="C1110" s="10" t="s">
        <v>951</v>
      </c>
      <c r="D1110" s="10">
        <v>157050</v>
      </c>
    </row>
    <row r="1111" spans="1:4" ht="26.4" customHeight="1">
      <c r="A1111" s="10" t="s">
        <v>1385</v>
      </c>
      <c r="B1111" s="10">
        <v>9815869657</v>
      </c>
      <c r="C1111" s="10" t="s">
        <v>951</v>
      </c>
      <c r="D1111" s="10">
        <v>483964</v>
      </c>
    </row>
    <row r="1112" spans="1:4" ht="26.4" customHeight="1">
      <c r="A1112" s="10" t="s">
        <v>1386</v>
      </c>
      <c r="B1112" s="10">
        <v>8852532525</v>
      </c>
      <c r="C1112" s="10" t="s">
        <v>951</v>
      </c>
      <c r="D1112" s="10">
        <v>378989</v>
      </c>
    </row>
    <row r="1113" spans="1:4" ht="26.4" customHeight="1">
      <c r="A1113" s="10" t="s">
        <v>1387</v>
      </c>
      <c r="B1113" s="10">
        <v>9811453675</v>
      </c>
      <c r="C1113" s="10" t="s">
        <v>951</v>
      </c>
      <c r="D1113" s="10">
        <v>188344</v>
      </c>
    </row>
    <row r="1114" spans="1:4" ht="26.4" customHeight="1">
      <c r="A1114" s="10" t="s">
        <v>1388</v>
      </c>
      <c r="B1114" s="10">
        <v>9815549666</v>
      </c>
      <c r="C1114" s="10" t="s">
        <v>951</v>
      </c>
      <c r="D1114" s="10">
        <v>406422</v>
      </c>
    </row>
    <row r="1115" spans="1:4" ht="26.4" customHeight="1">
      <c r="A1115" s="10" t="s">
        <v>1389</v>
      </c>
      <c r="B1115" s="10">
        <v>9655991195</v>
      </c>
      <c r="C1115" s="10" t="s">
        <v>951</v>
      </c>
      <c r="D1115" s="10">
        <v>317377</v>
      </c>
    </row>
    <row r="1116" spans="1:4" ht="26.4" customHeight="1">
      <c r="A1116" s="10" t="s">
        <v>1390</v>
      </c>
      <c r="B1116" s="10">
        <v>9871125336</v>
      </c>
      <c r="C1116" s="10" t="s">
        <v>951</v>
      </c>
      <c r="D1116" s="10">
        <v>280515</v>
      </c>
    </row>
    <row r="1117" spans="1:4" ht="26.4" customHeight="1">
      <c r="A1117" s="10" t="s">
        <v>1391</v>
      </c>
      <c r="B1117" s="10">
        <v>9815966335</v>
      </c>
      <c r="C1117" s="10" t="s">
        <v>951</v>
      </c>
      <c r="D1117" s="10">
        <v>291710</v>
      </c>
    </row>
    <row r="1118" spans="1:4" ht="26.4" customHeight="1">
      <c r="A1118" s="10" t="s">
        <v>1392</v>
      </c>
      <c r="B1118" s="10">
        <v>9311959865</v>
      </c>
      <c r="C1118" s="10" t="s">
        <v>951</v>
      </c>
      <c r="D1118" s="10">
        <v>271632</v>
      </c>
    </row>
    <row r="1119" spans="1:4" ht="26.4" customHeight="1">
      <c r="A1119" s="10" t="s">
        <v>1393</v>
      </c>
      <c r="B1119" s="10">
        <v>9312745555</v>
      </c>
      <c r="C1119" s="10" t="s">
        <v>951</v>
      </c>
      <c r="D1119" s="10">
        <v>378688</v>
      </c>
    </row>
    <row r="1120" spans="1:4" ht="26.4" customHeight="1">
      <c r="A1120" s="10" t="s">
        <v>1394</v>
      </c>
      <c r="B1120" s="10">
        <v>9811227575</v>
      </c>
      <c r="C1120" s="10" t="s">
        <v>951</v>
      </c>
      <c r="D1120" s="10">
        <v>281895</v>
      </c>
    </row>
    <row r="1121" spans="1:4" ht="26.4" customHeight="1">
      <c r="A1121" s="10" t="s">
        <v>1395</v>
      </c>
      <c r="B1121" s="10">
        <v>9971773617</v>
      </c>
      <c r="C1121" s="10" t="s">
        <v>951</v>
      </c>
      <c r="D1121" s="10">
        <v>414924</v>
      </c>
    </row>
    <row r="1122" spans="1:4" ht="26.4" customHeight="1">
      <c r="A1122" s="10" t="s">
        <v>1396</v>
      </c>
      <c r="B1122" s="10">
        <v>9818492871</v>
      </c>
      <c r="C1122" s="10" t="s">
        <v>951</v>
      </c>
      <c r="D1122" s="10">
        <v>426413</v>
      </c>
    </row>
    <row r="1123" spans="1:4" ht="26.4" customHeight="1">
      <c r="A1123" s="10" t="s">
        <v>1397</v>
      </c>
      <c r="B1123" s="10">
        <v>9815666395</v>
      </c>
      <c r="C1123" s="10" t="s">
        <v>951</v>
      </c>
      <c r="D1123" s="10">
        <v>203156</v>
      </c>
    </row>
    <row r="1124" spans="1:4" ht="26.4" customHeight="1">
      <c r="A1124" s="10" t="s">
        <v>1398</v>
      </c>
      <c r="B1124" s="10">
        <v>9815199429</v>
      </c>
      <c r="C1124" s="10" t="s">
        <v>951</v>
      </c>
      <c r="D1124" s="10">
        <v>246973</v>
      </c>
    </row>
    <row r="1125" spans="1:4" ht="26.4" customHeight="1">
      <c r="A1125" s="10" t="s">
        <v>1399</v>
      </c>
      <c r="B1125" s="10">
        <v>9654389665</v>
      </c>
      <c r="C1125" s="10" t="s">
        <v>951</v>
      </c>
      <c r="D1125" s="10">
        <v>374925</v>
      </c>
    </row>
    <row r="1126" spans="1:4" ht="26.4" customHeight="1">
      <c r="A1126" s="10" t="s">
        <v>1400</v>
      </c>
      <c r="B1126" s="10">
        <v>9818855959</v>
      </c>
      <c r="C1126" s="10" t="s">
        <v>951</v>
      </c>
      <c r="D1126" s="10">
        <v>364925</v>
      </c>
    </row>
    <row r="1127" spans="1:4" ht="26.4" customHeight="1">
      <c r="A1127" s="10" t="s">
        <v>1401</v>
      </c>
      <c r="B1127" s="10">
        <v>9811525637</v>
      </c>
      <c r="C1127" s="10" t="s">
        <v>951</v>
      </c>
      <c r="D1127" s="10">
        <v>212962</v>
      </c>
    </row>
    <row r="1128" spans="1:4" ht="26.4" customHeight="1">
      <c r="A1128" s="10" t="s">
        <v>1402</v>
      </c>
      <c r="B1128" s="10">
        <v>9212754551</v>
      </c>
      <c r="C1128" s="10" t="s">
        <v>951</v>
      </c>
      <c r="D1128" s="10">
        <v>391285</v>
      </c>
    </row>
    <row r="1129" spans="1:4" ht="26.4" customHeight="1">
      <c r="A1129" s="10" t="s">
        <v>1403</v>
      </c>
      <c r="B1129" s="10">
        <v>9311454664</v>
      </c>
      <c r="C1129" s="10" t="s">
        <v>951</v>
      </c>
      <c r="D1129" s="10">
        <v>328648</v>
      </c>
    </row>
    <row r="1130" spans="1:4" ht="26.4" customHeight="1">
      <c r="A1130" s="10" t="s">
        <v>1404</v>
      </c>
      <c r="B1130" s="10">
        <v>9868672527</v>
      </c>
      <c r="C1130" s="10" t="s">
        <v>951</v>
      </c>
      <c r="D1130" s="10">
        <v>419523</v>
      </c>
    </row>
    <row r="1131" spans="1:4" ht="26.4" customHeight="1">
      <c r="A1131" s="10" t="s">
        <v>1405</v>
      </c>
      <c r="B1131" s="10">
        <v>9313945666</v>
      </c>
      <c r="C1131" s="10" t="s">
        <v>951</v>
      </c>
      <c r="D1131" s="10">
        <v>439338</v>
      </c>
    </row>
    <row r="1132" spans="1:4" ht="26.4" customHeight="1">
      <c r="A1132" s="10" t="s">
        <v>1406</v>
      </c>
      <c r="B1132" s="10">
        <v>9958893549</v>
      </c>
      <c r="C1132" s="10" t="s">
        <v>951</v>
      </c>
      <c r="D1132" s="10">
        <v>387569</v>
      </c>
    </row>
    <row r="1133" spans="1:4" ht="26.4" customHeight="1">
      <c r="A1133" s="10" t="s">
        <v>1407</v>
      </c>
      <c r="B1133" s="10">
        <v>9818888563</v>
      </c>
      <c r="C1133" s="10" t="s">
        <v>951</v>
      </c>
      <c r="D1133" s="10">
        <v>429260</v>
      </c>
    </row>
    <row r="1134" spans="1:4" ht="26.4" customHeight="1">
      <c r="A1134" s="10" t="s">
        <v>1408</v>
      </c>
      <c r="B1134" s="10">
        <v>9891728531</v>
      </c>
      <c r="C1134" s="10" t="s">
        <v>951</v>
      </c>
      <c r="D1134" s="10">
        <v>261823</v>
      </c>
    </row>
    <row r="1135" spans="1:4" ht="26.4" customHeight="1">
      <c r="A1135" s="10" t="s">
        <v>1409</v>
      </c>
      <c r="B1135" s="10">
        <v>9868215747</v>
      </c>
      <c r="C1135" s="10" t="s">
        <v>951</v>
      </c>
      <c r="D1135" s="10">
        <v>215908</v>
      </c>
    </row>
    <row r="1136" spans="1:4" ht="26.4" customHeight="1">
      <c r="A1136" s="10" t="s">
        <v>1410</v>
      </c>
      <c r="B1136" s="10">
        <v>9891986677</v>
      </c>
      <c r="C1136" s="10" t="s">
        <v>951</v>
      </c>
      <c r="D1136" s="10">
        <v>458873</v>
      </c>
    </row>
    <row r="1137" spans="1:4" ht="26.4" customHeight="1">
      <c r="A1137" s="10" t="s">
        <v>1411</v>
      </c>
      <c r="B1137" s="10">
        <v>9971378552</v>
      </c>
      <c r="C1137" s="10" t="s">
        <v>951</v>
      </c>
      <c r="D1137" s="10">
        <v>282832</v>
      </c>
    </row>
    <row r="1138" spans="1:4" ht="26.4" customHeight="1">
      <c r="A1138" s="10" t="s">
        <v>1412</v>
      </c>
      <c r="B1138" s="10">
        <v>9811552437</v>
      </c>
      <c r="C1138" s="10" t="s">
        <v>951</v>
      </c>
      <c r="D1138" s="10">
        <v>240578</v>
      </c>
    </row>
    <row r="1139" spans="1:4" ht="26.4" customHeight="1">
      <c r="A1139" s="10" t="s">
        <v>1413</v>
      </c>
      <c r="B1139" s="10">
        <v>9871887799</v>
      </c>
      <c r="C1139" s="10" t="s">
        <v>951</v>
      </c>
      <c r="D1139" s="10">
        <v>108835</v>
      </c>
    </row>
    <row r="1140" spans="1:4" ht="26.4" customHeight="1">
      <c r="A1140" s="10" t="s">
        <v>1414</v>
      </c>
      <c r="B1140" s="10">
        <v>9999171966</v>
      </c>
      <c r="C1140" s="10" t="s">
        <v>951</v>
      </c>
      <c r="D1140" s="10">
        <v>455470</v>
      </c>
    </row>
    <row r="1141" spans="1:4" ht="26.4" customHeight="1">
      <c r="A1141" s="10" t="s">
        <v>1415</v>
      </c>
      <c r="B1141" s="10">
        <v>9915243455</v>
      </c>
      <c r="C1141" s="10" t="s">
        <v>951</v>
      </c>
      <c r="D1141" s="10">
        <v>268904</v>
      </c>
    </row>
    <row r="1142" spans="1:4" ht="26.4" customHeight="1">
      <c r="A1142" s="10" t="s">
        <v>1087</v>
      </c>
      <c r="B1142" s="10">
        <v>9811999682</v>
      </c>
      <c r="C1142" s="10" t="s">
        <v>951</v>
      </c>
      <c r="D1142" s="10">
        <v>224003</v>
      </c>
    </row>
    <row r="1143" spans="1:4" ht="26.4" customHeight="1">
      <c r="A1143" s="10" t="s">
        <v>1416</v>
      </c>
      <c r="B1143" s="10">
        <v>9815549781</v>
      </c>
      <c r="C1143" s="10" t="s">
        <v>951</v>
      </c>
      <c r="D1143" s="10">
        <v>117819</v>
      </c>
    </row>
    <row r="1144" spans="1:4" ht="26.4" customHeight="1">
      <c r="A1144" s="10" t="s">
        <v>1417</v>
      </c>
      <c r="B1144" s="10">
        <v>9873555476</v>
      </c>
      <c r="C1144" s="10" t="s">
        <v>951</v>
      </c>
      <c r="D1144" s="10">
        <v>209747</v>
      </c>
    </row>
    <row r="1145" spans="1:4" ht="26.4" customHeight="1">
      <c r="A1145" s="10" t="s">
        <v>1418</v>
      </c>
      <c r="B1145" s="10">
        <v>9871617188</v>
      </c>
      <c r="C1145" s="10" t="s">
        <v>951</v>
      </c>
      <c r="D1145" s="10">
        <v>455966</v>
      </c>
    </row>
    <row r="1146" spans="1:4" ht="26.4" customHeight="1">
      <c r="A1146" s="10" t="s">
        <v>1419</v>
      </c>
      <c r="B1146" s="10">
        <v>9999191868</v>
      </c>
      <c r="C1146" s="10" t="s">
        <v>951</v>
      </c>
      <c r="D1146" s="10">
        <v>264338</v>
      </c>
    </row>
    <row r="1147" spans="1:4" ht="26.4" customHeight="1">
      <c r="A1147" s="10" t="s">
        <v>1420</v>
      </c>
      <c r="B1147" s="10">
        <v>9355632227</v>
      </c>
      <c r="C1147" s="10" t="s">
        <v>951</v>
      </c>
      <c r="D1147" s="10">
        <v>228867</v>
      </c>
    </row>
    <row r="1148" spans="1:4" ht="26.4" customHeight="1">
      <c r="A1148" s="10" t="s">
        <v>1421</v>
      </c>
      <c r="B1148" s="10">
        <v>9355451277</v>
      </c>
      <c r="C1148" s="10" t="s">
        <v>951</v>
      </c>
      <c r="D1148" s="10">
        <v>395696</v>
      </c>
    </row>
    <row r="1149" spans="1:4" ht="26.4" customHeight="1">
      <c r="A1149" s="10" t="s">
        <v>1422</v>
      </c>
      <c r="B1149" s="10">
        <v>9815127245</v>
      </c>
      <c r="C1149" s="10" t="s">
        <v>951</v>
      </c>
      <c r="D1149" s="10">
        <v>418601</v>
      </c>
    </row>
    <row r="1150" spans="1:4" ht="26.4" customHeight="1">
      <c r="A1150" s="10" t="s">
        <v>1423</v>
      </c>
      <c r="B1150" s="10">
        <v>9655963637</v>
      </c>
      <c r="C1150" s="10" t="s">
        <v>951</v>
      </c>
      <c r="D1150" s="10">
        <v>226285</v>
      </c>
    </row>
    <row r="1151" spans="1:4" ht="26.4" customHeight="1">
      <c r="A1151" s="10" t="s">
        <v>1424</v>
      </c>
      <c r="B1151" s="10">
        <v>9815518686</v>
      </c>
      <c r="C1151" s="10" t="s">
        <v>951</v>
      </c>
      <c r="D1151" s="10">
        <v>419337</v>
      </c>
    </row>
    <row r="1152" spans="1:4" ht="26.4" customHeight="1">
      <c r="A1152" s="10" t="s">
        <v>1425</v>
      </c>
      <c r="B1152" s="10">
        <v>9811524881</v>
      </c>
      <c r="C1152" s="10" t="s">
        <v>951</v>
      </c>
      <c r="D1152" s="10">
        <v>365691</v>
      </c>
    </row>
    <row r="1153" spans="1:4" ht="26.4" customHeight="1">
      <c r="A1153" s="10" t="s">
        <v>1426</v>
      </c>
      <c r="B1153" s="10">
        <v>9958515259</v>
      </c>
      <c r="C1153" s="10" t="s">
        <v>951</v>
      </c>
      <c r="D1153" s="10">
        <v>383785</v>
      </c>
    </row>
    <row r="1154" spans="1:4" ht="26.4" customHeight="1">
      <c r="A1154" s="10" t="s">
        <v>1427</v>
      </c>
      <c r="B1154" s="10">
        <v>9899338853</v>
      </c>
      <c r="C1154" s="10" t="s">
        <v>951</v>
      </c>
      <c r="D1154" s="10">
        <v>171624</v>
      </c>
    </row>
    <row r="1155" spans="1:4" ht="26.4" customHeight="1">
      <c r="A1155" s="10" t="s">
        <v>1428</v>
      </c>
      <c r="B1155" s="10">
        <v>9815265833</v>
      </c>
      <c r="C1155" s="10" t="s">
        <v>951</v>
      </c>
      <c r="D1155" s="10">
        <v>232834</v>
      </c>
    </row>
    <row r="1156" spans="1:4" ht="26.4" customHeight="1">
      <c r="A1156" s="10" t="s">
        <v>1429</v>
      </c>
      <c r="B1156" s="10">
        <v>9315586511</v>
      </c>
      <c r="C1156" s="10" t="s">
        <v>951</v>
      </c>
      <c r="D1156" s="10">
        <v>485986</v>
      </c>
    </row>
    <row r="1157" spans="1:4" ht="26.4" customHeight="1">
      <c r="A1157" s="10" t="s">
        <v>1430</v>
      </c>
      <c r="B1157" s="10">
        <v>9899526198</v>
      </c>
      <c r="C1157" s="10" t="s">
        <v>951</v>
      </c>
      <c r="D1157" s="10">
        <v>228518</v>
      </c>
    </row>
    <row r="1158" spans="1:4" ht="26.4" customHeight="1">
      <c r="A1158" s="10" t="s">
        <v>1431</v>
      </c>
      <c r="B1158" s="10">
        <v>9871126565</v>
      </c>
      <c r="C1158" s="10" t="s">
        <v>951</v>
      </c>
      <c r="D1158" s="10">
        <v>347958</v>
      </c>
    </row>
    <row r="1159" spans="1:4" ht="26.4" customHeight="1">
      <c r="A1159" s="10" t="s">
        <v>1432</v>
      </c>
      <c r="B1159" s="10">
        <v>9815252735</v>
      </c>
      <c r="C1159" s="10" t="s">
        <v>951</v>
      </c>
      <c r="D1159" s="10">
        <v>276300</v>
      </c>
    </row>
    <row r="1160" spans="1:4" ht="26.4" customHeight="1">
      <c r="A1160" s="10" t="s">
        <v>1433</v>
      </c>
      <c r="B1160" s="10">
        <v>9312265271</v>
      </c>
      <c r="C1160" s="10" t="s">
        <v>951</v>
      </c>
      <c r="D1160" s="10">
        <v>445624</v>
      </c>
    </row>
    <row r="1161" spans="1:4" ht="26.4" customHeight="1">
      <c r="A1161" s="10" t="s">
        <v>1434</v>
      </c>
      <c r="B1161" s="10">
        <v>9815598955</v>
      </c>
      <c r="C1161" s="10" t="s">
        <v>951</v>
      </c>
      <c r="D1161" s="10">
        <v>325328</v>
      </c>
    </row>
    <row r="1162" spans="1:4" ht="26.4" customHeight="1">
      <c r="A1162" s="10" t="s">
        <v>1435</v>
      </c>
      <c r="B1162" s="10">
        <v>9815153938</v>
      </c>
      <c r="C1162" s="10" t="s">
        <v>951</v>
      </c>
      <c r="D1162" s="10">
        <v>278572</v>
      </c>
    </row>
    <row r="1163" spans="1:4" ht="26.4" customHeight="1">
      <c r="A1163" s="10" t="s">
        <v>1436</v>
      </c>
      <c r="B1163" s="10">
        <v>9818787885</v>
      </c>
      <c r="C1163" s="10" t="s">
        <v>951</v>
      </c>
      <c r="D1163" s="10">
        <v>411573</v>
      </c>
    </row>
    <row r="1164" spans="1:4" ht="26.4" customHeight="1">
      <c r="A1164" s="10" t="s">
        <v>1437</v>
      </c>
      <c r="B1164" s="10">
        <v>9811452226</v>
      </c>
      <c r="C1164" s="10" t="s">
        <v>951</v>
      </c>
      <c r="D1164" s="10">
        <v>117690</v>
      </c>
    </row>
    <row r="1165" spans="1:4" ht="26.4" customHeight="1">
      <c r="A1165" s="10" t="s">
        <v>1438</v>
      </c>
      <c r="B1165" s="10">
        <v>8515574222</v>
      </c>
      <c r="C1165" s="10" t="s">
        <v>951</v>
      </c>
      <c r="D1165" s="10">
        <v>211636</v>
      </c>
    </row>
    <row r="1166" spans="1:4" ht="26.4" customHeight="1">
      <c r="A1166" s="10" t="s">
        <v>1439</v>
      </c>
      <c r="B1166" s="10">
        <v>9811584967</v>
      </c>
      <c r="C1166" s="10" t="s">
        <v>951</v>
      </c>
      <c r="D1166" s="10">
        <v>195126</v>
      </c>
    </row>
    <row r="1167" spans="1:4" ht="26.4" customHeight="1">
      <c r="A1167" s="10" t="s">
        <v>1440</v>
      </c>
      <c r="B1167" s="10">
        <v>9815752586</v>
      </c>
      <c r="C1167" s="10" t="s">
        <v>951</v>
      </c>
      <c r="D1167" s="10">
        <v>378856</v>
      </c>
    </row>
    <row r="1168" spans="1:4" ht="26.4" customHeight="1">
      <c r="A1168" s="10" t="s">
        <v>1441</v>
      </c>
      <c r="B1168" s="10">
        <v>9815288859</v>
      </c>
      <c r="C1168" s="10" t="s">
        <v>951</v>
      </c>
      <c r="D1168" s="10">
        <v>146990</v>
      </c>
    </row>
    <row r="1169" spans="1:4" ht="26.4" customHeight="1">
      <c r="A1169" s="10" t="s">
        <v>1442</v>
      </c>
      <c r="B1169" s="10">
        <v>9915591161</v>
      </c>
      <c r="C1169" s="10" t="s">
        <v>951</v>
      </c>
      <c r="D1169" s="10">
        <v>433069</v>
      </c>
    </row>
    <row r="1170" spans="1:4" ht="26.4" customHeight="1">
      <c r="A1170" s="10" t="s">
        <v>1443</v>
      </c>
      <c r="B1170" s="10">
        <v>9815826956</v>
      </c>
      <c r="C1170" s="10" t="s">
        <v>951</v>
      </c>
      <c r="D1170" s="10">
        <v>358991</v>
      </c>
    </row>
    <row r="1171" spans="1:4" ht="26.4" customHeight="1">
      <c r="A1171" s="10" t="s">
        <v>469</v>
      </c>
      <c r="B1171" s="10">
        <v>9313554965</v>
      </c>
      <c r="C1171" s="10" t="s">
        <v>951</v>
      </c>
      <c r="D1171" s="10">
        <v>423686</v>
      </c>
    </row>
    <row r="1172" spans="1:4" ht="26.4" customHeight="1">
      <c r="A1172" s="10" t="s">
        <v>1444</v>
      </c>
      <c r="B1172" s="10">
        <v>9355458194</v>
      </c>
      <c r="C1172" s="10" t="s">
        <v>951</v>
      </c>
      <c r="D1172" s="10">
        <v>205127</v>
      </c>
    </row>
    <row r="1173" spans="1:4" ht="26.4" customHeight="1">
      <c r="A1173" s="10" t="s">
        <v>1445</v>
      </c>
      <c r="B1173" s="10">
        <v>9815551929</v>
      </c>
      <c r="C1173" s="10" t="s">
        <v>951</v>
      </c>
      <c r="D1173" s="10">
        <v>290432</v>
      </c>
    </row>
    <row r="1174" spans="1:4" ht="26.4" customHeight="1">
      <c r="A1174" s="10" t="s">
        <v>1446</v>
      </c>
      <c r="B1174" s="10">
        <v>9815565699</v>
      </c>
      <c r="C1174" s="10" t="s">
        <v>951</v>
      </c>
      <c r="D1174" s="10">
        <v>438009</v>
      </c>
    </row>
    <row r="1175" spans="1:4" ht="26.4" customHeight="1">
      <c r="A1175" s="10" t="s">
        <v>1447</v>
      </c>
      <c r="B1175" s="10">
        <v>9871555757</v>
      </c>
      <c r="C1175" s="10" t="s">
        <v>951</v>
      </c>
      <c r="D1175" s="10">
        <v>487713</v>
      </c>
    </row>
    <row r="1176" spans="1:4" ht="26.4" customHeight="1">
      <c r="A1176" s="10" t="s">
        <v>1448</v>
      </c>
      <c r="B1176" s="10">
        <v>9915543551</v>
      </c>
      <c r="C1176" s="10" t="s">
        <v>951</v>
      </c>
      <c r="D1176" s="10">
        <v>401517</v>
      </c>
    </row>
    <row r="1177" spans="1:4" ht="26.4" customHeight="1">
      <c r="A1177" s="10" t="s">
        <v>1449</v>
      </c>
      <c r="B1177" s="10">
        <v>9811111557</v>
      </c>
      <c r="C1177" s="10" t="s">
        <v>951</v>
      </c>
      <c r="D1177" s="10">
        <v>489625</v>
      </c>
    </row>
    <row r="1178" spans="1:4" ht="26.4" customHeight="1">
      <c r="A1178" s="10" t="s">
        <v>1450</v>
      </c>
      <c r="B1178" s="10">
        <v>9818675595</v>
      </c>
      <c r="C1178" s="10" t="s">
        <v>951</v>
      </c>
      <c r="D1178" s="10">
        <v>350377</v>
      </c>
    </row>
    <row r="1179" spans="1:4" ht="26.4" customHeight="1">
      <c r="A1179" s="10" t="s">
        <v>1451</v>
      </c>
      <c r="B1179" s="10">
        <v>9968282758</v>
      </c>
      <c r="C1179" s="10" t="s">
        <v>951</v>
      </c>
      <c r="D1179" s="10">
        <v>424994</v>
      </c>
    </row>
    <row r="1180" spans="1:4" ht="26.4" customHeight="1">
      <c r="A1180" s="10" t="s">
        <v>1452</v>
      </c>
      <c r="B1180" s="10">
        <v>9811578557</v>
      </c>
      <c r="C1180" s="10" t="s">
        <v>951</v>
      </c>
      <c r="D1180" s="10">
        <v>367378</v>
      </c>
    </row>
    <row r="1181" spans="1:4" ht="26.4" customHeight="1">
      <c r="A1181" s="10" t="s">
        <v>1453</v>
      </c>
      <c r="B1181" s="10">
        <v>9811679111</v>
      </c>
      <c r="C1181" s="10" t="s">
        <v>951</v>
      </c>
      <c r="D1181" s="10">
        <v>430944</v>
      </c>
    </row>
    <row r="1182" spans="1:4" ht="26.4" customHeight="1">
      <c r="A1182" s="10" t="s">
        <v>1454</v>
      </c>
      <c r="B1182" s="10">
        <v>9212429848</v>
      </c>
      <c r="C1182" s="10" t="s">
        <v>951</v>
      </c>
      <c r="D1182" s="10">
        <v>112905</v>
      </c>
    </row>
    <row r="1183" spans="1:4" ht="26.4" customHeight="1">
      <c r="A1183" s="10" t="s">
        <v>1455</v>
      </c>
      <c r="B1183" s="10">
        <v>9811543234</v>
      </c>
      <c r="C1183" s="10" t="s">
        <v>951</v>
      </c>
      <c r="D1183" s="10">
        <v>376025</v>
      </c>
    </row>
    <row r="1184" spans="1:4" ht="26.4" customHeight="1">
      <c r="A1184" s="10" t="s">
        <v>1456</v>
      </c>
      <c r="B1184" s="10">
        <v>9815516768</v>
      </c>
      <c r="C1184" s="10" t="s">
        <v>951</v>
      </c>
      <c r="D1184" s="10">
        <v>107884</v>
      </c>
    </row>
    <row r="1185" spans="1:4" ht="26.4" customHeight="1">
      <c r="A1185" s="10" t="s">
        <v>1457</v>
      </c>
      <c r="B1185" s="10">
        <v>9312559179</v>
      </c>
      <c r="C1185" s="10" t="s">
        <v>951</v>
      </c>
      <c r="D1185" s="10">
        <v>208458</v>
      </c>
    </row>
    <row r="1186" spans="1:4" ht="26.4" customHeight="1">
      <c r="A1186" s="10" t="s">
        <v>1458</v>
      </c>
      <c r="B1186" s="10">
        <v>9212228456</v>
      </c>
      <c r="C1186" s="10" t="s">
        <v>951</v>
      </c>
      <c r="D1186" s="10">
        <v>253360</v>
      </c>
    </row>
    <row r="1187" spans="1:4" ht="26.4" customHeight="1">
      <c r="A1187" s="10" t="s">
        <v>1459</v>
      </c>
      <c r="B1187" s="10">
        <v>9818533533</v>
      </c>
      <c r="C1187" s="10" t="s">
        <v>951</v>
      </c>
      <c r="D1187" s="10">
        <v>403741</v>
      </c>
    </row>
    <row r="1188" spans="1:4" ht="26.4" customHeight="1">
      <c r="A1188" s="10" t="s">
        <v>1460</v>
      </c>
      <c r="B1188" s="10">
        <v>9711739115</v>
      </c>
      <c r="C1188" s="10" t="s">
        <v>951</v>
      </c>
      <c r="D1188" s="10">
        <v>336588</v>
      </c>
    </row>
    <row r="1189" spans="1:4" ht="26.4" customHeight="1">
      <c r="A1189" s="10" t="s">
        <v>1461</v>
      </c>
      <c r="B1189" s="10">
        <v>9818492559</v>
      </c>
      <c r="C1189" s="10" t="s">
        <v>951</v>
      </c>
      <c r="D1189" s="10">
        <v>246839</v>
      </c>
    </row>
    <row r="1190" spans="1:4" ht="26.4" customHeight="1">
      <c r="A1190" s="10" t="s">
        <v>1462</v>
      </c>
      <c r="B1190" s="10">
        <v>9999147868</v>
      </c>
      <c r="C1190" s="10" t="s">
        <v>951</v>
      </c>
      <c r="D1190" s="10">
        <v>218606</v>
      </c>
    </row>
    <row r="1191" spans="1:4" ht="26.4" customHeight="1">
      <c r="A1191" s="10" t="s">
        <v>1463</v>
      </c>
      <c r="B1191" s="10">
        <v>9313623556</v>
      </c>
      <c r="C1191" s="10" t="s">
        <v>951</v>
      </c>
      <c r="D1191" s="10">
        <v>493623</v>
      </c>
    </row>
    <row r="1192" spans="1:4" ht="26.4" customHeight="1">
      <c r="A1192" s="10" t="s">
        <v>1464</v>
      </c>
      <c r="B1192" s="10">
        <v>9871147384</v>
      </c>
      <c r="C1192" s="10" t="s">
        <v>951</v>
      </c>
      <c r="D1192" s="10">
        <v>389434</v>
      </c>
    </row>
    <row r="1193" spans="1:4" ht="26.4" customHeight="1">
      <c r="A1193" s="10" t="s">
        <v>1465</v>
      </c>
      <c r="B1193" s="10">
        <v>9999417752</v>
      </c>
      <c r="C1193" s="10" t="s">
        <v>951</v>
      </c>
      <c r="D1193" s="10">
        <v>174944</v>
      </c>
    </row>
    <row r="1194" spans="1:4" ht="26.4" customHeight="1">
      <c r="A1194" s="10" t="s">
        <v>1466</v>
      </c>
      <c r="B1194" s="10">
        <v>9815244773</v>
      </c>
      <c r="C1194" s="10" t="s">
        <v>951</v>
      </c>
      <c r="D1194" s="10">
        <v>429837</v>
      </c>
    </row>
    <row r="1195" spans="1:4" ht="26.4" customHeight="1">
      <c r="A1195" s="10" t="s">
        <v>1467</v>
      </c>
      <c r="B1195" s="10">
        <v>9815357246</v>
      </c>
      <c r="C1195" s="10" t="s">
        <v>951</v>
      </c>
      <c r="D1195" s="10">
        <v>186056</v>
      </c>
    </row>
    <row r="1196" spans="1:4" ht="26.4" customHeight="1">
      <c r="A1196" s="10" t="s">
        <v>1468</v>
      </c>
      <c r="B1196" s="10">
        <v>9815149565</v>
      </c>
      <c r="C1196" s="10" t="s">
        <v>951</v>
      </c>
      <c r="D1196" s="10">
        <v>450554</v>
      </c>
    </row>
    <row r="1197" spans="1:4" ht="26.4" customHeight="1">
      <c r="A1197" s="10" t="s">
        <v>1469</v>
      </c>
      <c r="B1197" s="10">
        <v>9711175572</v>
      </c>
      <c r="C1197" s="10" t="s">
        <v>951</v>
      </c>
      <c r="D1197" s="10">
        <v>177553</v>
      </c>
    </row>
    <row r="1198" spans="1:4" ht="26.4" customHeight="1">
      <c r="A1198" s="10" t="s">
        <v>1470</v>
      </c>
      <c r="B1198" s="10">
        <v>9868311379</v>
      </c>
      <c r="C1198" s="10" t="s">
        <v>951</v>
      </c>
      <c r="D1198" s="10">
        <v>486577</v>
      </c>
    </row>
    <row r="1199" spans="1:4" ht="26.4" customHeight="1">
      <c r="A1199" s="10" t="s">
        <v>1471</v>
      </c>
      <c r="B1199" s="10">
        <v>9811195127</v>
      </c>
      <c r="C1199" s="10" t="s">
        <v>951</v>
      </c>
      <c r="D1199" s="10">
        <v>189001</v>
      </c>
    </row>
    <row r="1200" spans="1:4" ht="26.4" customHeight="1">
      <c r="A1200" s="10" t="s">
        <v>1472</v>
      </c>
      <c r="B1200" s="10">
        <v>9815123765</v>
      </c>
      <c r="C1200" s="10" t="s">
        <v>951</v>
      </c>
      <c r="D1200" s="10">
        <v>328393</v>
      </c>
    </row>
    <row r="1201" spans="1:4" ht="26.4" customHeight="1">
      <c r="A1201" s="10" t="s">
        <v>1473</v>
      </c>
      <c r="B1201" s="10">
        <v>9815965697</v>
      </c>
      <c r="C1201" s="10" t="s">
        <v>951</v>
      </c>
      <c r="D1201" s="10">
        <v>190227</v>
      </c>
    </row>
    <row r="1202" spans="1:4" ht="26.4" customHeight="1">
      <c r="A1202" s="10" t="s">
        <v>1474</v>
      </c>
      <c r="B1202" s="10">
        <v>9915222555</v>
      </c>
      <c r="C1202" s="10" t="s">
        <v>951</v>
      </c>
      <c r="D1202" s="10">
        <v>138142</v>
      </c>
    </row>
    <row r="1203" spans="1:4" ht="26.4" customHeight="1">
      <c r="A1203" s="10" t="s">
        <v>1475</v>
      </c>
      <c r="B1203" s="10">
        <v>9212395636</v>
      </c>
      <c r="C1203" s="10" t="s">
        <v>951</v>
      </c>
      <c r="D1203" s="10">
        <v>142948</v>
      </c>
    </row>
    <row r="1204" spans="1:4" ht="26.4" customHeight="1">
      <c r="A1204" s="10" t="s">
        <v>1476</v>
      </c>
      <c r="B1204" s="10">
        <v>9915773822</v>
      </c>
      <c r="C1204" s="10" t="s">
        <v>951</v>
      </c>
      <c r="D1204" s="10">
        <v>124184</v>
      </c>
    </row>
    <row r="1205" spans="1:4" ht="26.4" customHeight="1">
      <c r="A1205" s="10" t="s">
        <v>1477</v>
      </c>
      <c r="B1205" s="10">
        <v>9811464159</v>
      </c>
      <c r="C1205" s="10" t="s">
        <v>951</v>
      </c>
      <c r="D1205" s="10">
        <v>402049</v>
      </c>
    </row>
    <row r="1206" spans="1:4" ht="26.4" customHeight="1">
      <c r="A1206" s="10" t="s">
        <v>1478</v>
      </c>
      <c r="B1206" s="10">
        <v>9811159198</v>
      </c>
      <c r="C1206" s="10" t="s">
        <v>951</v>
      </c>
      <c r="D1206" s="10">
        <v>413416</v>
      </c>
    </row>
    <row r="1207" spans="1:4" ht="26.4" customHeight="1">
      <c r="A1207" s="10" t="s">
        <v>1479</v>
      </c>
      <c r="B1207" s="10">
        <v>9873562632</v>
      </c>
      <c r="C1207" s="10" t="s">
        <v>951</v>
      </c>
      <c r="D1207" s="10">
        <v>460482</v>
      </c>
    </row>
    <row r="1208" spans="1:4" ht="26.4" customHeight="1">
      <c r="A1208" s="10" t="s">
        <v>1480</v>
      </c>
      <c r="B1208" s="10">
        <v>9818671375</v>
      </c>
      <c r="C1208" s="10" t="s">
        <v>951</v>
      </c>
      <c r="D1208" s="10">
        <v>497067</v>
      </c>
    </row>
    <row r="1209" spans="1:4" ht="26.4" customHeight="1">
      <c r="A1209" s="10" t="s">
        <v>1481</v>
      </c>
      <c r="B1209" s="10">
        <v>9818553751</v>
      </c>
      <c r="C1209" s="10" t="s">
        <v>951</v>
      </c>
      <c r="D1209" s="10">
        <v>403526</v>
      </c>
    </row>
    <row r="1210" spans="1:4" ht="26.4" customHeight="1">
      <c r="A1210" s="10" t="s">
        <v>1482</v>
      </c>
      <c r="B1210" s="10">
        <v>9717755353</v>
      </c>
      <c r="C1210" s="10" t="s">
        <v>951</v>
      </c>
      <c r="D1210" s="10">
        <v>214254</v>
      </c>
    </row>
    <row r="1211" spans="1:4" ht="26.4" customHeight="1">
      <c r="A1211" s="10" t="s">
        <v>1483</v>
      </c>
      <c r="B1211" s="10">
        <v>9711737339</v>
      </c>
      <c r="C1211" s="10" t="s">
        <v>951</v>
      </c>
      <c r="D1211" s="10">
        <v>443181</v>
      </c>
    </row>
    <row r="1212" spans="1:4" ht="26.4" customHeight="1">
      <c r="A1212" s="10" t="s">
        <v>1484</v>
      </c>
      <c r="B1212" s="10">
        <v>9312757125</v>
      </c>
      <c r="C1212" s="10" t="s">
        <v>951</v>
      </c>
      <c r="D1212" s="10">
        <v>363771</v>
      </c>
    </row>
    <row r="1213" spans="1:4" ht="26.4" customHeight="1">
      <c r="A1213" s="10" t="s">
        <v>1485</v>
      </c>
      <c r="B1213" s="10">
        <v>9971596655</v>
      </c>
      <c r="C1213" s="10" t="s">
        <v>951</v>
      </c>
      <c r="D1213" s="10">
        <v>200013</v>
      </c>
    </row>
    <row r="1214" spans="1:4" ht="26.4" customHeight="1">
      <c r="A1214" s="10" t="s">
        <v>1486</v>
      </c>
      <c r="B1214" s="10">
        <v>9818552286</v>
      </c>
      <c r="C1214" s="10" t="s">
        <v>951</v>
      </c>
      <c r="D1214" s="10">
        <v>493827</v>
      </c>
    </row>
    <row r="1215" spans="1:4" ht="26.4" customHeight="1">
      <c r="A1215" s="10" t="s">
        <v>1487</v>
      </c>
      <c r="B1215" s="10">
        <v>9815264593</v>
      </c>
      <c r="C1215" s="10" t="s">
        <v>951</v>
      </c>
      <c r="D1215" s="10">
        <v>161328</v>
      </c>
    </row>
    <row r="1216" spans="1:4" ht="26.4" customHeight="1">
      <c r="A1216" s="10" t="s">
        <v>1488</v>
      </c>
      <c r="B1216" s="10">
        <v>9815199425</v>
      </c>
      <c r="C1216" s="10" t="s">
        <v>951</v>
      </c>
      <c r="D1216" s="10">
        <v>363810</v>
      </c>
    </row>
    <row r="1217" spans="1:4" ht="26.4" customHeight="1">
      <c r="A1217" s="10" t="s">
        <v>1489</v>
      </c>
      <c r="B1217" s="10">
        <v>9811199955</v>
      </c>
      <c r="C1217" s="10" t="s">
        <v>951</v>
      </c>
      <c r="D1217" s="10">
        <v>371000</v>
      </c>
    </row>
    <row r="1218" spans="1:4" ht="26.4" customHeight="1">
      <c r="A1218" s="10" t="s">
        <v>1490</v>
      </c>
      <c r="B1218" s="10">
        <v>9818223896</v>
      </c>
      <c r="C1218" s="10" t="s">
        <v>951</v>
      </c>
      <c r="D1218" s="10">
        <v>430690</v>
      </c>
    </row>
    <row r="1219" spans="1:4" ht="26.4" customHeight="1">
      <c r="A1219" s="10" t="s">
        <v>1491</v>
      </c>
      <c r="B1219" s="10">
        <v>9818233276</v>
      </c>
      <c r="C1219" s="10" t="s">
        <v>951</v>
      </c>
      <c r="D1219" s="10">
        <v>162517</v>
      </c>
    </row>
    <row r="1220" spans="1:4" ht="26.4" customHeight="1">
      <c r="A1220" s="10" t="s">
        <v>1492</v>
      </c>
      <c r="B1220" s="10">
        <v>9891499685</v>
      </c>
      <c r="C1220" s="10" t="s">
        <v>951</v>
      </c>
      <c r="D1220" s="10">
        <v>276656</v>
      </c>
    </row>
    <row r="1221" spans="1:4" ht="26.4" customHeight="1">
      <c r="A1221" s="10" t="s">
        <v>1493</v>
      </c>
      <c r="B1221" s="10">
        <v>9315161335</v>
      </c>
      <c r="C1221" s="10" t="s">
        <v>951</v>
      </c>
      <c r="D1221" s="10">
        <v>402644</v>
      </c>
    </row>
    <row r="1222" spans="1:4" ht="26.4" customHeight="1">
      <c r="A1222" s="10" t="s">
        <v>1494</v>
      </c>
      <c r="B1222" s="10">
        <v>9999499948</v>
      </c>
      <c r="C1222" s="10" t="s">
        <v>951</v>
      </c>
      <c r="D1222" s="10">
        <v>274880</v>
      </c>
    </row>
    <row r="1223" spans="1:4" ht="26.4" customHeight="1">
      <c r="A1223" s="10" t="s">
        <v>1495</v>
      </c>
      <c r="B1223" s="10">
        <v>9815516655</v>
      </c>
      <c r="C1223" s="10" t="s">
        <v>951</v>
      </c>
      <c r="D1223" s="10">
        <v>253984</v>
      </c>
    </row>
    <row r="1224" spans="1:4" ht="26.4" customHeight="1">
      <c r="A1224" s="10" t="s">
        <v>1496</v>
      </c>
      <c r="B1224" s="10">
        <v>9971161692</v>
      </c>
      <c r="C1224" s="10" t="s">
        <v>951</v>
      </c>
      <c r="D1224" s="10">
        <v>125023</v>
      </c>
    </row>
    <row r="1225" spans="1:4" ht="26.4" customHeight="1">
      <c r="A1225" s="10" t="s">
        <v>1497</v>
      </c>
      <c r="B1225" s="10">
        <v>9871551721</v>
      </c>
      <c r="C1225" s="10" t="s">
        <v>951</v>
      </c>
      <c r="D1225" s="10">
        <v>442217</v>
      </c>
    </row>
    <row r="1226" spans="1:4" ht="26.4" customHeight="1">
      <c r="A1226" s="10" t="s">
        <v>1498</v>
      </c>
      <c r="B1226" s="10">
        <v>9718888881</v>
      </c>
      <c r="C1226" s="10" t="s">
        <v>951</v>
      </c>
      <c r="D1226" s="10">
        <v>414807</v>
      </c>
    </row>
    <row r="1227" spans="1:4" ht="26.4" customHeight="1">
      <c r="A1227" s="10" t="s">
        <v>1499</v>
      </c>
      <c r="B1227" s="10">
        <v>9815377995</v>
      </c>
      <c r="C1227" s="10" t="s">
        <v>951</v>
      </c>
      <c r="D1227" s="10">
        <v>158387</v>
      </c>
    </row>
    <row r="1228" spans="1:4" ht="26.4" customHeight="1">
      <c r="A1228" s="10" t="s">
        <v>1500</v>
      </c>
      <c r="B1228" s="10">
        <v>9911333666</v>
      </c>
      <c r="C1228" s="10" t="s">
        <v>951</v>
      </c>
      <c r="D1228" s="10">
        <v>392761</v>
      </c>
    </row>
    <row r="1229" spans="1:4" ht="26.4" customHeight="1">
      <c r="A1229" s="10" t="s">
        <v>1501</v>
      </c>
      <c r="B1229" s="10">
        <v>9815597145</v>
      </c>
      <c r="C1229" s="10" t="s">
        <v>951</v>
      </c>
      <c r="D1229" s="10">
        <v>472700</v>
      </c>
    </row>
    <row r="1230" spans="1:4" ht="26.4" customHeight="1">
      <c r="A1230" s="10" t="s">
        <v>1502</v>
      </c>
      <c r="B1230" s="10">
        <v>9815268453</v>
      </c>
      <c r="C1230" s="10" t="s">
        <v>951</v>
      </c>
      <c r="D1230" s="10">
        <v>462953</v>
      </c>
    </row>
    <row r="1231" spans="1:4" ht="26.4" customHeight="1">
      <c r="A1231" s="10" t="s">
        <v>1503</v>
      </c>
      <c r="B1231" s="10">
        <v>9873955359</v>
      </c>
      <c r="C1231" s="10" t="s">
        <v>951</v>
      </c>
      <c r="D1231" s="10">
        <v>186373</v>
      </c>
    </row>
    <row r="1232" spans="1:4" ht="26.4" customHeight="1">
      <c r="A1232" s="10" t="s">
        <v>1440</v>
      </c>
      <c r="B1232" s="10">
        <v>9815516795</v>
      </c>
      <c r="C1232" s="10" t="s">
        <v>951</v>
      </c>
      <c r="D1232" s="10">
        <v>252708</v>
      </c>
    </row>
    <row r="1233" spans="1:4" ht="26.4" customHeight="1">
      <c r="A1233" s="10" t="s">
        <v>1504</v>
      </c>
      <c r="B1233" s="10">
        <v>9811515591</v>
      </c>
      <c r="C1233" s="10" t="s">
        <v>951</v>
      </c>
      <c r="D1233" s="10">
        <v>229000</v>
      </c>
    </row>
    <row r="1234" spans="1:4" ht="26.4" customHeight="1">
      <c r="A1234" s="10" t="s">
        <v>1505</v>
      </c>
      <c r="B1234" s="10">
        <v>9815455535</v>
      </c>
      <c r="C1234" s="10" t="s">
        <v>951</v>
      </c>
      <c r="D1234" s="10">
        <v>468666</v>
      </c>
    </row>
    <row r="1235" spans="1:4" ht="26.4" customHeight="1">
      <c r="A1235" s="10" t="s">
        <v>1506</v>
      </c>
      <c r="B1235" s="10">
        <v>9815582375</v>
      </c>
      <c r="C1235" s="10" t="s">
        <v>951</v>
      </c>
      <c r="D1235" s="10">
        <v>409451</v>
      </c>
    </row>
    <row r="1236" spans="1:4" ht="26.4" customHeight="1">
      <c r="A1236" s="10" t="s">
        <v>1507</v>
      </c>
      <c r="B1236" s="10">
        <v>9971555511</v>
      </c>
      <c r="C1236" s="10" t="s">
        <v>951</v>
      </c>
      <c r="D1236" s="10">
        <v>443477</v>
      </c>
    </row>
    <row r="1237" spans="1:4" ht="26.4" customHeight="1">
      <c r="A1237" s="10" t="s">
        <v>1508</v>
      </c>
      <c r="B1237" s="10">
        <v>9818552555</v>
      </c>
      <c r="C1237" s="10" t="s">
        <v>951</v>
      </c>
      <c r="D1237" s="10">
        <v>189106</v>
      </c>
    </row>
    <row r="1238" spans="1:4" ht="26.4" customHeight="1">
      <c r="A1238" s="10" t="s">
        <v>1509</v>
      </c>
      <c r="B1238" s="10">
        <v>9871663575</v>
      </c>
      <c r="C1238" s="10" t="s">
        <v>951</v>
      </c>
      <c r="D1238" s="10">
        <v>258756</v>
      </c>
    </row>
    <row r="1239" spans="1:4" ht="26.4" customHeight="1">
      <c r="A1239" s="10" t="s">
        <v>1510</v>
      </c>
      <c r="B1239" s="10">
        <v>9958855355</v>
      </c>
      <c r="C1239" s="10" t="s">
        <v>951</v>
      </c>
      <c r="D1239" s="10">
        <v>363820</v>
      </c>
    </row>
    <row r="1240" spans="1:4" ht="26.4" customHeight="1">
      <c r="A1240" s="10" t="s">
        <v>922</v>
      </c>
      <c r="B1240" s="10">
        <v>9818329634</v>
      </c>
      <c r="C1240" s="10" t="s">
        <v>951</v>
      </c>
      <c r="D1240" s="10">
        <v>322892</v>
      </c>
    </row>
    <row r="1241" spans="1:4" ht="26.4" customHeight="1">
      <c r="A1241" s="10" t="s">
        <v>1511</v>
      </c>
      <c r="B1241" s="10">
        <v>9811485564</v>
      </c>
      <c r="C1241" s="10" t="s">
        <v>951</v>
      </c>
      <c r="D1241" s="10">
        <v>255403</v>
      </c>
    </row>
    <row r="1242" spans="1:4" ht="26.4" customHeight="1">
      <c r="A1242" s="10" t="s">
        <v>1512</v>
      </c>
      <c r="B1242" s="10">
        <v>9818288622</v>
      </c>
      <c r="C1242" s="10" t="s">
        <v>951</v>
      </c>
      <c r="D1242" s="10">
        <v>224684</v>
      </c>
    </row>
    <row r="1243" spans="1:4" ht="26.4" customHeight="1">
      <c r="A1243" s="10" t="s">
        <v>1513</v>
      </c>
      <c r="B1243" s="10">
        <v>9971395254</v>
      </c>
      <c r="C1243" s="10" t="s">
        <v>951</v>
      </c>
      <c r="D1243" s="10">
        <v>315552</v>
      </c>
    </row>
    <row r="1244" spans="1:4" ht="26.4" customHeight="1">
      <c r="A1244" s="10" t="s">
        <v>1514</v>
      </c>
      <c r="B1244" s="10">
        <v>9811582813</v>
      </c>
      <c r="C1244" s="10" t="s">
        <v>951</v>
      </c>
      <c r="D1244" s="10">
        <v>135894</v>
      </c>
    </row>
    <row r="1245" spans="1:4" ht="26.4" customHeight="1">
      <c r="A1245" s="10" t="s">
        <v>1515</v>
      </c>
      <c r="B1245" s="10">
        <v>9815226344</v>
      </c>
      <c r="C1245" s="10" t="s">
        <v>951</v>
      </c>
      <c r="D1245" s="10">
        <v>393337</v>
      </c>
    </row>
    <row r="1246" spans="1:4" ht="26.4" customHeight="1">
      <c r="A1246" s="10" t="s">
        <v>1516</v>
      </c>
      <c r="B1246" s="10">
        <v>9315131732</v>
      </c>
      <c r="C1246" s="10" t="s">
        <v>951</v>
      </c>
      <c r="D1246" s="10">
        <v>398704</v>
      </c>
    </row>
    <row r="1247" spans="1:4" ht="26.4" customHeight="1">
      <c r="A1247" s="10" t="s">
        <v>1517</v>
      </c>
      <c r="B1247" s="10">
        <v>9999678752</v>
      </c>
      <c r="C1247" s="10" t="s">
        <v>951</v>
      </c>
      <c r="D1247" s="10">
        <v>457283</v>
      </c>
    </row>
    <row r="1248" spans="1:4" ht="26.4" customHeight="1">
      <c r="A1248" s="10" t="s">
        <v>1518</v>
      </c>
      <c r="B1248" s="10">
        <v>9717666715</v>
      </c>
      <c r="C1248" s="10" t="s">
        <v>951</v>
      </c>
      <c r="D1248" s="10">
        <v>275187</v>
      </c>
    </row>
    <row r="1249" spans="1:4" ht="26.4" customHeight="1">
      <c r="A1249" s="10" t="s">
        <v>1519</v>
      </c>
      <c r="B1249" s="10">
        <v>9891639576</v>
      </c>
      <c r="C1249" s="10" t="s">
        <v>951</v>
      </c>
      <c r="D1249" s="10">
        <v>148861</v>
      </c>
    </row>
    <row r="1250" spans="1:4" ht="26.4" customHeight="1">
      <c r="A1250" s="10" t="s">
        <v>1520</v>
      </c>
      <c r="B1250" s="10">
        <v>9915688663</v>
      </c>
      <c r="C1250" s="10" t="s">
        <v>951</v>
      </c>
      <c r="D1250" s="10">
        <v>343486</v>
      </c>
    </row>
    <row r="1251" spans="1:4" ht="26.4" customHeight="1">
      <c r="A1251" s="10" t="s">
        <v>1521</v>
      </c>
      <c r="B1251" s="10">
        <v>9999963754</v>
      </c>
      <c r="C1251" s="10" t="s">
        <v>951</v>
      </c>
      <c r="D1251" s="10">
        <v>459016</v>
      </c>
    </row>
    <row r="1252" spans="1:4" ht="26.4" customHeight="1">
      <c r="A1252" s="10" t="s">
        <v>1522</v>
      </c>
      <c r="B1252" s="10">
        <v>8527293955</v>
      </c>
      <c r="C1252" s="10" t="s">
        <v>951</v>
      </c>
      <c r="D1252" s="10">
        <v>287017</v>
      </c>
    </row>
    <row r="1253" spans="1:4" ht="26.4" customHeight="1">
      <c r="A1253" s="10" t="s">
        <v>1523</v>
      </c>
      <c r="B1253" s="10">
        <v>9818417711</v>
      </c>
      <c r="C1253" s="10" t="s">
        <v>951</v>
      </c>
      <c r="D1253" s="10">
        <v>361764</v>
      </c>
    </row>
    <row r="1254" spans="1:4" ht="26.4" customHeight="1">
      <c r="A1254" s="10" t="s">
        <v>1524</v>
      </c>
      <c r="B1254" s="10">
        <v>9815234575</v>
      </c>
      <c r="C1254" s="10" t="s">
        <v>951</v>
      </c>
      <c r="D1254" s="10">
        <v>357192</v>
      </c>
    </row>
    <row r="1255" spans="1:4" ht="26.4" customHeight="1">
      <c r="A1255" s="10" t="s">
        <v>1525</v>
      </c>
      <c r="B1255" s="10">
        <v>9811944284</v>
      </c>
      <c r="C1255" s="10" t="s">
        <v>951</v>
      </c>
      <c r="D1255" s="10">
        <v>361765</v>
      </c>
    </row>
    <row r="1256" spans="1:4" ht="26.4" customHeight="1">
      <c r="A1256" s="10" t="s">
        <v>1526</v>
      </c>
      <c r="B1256" s="10">
        <v>9818868571</v>
      </c>
      <c r="C1256" s="10" t="s">
        <v>951</v>
      </c>
      <c r="D1256" s="10">
        <v>293556</v>
      </c>
    </row>
    <row r="1257" spans="1:4" ht="26.4" customHeight="1">
      <c r="A1257" s="10" t="s">
        <v>1527</v>
      </c>
      <c r="B1257" s="10">
        <v>9717279838</v>
      </c>
      <c r="C1257" s="10" t="s">
        <v>951</v>
      </c>
      <c r="D1257" s="10">
        <v>327388</v>
      </c>
    </row>
    <row r="1258" spans="1:4" ht="26.4" customHeight="1">
      <c r="A1258" s="10" t="s">
        <v>1528</v>
      </c>
      <c r="B1258" s="10">
        <v>9915531195</v>
      </c>
      <c r="C1258" s="10" t="s">
        <v>951</v>
      </c>
      <c r="D1258" s="10">
        <v>233023</v>
      </c>
    </row>
    <row r="1259" spans="1:4" ht="26.4" customHeight="1">
      <c r="A1259" s="10" t="s">
        <v>1529</v>
      </c>
      <c r="B1259" s="10">
        <v>9212795556</v>
      </c>
      <c r="C1259" s="10" t="s">
        <v>951</v>
      </c>
      <c r="D1259" s="10">
        <v>307010</v>
      </c>
    </row>
    <row r="1260" spans="1:4" ht="26.4" customHeight="1">
      <c r="A1260" s="10" t="s">
        <v>1530</v>
      </c>
      <c r="B1260" s="10">
        <v>9811129348</v>
      </c>
      <c r="C1260" s="10" t="s">
        <v>951</v>
      </c>
      <c r="D1260" s="10">
        <v>209067</v>
      </c>
    </row>
    <row r="1261" spans="1:4" ht="26.4" customHeight="1">
      <c r="A1261" s="10" t="s">
        <v>1531</v>
      </c>
      <c r="B1261" s="10">
        <v>9815132515</v>
      </c>
      <c r="C1261" s="10" t="s">
        <v>951</v>
      </c>
      <c r="D1261" s="10">
        <v>138084</v>
      </c>
    </row>
    <row r="1262" spans="1:4" ht="26.4" customHeight="1">
      <c r="A1262" s="10" t="s">
        <v>1532</v>
      </c>
      <c r="B1262" s="10">
        <v>9815524988</v>
      </c>
      <c r="C1262" s="10" t="s">
        <v>951</v>
      </c>
      <c r="D1262" s="10">
        <v>161295</v>
      </c>
    </row>
    <row r="1263" spans="1:4" ht="26.4" customHeight="1">
      <c r="A1263" s="10" t="s">
        <v>1533</v>
      </c>
      <c r="B1263" s="10">
        <v>9815821572</v>
      </c>
      <c r="C1263" s="10" t="s">
        <v>951</v>
      </c>
      <c r="D1263" s="10">
        <v>401309</v>
      </c>
    </row>
    <row r="1264" spans="1:4" ht="26.4" customHeight="1">
      <c r="A1264" s="10" t="s">
        <v>1161</v>
      </c>
      <c r="B1264" s="10">
        <v>9958533552</v>
      </c>
      <c r="C1264" s="10" t="s">
        <v>951</v>
      </c>
      <c r="D1264" s="10">
        <v>189166</v>
      </c>
    </row>
    <row r="1265" spans="1:4" ht="26.4" customHeight="1">
      <c r="A1265" s="10" t="s">
        <v>1534</v>
      </c>
      <c r="B1265" s="10">
        <v>9717667166</v>
      </c>
      <c r="C1265" s="10" t="s">
        <v>951</v>
      </c>
      <c r="D1265" s="10">
        <v>311457</v>
      </c>
    </row>
    <row r="1266" spans="1:4" ht="26.4" customHeight="1">
      <c r="A1266" s="10" t="s">
        <v>1535</v>
      </c>
      <c r="B1266" s="10">
        <v>9873141939</v>
      </c>
      <c r="C1266" s="10" t="s">
        <v>951</v>
      </c>
      <c r="D1266" s="10">
        <v>139593</v>
      </c>
    </row>
    <row r="1267" spans="1:4" ht="26.4" customHeight="1">
      <c r="A1267" s="10" t="s">
        <v>1536</v>
      </c>
      <c r="B1267" s="10">
        <v>9811265822</v>
      </c>
      <c r="C1267" s="10" t="s">
        <v>951</v>
      </c>
      <c r="D1267" s="10">
        <v>481930</v>
      </c>
    </row>
    <row r="1268" spans="1:4" ht="26.4" customHeight="1">
      <c r="A1268" s="10" t="s">
        <v>1537</v>
      </c>
      <c r="B1268" s="10">
        <v>9868242563</v>
      </c>
      <c r="C1268" s="10" t="s">
        <v>951</v>
      </c>
      <c r="D1268" s="10">
        <v>468618</v>
      </c>
    </row>
    <row r="1269" spans="1:4" ht="26.4" customHeight="1">
      <c r="A1269" s="10" t="s">
        <v>1538</v>
      </c>
      <c r="B1269" s="10">
        <v>9815544543</v>
      </c>
      <c r="C1269" s="10" t="s">
        <v>951</v>
      </c>
      <c r="D1269" s="10">
        <v>378897</v>
      </c>
    </row>
    <row r="1270" spans="1:4" ht="26.4" customHeight="1">
      <c r="A1270" s="10" t="s">
        <v>1539</v>
      </c>
      <c r="B1270" s="10">
        <v>9815724376</v>
      </c>
      <c r="C1270" s="10" t="s">
        <v>951</v>
      </c>
      <c r="D1270" s="10">
        <v>392797</v>
      </c>
    </row>
    <row r="1271" spans="1:4" ht="26.4" customHeight="1">
      <c r="A1271" s="10" t="s">
        <v>1540</v>
      </c>
      <c r="B1271" s="10">
        <v>9655174148</v>
      </c>
      <c r="C1271" s="10" t="s">
        <v>951</v>
      </c>
      <c r="D1271" s="10">
        <v>146717</v>
      </c>
    </row>
    <row r="1272" spans="1:4" ht="26.4" customHeight="1">
      <c r="A1272" s="10" t="s">
        <v>1541</v>
      </c>
      <c r="B1272" s="10">
        <v>9811259435</v>
      </c>
      <c r="C1272" s="10" t="s">
        <v>951</v>
      </c>
      <c r="D1272" s="10">
        <v>203884</v>
      </c>
    </row>
    <row r="1273" spans="1:4" ht="26.4" customHeight="1">
      <c r="A1273" s="10" t="s">
        <v>1542</v>
      </c>
      <c r="B1273" s="10">
        <v>9815234955</v>
      </c>
      <c r="C1273" s="10" t="s">
        <v>951</v>
      </c>
      <c r="D1273" s="10">
        <v>457868</v>
      </c>
    </row>
    <row r="1274" spans="1:4" ht="26.4" customHeight="1">
      <c r="A1274" s="10" t="s">
        <v>1543</v>
      </c>
      <c r="B1274" s="10">
        <v>9915995565</v>
      </c>
      <c r="C1274" s="10" t="s">
        <v>951</v>
      </c>
      <c r="D1274" s="10">
        <v>317273</v>
      </c>
    </row>
    <row r="1275" spans="1:4" ht="26.4" customHeight="1">
      <c r="A1275" s="10" t="s">
        <v>1544</v>
      </c>
      <c r="B1275" s="10">
        <v>9899531923</v>
      </c>
      <c r="C1275" s="10" t="s">
        <v>951</v>
      </c>
      <c r="D1275" s="10">
        <v>223952</v>
      </c>
    </row>
    <row r="1276" spans="1:4" ht="26.4" customHeight="1">
      <c r="A1276" s="10" t="s">
        <v>1545</v>
      </c>
      <c r="B1276" s="10">
        <v>9818185537</v>
      </c>
      <c r="C1276" s="10" t="s">
        <v>951</v>
      </c>
      <c r="D1276" s="10">
        <v>403760</v>
      </c>
    </row>
    <row r="1277" spans="1:4" ht="26.4" customHeight="1">
      <c r="A1277" s="10" t="s">
        <v>1546</v>
      </c>
      <c r="B1277" s="10">
        <v>9711495848</v>
      </c>
      <c r="C1277" s="10" t="s">
        <v>951</v>
      </c>
      <c r="D1277" s="10">
        <v>178917</v>
      </c>
    </row>
    <row r="1278" spans="1:4" ht="26.4" customHeight="1">
      <c r="A1278" s="10" t="s">
        <v>1547</v>
      </c>
      <c r="B1278" s="10">
        <v>9811245551</v>
      </c>
      <c r="C1278" s="10" t="s">
        <v>951</v>
      </c>
      <c r="D1278" s="10">
        <v>324835</v>
      </c>
    </row>
    <row r="1279" spans="1:4" ht="26.4" customHeight="1">
      <c r="A1279" s="10" t="s">
        <v>1548</v>
      </c>
      <c r="B1279" s="10">
        <v>9815958558</v>
      </c>
      <c r="C1279" s="10" t="s">
        <v>951</v>
      </c>
      <c r="D1279" s="10">
        <v>404116</v>
      </c>
    </row>
    <row r="1280" spans="1:4" ht="26.4" customHeight="1">
      <c r="A1280" s="10" t="s">
        <v>1549</v>
      </c>
      <c r="B1280" s="10">
        <v>9818162622</v>
      </c>
      <c r="C1280" s="10" t="s">
        <v>951</v>
      </c>
      <c r="D1280" s="10">
        <v>222176</v>
      </c>
    </row>
    <row r="1281" spans="1:4" ht="26.4" customHeight="1">
      <c r="A1281" s="10" t="s">
        <v>1550</v>
      </c>
      <c r="B1281" s="10">
        <v>9818515711</v>
      </c>
      <c r="C1281" s="10" t="s">
        <v>951</v>
      </c>
      <c r="D1281" s="10">
        <v>201034</v>
      </c>
    </row>
    <row r="1282" spans="1:4" ht="26.4" customHeight="1">
      <c r="A1282" s="10" t="s">
        <v>1551</v>
      </c>
      <c r="B1282" s="10">
        <v>9971429786</v>
      </c>
      <c r="C1282" s="10" t="s">
        <v>951</v>
      </c>
      <c r="D1282" s="10">
        <v>294199</v>
      </c>
    </row>
    <row r="1283" spans="1:4" ht="26.4" customHeight="1">
      <c r="A1283" s="10" t="s">
        <v>1552</v>
      </c>
      <c r="B1283" s="10">
        <v>9811516879</v>
      </c>
      <c r="C1283" s="10" t="s">
        <v>951</v>
      </c>
      <c r="D1283" s="10">
        <v>268563</v>
      </c>
    </row>
    <row r="1284" spans="1:4" ht="26.4" customHeight="1">
      <c r="A1284" s="10" t="s">
        <v>1553</v>
      </c>
      <c r="B1284" s="10">
        <v>9311178551</v>
      </c>
      <c r="C1284" s="10" t="s">
        <v>951</v>
      </c>
      <c r="D1284" s="10">
        <v>159082</v>
      </c>
    </row>
    <row r="1285" spans="1:4" ht="26.4" customHeight="1">
      <c r="A1285" s="10" t="s">
        <v>1554</v>
      </c>
      <c r="B1285" s="10">
        <v>9818875432</v>
      </c>
      <c r="C1285" s="10" t="s">
        <v>951</v>
      </c>
      <c r="D1285" s="10">
        <v>266710</v>
      </c>
    </row>
    <row r="1286" spans="1:4" ht="26.4" customHeight="1">
      <c r="A1286" s="10" t="s">
        <v>1555</v>
      </c>
      <c r="B1286" s="10">
        <v>9811363727</v>
      </c>
      <c r="C1286" s="10" t="s">
        <v>951</v>
      </c>
      <c r="D1286" s="10">
        <v>379917</v>
      </c>
    </row>
    <row r="1287" spans="1:4" ht="26.4" customHeight="1">
      <c r="A1287" s="10" t="s">
        <v>1556</v>
      </c>
      <c r="B1287" s="10">
        <v>9815541761</v>
      </c>
      <c r="C1287" s="10" t="s">
        <v>951</v>
      </c>
      <c r="D1287" s="10">
        <v>362802</v>
      </c>
    </row>
    <row r="1288" spans="1:4" ht="26.4" customHeight="1">
      <c r="A1288" s="10" t="s">
        <v>1557</v>
      </c>
      <c r="B1288" s="10">
        <v>9971795454</v>
      </c>
      <c r="C1288" s="10" t="s">
        <v>951</v>
      </c>
      <c r="D1288" s="10">
        <v>255856</v>
      </c>
    </row>
    <row r="1289" spans="1:4" ht="26.4" customHeight="1">
      <c r="A1289" s="10" t="s">
        <v>1558</v>
      </c>
      <c r="B1289" s="10">
        <v>9315156655</v>
      </c>
      <c r="C1289" s="10" t="s">
        <v>951</v>
      </c>
      <c r="D1289" s="10">
        <v>207648</v>
      </c>
    </row>
    <row r="1290" spans="1:4" ht="26.4" customHeight="1">
      <c r="A1290" s="10" t="s">
        <v>1559</v>
      </c>
      <c r="B1290" s="10">
        <v>9971185559</v>
      </c>
      <c r="C1290" s="10" t="s">
        <v>951</v>
      </c>
      <c r="D1290" s="10">
        <v>124624</v>
      </c>
    </row>
    <row r="1291" spans="1:4" ht="26.4" customHeight="1">
      <c r="A1291" s="10" t="s">
        <v>1560</v>
      </c>
      <c r="B1291" s="10">
        <v>9818563523</v>
      </c>
      <c r="C1291" s="10" t="s">
        <v>951</v>
      </c>
      <c r="D1291" s="10">
        <v>461772</v>
      </c>
    </row>
    <row r="1292" spans="1:4" ht="26.4" customHeight="1">
      <c r="A1292" s="10" t="s">
        <v>1561</v>
      </c>
      <c r="B1292" s="10">
        <v>9355534559</v>
      </c>
      <c r="C1292" s="10" t="s">
        <v>951</v>
      </c>
      <c r="D1292" s="10">
        <v>410192</v>
      </c>
    </row>
    <row r="1293" spans="1:4" ht="26.4" customHeight="1">
      <c r="A1293" s="10" t="s">
        <v>1562</v>
      </c>
      <c r="B1293" s="10">
        <v>9811166255</v>
      </c>
      <c r="C1293" s="10" t="s">
        <v>951</v>
      </c>
      <c r="D1293" s="10">
        <v>474240</v>
      </c>
    </row>
    <row r="1294" spans="1:4" ht="26.4" customHeight="1">
      <c r="A1294" s="10" t="s">
        <v>1563</v>
      </c>
      <c r="B1294" s="10">
        <v>9815161486</v>
      </c>
      <c r="C1294" s="10" t="s">
        <v>951</v>
      </c>
      <c r="D1294" s="10">
        <v>439261</v>
      </c>
    </row>
    <row r="1295" spans="1:4" ht="26.4" customHeight="1">
      <c r="A1295" s="10" t="s">
        <v>1564</v>
      </c>
      <c r="B1295" s="10">
        <v>9717422844</v>
      </c>
      <c r="C1295" s="10" t="s">
        <v>951</v>
      </c>
      <c r="D1295" s="10">
        <v>230122</v>
      </c>
    </row>
    <row r="1296" spans="1:4" ht="26.4" customHeight="1">
      <c r="A1296" s="10" t="s">
        <v>1565</v>
      </c>
      <c r="B1296" s="10">
        <v>9971911335</v>
      </c>
      <c r="C1296" s="10" t="s">
        <v>951</v>
      </c>
      <c r="D1296" s="10">
        <v>420776</v>
      </c>
    </row>
    <row r="1297" spans="1:4" ht="26.4" customHeight="1">
      <c r="A1297" s="10" t="s">
        <v>1566</v>
      </c>
      <c r="B1297" s="10">
        <v>9311653581</v>
      </c>
      <c r="C1297" s="10" t="s">
        <v>951</v>
      </c>
      <c r="D1297" s="10">
        <v>391203</v>
      </c>
    </row>
    <row r="1298" spans="1:4" ht="26.4" customHeight="1">
      <c r="A1298" s="10" t="s">
        <v>1567</v>
      </c>
      <c r="B1298" s="10">
        <v>9891355878</v>
      </c>
      <c r="C1298" s="10" t="s">
        <v>951</v>
      </c>
      <c r="D1298" s="10">
        <v>432372</v>
      </c>
    </row>
    <row r="1299" spans="1:4" ht="26.4" customHeight="1">
      <c r="A1299" s="10" t="s">
        <v>1568</v>
      </c>
      <c r="B1299" s="10">
        <v>9868125565</v>
      </c>
      <c r="C1299" s="10" t="s">
        <v>951</v>
      </c>
      <c r="D1299" s="10">
        <v>445018</v>
      </c>
    </row>
    <row r="1300" spans="1:4" ht="26.4" customHeight="1">
      <c r="A1300" s="10" t="s">
        <v>1569</v>
      </c>
      <c r="B1300" s="10">
        <v>9655629545</v>
      </c>
      <c r="C1300" s="10" t="s">
        <v>951</v>
      </c>
      <c r="D1300" s="10">
        <v>134047</v>
      </c>
    </row>
    <row r="1301" spans="1:4" ht="26.4" customHeight="1">
      <c r="A1301" s="10" t="s">
        <v>1570</v>
      </c>
      <c r="B1301" s="10">
        <v>9873553915</v>
      </c>
      <c r="C1301" s="10" t="s">
        <v>951</v>
      </c>
      <c r="D1301" s="10">
        <v>133551</v>
      </c>
    </row>
    <row r="1302" spans="1:4" ht="26.4" customHeight="1">
      <c r="A1302" s="10" t="s">
        <v>1571</v>
      </c>
      <c r="B1302" s="10">
        <v>9811253763</v>
      </c>
      <c r="C1302" s="10" t="s">
        <v>951</v>
      </c>
      <c r="D1302" s="10">
        <v>498293</v>
      </c>
    </row>
    <row r="1303" spans="1:4" ht="26.4" customHeight="1">
      <c r="A1303" s="10" t="s">
        <v>1572</v>
      </c>
      <c r="B1303" s="10">
        <v>9815252856</v>
      </c>
      <c r="C1303" s="10" t="s">
        <v>951</v>
      </c>
      <c r="D1303" s="10">
        <v>226963</v>
      </c>
    </row>
    <row r="1304" spans="1:4" ht="26.4" customHeight="1">
      <c r="A1304" s="10" t="s">
        <v>1573</v>
      </c>
      <c r="B1304" s="10">
        <v>9818154787</v>
      </c>
      <c r="C1304" s="10" t="s">
        <v>951</v>
      </c>
      <c r="D1304" s="10">
        <v>192275</v>
      </c>
    </row>
    <row r="1305" spans="1:4" ht="26.4" customHeight="1">
      <c r="A1305" s="10" t="s">
        <v>1574</v>
      </c>
      <c r="B1305" s="10">
        <v>9958752342</v>
      </c>
      <c r="C1305" s="10" t="s">
        <v>951</v>
      </c>
      <c r="D1305" s="10">
        <v>478361</v>
      </c>
    </row>
    <row r="1306" spans="1:4" ht="26.4" customHeight="1">
      <c r="A1306" s="10" t="s">
        <v>1575</v>
      </c>
      <c r="B1306" s="10">
        <v>9899757955</v>
      </c>
      <c r="C1306" s="10" t="s">
        <v>951</v>
      </c>
      <c r="D1306" s="10">
        <v>480380</v>
      </c>
    </row>
    <row r="1307" spans="1:4" ht="26.4" customHeight="1">
      <c r="A1307" s="10" t="s">
        <v>1576</v>
      </c>
      <c r="B1307" s="10">
        <v>9312678254</v>
      </c>
      <c r="C1307" s="10" t="s">
        <v>951</v>
      </c>
      <c r="D1307" s="10">
        <v>437517</v>
      </c>
    </row>
    <row r="1308" spans="1:4" ht="26.4" customHeight="1">
      <c r="A1308" s="10" t="s">
        <v>1577</v>
      </c>
      <c r="B1308" s="10">
        <v>9815113952</v>
      </c>
      <c r="C1308" s="10" t="s">
        <v>951</v>
      </c>
      <c r="D1308" s="10">
        <v>448324</v>
      </c>
    </row>
    <row r="1309" spans="1:4" ht="26.4" customHeight="1">
      <c r="A1309" s="10" t="s">
        <v>1578</v>
      </c>
      <c r="B1309" s="10">
        <v>9811576657</v>
      </c>
      <c r="C1309" s="10" t="s">
        <v>951</v>
      </c>
      <c r="D1309" s="10">
        <v>432727</v>
      </c>
    </row>
    <row r="1310" spans="1:4" ht="26.4" customHeight="1">
      <c r="A1310" s="10" t="s">
        <v>1579</v>
      </c>
      <c r="B1310" s="10">
        <v>9971992725</v>
      </c>
      <c r="C1310" s="10" t="s">
        <v>951</v>
      </c>
      <c r="D1310" s="10">
        <v>279533</v>
      </c>
    </row>
    <row r="1311" spans="1:4" ht="26.4" customHeight="1">
      <c r="A1311" s="10" t="s">
        <v>1580</v>
      </c>
      <c r="B1311" s="10">
        <v>9915115755</v>
      </c>
      <c r="C1311" s="10" t="s">
        <v>951</v>
      </c>
      <c r="D1311" s="10">
        <v>454014</v>
      </c>
    </row>
    <row r="1312" spans="1:4" ht="26.4" customHeight="1">
      <c r="A1312" s="10" t="s">
        <v>1581</v>
      </c>
      <c r="B1312" s="10">
        <v>9999262629</v>
      </c>
      <c r="C1312" s="10" t="s">
        <v>951</v>
      </c>
      <c r="D1312" s="10">
        <v>452018</v>
      </c>
    </row>
    <row r="1313" spans="1:4" ht="26.4" customHeight="1">
      <c r="A1313" s="10" t="s">
        <v>1582</v>
      </c>
      <c r="B1313" s="10">
        <v>8527685714</v>
      </c>
      <c r="C1313" s="10" t="s">
        <v>951</v>
      </c>
      <c r="D1313" s="10">
        <v>461605</v>
      </c>
    </row>
    <row r="1314" spans="1:4" ht="26.4" customHeight="1">
      <c r="A1314" s="10" t="s">
        <v>1583</v>
      </c>
      <c r="B1314" s="10">
        <v>9911223252</v>
      </c>
      <c r="C1314" s="10" t="s">
        <v>951</v>
      </c>
      <c r="D1314" s="10">
        <v>133393</v>
      </c>
    </row>
    <row r="1315" spans="1:4" ht="26.4" customHeight="1">
      <c r="A1315" s="10" t="s">
        <v>1584</v>
      </c>
      <c r="B1315" s="10">
        <v>9871332441</v>
      </c>
      <c r="C1315" s="10" t="s">
        <v>951</v>
      </c>
      <c r="D1315" s="10">
        <v>117356</v>
      </c>
    </row>
    <row r="1316" spans="1:4" ht="26.4" customHeight="1">
      <c r="A1316" s="10" t="s">
        <v>1585</v>
      </c>
      <c r="B1316" s="10">
        <v>9915693393</v>
      </c>
      <c r="C1316" s="10" t="s">
        <v>951</v>
      </c>
      <c r="D1316" s="10">
        <v>408321</v>
      </c>
    </row>
    <row r="1317" spans="1:4" ht="26.4" customHeight="1">
      <c r="A1317" s="10" t="s">
        <v>1586</v>
      </c>
      <c r="B1317" s="10">
        <v>9815483472</v>
      </c>
      <c r="C1317" s="10" t="s">
        <v>951</v>
      </c>
      <c r="D1317" s="10">
        <v>432699</v>
      </c>
    </row>
    <row r="1318" spans="1:4" ht="26.4" customHeight="1">
      <c r="A1318" s="10" t="s">
        <v>1587</v>
      </c>
      <c r="B1318" s="10">
        <v>9999728215</v>
      </c>
      <c r="C1318" s="10" t="s">
        <v>951</v>
      </c>
      <c r="D1318" s="10">
        <v>243493</v>
      </c>
    </row>
    <row r="1319" spans="1:4" ht="26.4" customHeight="1">
      <c r="A1319" s="10" t="s">
        <v>1588</v>
      </c>
      <c r="B1319" s="10">
        <v>9971274242</v>
      </c>
      <c r="C1319" s="10" t="s">
        <v>951</v>
      </c>
      <c r="D1319" s="10">
        <v>309187</v>
      </c>
    </row>
    <row r="1320" spans="1:4" ht="26.4" customHeight="1">
      <c r="A1320" s="10" t="s">
        <v>1589</v>
      </c>
      <c r="B1320" s="10">
        <v>9811271421</v>
      </c>
      <c r="C1320" s="10" t="s">
        <v>951</v>
      </c>
      <c r="D1320" s="10">
        <v>176141</v>
      </c>
    </row>
    <row r="1321" spans="1:4" ht="26.4" customHeight="1">
      <c r="A1321" s="10" t="s">
        <v>1590</v>
      </c>
      <c r="B1321" s="10">
        <v>9811584842</v>
      </c>
      <c r="C1321" s="10" t="s">
        <v>951</v>
      </c>
      <c r="D1321" s="10">
        <v>181059</v>
      </c>
    </row>
    <row r="1322" spans="1:4" ht="26.4" customHeight="1">
      <c r="A1322" s="10" t="s">
        <v>1591</v>
      </c>
      <c r="B1322" s="10">
        <v>9818678455</v>
      </c>
      <c r="C1322" s="10" t="s">
        <v>951</v>
      </c>
      <c r="D1322" s="10">
        <v>226903</v>
      </c>
    </row>
    <row r="1323" spans="1:4" ht="26.4" customHeight="1">
      <c r="A1323" s="10" t="s">
        <v>1592</v>
      </c>
      <c r="B1323" s="10">
        <v>9212115669</v>
      </c>
      <c r="C1323" s="10" t="s">
        <v>951</v>
      </c>
      <c r="D1323" s="10">
        <v>272440</v>
      </c>
    </row>
    <row r="1324" spans="1:4" ht="26.4" customHeight="1">
      <c r="A1324" s="10" t="s">
        <v>1593</v>
      </c>
      <c r="B1324" s="10">
        <v>9513185331</v>
      </c>
      <c r="C1324" s="10" t="s">
        <v>951</v>
      </c>
      <c r="D1324" s="10">
        <v>441689</v>
      </c>
    </row>
    <row r="1325" spans="1:4" ht="26.4" customHeight="1">
      <c r="A1325" s="10" t="s">
        <v>1594</v>
      </c>
      <c r="B1325" s="10">
        <v>9899613123</v>
      </c>
      <c r="C1325" s="10" t="s">
        <v>951</v>
      </c>
      <c r="D1325" s="10">
        <v>120674</v>
      </c>
    </row>
    <row r="1326" spans="1:4" ht="26.4" customHeight="1">
      <c r="A1326" s="10" t="s">
        <v>1595</v>
      </c>
      <c r="B1326" s="10">
        <v>9815292929</v>
      </c>
      <c r="C1326" s="10" t="s">
        <v>951</v>
      </c>
      <c r="D1326" s="10">
        <v>189714</v>
      </c>
    </row>
    <row r="1327" spans="1:4" ht="26.4" customHeight="1">
      <c r="A1327" s="10" t="s">
        <v>1596</v>
      </c>
      <c r="B1327" s="10">
        <v>9815539885</v>
      </c>
      <c r="C1327" s="10" t="s">
        <v>951</v>
      </c>
      <c r="D1327" s="10">
        <v>349788</v>
      </c>
    </row>
    <row r="1328" spans="1:4" ht="26.4" customHeight="1">
      <c r="A1328" s="10" t="s">
        <v>1597</v>
      </c>
      <c r="B1328" s="10">
        <v>9811151556</v>
      </c>
      <c r="C1328" s="10" t="s">
        <v>951</v>
      </c>
      <c r="D1328" s="10">
        <v>236233</v>
      </c>
    </row>
    <row r="1329" spans="1:4" ht="26.4" customHeight="1">
      <c r="A1329" s="10" t="s">
        <v>1598</v>
      </c>
      <c r="B1329" s="10">
        <v>9818329555</v>
      </c>
      <c r="C1329" s="10" t="s">
        <v>951</v>
      </c>
      <c r="D1329" s="10">
        <v>444984</v>
      </c>
    </row>
    <row r="1330" spans="1:4" ht="26.4" customHeight="1">
      <c r="A1330" s="10" t="s">
        <v>1599</v>
      </c>
      <c r="B1330" s="10">
        <v>9871687455</v>
      </c>
      <c r="C1330" s="10" t="s">
        <v>951</v>
      </c>
      <c r="D1330" s="10">
        <v>102994</v>
      </c>
    </row>
    <row r="1331" spans="1:4" ht="26.4" customHeight="1">
      <c r="A1331" s="10" t="s">
        <v>1600</v>
      </c>
      <c r="B1331" s="10">
        <v>9818858312</v>
      </c>
      <c r="C1331" s="10" t="s">
        <v>951</v>
      </c>
      <c r="D1331" s="10">
        <v>100123</v>
      </c>
    </row>
    <row r="1332" spans="1:4" ht="26.4" customHeight="1">
      <c r="A1332" s="10" t="s">
        <v>1601</v>
      </c>
      <c r="B1332" s="10">
        <v>9915493247</v>
      </c>
      <c r="C1332" s="10" t="s">
        <v>951</v>
      </c>
      <c r="D1332" s="10">
        <v>487634</v>
      </c>
    </row>
    <row r="1333" spans="1:4" ht="26.4" customHeight="1">
      <c r="A1333" s="10" t="s">
        <v>1602</v>
      </c>
      <c r="B1333" s="10">
        <v>9815692754</v>
      </c>
      <c r="C1333" s="10" t="s">
        <v>951</v>
      </c>
      <c r="D1333" s="10">
        <v>227208</v>
      </c>
    </row>
    <row r="1334" spans="1:4" ht="26.4" customHeight="1">
      <c r="A1334" s="10" t="s">
        <v>1603</v>
      </c>
      <c r="B1334" s="10">
        <v>9811156389</v>
      </c>
      <c r="C1334" s="10" t="s">
        <v>951</v>
      </c>
      <c r="D1334" s="10">
        <v>262451</v>
      </c>
    </row>
    <row r="1335" spans="1:4" ht="26.4" customHeight="1">
      <c r="A1335" s="10" t="s">
        <v>1604</v>
      </c>
      <c r="B1335" s="10">
        <v>9891435739</v>
      </c>
      <c r="C1335" s="10" t="s">
        <v>951</v>
      </c>
      <c r="D1335" s="10">
        <v>116409</v>
      </c>
    </row>
    <row r="1336" spans="1:4" ht="26.4" customHeight="1">
      <c r="A1336" s="10" t="s">
        <v>1605</v>
      </c>
      <c r="B1336" s="10">
        <v>9711355234</v>
      </c>
      <c r="C1336" s="10" t="s">
        <v>951</v>
      </c>
      <c r="D1336" s="10">
        <v>462161</v>
      </c>
    </row>
    <row r="1337" spans="1:4" ht="26.4" customHeight="1">
      <c r="A1337" s="10" t="s">
        <v>1606</v>
      </c>
      <c r="B1337" s="10">
        <v>9818839716</v>
      </c>
      <c r="C1337" s="10" t="s">
        <v>951</v>
      </c>
      <c r="D1337" s="10">
        <v>458764</v>
      </c>
    </row>
    <row r="1338" spans="1:4" ht="26.4" customHeight="1">
      <c r="A1338" s="10" t="s">
        <v>1607</v>
      </c>
      <c r="B1338" s="10">
        <v>9818385327</v>
      </c>
      <c r="C1338" s="10" t="s">
        <v>951</v>
      </c>
      <c r="D1338" s="10">
        <v>117584</v>
      </c>
    </row>
    <row r="1339" spans="1:4" ht="26.4" customHeight="1">
      <c r="A1339" s="10" t="s">
        <v>1608</v>
      </c>
      <c r="B1339" s="10">
        <v>9815926442</v>
      </c>
      <c r="C1339" s="10" t="s">
        <v>951</v>
      </c>
      <c r="D1339" s="10">
        <v>114895</v>
      </c>
    </row>
    <row r="1340" spans="1:4" ht="26.4" customHeight="1">
      <c r="A1340" s="10" t="s">
        <v>1609</v>
      </c>
      <c r="B1340" s="10">
        <v>9212314382</v>
      </c>
      <c r="C1340" s="10" t="s">
        <v>951</v>
      </c>
      <c r="D1340" s="10">
        <v>301209</v>
      </c>
    </row>
    <row r="1341" spans="1:4" ht="26.4" customHeight="1">
      <c r="A1341" s="10" t="s">
        <v>1610</v>
      </c>
      <c r="B1341" s="10">
        <v>9815419643</v>
      </c>
      <c r="C1341" s="10" t="s">
        <v>951</v>
      </c>
      <c r="D1341" s="10">
        <v>305840</v>
      </c>
    </row>
    <row r="1342" spans="1:4" ht="26.4" customHeight="1">
      <c r="A1342" s="10" t="s">
        <v>1611</v>
      </c>
      <c r="B1342" s="10">
        <v>9873499765</v>
      </c>
      <c r="C1342" s="10" t="s">
        <v>951</v>
      </c>
      <c r="D1342" s="10">
        <v>200325</v>
      </c>
    </row>
    <row r="1343" spans="1:4" ht="26.4" customHeight="1">
      <c r="A1343" s="10" t="s">
        <v>1612</v>
      </c>
      <c r="B1343" s="10">
        <v>9995865355</v>
      </c>
      <c r="C1343" s="10" t="s">
        <v>951</v>
      </c>
      <c r="D1343" s="10">
        <v>108359</v>
      </c>
    </row>
    <row r="1344" spans="1:4" ht="26.4" customHeight="1">
      <c r="A1344" s="10" t="s">
        <v>1613</v>
      </c>
      <c r="B1344" s="10">
        <v>9968654257</v>
      </c>
      <c r="C1344" s="10" t="s">
        <v>951</v>
      </c>
      <c r="D1344" s="10">
        <v>228112</v>
      </c>
    </row>
    <row r="1345" spans="1:4" ht="26.4" customHeight="1">
      <c r="A1345" s="10" t="s">
        <v>1614</v>
      </c>
      <c r="B1345" s="10">
        <v>9868288155</v>
      </c>
      <c r="C1345" s="10" t="s">
        <v>951</v>
      </c>
      <c r="D1345" s="10">
        <v>234107</v>
      </c>
    </row>
    <row r="1346" spans="1:4" ht="26.4" customHeight="1">
      <c r="A1346" s="10" t="s">
        <v>1615</v>
      </c>
      <c r="B1346" s="10">
        <v>9815589791</v>
      </c>
      <c r="C1346" s="10" t="s">
        <v>951</v>
      </c>
      <c r="D1346" s="10">
        <v>332526</v>
      </c>
    </row>
    <row r="1347" spans="1:4" ht="26.4" customHeight="1">
      <c r="A1347" s="10" t="s">
        <v>1616</v>
      </c>
      <c r="B1347" s="10">
        <v>9899922266</v>
      </c>
      <c r="C1347" s="10" t="s">
        <v>951</v>
      </c>
      <c r="D1347" s="10">
        <v>231699</v>
      </c>
    </row>
    <row r="1348" spans="1:4" ht="26.4" customHeight="1">
      <c r="A1348" s="10" t="s">
        <v>1617</v>
      </c>
      <c r="B1348" s="10">
        <v>9815497171</v>
      </c>
      <c r="C1348" s="10" t="s">
        <v>951</v>
      </c>
      <c r="D1348" s="10">
        <v>105797</v>
      </c>
    </row>
    <row r="1349" spans="1:4" ht="26.4" customHeight="1">
      <c r="A1349" s="10" t="s">
        <v>1618</v>
      </c>
      <c r="B1349" s="10">
        <v>9717792931</v>
      </c>
      <c r="C1349" s="10" t="s">
        <v>951</v>
      </c>
      <c r="D1349" s="10">
        <v>440586</v>
      </c>
    </row>
    <row r="1350" spans="1:4" ht="26.4" customHeight="1">
      <c r="A1350" s="10" t="s">
        <v>1619</v>
      </c>
      <c r="B1350" s="10">
        <v>9958895677</v>
      </c>
      <c r="C1350" s="10" t="s">
        <v>951</v>
      </c>
      <c r="D1350" s="10">
        <v>317803</v>
      </c>
    </row>
    <row r="1351" spans="1:4" ht="26.4" customHeight="1">
      <c r="A1351" s="10" t="s">
        <v>1620</v>
      </c>
      <c r="B1351" s="10">
        <v>9871719596</v>
      </c>
      <c r="C1351" s="10" t="s">
        <v>951</v>
      </c>
      <c r="D1351" s="10">
        <v>393329</v>
      </c>
    </row>
    <row r="1352" spans="1:4" ht="26.4" customHeight="1">
      <c r="A1352" s="10" t="s">
        <v>1621</v>
      </c>
      <c r="B1352" s="10">
        <v>9815167784</v>
      </c>
      <c r="C1352" s="10" t="s">
        <v>951</v>
      </c>
      <c r="D1352" s="10">
        <v>338337</v>
      </c>
    </row>
    <row r="1353" spans="1:4" ht="26.4" customHeight="1">
      <c r="A1353" s="10" t="s">
        <v>1622</v>
      </c>
      <c r="B1353" s="10">
        <v>9818485985</v>
      </c>
      <c r="C1353" s="10" t="s">
        <v>951</v>
      </c>
      <c r="D1353" s="10">
        <v>261121</v>
      </c>
    </row>
    <row r="1354" spans="1:4" ht="26.4" customHeight="1">
      <c r="A1354" s="10" t="s">
        <v>1623</v>
      </c>
      <c r="B1354" s="10">
        <v>9899695666</v>
      </c>
      <c r="C1354" s="10" t="s">
        <v>951</v>
      </c>
      <c r="D1354" s="10">
        <v>408109</v>
      </c>
    </row>
    <row r="1355" spans="1:4" ht="26.4" customHeight="1">
      <c r="A1355" s="10" t="s">
        <v>1624</v>
      </c>
      <c r="B1355" s="10">
        <v>9136369173</v>
      </c>
      <c r="C1355" s="10" t="s">
        <v>951</v>
      </c>
      <c r="D1355" s="10">
        <v>475006</v>
      </c>
    </row>
    <row r="1356" spans="1:4" ht="26.4" customHeight="1">
      <c r="A1356" s="10" t="s">
        <v>1625</v>
      </c>
      <c r="B1356" s="10">
        <v>9815185726</v>
      </c>
      <c r="C1356" s="10" t="s">
        <v>951</v>
      </c>
      <c r="D1356" s="10">
        <v>485534</v>
      </c>
    </row>
    <row r="1357" spans="1:4" ht="26.4" customHeight="1">
      <c r="A1357" s="10" t="s">
        <v>1626</v>
      </c>
      <c r="B1357" s="10">
        <v>9313554199</v>
      </c>
      <c r="C1357" s="10" t="s">
        <v>951</v>
      </c>
      <c r="D1357" s="10">
        <v>309746</v>
      </c>
    </row>
    <row r="1358" spans="1:4" ht="26.4" customHeight="1">
      <c r="A1358" s="10" t="s">
        <v>1627</v>
      </c>
      <c r="B1358" s="10">
        <v>9313554635</v>
      </c>
      <c r="C1358" s="10" t="s">
        <v>951</v>
      </c>
      <c r="D1358" s="10">
        <v>328172</v>
      </c>
    </row>
    <row r="1359" spans="1:4" ht="26.4" customHeight="1">
      <c r="A1359" s="10" t="s">
        <v>1628</v>
      </c>
      <c r="B1359" s="10">
        <v>9811543557</v>
      </c>
      <c r="C1359" s="10" t="s">
        <v>951</v>
      </c>
      <c r="D1359" s="10">
        <v>231798</v>
      </c>
    </row>
    <row r="1360" spans="1:4" ht="26.4" customHeight="1">
      <c r="A1360" s="10" t="s">
        <v>1629</v>
      </c>
      <c r="B1360" s="10">
        <v>9815475718</v>
      </c>
      <c r="C1360" s="10" t="s">
        <v>951</v>
      </c>
      <c r="D1360" s="10">
        <v>155619</v>
      </c>
    </row>
    <row r="1361" spans="1:4" ht="26.4" customHeight="1">
      <c r="A1361" s="10" t="s">
        <v>1630</v>
      </c>
      <c r="B1361" s="10">
        <v>9818373355</v>
      </c>
      <c r="C1361" s="10" t="s">
        <v>951</v>
      </c>
      <c r="D1361" s="10">
        <v>477227</v>
      </c>
    </row>
    <row r="1362" spans="1:4" ht="26.4" customHeight="1">
      <c r="A1362" s="10" t="s">
        <v>1631</v>
      </c>
      <c r="B1362" s="10">
        <v>9873859148</v>
      </c>
      <c r="C1362" s="10" t="s">
        <v>951</v>
      </c>
      <c r="D1362" s="10">
        <v>258075</v>
      </c>
    </row>
    <row r="1363" spans="1:4" ht="26.4" customHeight="1">
      <c r="A1363" s="10" t="s">
        <v>1632</v>
      </c>
      <c r="B1363" s="10">
        <v>9717173465</v>
      </c>
      <c r="C1363" s="10" t="s">
        <v>951</v>
      </c>
      <c r="D1363" s="10">
        <v>123582</v>
      </c>
    </row>
    <row r="1364" spans="1:4" ht="26.4" customHeight="1">
      <c r="A1364" s="10" t="s">
        <v>1633</v>
      </c>
      <c r="B1364" s="10">
        <v>9873373638</v>
      </c>
      <c r="C1364" s="10" t="s">
        <v>951</v>
      </c>
      <c r="D1364" s="10">
        <v>324883</v>
      </c>
    </row>
    <row r="1365" spans="1:4" ht="26.4" customHeight="1">
      <c r="A1365" s="10" t="s">
        <v>1634</v>
      </c>
      <c r="B1365" s="10">
        <v>9815458871</v>
      </c>
      <c r="C1365" s="10" t="s">
        <v>951</v>
      </c>
      <c r="D1365" s="10">
        <v>114126</v>
      </c>
    </row>
    <row r="1366" spans="1:4" ht="26.4" customHeight="1">
      <c r="A1366" s="10" t="s">
        <v>1635</v>
      </c>
      <c r="B1366" s="10">
        <v>9565492625</v>
      </c>
      <c r="C1366" s="10" t="s">
        <v>951</v>
      </c>
      <c r="D1366" s="10">
        <v>298331</v>
      </c>
    </row>
    <row r="1367" spans="1:4" ht="26.4" customHeight="1">
      <c r="A1367" s="10" t="s">
        <v>1636</v>
      </c>
      <c r="B1367" s="10">
        <v>9818998322</v>
      </c>
      <c r="C1367" s="10" t="s">
        <v>951</v>
      </c>
      <c r="D1367" s="10">
        <v>302727</v>
      </c>
    </row>
    <row r="1368" spans="1:4" ht="26.4" customHeight="1">
      <c r="A1368" s="10" t="s">
        <v>1637</v>
      </c>
      <c r="B1368" s="10">
        <v>9873195412</v>
      </c>
      <c r="C1368" s="10" t="s">
        <v>951</v>
      </c>
      <c r="D1368" s="10">
        <v>296049</v>
      </c>
    </row>
    <row r="1369" spans="1:4" ht="26.4" customHeight="1">
      <c r="A1369" s="10" t="s">
        <v>1638</v>
      </c>
      <c r="B1369" s="10">
        <v>9815197134</v>
      </c>
      <c r="C1369" s="10" t="s">
        <v>951</v>
      </c>
      <c r="D1369" s="10">
        <v>448940</v>
      </c>
    </row>
    <row r="1370" spans="1:4" ht="26.4" customHeight="1">
      <c r="A1370" s="10" t="s">
        <v>1639</v>
      </c>
      <c r="B1370" s="10">
        <v>9999752757</v>
      </c>
      <c r="C1370" s="10" t="s">
        <v>951</v>
      </c>
      <c r="D1370" s="10">
        <v>193858</v>
      </c>
    </row>
    <row r="1371" spans="1:4" ht="26.4" customHeight="1">
      <c r="A1371" s="10" t="s">
        <v>1640</v>
      </c>
      <c r="B1371" s="10">
        <v>9891594513</v>
      </c>
      <c r="C1371" s="10" t="s">
        <v>951</v>
      </c>
      <c r="D1371" s="10">
        <v>492550</v>
      </c>
    </row>
    <row r="1372" spans="1:4" ht="26.4" customHeight="1">
      <c r="A1372" s="10" t="s">
        <v>1641</v>
      </c>
      <c r="B1372" s="10">
        <v>9999455113</v>
      </c>
      <c r="C1372" s="10" t="s">
        <v>951</v>
      </c>
      <c r="D1372" s="10">
        <v>496010</v>
      </c>
    </row>
    <row r="1373" spans="1:4" ht="26.4" customHeight="1">
      <c r="A1373" s="10" t="s">
        <v>1642</v>
      </c>
      <c r="B1373" s="10">
        <v>9711557717</v>
      </c>
      <c r="C1373" s="10" t="s">
        <v>951</v>
      </c>
      <c r="D1373" s="10">
        <v>326249</v>
      </c>
    </row>
    <row r="1374" spans="1:4" ht="26.4" customHeight="1">
      <c r="A1374" s="10" t="s">
        <v>1643</v>
      </c>
      <c r="B1374" s="10">
        <v>9815398253</v>
      </c>
      <c r="C1374" s="10" t="s">
        <v>951</v>
      </c>
      <c r="D1374" s="10">
        <v>155567</v>
      </c>
    </row>
    <row r="1375" spans="1:4" ht="26.4" customHeight="1">
      <c r="A1375" s="10" t="s">
        <v>1644</v>
      </c>
      <c r="B1375" s="10">
        <v>9815495544</v>
      </c>
      <c r="C1375" s="10" t="s">
        <v>951</v>
      </c>
      <c r="D1375" s="10">
        <v>308559</v>
      </c>
    </row>
    <row r="1376" spans="1:4" ht="26.4" customHeight="1">
      <c r="A1376" s="10" t="s">
        <v>1645</v>
      </c>
      <c r="B1376" s="10">
        <v>9815553449</v>
      </c>
      <c r="C1376" s="10" t="s">
        <v>951</v>
      </c>
      <c r="D1376" s="10">
        <v>467473</v>
      </c>
    </row>
    <row r="1377" spans="1:4" ht="26.4" customHeight="1">
      <c r="A1377" s="10" t="s">
        <v>1646</v>
      </c>
      <c r="B1377" s="10">
        <v>9999666554</v>
      </c>
      <c r="C1377" s="10" t="s">
        <v>951</v>
      </c>
      <c r="D1377" s="10">
        <v>488620</v>
      </c>
    </row>
    <row r="1378" spans="1:4" ht="26.4" customHeight="1">
      <c r="A1378" s="10" t="s">
        <v>1647</v>
      </c>
      <c r="B1378" s="10">
        <v>9815555642</v>
      </c>
      <c r="C1378" s="10" t="s">
        <v>951</v>
      </c>
      <c r="D1378" s="10">
        <v>296120</v>
      </c>
    </row>
    <row r="1379" spans="1:4" ht="26.4" customHeight="1">
      <c r="A1379" s="10" t="s">
        <v>1648</v>
      </c>
      <c r="B1379" s="10">
        <v>9818492652</v>
      </c>
      <c r="C1379" s="10" t="s">
        <v>951</v>
      </c>
      <c r="D1379" s="10">
        <v>273467</v>
      </c>
    </row>
    <row r="1380" spans="1:4" ht="26.4" customHeight="1">
      <c r="A1380" s="10" t="s">
        <v>1649</v>
      </c>
      <c r="B1380" s="10">
        <v>9815131817</v>
      </c>
      <c r="C1380" s="10" t="s">
        <v>951</v>
      </c>
      <c r="D1380" s="10">
        <v>473872</v>
      </c>
    </row>
    <row r="1381" spans="1:4" ht="26.4" customHeight="1">
      <c r="A1381" s="10" t="s">
        <v>1650</v>
      </c>
      <c r="B1381" s="10">
        <v>9915122988</v>
      </c>
      <c r="C1381" s="10" t="s">
        <v>951</v>
      </c>
      <c r="D1381" s="10">
        <v>316785</v>
      </c>
    </row>
    <row r="1382" spans="1:4" ht="26.4" customHeight="1">
      <c r="A1382" s="10" t="s">
        <v>1651</v>
      </c>
      <c r="B1382" s="10">
        <v>9815676455</v>
      </c>
      <c r="C1382" s="10" t="s">
        <v>951</v>
      </c>
      <c r="D1382" s="10">
        <v>130040</v>
      </c>
    </row>
    <row r="1383" spans="1:4" ht="26.4" customHeight="1">
      <c r="A1383" s="10" t="s">
        <v>1652</v>
      </c>
      <c r="B1383" s="10">
        <v>9811914362</v>
      </c>
      <c r="C1383" s="10" t="s">
        <v>951</v>
      </c>
      <c r="D1383" s="10">
        <v>169709</v>
      </c>
    </row>
    <row r="1384" spans="1:4" ht="26.4" customHeight="1">
      <c r="A1384" s="10" t="s">
        <v>1653</v>
      </c>
      <c r="B1384" s="10">
        <v>9871278544</v>
      </c>
      <c r="C1384" s="10" t="s">
        <v>951</v>
      </c>
      <c r="D1384" s="10">
        <v>385836</v>
      </c>
    </row>
    <row r="1385" spans="1:4" ht="26.4" customHeight="1">
      <c r="A1385" s="10" t="s">
        <v>1654</v>
      </c>
      <c r="B1385" s="10">
        <v>9958526633</v>
      </c>
      <c r="C1385" s="10" t="s">
        <v>951</v>
      </c>
      <c r="D1385" s="10">
        <v>477151</v>
      </c>
    </row>
    <row r="1386" spans="1:4" ht="26.4" customHeight="1">
      <c r="A1386" s="10" t="s">
        <v>1655</v>
      </c>
      <c r="B1386" s="10">
        <v>9971555828</v>
      </c>
      <c r="C1386" s="10" t="s">
        <v>951</v>
      </c>
      <c r="D1386" s="10">
        <v>297260</v>
      </c>
    </row>
    <row r="1387" spans="1:4" ht="26.4" customHeight="1">
      <c r="A1387" s="10" t="s">
        <v>1656</v>
      </c>
      <c r="B1387" s="10">
        <v>9312234481</v>
      </c>
      <c r="C1387" s="10" t="s">
        <v>951</v>
      </c>
      <c r="D1387" s="10">
        <v>194836</v>
      </c>
    </row>
    <row r="1388" spans="1:4" ht="26.4" customHeight="1">
      <c r="A1388" s="10" t="s">
        <v>1657</v>
      </c>
      <c r="B1388" s="10">
        <v>9815535294</v>
      </c>
      <c r="C1388" s="10" t="s">
        <v>951</v>
      </c>
      <c r="D1388" s="10">
        <v>479738</v>
      </c>
    </row>
    <row r="1389" spans="1:4" ht="26.4" customHeight="1">
      <c r="A1389" s="10" t="s">
        <v>1658</v>
      </c>
      <c r="B1389" s="10">
        <v>9999274245</v>
      </c>
      <c r="C1389" s="10" t="s">
        <v>951</v>
      </c>
      <c r="D1389" s="10">
        <v>306754</v>
      </c>
    </row>
    <row r="1390" spans="1:4" ht="26.4" customHeight="1">
      <c r="A1390" s="10" t="s">
        <v>1659</v>
      </c>
      <c r="B1390" s="10">
        <v>9312496456</v>
      </c>
      <c r="C1390" s="10" t="s">
        <v>951</v>
      </c>
      <c r="D1390" s="10">
        <v>383537</v>
      </c>
    </row>
    <row r="1391" spans="1:4" ht="26.4" customHeight="1">
      <c r="A1391" s="10" t="s">
        <v>1660</v>
      </c>
      <c r="B1391" s="10">
        <v>9815353135</v>
      </c>
      <c r="C1391" s="10" t="s">
        <v>951</v>
      </c>
      <c r="D1391" s="10">
        <v>241308</v>
      </c>
    </row>
    <row r="1392" spans="1:4" ht="26.4" customHeight="1">
      <c r="A1392" s="10" t="s">
        <v>1661</v>
      </c>
      <c r="B1392" s="10">
        <v>9811545619</v>
      </c>
      <c r="C1392" s="10" t="s">
        <v>951</v>
      </c>
      <c r="D1392" s="10">
        <v>406483</v>
      </c>
    </row>
    <row r="1393" spans="1:4" ht="26.4" customHeight="1">
      <c r="A1393" s="10" t="s">
        <v>1662</v>
      </c>
      <c r="B1393" s="10">
        <v>9818855175</v>
      </c>
      <c r="C1393" s="10" t="s">
        <v>951</v>
      </c>
      <c r="D1393" s="10">
        <v>428129</v>
      </c>
    </row>
    <row r="1394" spans="1:4" ht="26.4" customHeight="1">
      <c r="A1394" s="10" t="s">
        <v>1663</v>
      </c>
      <c r="B1394" s="10">
        <v>9873762122</v>
      </c>
      <c r="C1394" s="10" t="s">
        <v>951</v>
      </c>
      <c r="D1394" s="10">
        <v>214175</v>
      </c>
    </row>
    <row r="1395" spans="1:4" ht="26.4" customHeight="1">
      <c r="A1395" s="10" t="s">
        <v>1664</v>
      </c>
      <c r="B1395" s="10">
        <v>9811842335</v>
      </c>
      <c r="C1395" s="10" t="s">
        <v>951</v>
      </c>
      <c r="D1395" s="10">
        <v>147411</v>
      </c>
    </row>
    <row r="1396" spans="1:4" ht="26.4" customHeight="1">
      <c r="A1396" s="10" t="s">
        <v>1665</v>
      </c>
      <c r="B1396" s="10">
        <v>9717933557</v>
      </c>
      <c r="C1396" s="10" t="s">
        <v>951</v>
      </c>
      <c r="D1396" s="10">
        <v>232803</v>
      </c>
    </row>
    <row r="1397" spans="1:4" ht="26.4" customHeight="1">
      <c r="A1397" s="10" t="s">
        <v>1666</v>
      </c>
      <c r="B1397" s="10">
        <v>9815338553</v>
      </c>
      <c r="C1397" s="10" t="s">
        <v>951</v>
      </c>
      <c r="D1397" s="10">
        <v>250047</v>
      </c>
    </row>
    <row r="1398" spans="1:4" ht="26.4" customHeight="1">
      <c r="A1398" s="10" t="s">
        <v>1667</v>
      </c>
      <c r="B1398" s="10">
        <v>9871725595</v>
      </c>
      <c r="C1398" s="10" t="s">
        <v>951</v>
      </c>
      <c r="D1398" s="10">
        <v>404054</v>
      </c>
    </row>
    <row r="1399" spans="1:4" ht="26.4" customHeight="1">
      <c r="A1399" s="10" t="s">
        <v>1170</v>
      </c>
      <c r="B1399" s="10">
        <v>9818868658</v>
      </c>
      <c r="C1399" s="10" t="s">
        <v>951</v>
      </c>
      <c r="D1399" s="10">
        <v>422422</v>
      </c>
    </row>
    <row r="1400" spans="1:4" ht="26.4" customHeight="1">
      <c r="A1400" s="10" t="s">
        <v>1668</v>
      </c>
      <c r="B1400" s="10">
        <v>9312237539</v>
      </c>
      <c r="C1400" s="10" t="s">
        <v>951</v>
      </c>
      <c r="D1400" s="10">
        <v>475117</v>
      </c>
    </row>
    <row r="1401" spans="1:4" ht="26.4" customHeight="1">
      <c r="A1401" s="10" t="s">
        <v>1669</v>
      </c>
      <c r="B1401" s="10">
        <v>9899515241</v>
      </c>
      <c r="C1401" s="10" t="s">
        <v>951</v>
      </c>
      <c r="D1401" s="10">
        <v>375277</v>
      </c>
    </row>
    <row r="1402" spans="1:4" ht="26.4" customHeight="1">
      <c r="A1402" s="10" t="s">
        <v>1670</v>
      </c>
      <c r="B1402" s="10">
        <v>9312635688</v>
      </c>
      <c r="C1402" s="10" t="s">
        <v>951</v>
      </c>
      <c r="D1402" s="10">
        <v>217059</v>
      </c>
    </row>
    <row r="1403" spans="1:4" ht="26.4" customHeight="1">
      <c r="A1403" s="10" t="s">
        <v>1671</v>
      </c>
      <c r="B1403" s="10">
        <v>9711588497</v>
      </c>
      <c r="C1403" s="10" t="s">
        <v>951</v>
      </c>
      <c r="D1403" s="10">
        <v>179423</v>
      </c>
    </row>
    <row r="1404" spans="1:4" ht="26.4" customHeight="1">
      <c r="A1404" s="10" t="s">
        <v>1672</v>
      </c>
      <c r="B1404" s="10">
        <v>9995717525</v>
      </c>
      <c r="C1404" s="10" t="s">
        <v>951</v>
      </c>
      <c r="D1404" s="10">
        <v>136174</v>
      </c>
    </row>
    <row r="1405" spans="1:4" ht="26.4" customHeight="1">
      <c r="A1405" s="10" t="s">
        <v>1673</v>
      </c>
      <c r="B1405" s="10">
        <v>9818431813</v>
      </c>
      <c r="C1405" s="10" t="s">
        <v>951</v>
      </c>
      <c r="D1405" s="10">
        <v>400665</v>
      </c>
    </row>
    <row r="1406" spans="1:4" ht="26.4" customHeight="1">
      <c r="A1406" s="10" t="s">
        <v>1674</v>
      </c>
      <c r="B1406" s="10">
        <v>9654224855</v>
      </c>
      <c r="C1406" s="10" t="s">
        <v>951</v>
      </c>
      <c r="D1406" s="10">
        <v>321653</v>
      </c>
    </row>
    <row r="1407" spans="1:4" ht="26.4" customHeight="1">
      <c r="A1407" s="10" t="s">
        <v>1675</v>
      </c>
      <c r="B1407" s="10">
        <v>9873573499</v>
      </c>
      <c r="C1407" s="10" t="s">
        <v>951</v>
      </c>
      <c r="D1407" s="10">
        <v>476484</v>
      </c>
    </row>
    <row r="1408" spans="1:4" ht="26.4" customHeight="1">
      <c r="A1408" s="10" t="s">
        <v>1676</v>
      </c>
      <c r="B1408" s="10">
        <v>9891565551</v>
      </c>
      <c r="C1408" s="10" t="s">
        <v>951</v>
      </c>
      <c r="D1408" s="10">
        <v>239381</v>
      </c>
    </row>
    <row r="1409" spans="1:4" ht="26.4" customHeight="1">
      <c r="A1409" s="10" t="s">
        <v>1677</v>
      </c>
      <c r="B1409" s="10">
        <v>9818375531</v>
      </c>
      <c r="C1409" s="10" t="s">
        <v>951</v>
      </c>
      <c r="D1409" s="10">
        <v>229142</v>
      </c>
    </row>
    <row r="1410" spans="1:4" ht="26.4" customHeight="1">
      <c r="A1410" s="10" t="s">
        <v>1678</v>
      </c>
      <c r="B1410" s="10">
        <v>9815614577</v>
      </c>
      <c r="C1410" s="10" t="s">
        <v>951</v>
      </c>
      <c r="D1410" s="10">
        <v>302214</v>
      </c>
    </row>
    <row r="1411" spans="1:4" ht="26.4" customHeight="1">
      <c r="A1411" s="10" t="s">
        <v>1679</v>
      </c>
      <c r="B1411" s="10">
        <v>9815283142</v>
      </c>
      <c r="C1411" s="10" t="s">
        <v>951</v>
      </c>
      <c r="D1411" s="10">
        <v>400944</v>
      </c>
    </row>
    <row r="1412" spans="1:4" ht="26.4" customHeight="1">
      <c r="A1412" s="10" t="s">
        <v>1680</v>
      </c>
      <c r="B1412" s="10">
        <v>9811111122</v>
      </c>
      <c r="C1412" s="10" t="s">
        <v>951</v>
      </c>
      <c r="D1412" s="10">
        <v>259609</v>
      </c>
    </row>
    <row r="1413" spans="1:4" ht="26.4" customHeight="1">
      <c r="A1413" s="10" t="s">
        <v>1681</v>
      </c>
      <c r="B1413" s="10">
        <v>9999253259</v>
      </c>
      <c r="C1413" s="10" t="s">
        <v>951</v>
      </c>
      <c r="D1413" s="10">
        <v>484494</v>
      </c>
    </row>
    <row r="1414" spans="1:4" ht="26.4" customHeight="1">
      <c r="A1414" s="10" t="s">
        <v>1682</v>
      </c>
      <c r="B1414" s="10">
        <v>9815525253</v>
      </c>
      <c r="C1414" s="10" t="s">
        <v>951</v>
      </c>
      <c r="D1414" s="10">
        <v>457093</v>
      </c>
    </row>
    <row r="1415" spans="1:4" ht="26.4" customHeight="1">
      <c r="A1415" s="10" t="s">
        <v>1683</v>
      </c>
      <c r="B1415" s="10">
        <v>9815214263</v>
      </c>
      <c r="C1415" s="10" t="s">
        <v>951</v>
      </c>
      <c r="D1415" s="10">
        <v>155345</v>
      </c>
    </row>
    <row r="1416" spans="1:4" ht="26.4" customHeight="1">
      <c r="A1416" s="10" t="s">
        <v>1684</v>
      </c>
      <c r="B1416" s="10">
        <v>9815167839</v>
      </c>
      <c r="C1416" s="10" t="s">
        <v>951</v>
      </c>
      <c r="D1416" s="10">
        <v>434763</v>
      </c>
    </row>
    <row r="1417" spans="1:4" ht="26.4" customHeight="1">
      <c r="A1417" s="10" t="s">
        <v>1685</v>
      </c>
      <c r="B1417" s="10">
        <v>9815558262</v>
      </c>
      <c r="C1417" s="10" t="s">
        <v>951</v>
      </c>
      <c r="D1417" s="10">
        <v>336729</v>
      </c>
    </row>
    <row r="1418" spans="1:4" ht="26.4" customHeight="1">
      <c r="A1418" s="10" t="s">
        <v>1686</v>
      </c>
      <c r="B1418" s="10">
        <v>9873956845</v>
      </c>
      <c r="C1418" s="10" t="s">
        <v>951</v>
      </c>
      <c r="D1418" s="10">
        <v>182921</v>
      </c>
    </row>
    <row r="1419" spans="1:4" ht="26.4" customHeight="1">
      <c r="A1419" s="10" t="s">
        <v>1687</v>
      </c>
      <c r="B1419" s="10">
        <v>9999966222</v>
      </c>
      <c r="C1419" s="10" t="s">
        <v>951</v>
      </c>
      <c r="D1419" s="10">
        <v>166781</v>
      </c>
    </row>
    <row r="1420" spans="1:4" ht="26.4" customHeight="1">
      <c r="A1420" s="10" t="s">
        <v>1688</v>
      </c>
      <c r="B1420" s="10">
        <v>9999533886</v>
      </c>
      <c r="C1420" s="10" t="s">
        <v>951</v>
      </c>
      <c r="D1420" s="10">
        <v>374840</v>
      </c>
    </row>
    <row r="1421" spans="1:4" ht="26.4" customHeight="1">
      <c r="A1421" s="10" t="s">
        <v>1689</v>
      </c>
      <c r="B1421" s="10">
        <v>9871182431</v>
      </c>
      <c r="C1421" s="10" t="s">
        <v>951</v>
      </c>
      <c r="D1421" s="10">
        <v>258119</v>
      </c>
    </row>
    <row r="1422" spans="1:4" ht="26.4" customHeight="1">
      <c r="A1422" s="10" t="s">
        <v>1690</v>
      </c>
      <c r="B1422" s="10">
        <v>9899269798</v>
      </c>
      <c r="C1422" s="10" t="s">
        <v>951</v>
      </c>
      <c r="D1422" s="10">
        <v>419834</v>
      </c>
    </row>
    <row r="1423" spans="1:4" ht="26.4" customHeight="1">
      <c r="A1423" s="10" t="s">
        <v>1691</v>
      </c>
      <c r="B1423" s="10">
        <v>9711744755</v>
      </c>
      <c r="C1423" s="10" t="s">
        <v>951</v>
      </c>
      <c r="D1423" s="10">
        <v>458348</v>
      </c>
    </row>
    <row r="1424" spans="1:4" ht="26.4" customHeight="1">
      <c r="A1424" s="10" t="s">
        <v>1692</v>
      </c>
      <c r="B1424" s="10">
        <v>9891622722</v>
      </c>
      <c r="C1424" s="10" t="s">
        <v>951</v>
      </c>
      <c r="D1424" s="10">
        <v>186632</v>
      </c>
    </row>
    <row r="1425" spans="1:4" ht="26.4" customHeight="1">
      <c r="A1425" s="10" t="s">
        <v>1693</v>
      </c>
      <c r="B1425" s="10">
        <v>9873446664</v>
      </c>
      <c r="C1425" s="10" t="s">
        <v>951</v>
      </c>
      <c r="D1425" s="10">
        <v>118415</v>
      </c>
    </row>
    <row r="1426" spans="1:4" ht="26.4" customHeight="1">
      <c r="A1426" s="10" t="s">
        <v>1694</v>
      </c>
      <c r="B1426" s="10">
        <v>9811579655</v>
      </c>
      <c r="C1426" s="10" t="s">
        <v>951</v>
      </c>
      <c r="D1426" s="10">
        <v>375339</v>
      </c>
    </row>
    <row r="1427" spans="1:4" ht="26.4" customHeight="1">
      <c r="A1427" s="10" t="s">
        <v>1695</v>
      </c>
      <c r="B1427" s="10">
        <v>9212517348</v>
      </c>
      <c r="C1427" s="10" t="s">
        <v>951</v>
      </c>
      <c r="D1427" s="10">
        <v>123890</v>
      </c>
    </row>
    <row r="1428" spans="1:4" ht="26.4" customHeight="1">
      <c r="A1428" s="10" t="s">
        <v>1413</v>
      </c>
      <c r="B1428" s="10">
        <v>9873181685</v>
      </c>
      <c r="C1428" s="10" t="s">
        <v>951</v>
      </c>
      <c r="D1428" s="10">
        <v>184138</v>
      </c>
    </row>
    <row r="1429" spans="1:4" ht="26.4" customHeight="1">
      <c r="A1429" s="10" t="s">
        <v>1696</v>
      </c>
      <c r="B1429" s="10">
        <v>9655455243</v>
      </c>
      <c r="C1429" s="10" t="s">
        <v>951</v>
      </c>
      <c r="D1429" s="10">
        <v>341169</v>
      </c>
    </row>
    <row r="1430" spans="1:4" ht="26.4" customHeight="1">
      <c r="A1430" s="10" t="s">
        <v>1697</v>
      </c>
      <c r="B1430" s="10">
        <v>9811455755</v>
      </c>
      <c r="C1430" s="10" t="s">
        <v>951</v>
      </c>
      <c r="D1430" s="10">
        <v>416695</v>
      </c>
    </row>
    <row r="1431" spans="1:4" ht="26.4" customHeight="1">
      <c r="A1431" s="10" t="s">
        <v>1698</v>
      </c>
      <c r="B1431" s="10">
        <v>9815222222</v>
      </c>
      <c r="C1431" s="10" t="s">
        <v>951</v>
      </c>
      <c r="D1431" s="10">
        <v>279549</v>
      </c>
    </row>
    <row r="1432" spans="1:4" ht="26.4" customHeight="1">
      <c r="A1432" s="10" t="s">
        <v>1699</v>
      </c>
      <c r="B1432" s="10">
        <v>9899522777</v>
      </c>
      <c r="C1432" s="10" t="s">
        <v>951</v>
      </c>
      <c r="D1432" s="10">
        <v>288151</v>
      </c>
    </row>
    <row r="1433" spans="1:4" ht="26.4" customHeight="1">
      <c r="A1433" s="10" t="s">
        <v>1700</v>
      </c>
      <c r="B1433" s="10">
        <v>9815222562</v>
      </c>
      <c r="C1433" s="10" t="s">
        <v>951</v>
      </c>
      <c r="D1433" s="10">
        <v>187361</v>
      </c>
    </row>
    <row r="1434" spans="1:4" ht="26.4" customHeight="1">
      <c r="A1434" s="10" t="s">
        <v>1701</v>
      </c>
      <c r="B1434" s="10">
        <v>9815547175</v>
      </c>
      <c r="C1434" s="10" t="s">
        <v>951</v>
      </c>
      <c r="D1434" s="10">
        <v>492015</v>
      </c>
    </row>
    <row r="1435" spans="1:4" ht="26.4" customHeight="1">
      <c r="A1435" s="10" t="s">
        <v>1702</v>
      </c>
      <c r="B1435" s="10">
        <v>9899388877</v>
      </c>
      <c r="C1435" s="10" t="s">
        <v>951</v>
      </c>
      <c r="D1435" s="10">
        <v>439273</v>
      </c>
    </row>
    <row r="1436" spans="1:4" ht="26.4" customHeight="1">
      <c r="A1436" s="10" t="s">
        <v>1703</v>
      </c>
      <c r="B1436" s="10">
        <v>9815527756</v>
      </c>
      <c r="C1436" s="10" t="s">
        <v>951</v>
      </c>
      <c r="D1436" s="10">
        <v>115269</v>
      </c>
    </row>
    <row r="1437" spans="1:4" ht="26.4" customHeight="1">
      <c r="A1437" s="10" t="s">
        <v>1704</v>
      </c>
      <c r="B1437" s="10">
        <v>9717558795</v>
      </c>
      <c r="C1437" s="10" t="s">
        <v>951</v>
      </c>
      <c r="D1437" s="10">
        <v>279036</v>
      </c>
    </row>
    <row r="1438" spans="1:4" ht="26.4" customHeight="1">
      <c r="A1438" s="10" t="s">
        <v>1705</v>
      </c>
      <c r="B1438" s="10">
        <v>9818369661</v>
      </c>
      <c r="C1438" s="10" t="s">
        <v>951</v>
      </c>
      <c r="D1438" s="10">
        <v>218208</v>
      </c>
    </row>
    <row r="1439" spans="1:4" ht="26.4" customHeight="1">
      <c r="A1439" s="10" t="s">
        <v>1706</v>
      </c>
      <c r="B1439" s="10">
        <v>9815564941</v>
      </c>
      <c r="C1439" s="10" t="s">
        <v>951</v>
      </c>
      <c r="D1439" s="10">
        <v>324029</v>
      </c>
    </row>
    <row r="1440" spans="1:4" ht="26.4" customHeight="1">
      <c r="A1440" s="10" t="s">
        <v>1707</v>
      </c>
      <c r="B1440" s="10">
        <v>9815552914</v>
      </c>
      <c r="C1440" s="10" t="s">
        <v>951</v>
      </c>
      <c r="D1440" s="10">
        <v>374356</v>
      </c>
    </row>
    <row r="1441" spans="1:4" ht="26.4" customHeight="1">
      <c r="A1441" s="10" t="s">
        <v>1708</v>
      </c>
      <c r="B1441" s="10">
        <v>9815259545</v>
      </c>
      <c r="C1441" s="10" t="s">
        <v>951</v>
      </c>
      <c r="D1441" s="10">
        <v>192385</v>
      </c>
    </row>
    <row r="1442" spans="1:4" ht="26.4" customHeight="1">
      <c r="A1442" s="10" t="s">
        <v>1709</v>
      </c>
      <c r="B1442" s="10">
        <v>9899736452</v>
      </c>
      <c r="C1442" s="10" t="s">
        <v>951</v>
      </c>
      <c r="D1442" s="10">
        <v>167070</v>
      </c>
    </row>
    <row r="1443" spans="1:4" ht="26.4" customHeight="1">
      <c r="A1443" s="10" t="s">
        <v>1710</v>
      </c>
      <c r="B1443" s="10">
        <v>9815555445</v>
      </c>
      <c r="C1443" s="10" t="s">
        <v>951</v>
      </c>
      <c r="D1443" s="10">
        <v>402355</v>
      </c>
    </row>
    <row r="1444" spans="1:4" ht="26.4" customHeight="1">
      <c r="A1444" s="10" t="s">
        <v>1711</v>
      </c>
      <c r="B1444" s="10">
        <v>9873159766</v>
      </c>
      <c r="C1444" s="10" t="s">
        <v>951</v>
      </c>
      <c r="D1444" s="10">
        <v>215431</v>
      </c>
    </row>
    <row r="1445" spans="1:4" ht="26.4" customHeight="1">
      <c r="A1445" s="10" t="s">
        <v>1712</v>
      </c>
      <c r="B1445" s="10">
        <v>9891219749</v>
      </c>
      <c r="C1445" s="10" t="s">
        <v>951</v>
      </c>
      <c r="D1445" s="10">
        <v>305026</v>
      </c>
    </row>
    <row r="1446" spans="1:4" ht="26.4" customHeight="1">
      <c r="A1446" s="10" t="s">
        <v>1713</v>
      </c>
      <c r="B1446" s="10">
        <v>9815839748</v>
      </c>
      <c r="C1446" s="10" t="s">
        <v>951</v>
      </c>
      <c r="D1446" s="10">
        <v>279484</v>
      </c>
    </row>
    <row r="1447" spans="1:4" ht="26.4" customHeight="1">
      <c r="A1447" s="10" t="s">
        <v>1714</v>
      </c>
      <c r="B1447" s="10">
        <v>9815456889</v>
      </c>
      <c r="C1447" s="10" t="s">
        <v>951</v>
      </c>
      <c r="D1447" s="10">
        <v>292332</v>
      </c>
    </row>
    <row r="1448" spans="1:4" ht="26.4" customHeight="1">
      <c r="A1448" s="10" t="s">
        <v>1715</v>
      </c>
      <c r="B1448" s="10">
        <v>9811556993</v>
      </c>
      <c r="C1448" s="10" t="s">
        <v>951</v>
      </c>
      <c r="D1448" s="10">
        <v>409513</v>
      </c>
    </row>
    <row r="1449" spans="1:4" ht="26.4" customHeight="1">
      <c r="A1449" s="10" t="s">
        <v>1716</v>
      </c>
      <c r="B1449" s="10">
        <v>9811711531</v>
      </c>
      <c r="C1449" s="10" t="s">
        <v>951</v>
      </c>
      <c r="D1449" s="10">
        <v>368830</v>
      </c>
    </row>
    <row r="1450" spans="1:4" ht="26.4" customHeight="1">
      <c r="A1450" s="10" t="s">
        <v>1717</v>
      </c>
      <c r="B1450" s="10">
        <v>9915495595</v>
      </c>
      <c r="C1450" s="10" t="s">
        <v>951</v>
      </c>
      <c r="D1450" s="10">
        <v>126442</v>
      </c>
    </row>
    <row r="1451" spans="1:4" ht="26.4" customHeight="1">
      <c r="A1451" s="10" t="s">
        <v>1718</v>
      </c>
      <c r="B1451" s="10">
        <v>9717666335</v>
      </c>
      <c r="C1451" s="10" t="s">
        <v>951</v>
      </c>
      <c r="D1451" s="10">
        <v>304320</v>
      </c>
    </row>
    <row r="1452" spans="1:4" ht="26.4" customHeight="1">
      <c r="A1452" s="10" t="s">
        <v>1719</v>
      </c>
      <c r="B1452" s="10">
        <v>9815325319</v>
      </c>
      <c r="C1452" s="10" t="s">
        <v>951</v>
      </c>
      <c r="D1452" s="10">
        <v>478807</v>
      </c>
    </row>
    <row r="1453" spans="1:4" ht="26.4" customHeight="1">
      <c r="A1453" s="10" t="s">
        <v>1720</v>
      </c>
      <c r="B1453" s="10">
        <v>9899952211</v>
      </c>
      <c r="C1453" s="10" t="s">
        <v>951</v>
      </c>
      <c r="D1453" s="10">
        <v>239929</v>
      </c>
    </row>
    <row r="1454" spans="1:4" ht="26.4" customHeight="1">
      <c r="A1454" s="10" t="s">
        <v>1721</v>
      </c>
      <c r="B1454" s="10">
        <v>9815726623</v>
      </c>
      <c r="C1454" s="10" t="s">
        <v>951</v>
      </c>
      <c r="D1454" s="10">
        <v>165400</v>
      </c>
    </row>
    <row r="1455" spans="1:4" ht="26.4" customHeight="1">
      <c r="A1455" s="10" t="s">
        <v>1722</v>
      </c>
      <c r="B1455" s="10">
        <v>9871994975</v>
      </c>
      <c r="C1455" s="10" t="s">
        <v>951</v>
      </c>
      <c r="D1455" s="10">
        <v>219946</v>
      </c>
    </row>
    <row r="1456" spans="1:4" ht="26.4" customHeight="1">
      <c r="A1456" s="10" t="s">
        <v>1723</v>
      </c>
      <c r="B1456" s="10">
        <v>9811854839</v>
      </c>
      <c r="C1456" s="10" t="s">
        <v>951</v>
      </c>
      <c r="D1456" s="10">
        <v>326997</v>
      </c>
    </row>
    <row r="1457" spans="1:4" ht="26.4" customHeight="1">
      <c r="A1457" s="10" t="s">
        <v>1724</v>
      </c>
      <c r="B1457" s="10">
        <v>9815161647</v>
      </c>
      <c r="C1457" s="10" t="s">
        <v>951</v>
      </c>
      <c r="D1457" s="10">
        <v>159773</v>
      </c>
    </row>
    <row r="1458" spans="1:4" ht="26.4" customHeight="1">
      <c r="A1458" s="10" t="s">
        <v>1725</v>
      </c>
      <c r="B1458" s="10">
        <v>9815295692</v>
      </c>
      <c r="C1458" s="10" t="s">
        <v>951</v>
      </c>
      <c r="D1458" s="10">
        <v>330407</v>
      </c>
    </row>
    <row r="1459" spans="1:4" ht="26.4" customHeight="1">
      <c r="A1459" s="10" t="s">
        <v>1726</v>
      </c>
      <c r="B1459" s="10">
        <v>9871883313</v>
      </c>
      <c r="C1459" s="10" t="s">
        <v>951</v>
      </c>
      <c r="D1459" s="10">
        <v>295903</v>
      </c>
    </row>
    <row r="1460" spans="1:4" ht="26.4" customHeight="1">
      <c r="A1460" s="10" t="s">
        <v>1727</v>
      </c>
      <c r="B1460" s="10">
        <v>8855478638</v>
      </c>
      <c r="C1460" s="10" t="s">
        <v>951</v>
      </c>
      <c r="D1460" s="10">
        <v>223588</v>
      </c>
    </row>
    <row r="1461" spans="1:4" ht="26.4" customHeight="1">
      <c r="A1461" s="10" t="s">
        <v>1728</v>
      </c>
      <c r="B1461" s="10">
        <v>9873561756</v>
      </c>
      <c r="C1461" s="10" t="s">
        <v>951</v>
      </c>
      <c r="D1461" s="10">
        <v>261208</v>
      </c>
    </row>
    <row r="1462" spans="1:4" ht="26.4" customHeight="1">
      <c r="A1462" s="10" t="s">
        <v>1729</v>
      </c>
      <c r="B1462" s="10">
        <v>9811464845</v>
      </c>
      <c r="C1462" s="10" t="s">
        <v>951</v>
      </c>
      <c r="D1462" s="10">
        <v>311505</v>
      </c>
    </row>
    <row r="1463" spans="1:4" ht="26.4" customHeight="1">
      <c r="A1463" s="10" t="s">
        <v>1730</v>
      </c>
      <c r="B1463" s="10">
        <v>9815689997</v>
      </c>
      <c r="C1463" s="10" t="s">
        <v>951</v>
      </c>
      <c r="D1463" s="10">
        <v>496039</v>
      </c>
    </row>
    <row r="1464" spans="1:4" ht="26.4" customHeight="1">
      <c r="A1464" s="10" t="s">
        <v>1731</v>
      </c>
      <c r="B1464" s="10">
        <v>9815315383</v>
      </c>
      <c r="C1464" s="10" t="s">
        <v>951</v>
      </c>
      <c r="D1464" s="10">
        <v>247092</v>
      </c>
    </row>
    <row r="1465" spans="1:4" ht="26.4" customHeight="1">
      <c r="A1465" s="10" t="s">
        <v>1732</v>
      </c>
      <c r="B1465" s="10">
        <v>9999519999</v>
      </c>
      <c r="C1465" s="10" t="s">
        <v>951</v>
      </c>
      <c r="D1465" s="10">
        <v>214423</v>
      </c>
    </row>
    <row r="1466" spans="1:4" ht="26.4" customHeight="1">
      <c r="A1466" s="10" t="s">
        <v>1733</v>
      </c>
      <c r="B1466" s="10">
        <v>9355631655</v>
      </c>
      <c r="C1466" s="10" t="s">
        <v>951</v>
      </c>
      <c r="D1466" s="10">
        <v>159591</v>
      </c>
    </row>
    <row r="1467" spans="1:4" ht="26.4" customHeight="1">
      <c r="A1467" s="10" t="s">
        <v>1734</v>
      </c>
      <c r="B1467" s="10">
        <v>9815576548</v>
      </c>
      <c r="C1467" s="10" t="s">
        <v>951</v>
      </c>
      <c r="D1467" s="10">
        <v>433166</v>
      </c>
    </row>
    <row r="1468" spans="1:4" ht="26.4" customHeight="1">
      <c r="A1468" s="10" t="s">
        <v>1735</v>
      </c>
      <c r="B1468" s="10">
        <v>9999689453</v>
      </c>
      <c r="C1468" s="10" t="s">
        <v>951</v>
      </c>
      <c r="D1468" s="10">
        <v>110640</v>
      </c>
    </row>
    <row r="1469" spans="1:4" ht="26.4" customHeight="1">
      <c r="A1469" s="10" t="s">
        <v>1736</v>
      </c>
      <c r="B1469" s="10">
        <v>9654258274</v>
      </c>
      <c r="C1469" s="10" t="s">
        <v>951</v>
      </c>
      <c r="D1469" s="10">
        <v>186994</v>
      </c>
    </row>
    <row r="1470" spans="1:4" ht="26.4" customHeight="1">
      <c r="A1470" s="10" t="s">
        <v>1737</v>
      </c>
      <c r="B1470" s="10">
        <v>9815536612</v>
      </c>
      <c r="C1470" s="10" t="s">
        <v>951</v>
      </c>
      <c r="D1470" s="10">
        <v>117206</v>
      </c>
    </row>
    <row r="1471" spans="1:4" ht="26.4" customHeight="1">
      <c r="A1471" s="10" t="s">
        <v>1738</v>
      </c>
      <c r="B1471" s="10">
        <v>9818653364</v>
      </c>
      <c r="C1471" s="10" t="s">
        <v>951</v>
      </c>
      <c r="D1471" s="10">
        <v>367798</v>
      </c>
    </row>
    <row r="1472" spans="1:4" ht="26.4" customHeight="1">
      <c r="A1472" s="10" t="s">
        <v>1739</v>
      </c>
      <c r="B1472" s="10">
        <v>9815478183</v>
      </c>
      <c r="C1472" s="10" t="s">
        <v>951</v>
      </c>
      <c r="D1472" s="10">
        <v>479588</v>
      </c>
    </row>
    <row r="1473" spans="1:4" ht="26.4" customHeight="1">
      <c r="A1473" s="10" t="s">
        <v>1740</v>
      </c>
      <c r="B1473" s="10">
        <v>9815536459</v>
      </c>
      <c r="C1473" s="10" t="s">
        <v>951</v>
      </c>
      <c r="D1473" s="10">
        <v>184104</v>
      </c>
    </row>
    <row r="1474" spans="1:4" ht="26.4" customHeight="1">
      <c r="A1474" s="10" t="s">
        <v>1741</v>
      </c>
      <c r="B1474" s="10">
        <v>9815777157</v>
      </c>
      <c r="C1474" s="10" t="s">
        <v>951</v>
      </c>
      <c r="D1474" s="10">
        <v>205101</v>
      </c>
    </row>
    <row r="1475" spans="1:4" ht="26.4" customHeight="1">
      <c r="A1475" s="10" t="s">
        <v>1742</v>
      </c>
      <c r="B1475" s="10">
        <v>9815869988</v>
      </c>
      <c r="C1475" s="10" t="s">
        <v>951</v>
      </c>
      <c r="D1475" s="10">
        <v>315839</v>
      </c>
    </row>
    <row r="1476" spans="1:4" ht="26.4" customHeight="1">
      <c r="A1476" s="10" t="s">
        <v>1743</v>
      </c>
      <c r="B1476" s="10">
        <v>9815536496</v>
      </c>
      <c r="C1476" s="10" t="s">
        <v>951</v>
      </c>
      <c r="D1476" s="10">
        <v>394771</v>
      </c>
    </row>
    <row r="1477" spans="1:4" ht="26.4" customHeight="1">
      <c r="A1477" s="10" t="s">
        <v>1744</v>
      </c>
      <c r="B1477" s="10">
        <v>9815145598</v>
      </c>
      <c r="C1477" s="10" t="s">
        <v>951</v>
      </c>
      <c r="D1477" s="10">
        <v>174575</v>
      </c>
    </row>
    <row r="1478" spans="1:4" ht="26.4" customHeight="1">
      <c r="A1478" s="10" t="s">
        <v>1745</v>
      </c>
      <c r="B1478" s="10">
        <v>9811589689</v>
      </c>
      <c r="C1478" s="10" t="s">
        <v>951</v>
      </c>
      <c r="D1478" s="10">
        <v>404055</v>
      </c>
    </row>
    <row r="1479" spans="1:4" ht="26.4" customHeight="1">
      <c r="A1479" s="10" t="s">
        <v>1746</v>
      </c>
      <c r="B1479" s="10">
        <v>9871881599</v>
      </c>
      <c r="C1479" s="10" t="s">
        <v>951</v>
      </c>
      <c r="D1479" s="10">
        <v>272880</v>
      </c>
    </row>
    <row r="1480" spans="1:4" ht="26.4" customHeight="1">
      <c r="A1480" s="10" t="s">
        <v>1747</v>
      </c>
      <c r="B1480" s="10">
        <v>9311185855</v>
      </c>
      <c r="C1480" s="10" t="s">
        <v>951</v>
      </c>
      <c r="D1480" s="10">
        <v>427435</v>
      </c>
    </row>
    <row r="1481" spans="1:4" ht="26.4" customHeight="1">
      <c r="A1481" s="10" t="s">
        <v>1748</v>
      </c>
      <c r="B1481" s="10">
        <v>9871147773</v>
      </c>
      <c r="C1481" s="10" t="s">
        <v>951</v>
      </c>
      <c r="D1481" s="10">
        <v>360562</v>
      </c>
    </row>
    <row r="1482" spans="1:4" ht="26.4" customHeight="1">
      <c r="A1482" s="10" t="s">
        <v>1749</v>
      </c>
      <c r="B1482" s="10">
        <v>9313943557</v>
      </c>
      <c r="C1482" s="10" t="s">
        <v>951</v>
      </c>
      <c r="D1482" s="10">
        <v>252133</v>
      </c>
    </row>
    <row r="1483" spans="1:4" ht="26.4" customHeight="1">
      <c r="A1483" s="10" t="s">
        <v>1750</v>
      </c>
      <c r="B1483" s="10">
        <v>9815349857</v>
      </c>
      <c r="C1483" s="10" t="s">
        <v>951</v>
      </c>
      <c r="D1483" s="10">
        <v>463591</v>
      </c>
    </row>
    <row r="1484" spans="1:4" ht="26.4" customHeight="1">
      <c r="A1484" s="10" t="s">
        <v>1751</v>
      </c>
      <c r="B1484" s="10">
        <v>9999685377</v>
      </c>
      <c r="C1484" s="10" t="s">
        <v>951</v>
      </c>
      <c r="D1484" s="10">
        <v>354896</v>
      </c>
    </row>
    <row r="1485" spans="1:4" ht="26.4" customHeight="1">
      <c r="A1485" s="10" t="s">
        <v>1752</v>
      </c>
      <c r="B1485" s="10">
        <v>9811885298</v>
      </c>
      <c r="C1485" s="10" t="s">
        <v>951</v>
      </c>
      <c r="D1485" s="10">
        <v>364791</v>
      </c>
    </row>
    <row r="1486" spans="1:4" ht="26.4" customHeight="1">
      <c r="A1486" s="10" t="s">
        <v>1753</v>
      </c>
      <c r="B1486" s="10">
        <v>9868186799</v>
      </c>
      <c r="C1486" s="10" t="s">
        <v>951</v>
      </c>
      <c r="D1486" s="10">
        <v>369615</v>
      </c>
    </row>
    <row r="1487" spans="1:4" ht="26.4" customHeight="1">
      <c r="A1487" s="10" t="s">
        <v>1754</v>
      </c>
      <c r="B1487" s="10">
        <v>9915584224</v>
      </c>
      <c r="C1487" s="10" t="s">
        <v>951</v>
      </c>
      <c r="D1487" s="10">
        <v>107035</v>
      </c>
    </row>
    <row r="1488" spans="1:4" ht="26.4" customHeight="1">
      <c r="A1488" s="10" t="s">
        <v>1755</v>
      </c>
      <c r="B1488" s="10">
        <v>9815325472</v>
      </c>
      <c r="C1488" s="10" t="s">
        <v>951</v>
      </c>
      <c r="D1488" s="10">
        <v>250333</v>
      </c>
    </row>
    <row r="1489" spans="1:4" ht="26.4" customHeight="1">
      <c r="A1489" s="10" t="s">
        <v>1756</v>
      </c>
      <c r="B1489" s="10">
        <v>9717755477</v>
      </c>
      <c r="C1489" s="10" t="s">
        <v>951</v>
      </c>
      <c r="D1489" s="10">
        <v>395423</v>
      </c>
    </row>
    <row r="1490" spans="1:4" ht="26.4" customHeight="1">
      <c r="A1490" s="10" t="s">
        <v>1757</v>
      </c>
      <c r="B1490" s="10">
        <v>9911111898</v>
      </c>
      <c r="C1490" s="10" t="s">
        <v>951</v>
      </c>
      <c r="D1490" s="10">
        <v>313258</v>
      </c>
    </row>
    <row r="1491" spans="1:4" ht="26.4" customHeight="1">
      <c r="A1491" s="10" t="s">
        <v>1758</v>
      </c>
      <c r="B1491" s="10">
        <v>9312236565</v>
      </c>
      <c r="C1491" s="10" t="s">
        <v>951</v>
      </c>
      <c r="D1491" s="10">
        <v>489383</v>
      </c>
    </row>
    <row r="1492" spans="1:4" ht="26.4" customHeight="1">
      <c r="A1492" s="10" t="s">
        <v>1759</v>
      </c>
      <c r="B1492" s="10">
        <v>9815525243</v>
      </c>
      <c r="C1492" s="10" t="s">
        <v>951</v>
      </c>
      <c r="D1492" s="10">
        <v>296939</v>
      </c>
    </row>
    <row r="1493" spans="1:4" ht="26.4" customHeight="1">
      <c r="A1493" s="10" t="s">
        <v>1760</v>
      </c>
      <c r="B1493" s="10">
        <v>9811581763</v>
      </c>
      <c r="C1493" s="10" t="s">
        <v>951</v>
      </c>
      <c r="D1493" s="10">
        <v>178938</v>
      </c>
    </row>
    <row r="1494" spans="1:4" ht="26.4" customHeight="1">
      <c r="A1494" s="10" t="s">
        <v>1761</v>
      </c>
      <c r="B1494" s="10">
        <v>9815635112</v>
      </c>
      <c r="C1494" s="10" t="s">
        <v>951</v>
      </c>
      <c r="D1494" s="10">
        <v>214960</v>
      </c>
    </row>
    <row r="1495" spans="1:4" ht="26.4" customHeight="1">
      <c r="A1495" s="10" t="s">
        <v>1762</v>
      </c>
      <c r="B1495" s="10">
        <v>9278261258</v>
      </c>
      <c r="C1495" s="10" t="s">
        <v>951</v>
      </c>
      <c r="D1495" s="10">
        <v>278733</v>
      </c>
    </row>
    <row r="1496" spans="1:4" ht="26.4" customHeight="1">
      <c r="A1496" s="10" t="s">
        <v>1763</v>
      </c>
      <c r="B1496" s="10">
        <v>9655566966</v>
      </c>
      <c r="C1496" s="10" t="s">
        <v>951</v>
      </c>
      <c r="D1496" s="10">
        <v>283012</v>
      </c>
    </row>
    <row r="1497" spans="1:4" ht="26.4" customHeight="1">
      <c r="A1497" s="10" t="s">
        <v>1764</v>
      </c>
      <c r="B1497" s="10">
        <v>9873497349</v>
      </c>
      <c r="C1497" s="10" t="s">
        <v>951</v>
      </c>
      <c r="D1497" s="10">
        <v>162656</v>
      </c>
    </row>
    <row r="1498" spans="1:4" ht="26.4" customHeight="1">
      <c r="A1498" s="10" t="s">
        <v>1765</v>
      </c>
      <c r="B1498" s="10">
        <v>9891649949</v>
      </c>
      <c r="C1498" s="10" t="s">
        <v>951</v>
      </c>
      <c r="D1498" s="10">
        <v>200867</v>
      </c>
    </row>
    <row r="1499" spans="1:4" ht="26.4" customHeight="1">
      <c r="A1499" s="10" t="s">
        <v>1766</v>
      </c>
      <c r="B1499" s="10">
        <v>9899653934</v>
      </c>
      <c r="C1499" s="10" t="s">
        <v>951</v>
      </c>
      <c r="D1499" s="10">
        <v>234381</v>
      </c>
    </row>
    <row r="1500" spans="1:4" ht="26.4" customHeight="1">
      <c r="A1500" s="10" t="s">
        <v>1767</v>
      </c>
      <c r="B1500" s="10">
        <v>9815797557</v>
      </c>
      <c r="C1500" s="10" t="s">
        <v>951</v>
      </c>
      <c r="D1500" s="10">
        <v>285664</v>
      </c>
    </row>
    <row r="1501" spans="1:4" ht="26.4" customHeight="1">
      <c r="A1501" s="10" t="s">
        <v>1768</v>
      </c>
      <c r="B1501" s="10">
        <v>9655552155</v>
      </c>
      <c r="C1501" s="10" t="s">
        <v>951</v>
      </c>
      <c r="D1501" s="10">
        <v>330380</v>
      </c>
    </row>
    <row r="1502" spans="1:4" ht="26.4" customHeight="1">
      <c r="A1502" s="10" t="s">
        <v>1769</v>
      </c>
      <c r="B1502" s="10">
        <v>9815558847</v>
      </c>
      <c r="C1502" s="10" t="s">
        <v>951</v>
      </c>
      <c r="D1502" s="10">
        <v>127755</v>
      </c>
    </row>
    <row r="1503" spans="1:4" ht="26.4" customHeight="1">
      <c r="A1503" s="10" t="s">
        <v>1770</v>
      </c>
      <c r="B1503" s="10">
        <v>9811144969</v>
      </c>
      <c r="C1503" s="10" t="s">
        <v>951</v>
      </c>
      <c r="D1503" s="10">
        <v>349625</v>
      </c>
    </row>
    <row r="1504" spans="1:4" ht="26.4" customHeight="1">
      <c r="A1504" s="10" t="s">
        <v>1771</v>
      </c>
      <c r="B1504" s="10">
        <v>9811647965</v>
      </c>
      <c r="C1504" s="10" t="s">
        <v>951</v>
      </c>
      <c r="D1504" s="10">
        <v>171658</v>
      </c>
    </row>
    <row r="1505" spans="1:4" ht="26.4" customHeight="1">
      <c r="A1505" s="10" t="s">
        <v>1772</v>
      </c>
      <c r="B1505" s="10">
        <v>9958171852</v>
      </c>
      <c r="C1505" s="10" t="s">
        <v>951</v>
      </c>
      <c r="D1505" s="10">
        <v>291849</v>
      </c>
    </row>
    <row r="1506" spans="1:4" ht="26.4" customHeight="1">
      <c r="A1506" s="10" t="s">
        <v>1773</v>
      </c>
      <c r="B1506" s="10">
        <v>9565152793</v>
      </c>
      <c r="C1506" s="10" t="s">
        <v>951</v>
      </c>
      <c r="D1506" s="10">
        <v>340370</v>
      </c>
    </row>
    <row r="1507" spans="1:4" ht="26.4" customHeight="1">
      <c r="A1507" s="10" t="s">
        <v>1774</v>
      </c>
      <c r="B1507" s="10">
        <v>9815599567</v>
      </c>
      <c r="C1507" s="10" t="s">
        <v>951</v>
      </c>
      <c r="D1507" s="10">
        <v>163272</v>
      </c>
    </row>
    <row r="1508" spans="1:4" ht="26.4" customHeight="1">
      <c r="A1508" s="10" t="s">
        <v>1775</v>
      </c>
      <c r="B1508" s="10">
        <v>9818124975</v>
      </c>
      <c r="C1508" s="10" t="s">
        <v>951</v>
      </c>
      <c r="D1508" s="10">
        <v>450318</v>
      </c>
    </row>
    <row r="1509" spans="1:4" ht="26.4" customHeight="1">
      <c r="A1509" s="10" t="s">
        <v>1776</v>
      </c>
      <c r="B1509" s="10">
        <v>9313653325</v>
      </c>
      <c r="C1509" s="10" t="s">
        <v>951</v>
      </c>
      <c r="D1509" s="10">
        <v>415233</v>
      </c>
    </row>
    <row r="1510" spans="1:4" ht="26.4" customHeight="1">
      <c r="A1510" s="10" t="s">
        <v>1777</v>
      </c>
      <c r="B1510" s="10">
        <v>9815334452</v>
      </c>
      <c r="C1510" s="10" t="s">
        <v>951</v>
      </c>
      <c r="D1510" s="10">
        <v>208656</v>
      </c>
    </row>
    <row r="1511" spans="1:4" ht="26.4" customHeight="1">
      <c r="A1511" s="10" t="s">
        <v>1778</v>
      </c>
      <c r="B1511" s="10">
        <v>9899981539</v>
      </c>
      <c r="C1511" s="10" t="s">
        <v>951</v>
      </c>
      <c r="D1511" s="10">
        <v>238918</v>
      </c>
    </row>
    <row r="1512" spans="1:4" ht="26.4" customHeight="1">
      <c r="A1512" s="10" t="s">
        <v>1779</v>
      </c>
      <c r="B1512" s="10">
        <v>9811578425</v>
      </c>
      <c r="C1512" s="10" t="s">
        <v>951</v>
      </c>
      <c r="D1512" s="10">
        <v>292846</v>
      </c>
    </row>
    <row r="1513" spans="1:4" ht="26.4" customHeight="1">
      <c r="A1513" s="10" t="s">
        <v>1780</v>
      </c>
      <c r="B1513" s="10">
        <v>9995953595</v>
      </c>
      <c r="C1513" s="10" t="s">
        <v>951</v>
      </c>
      <c r="D1513" s="10">
        <v>437198</v>
      </c>
    </row>
    <row r="1514" spans="1:4" ht="26.4" customHeight="1">
      <c r="A1514" s="10" t="s">
        <v>1781</v>
      </c>
      <c r="B1514" s="10">
        <v>9815458353</v>
      </c>
      <c r="C1514" s="10" t="s">
        <v>951</v>
      </c>
      <c r="D1514" s="10">
        <v>166835</v>
      </c>
    </row>
    <row r="1515" spans="1:4" ht="26.4" customHeight="1">
      <c r="A1515" s="10" t="s">
        <v>1782</v>
      </c>
      <c r="B1515" s="10">
        <v>9811395525</v>
      </c>
      <c r="C1515" s="10" t="s">
        <v>951</v>
      </c>
      <c r="D1515" s="10">
        <v>477111</v>
      </c>
    </row>
    <row r="1516" spans="1:4" ht="26.4" customHeight="1">
      <c r="A1516" s="10" t="s">
        <v>1783</v>
      </c>
      <c r="B1516" s="10">
        <v>9811373476</v>
      </c>
      <c r="C1516" s="10" t="s">
        <v>951</v>
      </c>
      <c r="D1516" s="10">
        <v>112604</v>
      </c>
    </row>
    <row r="1517" spans="1:4" ht="26.4" customHeight="1">
      <c r="A1517" s="10" t="s">
        <v>1784</v>
      </c>
      <c r="B1517" s="10">
        <v>9811433722</v>
      </c>
      <c r="C1517" s="10" t="s">
        <v>951</v>
      </c>
      <c r="D1517" s="10">
        <v>122883</v>
      </c>
    </row>
    <row r="1518" spans="1:4" ht="26.4" customHeight="1">
      <c r="A1518" s="10" t="s">
        <v>1785</v>
      </c>
      <c r="B1518" s="10">
        <v>9655779933</v>
      </c>
      <c r="C1518" s="10" t="s">
        <v>951</v>
      </c>
      <c r="D1518" s="10">
        <v>127170</v>
      </c>
    </row>
    <row r="1519" spans="1:4" ht="26.4" customHeight="1">
      <c r="A1519" s="10" t="s">
        <v>1786</v>
      </c>
      <c r="B1519" s="10">
        <v>9815264355</v>
      </c>
      <c r="C1519" s="10" t="s">
        <v>951</v>
      </c>
      <c r="D1519" s="10">
        <v>184088</v>
      </c>
    </row>
    <row r="1520" spans="1:4" ht="26.4" customHeight="1">
      <c r="A1520" s="10" t="s">
        <v>1787</v>
      </c>
      <c r="B1520" s="10">
        <v>9815167228</v>
      </c>
      <c r="C1520" s="10" t="s">
        <v>951</v>
      </c>
      <c r="D1520" s="10">
        <v>320399</v>
      </c>
    </row>
    <row r="1521" spans="1:4" ht="26.4" customHeight="1">
      <c r="A1521" s="10" t="s">
        <v>1788</v>
      </c>
      <c r="B1521" s="10">
        <v>9815214634</v>
      </c>
      <c r="C1521" s="10" t="s">
        <v>951</v>
      </c>
      <c r="D1521" s="10">
        <v>455450</v>
      </c>
    </row>
    <row r="1522" spans="1:4" ht="26.4" customHeight="1">
      <c r="A1522" s="10" t="s">
        <v>1789</v>
      </c>
      <c r="B1522" s="10">
        <v>9968522565</v>
      </c>
      <c r="C1522" s="10" t="s">
        <v>951</v>
      </c>
      <c r="D1522" s="10">
        <v>324026</v>
      </c>
    </row>
    <row r="1523" spans="1:4" ht="26.4" customHeight="1">
      <c r="A1523" s="10" t="s">
        <v>1790</v>
      </c>
      <c r="B1523" s="10">
        <v>9899753266</v>
      </c>
      <c r="C1523" s="10" t="s">
        <v>951</v>
      </c>
      <c r="D1523" s="10">
        <v>450225</v>
      </c>
    </row>
    <row r="1524" spans="1:4" ht="26.4" customHeight="1">
      <c r="A1524" s="10" t="s">
        <v>1791</v>
      </c>
      <c r="B1524" s="10">
        <v>9971595558</v>
      </c>
      <c r="C1524" s="10" t="s">
        <v>951</v>
      </c>
      <c r="D1524" s="10">
        <v>169152</v>
      </c>
    </row>
    <row r="1525" spans="1:4" ht="26.4" customHeight="1">
      <c r="A1525" s="10" t="s">
        <v>1792</v>
      </c>
      <c r="B1525" s="10">
        <v>9811548594</v>
      </c>
      <c r="C1525" s="10" t="s">
        <v>951</v>
      </c>
      <c r="D1525" s="10">
        <v>343074</v>
      </c>
    </row>
    <row r="1526" spans="1:4" ht="26.4" customHeight="1">
      <c r="A1526" s="10" t="s">
        <v>1163</v>
      </c>
      <c r="B1526" s="10">
        <v>9655166774</v>
      </c>
      <c r="C1526" s="10" t="s">
        <v>951</v>
      </c>
      <c r="D1526" s="10">
        <v>137379</v>
      </c>
    </row>
    <row r="1527" spans="1:4" ht="26.4" customHeight="1">
      <c r="A1527" s="10" t="s">
        <v>1793</v>
      </c>
      <c r="B1527" s="10">
        <v>9999889682</v>
      </c>
      <c r="C1527" s="10" t="s">
        <v>951</v>
      </c>
      <c r="D1527" s="10">
        <v>172889</v>
      </c>
    </row>
    <row r="1528" spans="1:4" ht="26.4" customHeight="1">
      <c r="A1528" s="10" t="s">
        <v>1794</v>
      </c>
      <c r="B1528" s="10">
        <v>9311848659</v>
      </c>
      <c r="C1528" s="10" t="s">
        <v>951</v>
      </c>
      <c r="D1528" s="10">
        <v>132818</v>
      </c>
    </row>
    <row r="1529" spans="1:4" ht="26.4" customHeight="1">
      <c r="A1529" s="10" t="s">
        <v>1795</v>
      </c>
      <c r="B1529" s="10">
        <v>9818586545</v>
      </c>
      <c r="C1529" s="10" t="s">
        <v>951</v>
      </c>
      <c r="D1529" s="10">
        <v>108027</v>
      </c>
    </row>
    <row r="1530" spans="1:4" ht="26.4" customHeight="1">
      <c r="A1530" s="10" t="s">
        <v>1796</v>
      </c>
      <c r="B1530" s="10">
        <v>9313623559</v>
      </c>
      <c r="C1530" s="10" t="s">
        <v>951</v>
      </c>
      <c r="D1530" s="10">
        <v>142206</v>
      </c>
    </row>
    <row r="1531" spans="1:4" ht="26.4" customHeight="1">
      <c r="A1531" s="10" t="s">
        <v>1797</v>
      </c>
      <c r="B1531" s="10">
        <v>9873335514</v>
      </c>
      <c r="C1531" s="10" t="s">
        <v>951</v>
      </c>
      <c r="D1531" s="10">
        <v>355308</v>
      </c>
    </row>
    <row r="1532" spans="1:4" ht="26.4" customHeight="1">
      <c r="A1532" s="10" t="s">
        <v>997</v>
      </c>
      <c r="B1532" s="10">
        <v>9313333448</v>
      </c>
      <c r="C1532" s="10" t="s">
        <v>951</v>
      </c>
      <c r="D1532" s="10">
        <v>350193</v>
      </c>
    </row>
    <row r="1533" spans="1:4" ht="26.4" customHeight="1">
      <c r="A1533" s="10" t="s">
        <v>1798</v>
      </c>
      <c r="B1533" s="10">
        <v>9212375442</v>
      </c>
      <c r="C1533" s="10" t="s">
        <v>951</v>
      </c>
      <c r="D1533" s="10">
        <v>117979</v>
      </c>
    </row>
    <row r="1534" spans="1:4" ht="26.4" customHeight="1">
      <c r="A1534" s="10" t="s">
        <v>1799</v>
      </c>
      <c r="B1534" s="10">
        <v>9968282659</v>
      </c>
      <c r="C1534" s="10" t="s">
        <v>951</v>
      </c>
      <c r="D1534" s="10">
        <v>438438</v>
      </c>
    </row>
    <row r="1535" spans="1:4" ht="26.4" customHeight="1">
      <c r="A1535" s="10" t="s">
        <v>1800</v>
      </c>
      <c r="B1535" s="10">
        <v>9811915621</v>
      </c>
      <c r="C1535" s="10" t="s">
        <v>951</v>
      </c>
      <c r="D1535" s="10">
        <v>370542</v>
      </c>
    </row>
    <row r="1536" spans="1:4" ht="26.4" customHeight="1">
      <c r="A1536" s="10" t="s">
        <v>1801</v>
      </c>
      <c r="B1536" s="10">
        <v>9815693531</v>
      </c>
      <c r="C1536" s="10" t="s">
        <v>951</v>
      </c>
      <c r="D1536" s="10">
        <v>358688</v>
      </c>
    </row>
    <row r="1537" spans="1:4" ht="26.4" customHeight="1">
      <c r="A1537" s="10" t="s">
        <v>1802</v>
      </c>
      <c r="B1537" s="10">
        <v>9582432225</v>
      </c>
      <c r="C1537" s="10" t="s">
        <v>951</v>
      </c>
      <c r="D1537" s="10">
        <v>364766</v>
      </c>
    </row>
    <row r="1538" spans="1:4" ht="26.4" customHeight="1">
      <c r="A1538" s="10" t="s">
        <v>1803</v>
      </c>
      <c r="B1538" s="10">
        <v>9811824496</v>
      </c>
      <c r="C1538" s="10" t="s">
        <v>951</v>
      </c>
      <c r="D1538" s="10">
        <v>335724</v>
      </c>
    </row>
    <row r="1539" spans="1:4" ht="26.4" customHeight="1">
      <c r="A1539" s="10" t="s">
        <v>1804</v>
      </c>
      <c r="B1539" s="10">
        <v>9815755355</v>
      </c>
      <c r="C1539" s="10" t="s">
        <v>951</v>
      </c>
      <c r="D1539" s="10">
        <v>264103</v>
      </c>
    </row>
    <row r="1540" spans="1:4" ht="26.4" customHeight="1">
      <c r="A1540" s="10" t="s">
        <v>1805</v>
      </c>
      <c r="B1540" s="10">
        <v>9811551551</v>
      </c>
      <c r="C1540" s="10" t="s">
        <v>951</v>
      </c>
      <c r="D1540" s="10">
        <v>448144</v>
      </c>
    </row>
    <row r="1541" spans="1:4" ht="26.4" customHeight="1">
      <c r="A1541" s="10" t="s">
        <v>1806</v>
      </c>
      <c r="B1541" s="10">
        <v>9811187715</v>
      </c>
      <c r="C1541" s="10" t="s">
        <v>951</v>
      </c>
      <c r="D1541" s="10">
        <v>205358</v>
      </c>
    </row>
    <row r="1542" spans="1:4" ht="26.4" customHeight="1">
      <c r="A1542" s="10" t="s">
        <v>1807</v>
      </c>
      <c r="B1542" s="10">
        <v>9818213977</v>
      </c>
      <c r="C1542" s="10" t="s">
        <v>951</v>
      </c>
      <c r="D1542" s="10">
        <v>215951</v>
      </c>
    </row>
    <row r="1543" spans="1:4" ht="26.4" customHeight="1">
      <c r="A1543" s="10" t="s">
        <v>1808</v>
      </c>
      <c r="B1543" s="10">
        <v>9958896217</v>
      </c>
      <c r="C1543" s="10" t="s">
        <v>951</v>
      </c>
      <c r="D1543" s="10">
        <v>155372</v>
      </c>
    </row>
    <row r="1544" spans="1:4" ht="26.4" customHeight="1">
      <c r="A1544" s="10" t="s">
        <v>1809</v>
      </c>
      <c r="B1544" s="10">
        <v>9565256256</v>
      </c>
      <c r="C1544" s="10" t="s">
        <v>951</v>
      </c>
      <c r="D1544" s="10">
        <v>209389</v>
      </c>
    </row>
    <row r="1545" spans="1:4" ht="26.4" customHeight="1">
      <c r="A1545" s="10" t="s">
        <v>1810</v>
      </c>
      <c r="B1545" s="10">
        <v>9995468535</v>
      </c>
      <c r="C1545" s="10" t="s">
        <v>951</v>
      </c>
      <c r="D1545" s="10">
        <v>446052</v>
      </c>
    </row>
    <row r="1546" spans="1:4" ht="26.4" customHeight="1">
      <c r="A1546" s="10" t="s">
        <v>1811</v>
      </c>
      <c r="B1546" s="10">
        <v>9811515455</v>
      </c>
      <c r="C1546" s="10" t="s">
        <v>951</v>
      </c>
      <c r="D1546" s="10">
        <v>257434</v>
      </c>
    </row>
    <row r="1547" spans="1:4" ht="26.4" customHeight="1">
      <c r="A1547" s="10" t="s">
        <v>1812</v>
      </c>
      <c r="B1547" s="10">
        <v>9811122216</v>
      </c>
      <c r="C1547" s="10" t="s">
        <v>951</v>
      </c>
      <c r="D1547" s="10">
        <v>295415</v>
      </c>
    </row>
    <row r="1548" spans="1:4" ht="26.4" customHeight="1">
      <c r="A1548" s="10" t="s">
        <v>1813</v>
      </c>
      <c r="B1548" s="10">
        <v>9915436439</v>
      </c>
      <c r="C1548" s="10" t="s">
        <v>951</v>
      </c>
      <c r="D1548" s="10">
        <v>347017</v>
      </c>
    </row>
    <row r="1549" spans="1:4" ht="26.4" customHeight="1">
      <c r="A1549" s="10" t="s">
        <v>1814</v>
      </c>
      <c r="B1549" s="10">
        <v>9891123534</v>
      </c>
      <c r="C1549" s="10" t="s">
        <v>951</v>
      </c>
      <c r="D1549" s="10">
        <v>257365</v>
      </c>
    </row>
    <row r="1550" spans="1:4" ht="26.4" customHeight="1">
      <c r="A1550" s="10" t="s">
        <v>1815</v>
      </c>
      <c r="B1550" s="10">
        <v>9815181157</v>
      </c>
      <c r="C1550" s="10" t="s">
        <v>951</v>
      </c>
      <c r="D1550" s="10">
        <v>449511</v>
      </c>
    </row>
    <row r="1551" spans="1:4" ht="26.4" customHeight="1">
      <c r="A1551" s="10" t="s">
        <v>1816</v>
      </c>
      <c r="B1551" s="10">
        <v>9818649288</v>
      </c>
      <c r="C1551" s="10" t="s">
        <v>951</v>
      </c>
      <c r="D1551" s="10">
        <v>165290</v>
      </c>
    </row>
    <row r="1552" spans="1:4" ht="26.4" customHeight="1">
      <c r="A1552" s="10" t="s">
        <v>1817</v>
      </c>
      <c r="B1552" s="10">
        <v>9815573144</v>
      </c>
      <c r="C1552" s="10" t="s">
        <v>951</v>
      </c>
      <c r="D1552" s="10">
        <v>132235</v>
      </c>
    </row>
    <row r="1553" spans="1:4" ht="26.4" customHeight="1">
      <c r="A1553" s="10" t="s">
        <v>1818</v>
      </c>
      <c r="B1553" s="10">
        <v>9815444562</v>
      </c>
      <c r="C1553" s="10" t="s">
        <v>951</v>
      </c>
      <c r="D1553" s="10">
        <v>204892</v>
      </c>
    </row>
    <row r="1554" spans="1:4" ht="26.4" customHeight="1">
      <c r="A1554" s="10" t="s">
        <v>1819</v>
      </c>
      <c r="B1554" s="10">
        <v>9815888551</v>
      </c>
      <c r="C1554" s="10" t="s">
        <v>951</v>
      </c>
      <c r="D1554" s="10">
        <v>499846</v>
      </c>
    </row>
    <row r="1555" spans="1:4" ht="26.4" customHeight="1">
      <c r="A1555" s="10" t="s">
        <v>1820</v>
      </c>
      <c r="B1555" s="10">
        <v>9815269525</v>
      </c>
      <c r="C1555" s="10" t="s">
        <v>951</v>
      </c>
      <c r="D1555" s="10">
        <v>331054</v>
      </c>
    </row>
    <row r="1556" spans="1:4" ht="26.4" customHeight="1">
      <c r="A1556" s="10" t="s">
        <v>1821</v>
      </c>
      <c r="B1556" s="10">
        <v>9818595353</v>
      </c>
      <c r="C1556" s="10" t="s">
        <v>951</v>
      </c>
      <c r="D1556" s="10">
        <v>394002</v>
      </c>
    </row>
    <row r="1557" spans="1:4" ht="26.4" customHeight="1">
      <c r="A1557" s="10" t="s">
        <v>1822</v>
      </c>
      <c r="B1557" s="10">
        <v>9811854555</v>
      </c>
      <c r="C1557" s="10" t="s">
        <v>951</v>
      </c>
      <c r="D1557" s="10">
        <v>122365</v>
      </c>
    </row>
    <row r="1558" spans="1:4" ht="26.4" customHeight="1">
      <c r="A1558" s="10" t="s">
        <v>1823</v>
      </c>
      <c r="B1558" s="10">
        <v>9313561455</v>
      </c>
      <c r="C1558" s="10" t="s">
        <v>951</v>
      </c>
      <c r="D1558" s="10">
        <v>125955</v>
      </c>
    </row>
    <row r="1559" spans="1:4" ht="26.4" customHeight="1">
      <c r="A1559" s="10" t="s">
        <v>1824</v>
      </c>
      <c r="B1559" s="10">
        <v>9655559765</v>
      </c>
      <c r="C1559" s="10" t="s">
        <v>951</v>
      </c>
      <c r="D1559" s="10">
        <v>162213</v>
      </c>
    </row>
    <row r="1560" spans="1:4" ht="26.4" customHeight="1">
      <c r="A1560" s="10" t="s">
        <v>1825</v>
      </c>
      <c r="B1560" s="10">
        <v>9711972338</v>
      </c>
      <c r="C1560" s="10" t="s">
        <v>951</v>
      </c>
      <c r="D1560" s="10">
        <v>489952</v>
      </c>
    </row>
    <row r="1561" spans="1:4" ht="26.4" customHeight="1">
      <c r="A1561" s="10" t="s">
        <v>1826</v>
      </c>
      <c r="B1561" s="10">
        <v>9818586571</v>
      </c>
      <c r="C1561" s="10" t="s">
        <v>951</v>
      </c>
      <c r="D1561" s="10">
        <v>225298</v>
      </c>
    </row>
    <row r="1562" spans="1:4" ht="26.4" customHeight="1">
      <c r="A1562" s="10" t="s">
        <v>1827</v>
      </c>
      <c r="B1562" s="10">
        <v>9313727292</v>
      </c>
      <c r="C1562" s="10" t="s">
        <v>951</v>
      </c>
      <c r="D1562" s="10">
        <v>497673</v>
      </c>
    </row>
    <row r="1563" spans="1:4" ht="26.4" customHeight="1">
      <c r="A1563" s="10" t="s">
        <v>1828</v>
      </c>
      <c r="B1563" s="10">
        <v>9871785225</v>
      </c>
      <c r="C1563" s="10" t="s">
        <v>951</v>
      </c>
      <c r="D1563" s="10">
        <v>482608</v>
      </c>
    </row>
    <row r="1564" spans="1:4" ht="26.4" customHeight="1">
      <c r="A1564" s="10" t="s">
        <v>1829</v>
      </c>
      <c r="B1564" s="10">
        <v>9313913677</v>
      </c>
      <c r="C1564" s="10" t="s">
        <v>951</v>
      </c>
      <c r="D1564" s="10">
        <v>338783</v>
      </c>
    </row>
    <row r="1565" spans="1:4" ht="26.4" customHeight="1">
      <c r="A1565" s="10" t="s">
        <v>1830</v>
      </c>
      <c r="B1565" s="10">
        <v>9315195552</v>
      </c>
      <c r="C1565" s="10" t="s">
        <v>951</v>
      </c>
      <c r="D1565" s="10">
        <v>224965</v>
      </c>
    </row>
    <row r="1566" spans="1:4" ht="26.4" customHeight="1">
      <c r="A1566" s="10" t="s">
        <v>1831</v>
      </c>
      <c r="B1566" s="10">
        <v>9815557511</v>
      </c>
      <c r="C1566" s="10" t="s">
        <v>951</v>
      </c>
      <c r="D1566" s="10">
        <v>456123</v>
      </c>
    </row>
    <row r="1567" spans="1:4" ht="26.4" customHeight="1">
      <c r="A1567" s="10" t="s">
        <v>1832</v>
      </c>
      <c r="B1567" s="10">
        <v>9871725786</v>
      </c>
      <c r="C1567" s="10" t="s">
        <v>951</v>
      </c>
      <c r="D1567" s="10">
        <v>270100</v>
      </c>
    </row>
    <row r="1568" spans="1:4" ht="26.4" customHeight="1">
      <c r="A1568" s="10" t="s">
        <v>1833</v>
      </c>
      <c r="B1568" s="10">
        <v>9811355552</v>
      </c>
      <c r="C1568" s="10" t="s">
        <v>951</v>
      </c>
      <c r="D1568" s="10">
        <v>220907</v>
      </c>
    </row>
    <row r="1569" spans="1:4" ht="26.4" customHeight="1">
      <c r="A1569" s="10" t="s">
        <v>1834</v>
      </c>
      <c r="B1569" s="10">
        <v>9811582151</v>
      </c>
      <c r="C1569" s="10" t="s">
        <v>951</v>
      </c>
      <c r="D1569" s="10">
        <v>233070</v>
      </c>
    </row>
    <row r="1570" spans="1:4" ht="26.4" customHeight="1">
      <c r="A1570" s="10" t="s">
        <v>1835</v>
      </c>
      <c r="B1570" s="10">
        <v>9915867653</v>
      </c>
      <c r="C1570" s="10" t="s">
        <v>951</v>
      </c>
      <c r="D1570" s="10">
        <v>446550</v>
      </c>
    </row>
    <row r="1571" spans="1:4" ht="26.4" customHeight="1">
      <c r="A1571" s="10" t="s">
        <v>1836</v>
      </c>
      <c r="B1571" s="10">
        <v>9818539225</v>
      </c>
      <c r="C1571" s="10" t="s">
        <v>951</v>
      </c>
      <c r="D1571" s="10">
        <v>266129</v>
      </c>
    </row>
    <row r="1572" spans="1:4" ht="26.4" customHeight="1">
      <c r="A1572" s="10" t="s">
        <v>1837</v>
      </c>
      <c r="B1572" s="10">
        <v>9815174353</v>
      </c>
      <c r="C1572" s="10" t="s">
        <v>951</v>
      </c>
      <c r="D1572" s="10">
        <v>232766</v>
      </c>
    </row>
    <row r="1573" spans="1:4" ht="26.4" customHeight="1">
      <c r="A1573" s="10" t="s">
        <v>1838</v>
      </c>
      <c r="B1573" s="10">
        <v>9811542522</v>
      </c>
      <c r="C1573" s="10" t="s">
        <v>951</v>
      </c>
      <c r="D1573" s="10">
        <v>185980</v>
      </c>
    </row>
    <row r="1574" spans="1:4" ht="26.4" customHeight="1">
      <c r="A1574" s="10" t="s">
        <v>1839</v>
      </c>
      <c r="B1574" s="10">
        <v>9811578678</v>
      </c>
      <c r="C1574" s="10" t="s">
        <v>951</v>
      </c>
      <c r="D1574" s="10">
        <v>177107</v>
      </c>
    </row>
    <row r="1575" spans="1:4" ht="26.4" customHeight="1">
      <c r="A1575" s="10" t="s">
        <v>1840</v>
      </c>
      <c r="B1575" s="10">
        <v>9811117552</v>
      </c>
      <c r="C1575" s="10" t="s">
        <v>951</v>
      </c>
      <c r="D1575" s="10">
        <v>298838</v>
      </c>
    </row>
    <row r="1576" spans="1:4" ht="26.4" customHeight="1">
      <c r="A1576" s="10" t="s">
        <v>1841</v>
      </c>
      <c r="B1576" s="10">
        <v>9818347145</v>
      </c>
      <c r="C1576" s="10" t="s">
        <v>951</v>
      </c>
      <c r="D1576" s="10">
        <v>248473</v>
      </c>
    </row>
    <row r="1577" spans="1:4" ht="26.4" customHeight="1">
      <c r="A1577" s="10" t="s">
        <v>1842</v>
      </c>
      <c r="B1577" s="10">
        <v>9811565935</v>
      </c>
      <c r="C1577" s="10" t="s">
        <v>951</v>
      </c>
      <c r="D1577" s="10">
        <v>224483</v>
      </c>
    </row>
    <row r="1578" spans="1:4" ht="26.4" customHeight="1">
      <c r="A1578" s="10" t="s">
        <v>1033</v>
      </c>
      <c r="B1578" s="10">
        <v>9911223327</v>
      </c>
      <c r="C1578" s="10" t="s">
        <v>951</v>
      </c>
      <c r="D1578" s="10">
        <v>175849</v>
      </c>
    </row>
    <row r="1579" spans="1:4" ht="26.4" customHeight="1">
      <c r="A1579" s="10" t="s">
        <v>1843</v>
      </c>
      <c r="B1579" s="10">
        <v>9995671167</v>
      </c>
      <c r="C1579" s="10" t="s">
        <v>951</v>
      </c>
      <c r="D1579" s="10">
        <v>176045</v>
      </c>
    </row>
    <row r="1580" spans="1:4" ht="26.4" customHeight="1">
      <c r="A1580" s="10" t="s">
        <v>1844</v>
      </c>
      <c r="B1580" s="10">
        <v>9815371768</v>
      </c>
      <c r="C1580" s="10" t="s">
        <v>951</v>
      </c>
      <c r="D1580" s="10">
        <v>327537</v>
      </c>
    </row>
    <row r="1581" spans="1:4" ht="26.4" customHeight="1">
      <c r="A1581" s="10" t="s">
        <v>1845</v>
      </c>
      <c r="B1581" s="10">
        <v>9811555731</v>
      </c>
      <c r="C1581" s="10" t="s">
        <v>951</v>
      </c>
      <c r="D1581" s="10">
        <v>242871</v>
      </c>
    </row>
    <row r="1582" spans="1:4" ht="26.4" customHeight="1">
      <c r="A1582" s="10" t="s">
        <v>1846</v>
      </c>
      <c r="B1582" s="10">
        <v>9212557116</v>
      </c>
      <c r="C1582" s="10" t="s">
        <v>951</v>
      </c>
      <c r="D1582" s="10">
        <v>305776</v>
      </c>
    </row>
    <row r="1583" spans="1:4" ht="26.4" customHeight="1">
      <c r="A1583" s="10" t="s">
        <v>1847</v>
      </c>
      <c r="B1583" s="10">
        <v>9915125191</v>
      </c>
      <c r="C1583" s="10" t="s">
        <v>951</v>
      </c>
      <c r="D1583" s="10">
        <v>490767</v>
      </c>
    </row>
    <row r="1584" spans="1:4" ht="26.4" customHeight="1">
      <c r="A1584" s="10" t="s">
        <v>1848</v>
      </c>
      <c r="B1584" s="10">
        <v>9815641158</v>
      </c>
      <c r="C1584" s="10" t="s">
        <v>951</v>
      </c>
      <c r="D1584" s="10">
        <v>134684</v>
      </c>
    </row>
    <row r="1585" spans="1:4" ht="26.4" customHeight="1">
      <c r="A1585" s="10" t="s">
        <v>1849</v>
      </c>
      <c r="B1585" s="10">
        <v>9215251888</v>
      </c>
      <c r="C1585" s="10" t="s">
        <v>951</v>
      </c>
      <c r="D1585" s="10">
        <v>483995</v>
      </c>
    </row>
    <row r="1586" spans="1:4" ht="26.4" customHeight="1">
      <c r="A1586" s="10" t="s">
        <v>1850</v>
      </c>
      <c r="B1586" s="10">
        <v>9915158814</v>
      </c>
      <c r="C1586" s="10" t="s">
        <v>951</v>
      </c>
      <c r="D1586" s="10">
        <v>152393</v>
      </c>
    </row>
    <row r="1587" spans="1:4" ht="26.4" customHeight="1">
      <c r="A1587" s="10" t="s">
        <v>1851</v>
      </c>
      <c r="B1587" s="10">
        <v>9968265936</v>
      </c>
      <c r="C1587" s="10" t="s">
        <v>951</v>
      </c>
      <c r="D1587" s="10">
        <v>263788</v>
      </c>
    </row>
    <row r="1588" spans="1:4" ht="26.4" customHeight="1">
      <c r="A1588" s="10" t="s">
        <v>1852</v>
      </c>
      <c r="B1588" s="10">
        <v>9815293242</v>
      </c>
      <c r="C1588" s="10" t="s">
        <v>951</v>
      </c>
      <c r="D1588" s="10">
        <v>458477</v>
      </c>
    </row>
    <row r="1589" spans="1:4" ht="26.4" customHeight="1">
      <c r="A1589" s="10" t="s">
        <v>1853</v>
      </c>
      <c r="B1589" s="10">
        <v>9815912515</v>
      </c>
      <c r="C1589" s="10" t="s">
        <v>951</v>
      </c>
      <c r="D1589" s="10">
        <v>433420</v>
      </c>
    </row>
    <row r="1590" spans="1:4" ht="26.4" customHeight="1">
      <c r="A1590" s="10" t="s">
        <v>1854</v>
      </c>
      <c r="B1590" s="10">
        <v>9995725377</v>
      </c>
      <c r="C1590" s="10" t="s">
        <v>951</v>
      </c>
      <c r="D1590" s="10">
        <v>493731</v>
      </c>
    </row>
    <row r="1591" spans="1:4" ht="26.4" customHeight="1">
      <c r="A1591" s="10" t="s">
        <v>1354</v>
      </c>
      <c r="B1591" s="10">
        <v>9815555547</v>
      </c>
      <c r="C1591" s="10" t="s">
        <v>951</v>
      </c>
      <c r="D1591" s="10">
        <v>490886</v>
      </c>
    </row>
    <row r="1592" spans="1:4" ht="26.4" customHeight="1">
      <c r="A1592" s="10" t="s">
        <v>1855</v>
      </c>
      <c r="B1592" s="10">
        <v>9312726565</v>
      </c>
      <c r="C1592" s="10" t="s">
        <v>951</v>
      </c>
      <c r="D1592" s="10">
        <v>165316</v>
      </c>
    </row>
    <row r="1593" spans="1:4" ht="26.4" customHeight="1">
      <c r="A1593" s="10" t="s">
        <v>1856</v>
      </c>
      <c r="B1593" s="10">
        <v>9815162968</v>
      </c>
      <c r="C1593" s="10" t="s">
        <v>951</v>
      </c>
      <c r="D1593" s="10">
        <v>220263</v>
      </c>
    </row>
    <row r="1594" spans="1:4" ht="26.4" customHeight="1">
      <c r="A1594" s="10" t="s">
        <v>1857</v>
      </c>
      <c r="B1594" s="10">
        <v>9811516615</v>
      </c>
      <c r="C1594" s="10" t="s">
        <v>951</v>
      </c>
      <c r="D1594" s="10">
        <v>243714</v>
      </c>
    </row>
    <row r="1595" spans="1:4" ht="26.4" customHeight="1">
      <c r="A1595" s="10" t="s">
        <v>1858</v>
      </c>
      <c r="B1595" s="10">
        <v>9891855685</v>
      </c>
      <c r="C1595" s="10" t="s">
        <v>951</v>
      </c>
      <c r="D1595" s="10">
        <v>348623</v>
      </c>
    </row>
    <row r="1596" spans="1:4" ht="26.4" customHeight="1">
      <c r="A1596" s="10" t="s">
        <v>1859</v>
      </c>
      <c r="B1596" s="10">
        <v>9868136914</v>
      </c>
      <c r="C1596" s="10" t="s">
        <v>951</v>
      </c>
      <c r="D1596" s="10">
        <v>217529</v>
      </c>
    </row>
    <row r="1597" spans="1:4" ht="26.4" customHeight="1">
      <c r="A1597" s="10" t="s">
        <v>386</v>
      </c>
      <c r="B1597" s="10">
        <v>9815552678</v>
      </c>
      <c r="C1597" s="10" t="s">
        <v>951</v>
      </c>
      <c r="D1597" s="10">
        <v>187926</v>
      </c>
    </row>
    <row r="1598" spans="1:4" ht="26.4" customHeight="1">
      <c r="A1598" s="10" t="s">
        <v>1860</v>
      </c>
      <c r="B1598" s="10">
        <v>9871519288</v>
      </c>
      <c r="C1598" s="10" t="s">
        <v>951</v>
      </c>
      <c r="D1598" s="10">
        <v>207651</v>
      </c>
    </row>
    <row r="1599" spans="1:4" ht="26.4" customHeight="1">
      <c r="A1599" s="10" t="s">
        <v>1861</v>
      </c>
      <c r="B1599" s="10">
        <v>9815117558</v>
      </c>
      <c r="C1599" s="10" t="s">
        <v>951</v>
      </c>
      <c r="D1599" s="10">
        <v>455906</v>
      </c>
    </row>
    <row r="1600" spans="1:4" ht="26.4" customHeight="1">
      <c r="A1600" s="10" t="s">
        <v>1862</v>
      </c>
      <c r="B1600" s="10">
        <v>9815565223</v>
      </c>
      <c r="C1600" s="10" t="s">
        <v>951</v>
      </c>
      <c r="D1600" s="10">
        <v>452281</v>
      </c>
    </row>
    <row r="1601" spans="1:4" ht="26.4" customHeight="1">
      <c r="A1601" s="10" t="s">
        <v>1863</v>
      </c>
      <c r="B1601" s="10">
        <v>9815137376</v>
      </c>
      <c r="C1601" s="10" t="s">
        <v>951</v>
      </c>
      <c r="D1601" s="10">
        <v>454584</v>
      </c>
    </row>
    <row r="1602" spans="1:4" ht="26.4" customHeight="1">
      <c r="A1602" s="10" t="s">
        <v>1864</v>
      </c>
      <c r="B1602" s="10">
        <v>9873181433</v>
      </c>
      <c r="C1602" s="10" t="s">
        <v>951</v>
      </c>
      <c r="D1602" s="10">
        <v>355504</v>
      </c>
    </row>
    <row r="1603" spans="1:4" ht="26.4" customHeight="1">
      <c r="A1603" s="10" t="s">
        <v>1865</v>
      </c>
      <c r="B1603" s="10">
        <v>9312359872</v>
      </c>
      <c r="C1603" s="10" t="s">
        <v>951</v>
      </c>
      <c r="D1603" s="10">
        <v>410549</v>
      </c>
    </row>
    <row r="1604" spans="1:4" ht="26.4" customHeight="1">
      <c r="A1604" s="10" t="s">
        <v>1866</v>
      </c>
      <c r="B1604" s="10">
        <v>9818283512</v>
      </c>
      <c r="C1604" s="10" t="s">
        <v>951</v>
      </c>
      <c r="D1604" s="10">
        <v>318781</v>
      </c>
    </row>
    <row r="1605" spans="1:4" ht="26.4" customHeight="1">
      <c r="A1605" s="10" t="s">
        <v>1867</v>
      </c>
      <c r="B1605" s="10">
        <v>9818492557</v>
      </c>
      <c r="C1605" s="10" t="s">
        <v>951</v>
      </c>
      <c r="D1605" s="10">
        <v>307423</v>
      </c>
    </row>
    <row r="1606" spans="1:4" ht="26.4" customHeight="1">
      <c r="A1606" s="10" t="s">
        <v>1868</v>
      </c>
      <c r="B1606" s="10">
        <v>9995955581</v>
      </c>
      <c r="C1606" s="10" t="s">
        <v>951</v>
      </c>
      <c r="D1606" s="10">
        <v>172094</v>
      </c>
    </row>
    <row r="1607" spans="1:4" ht="26.4" customHeight="1">
      <c r="A1607" s="10" t="s">
        <v>1869</v>
      </c>
      <c r="B1607" s="10">
        <v>9815536552</v>
      </c>
      <c r="C1607" s="10" t="s">
        <v>951</v>
      </c>
      <c r="D1607" s="10">
        <v>136732</v>
      </c>
    </row>
    <row r="1608" spans="1:4" ht="26.4" customHeight="1">
      <c r="A1608" s="10" t="s">
        <v>1870</v>
      </c>
      <c r="B1608" s="10">
        <v>9716131513</v>
      </c>
      <c r="C1608" s="10" t="s">
        <v>951</v>
      </c>
      <c r="D1608" s="10">
        <v>359550</v>
      </c>
    </row>
    <row r="1609" spans="1:4" ht="26.4" customHeight="1">
      <c r="A1609" s="10" t="s">
        <v>1871</v>
      </c>
      <c r="B1609" s="10">
        <v>9268575353</v>
      </c>
      <c r="C1609" s="10" t="s">
        <v>951</v>
      </c>
      <c r="D1609" s="10">
        <v>495147</v>
      </c>
    </row>
    <row r="1610" spans="1:4" ht="26.4" customHeight="1">
      <c r="A1610" s="10" t="s">
        <v>1872</v>
      </c>
      <c r="B1610" s="10">
        <v>9871591794</v>
      </c>
      <c r="C1610" s="10" t="s">
        <v>951</v>
      </c>
      <c r="D1610" s="10">
        <v>217541</v>
      </c>
    </row>
    <row r="1611" spans="1:4" ht="26.4" customHeight="1">
      <c r="A1611" s="10" t="s">
        <v>1873</v>
      </c>
      <c r="B1611" s="10">
        <v>9815222167</v>
      </c>
      <c r="C1611" s="10" t="s">
        <v>951</v>
      </c>
      <c r="D1611" s="10">
        <v>287105</v>
      </c>
    </row>
    <row r="1612" spans="1:4" ht="26.4" customHeight="1">
      <c r="A1612" s="10" t="s">
        <v>1874</v>
      </c>
      <c r="B1612" s="10">
        <v>9899682825</v>
      </c>
      <c r="C1612" s="10" t="s">
        <v>951</v>
      </c>
      <c r="D1612" s="10">
        <v>209836</v>
      </c>
    </row>
    <row r="1613" spans="1:4" ht="26.4" customHeight="1">
      <c r="A1613" s="10" t="s">
        <v>1875</v>
      </c>
      <c r="B1613" s="10">
        <v>9871838655</v>
      </c>
      <c r="C1613" s="10" t="s">
        <v>951</v>
      </c>
      <c r="D1613" s="10">
        <v>281975</v>
      </c>
    </row>
    <row r="1614" spans="1:4" ht="26.4" customHeight="1">
      <c r="A1614" s="10" t="s">
        <v>1876</v>
      </c>
      <c r="B1614" s="10">
        <v>9911196171</v>
      </c>
      <c r="C1614" s="10" t="s">
        <v>951</v>
      </c>
      <c r="D1614" s="10">
        <v>360587</v>
      </c>
    </row>
    <row r="1615" spans="1:4" ht="26.4" customHeight="1">
      <c r="A1615" s="10" t="s">
        <v>1877</v>
      </c>
      <c r="B1615" s="10">
        <v>9718955591</v>
      </c>
      <c r="C1615" s="10" t="s">
        <v>951</v>
      </c>
      <c r="D1615" s="10">
        <v>477461</v>
      </c>
    </row>
    <row r="1616" spans="1:4" ht="26.4" customHeight="1">
      <c r="A1616" s="10" t="s">
        <v>1878</v>
      </c>
      <c r="B1616" s="10">
        <v>9971477963</v>
      </c>
      <c r="C1616" s="10" t="s">
        <v>951</v>
      </c>
      <c r="D1616" s="10">
        <v>231506</v>
      </c>
    </row>
    <row r="1617" spans="1:4" ht="26.4" customHeight="1">
      <c r="A1617" s="10" t="s">
        <v>1879</v>
      </c>
      <c r="B1617" s="10">
        <v>9818929686</v>
      </c>
      <c r="C1617" s="10" t="s">
        <v>951</v>
      </c>
      <c r="D1617" s="10">
        <v>262788</v>
      </c>
    </row>
    <row r="1618" spans="1:4" ht="26.4" customHeight="1">
      <c r="A1618" s="10" t="s">
        <v>1880</v>
      </c>
      <c r="B1618" s="10">
        <v>9868255576</v>
      </c>
      <c r="C1618" s="10" t="s">
        <v>951</v>
      </c>
      <c r="D1618" s="10">
        <v>162709</v>
      </c>
    </row>
    <row r="1619" spans="1:4" ht="26.4" customHeight="1">
      <c r="A1619" s="10" t="s">
        <v>1881</v>
      </c>
      <c r="B1619" s="10">
        <v>9871168565</v>
      </c>
      <c r="C1619" s="10" t="s">
        <v>951</v>
      </c>
      <c r="D1619" s="10">
        <v>134888</v>
      </c>
    </row>
    <row r="1620" spans="1:4" ht="26.4" customHeight="1">
      <c r="A1620" s="10" t="s">
        <v>1882</v>
      </c>
      <c r="B1620" s="10">
        <v>9811668553</v>
      </c>
      <c r="C1620" s="10" t="s">
        <v>951</v>
      </c>
      <c r="D1620" s="10">
        <v>294330</v>
      </c>
    </row>
    <row r="1621" spans="1:4" ht="26.4" customHeight="1">
      <c r="A1621" s="10" t="s">
        <v>1883</v>
      </c>
      <c r="B1621" s="10">
        <v>9958525656</v>
      </c>
      <c r="C1621" s="10" t="s">
        <v>951</v>
      </c>
      <c r="D1621" s="10">
        <v>467962</v>
      </c>
    </row>
    <row r="1622" spans="1:4" ht="26.4" customHeight="1">
      <c r="A1622" s="10" t="s">
        <v>1884</v>
      </c>
      <c r="B1622" s="10">
        <v>9811457558</v>
      </c>
      <c r="C1622" s="10" t="s">
        <v>951</v>
      </c>
      <c r="D1622" s="10">
        <v>431255</v>
      </c>
    </row>
    <row r="1623" spans="1:4" ht="26.4" customHeight="1">
      <c r="A1623" s="10" t="s">
        <v>1885</v>
      </c>
      <c r="B1623" s="10">
        <v>9811975475</v>
      </c>
      <c r="C1623" s="10" t="s">
        <v>951</v>
      </c>
      <c r="D1623" s="10">
        <v>381121</v>
      </c>
    </row>
    <row r="1624" spans="1:4" ht="26.4" customHeight="1">
      <c r="A1624" s="10" t="s">
        <v>1886</v>
      </c>
      <c r="B1624" s="10">
        <v>9815577423</v>
      </c>
      <c r="C1624" s="10" t="s">
        <v>951</v>
      </c>
      <c r="D1624" s="10">
        <v>237184</v>
      </c>
    </row>
    <row r="1625" spans="1:4" ht="26.4" customHeight="1">
      <c r="A1625" s="10" t="s">
        <v>1887</v>
      </c>
      <c r="B1625" s="10">
        <v>9891261777</v>
      </c>
      <c r="C1625" s="10" t="s">
        <v>951</v>
      </c>
      <c r="D1625" s="10">
        <v>470023</v>
      </c>
    </row>
    <row r="1626" spans="1:4" ht="26.4" customHeight="1">
      <c r="A1626" s="10" t="s">
        <v>1888</v>
      </c>
      <c r="B1626" s="10">
        <v>9811218341</v>
      </c>
      <c r="C1626" s="10" t="s">
        <v>951</v>
      </c>
      <c r="D1626" s="10">
        <v>199963</v>
      </c>
    </row>
    <row r="1627" spans="1:4" ht="26.4" customHeight="1">
      <c r="A1627" s="10" t="s">
        <v>1889</v>
      </c>
      <c r="B1627" s="10">
        <v>9655694994</v>
      </c>
      <c r="C1627" s="10" t="s">
        <v>951</v>
      </c>
      <c r="D1627" s="10">
        <v>216430</v>
      </c>
    </row>
    <row r="1628" spans="1:4" ht="26.4" customHeight="1">
      <c r="A1628" s="10" t="s">
        <v>1890</v>
      </c>
      <c r="B1628" s="10">
        <v>9711757534</v>
      </c>
      <c r="C1628" s="10" t="s">
        <v>951</v>
      </c>
      <c r="D1628" s="10">
        <v>490852</v>
      </c>
    </row>
    <row r="1629" spans="1:4" ht="26.4" customHeight="1">
      <c r="A1629" s="10" t="s">
        <v>1891</v>
      </c>
      <c r="B1629" s="10">
        <v>9811367626</v>
      </c>
      <c r="C1629" s="10" t="s">
        <v>951</v>
      </c>
      <c r="D1629" s="10">
        <v>452811</v>
      </c>
    </row>
    <row r="1630" spans="1:4" ht="26.4" customHeight="1">
      <c r="A1630" s="10" t="s">
        <v>1892</v>
      </c>
      <c r="B1630" s="10">
        <v>9915514747</v>
      </c>
      <c r="C1630" s="10" t="s">
        <v>951</v>
      </c>
      <c r="D1630" s="10">
        <v>352404</v>
      </c>
    </row>
    <row r="1631" spans="1:4" ht="26.4" customHeight="1">
      <c r="A1631" s="10" t="s">
        <v>1893</v>
      </c>
      <c r="B1631" s="10">
        <v>9312454555</v>
      </c>
      <c r="C1631" s="10" t="s">
        <v>951</v>
      </c>
      <c r="D1631" s="10">
        <v>151072</v>
      </c>
    </row>
    <row r="1632" spans="1:4" ht="26.4" customHeight="1">
      <c r="A1632" s="10" t="s">
        <v>1894</v>
      </c>
      <c r="B1632" s="10">
        <v>9815634756</v>
      </c>
      <c r="C1632" s="10" t="s">
        <v>951</v>
      </c>
      <c r="D1632" s="10">
        <v>362009</v>
      </c>
    </row>
    <row r="1633" spans="1:4" ht="26.4" customHeight="1">
      <c r="A1633" s="10" t="s">
        <v>1895</v>
      </c>
      <c r="B1633" s="10">
        <v>9815199373</v>
      </c>
      <c r="C1633" s="10" t="s">
        <v>951</v>
      </c>
      <c r="D1633" s="10">
        <v>439803</v>
      </c>
    </row>
    <row r="1634" spans="1:4" ht="26.4" customHeight="1">
      <c r="A1634" s="10" t="s">
        <v>1896</v>
      </c>
      <c r="B1634" s="10">
        <v>9899124534</v>
      </c>
      <c r="C1634" s="10" t="s">
        <v>951</v>
      </c>
      <c r="D1634" s="10">
        <v>175792</v>
      </c>
    </row>
    <row r="1635" spans="1:4" ht="26.4" customHeight="1">
      <c r="A1635" s="10" t="s">
        <v>1897</v>
      </c>
      <c r="B1635" s="10">
        <v>9811166422</v>
      </c>
      <c r="C1635" s="10" t="s">
        <v>951</v>
      </c>
      <c r="D1635" s="10">
        <v>178153</v>
      </c>
    </row>
    <row r="1636" spans="1:4" ht="26.4" customHeight="1">
      <c r="A1636" s="10" t="s">
        <v>1019</v>
      </c>
      <c r="B1636" s="10">
        <v>9999517678</v>
      </c>
      <c r="C1636" s="10" t="s">
        <v>951</v>
      </c>
      <c r="D1636" s="10">
        <v>257903</v>
      </c>
    </row>
    <row r="1637" spans="1:4" ht="26.4" customHeight="1">
      <c r="A1637" s="10" t="s">
        <v>1898</v>
      </c>
      <c r="B1637" s="10">
        <v>9815578577</v>
      </c>
      <c r="C1637" s="10" t="s">
        <v>951</v>
      </c>
      <c r="D1637" s="10">
        <v>398086</v>
      </c>
    </row>
    <row r="1638" spans="1:4" ht="26.4" customHeight="1">
      <c r="A1638" s="10" t="s">
        <v>1899</v>
      </c>
      <c r="B1638" s="10">
        <v>9815264581</v>
      </c>
      <c r="C1638" s="10" t="s">
        <v>951</v>
      </c>
      <c r="D1638" s="10">
        <v>357794</v>
      </c>
    </row>
    <row r="1639" spans="1:4" ht="26.4" customHeight="1">
      <c r="A1639" s="10" t="s">
        <v>1900</v>
      </c>
      <c r="B1639" s="10">
        <v>9815547254</v>
      </c>
      <c r="C1639" s="10" t="s">
        <v>951</v>
      </c>
      <c r="D1639" s="10">
        <v>362479</v>
      </c>
    </row>
    <row r="1640" spans="1:4" ht="26.4" customHeight="1">
      <c r="A1640" s="10" t="s">
        <v>1901</v>
      </c>
      <c r="B1640" s="10">
        <v>9811558255</v>
      </c>
      <c r="C1640" s="10" t="s">
        <v>951</v>
      </c>
      <c r="D1640" s="10">
        <v>481302</v>
      </c>
    </row>
    <row r="1641" spans="1:4" ht="26.4" customHeight="1">
      <c r="A1641" s="10" t="s">
        <v>1902</v>
      </c>
      <c r="B1641" s="10">
        <v>9815455855</v>
      </c>
      <c r="C1641" s="10" t="s">
        <v>951</v>
      </c>
      <c r="D1641" s="10">
        <v>120097</v>
      </c>
    </row>
    <row r="1642" spans="1:4" ht="26.4" customHeight="1">
      <c r="A1642" s="10" t="s">
        <v>1903</v>
      </c>
      <c r="B1642" s="10">
        <v>9818634559</v>
      </c>
      <c r="C1642" s="10" t="s">
        <v>951</v>
      </c>
      <c r="D1642" s="10">
        <v>479966</v>
      </c>
    </row>
    <row r="1643" spans="1:4" ht="26.4" customHeight="1">
      <c r="A1643" s="10" t="s">
        <v>1904</v>
      </c>
      <c r="B1643" s="10">
        <v>9811835655</v>
      </c>
      <c r="C1643" s="10" t="s">
        <v>951</v>
      </c>
      <c r="D1643" s="10">
        <v>318862</v>
      </c>
    </row>
    <row r="1644" spans="1:4" ht="26.4" customHeight="1">
      <c r="A1644" s="10" t="s">
        <v>1905</v>
      </c>
      <c r="B1644" s="10">
        <v>9312514237</v>
      </c>
      <c r="C1644" s="10" t="s">
        <v>951</v>
      </c>
      <c r="D1644" s="10">
        <v>221905</v>
      </c>
    </row>
    <row r="1645" spans="1:4" ht="26.4" customHeight="1">
      <c r="A1645" s="10" t="s">
        <v>1906</v>
      </c>
      <c r="B1645" s="10">
        <v>9815258829</v>
      </c>
      <c r="C1645" s="10" t="s">
        <v>951</v>
      </c>
      <c r="D1645" s="10">
        <v>222981</v>
      </c>
    </row>
    <row r="1646" spans="1:4" ht="26.4" customHeight="1">
      <c r="A1646" s="10" t="s">
        <v>1907</v>
      </c>
      <c r="B1646" s="10">
        <v>9717755221</v>
      </c>
      <c r="C1646" s="10" t="s">
        <v>951</v>
      </c>
      <c r="D1646" s="10">
        <v>492971</v>
      </c>
    </row>
    <row r="1647" spans="1:4" ht="26.4" customHeight="1">
      <c r="A1647" s="10" t="s">
        <v>1908</v>
      </c>
      <c r="B1647" s="10">
        <v>9355545577</v>
      </c>
      <c r="C1647" s="10" t="s">
        <v>951</v>
      </c>
      <c r="D1647" s="10">
        <v>470370</v>
      </c>
    </row>
    <row r="1648" spans="1:4" ht="26.4" customHeight="1">
      <c r="A1648" s="10" t="s">
        <v>1909</v>
      </c>
      <c r="B1648" s="10">
        <v>9999535761</v>
      </c>
      <c r="C1648" s="10" t="s">
        <v>951</v>
      </c>
      <c r="D1648" s="10">
        <v>107587</v>
      </c>
    </row>
    <row r="1649" spans="1:4" ht="26.4" customHeight="1">
      <c r="A1649" s="10" t="s">
        <v>1910</v>
      </c>
      <c r="B1649" s="10">
        <v>9811986351</v>
      </c>
      <c r="C1649" s="10" t="s">
        <v>951</v>
      </c>
      <c r="D1649" s="10">
        <v>360777</v>
      </c>
    </row>
    <row r="1650" spans="1:4" ht="26.4" customHeight="1">
      <c r="A1650" s="10" t="s">
        <v>1911</v>
      </c>
      <c r="B1650" s="10">
        <v>9717289113</v>
      </c>
      <c r="C1650" s="10" t="s">
        <v>951</v>
      </c>
      <c r="D1650" s="10">
        <v>250061</v>
      </c>
    </row>
    <row r="1651" spans="1:4" ht="26.4" customHeight="1">
      <c r="A1651" s="10" t="s">
        <v>1912</v>
      </c>
      <c r="B1651" s="10">
        <v>9999488853</v>
      </c>
      <c r="C1651" s="10" t="s">
        <v>951</v>
      </c>
      <c r="D1651" s="10">
        <v>370548</v>
      </c>
    </row>
    <row r="1652" spans="1:4" ht="26.4" customHeight="1">
      <c r="A1652" s="10" t="s">
        <v>1913</v>
      </c>
      <c r="B1652" s="10">
        <v>9811898118</v>
      </c>
      <c r="C1652" s="10" t="s">
        <v>951</v>
      </c>
      <c r="D1652" s="10">
        <v>345968</v>
      </c>
    </row>
    <row r="1653" spans="1:4" ht="26.4" customHeight="1">
      <c r="A1653" s="10" t="s">
        <v>1914</v>
      </c>
      <c r="B1653" s="10">
        <v>9999751554</v>
      </c>
      <c r="C1653" s="10" t="s">
        <v>951</v>
      </c>
      <c r="D1653" s="10">
        <v>491711</v>
      </c>
    </row>
    <row r="1654" spans="1:4" ht="26.4" customHeight="1">
      <c r="A1654" s="10" t="s">
        <v>1915</v>
      </c>
      <c r="B1654" s="10">
        <v>9871356829</v>
      </c>
      <c r="C1654" s="10" t="s">
        <v>951</v>
      </c>
      <c r="D1654" s="10">
        <v>448215</v>
      </c>
    </row>
    <row r="1655" spans="1:4" ht="26.4" customHeight="1">
      <c r="A1655" s="10" t="s">
        <v>1916</v>
      </c>
      <c r="B1655" s="10">
        <v>9971871328</v>
      </c>
      <c r="C1655" s="10" t="s">
        <v>951</v>
      </c>
      <c r="D1655" s="10">
        <v>211116</v>
      </c>
    </row>
    <row r="1656" spans="1:4" ht="26.4" customHeight="1">
      <c r="A1656" s="10" t="s">
        <v>1917</v>
      </c>
      <c r="B1656" s="10">
        <v>9355635555</v>
      </c>
      <c r="C1656" s="10" t="s">
        <v>951</v>
      </c>
      <c r="D1656" s="10">
        <v>173723</v>
      </c>
    </row>
    <row r="1657" spans="1:4" ht="26.4" customHeight="1">
      <c r="A1657" s="10" t="s">
        <v>1918</v>
      </c>
      <c r="B1657" s="10">
        <v>9968282753</v>
      </c>
      <c r="C1657" s="10" t="s">
        <v>951</v>
      </c>
      <c r="D1657" s="10">
        <v>441916</v>
      </c>
    </row>
    <row r="1658" spans="1:4" ht="26.4" customHeight="1">
      <c r="A1658" s="10" t="s">
        <v>1919</v>
      </c>
      <c r="B1658" s="10">
        <v>9716126523</v>
      </c>
      <c r="C1658" s="10" t="s">
        <v>951</v>
      </c>
      <c r="D1658" s="10">
        <v>236047</v>
      </c>
    </row>
    <row r="1659" spans="1:4" ht="26.4" customHeight="1">
      <c r="A1659" s="10" t="s">
        <v>1920</v>
      </c>
      <c r="B1659" s="10">
        <v>9815616831</v>
      </c>
      <c r="C1659" s="10" t="s">
        <v>951</v>
      </c>
      <c r="D1659" s="10">
        <v>480609</v>
      </c>
    </row>
    <row r="1660" spans="1:4" ht="26.4" customHeight="1">
      <c r="A1660" s="10" t="s">
        <v>1921</v>
      </c>
      <c r="B1660" s="10">
        <v>9815185787</v>
      </c>
      <c r="C1660" s="10" t="s">
        <v>951</v>
      </c>
      <c r="D1660" s="10">
        <v>382236</v>
      </c>
    </row>
    <row r="1661" spans="1:4" ht="26.4" customHeight="1">
      <c r="A1661" s="10" t="s">
        <v>1922</v>
      </c>
      <c r="B1661" s="10">
        <v>9815182567</v>
      </c>
      <c r="C1661" s="10" t="s">
        <v>951</v>
      </c>
      <c r="D1661" s="10">
        <v>261931</v>
      </c>
    </row>
    <row r="1662" spans="1:4" ht="26.4" customHeight="1">
      <c r="A1662" s="10" t="s">
        <v>1923</v>
      </c>
      <c r="B1662" s="10">
        <v>9899363993</v>
      </c>
      <c r="C1662" s="10" t="s">
        <v>951</v>
      </c>
      <c r="D1662" s="10">
        <v>342397</v>
      </c>
    </row>
    <row r="1663" spans="1:4" ht="26.4" customHeight="1">
      <c r="A1663" s="10" t="s">
        <v>1924</v>
      </c>
      <c r="B1663" s="10">
        <v>9958592626</v>
      </c>
      <c r="C1663" s="10" t="s">
        <v>951</v>
      </c>
      <c r="D1663" s="10">
        <v>328040</v>
      </c>
    </row>
    <row r="1664" spans="1:4" ht="26.4" customHeight="1">
      <c r="A1664" s="10" t="s">
        <v>1925</v>
      </c>
      <c r="B1664" s="10">
        <v>9815511367</v>
      </c>
      <c r="C1664" s="10" t="s">
        <v>951</v>
      </c>
      <c r="D1664" s="10">
        <v>489179</v>
      </c>
    </row>
    <row r="1665" spans="1:4" ht="26.4" customHeight="1">
      <c r="A1665" s="10" t="s">
        <v>1926</v>
      </c>
      <c r="B1665" s="10">
        <v>9999465675</v>
      </c>
      <c r="C1665" s="10" t="s">
        <v>951</v>
      </c>
      <c r="D1665" s="10">
        <v>455351</v>
      </c>
    </row>
    <row r="1666" spans="1:4" ht="26.4" customHeight="1">
      <c r="A1666" s="10" t="s">
        <v>1927</v>
      </c>
      <c r="B1666" s="10">
        <v>9815131663</v>
      </c>
      <c r="C1666" s="10" t="s">
        <v>951</v>
      </c>
      <c r="D1666" s="10">
        <v>189433</v>
      </c>
    </row>
    <row r="1667" spans="1:4" ht="26.4" customHeight="1">
      <c r="A1667" s="10" t="s">
        <v>1928</v>
      </c>
      <c r="B1667" s="10">
        <v>9899159327</v>
      </c>
      <c r="C1667" s="10" t="s">
        <v>951</v>
      </c>
      <c r="D1667" s="10">
        <v>305458</v>
      </c>
    </row>
    <row r="1668" spans="1:4" ht="26.4" customHeight="1">
      <c r="A1668" s="10" t="s">
        <v>1929</v>
      </c>
      <c r="B1668" s="10">
        <v>9815512423</v>
      </c>
      <c r="C1668" s="10" t="s">
        <v>951</v>
      </c>
      <c r="D1668" s="10">
        <v>192655</v>
      </c>
    </row>
    <row r="1669" spans="1:4" ht="26.4" customHeight="1">
      <c r="A1669" s="10" t="s">
        <v>1930</v>
      </c>
      <c r="B1669" s="10">
        <v>9815892134</v>
      </c>
      <c r="C1669" s="10" t="s">
        <v>951</v>
      </c>
      <c r="D1669" s="10">
        <v>202430</v>
      </c>
    </row>
    <row r="1670" spans="1:4" ht="26.4" customHeight="1">
      <c r="A1670" s="10" t="s">
        <v>1931</v>
      </c>
      <c r="B1670" s="10">
        <v>9312455551</v>
      </c>
      <c r="C1670" s="10" t="s">
        <v>951</v>
      </c>
      <c r="D1670" s="10">
        <v>266037</v>
      </c>
    </row>
    <row r="1671" spans="1:4" ht="26.4" customHeight="1">
      <c r="A1671" s="10" t="s">
        <v>1932</v>
      </c>
      <c r="B1671" s="10">
        <v>9815551224</v>
      </c>
      <c r="C1671" s="10" t="s">
        <v>951</v>
      </c>
      <c r="D1671" s="10">
        <v>404644</v>
      </c>
    </row>
    <row r="1672" spans="1:4" ht="26.4" customHeight="1">
      <c r="A1672" s="10" t="s">
        <v>1933</v>
      </c>
      <c r="B1672" s="10">
        <v>9815181325</v>
      </c>
      <c r="C1672" s="10" t="s">
        <v>951</v>
      </c>
      <c r="D1672" s="10">
        <v>187361</v>
      </c>
    </row>
    <row r="1673" spans="1:4" ht="26.4" customHeight="1">
      <c r="A1673" s="10" t="s">
        <v>1934</v>
      </c>
      <c r="B1673" s="10">
        <v>9815121515</v>
      </c>
      <c r="C1673" s="10" t="s">
        <v>951</v>
      </c>
      <c r="D1673" s="10">
        <v>175660</v>
      </c>
    </row>
    <row r="1674" spans="1:4" ht="26.4" customHeight="1">
      <c r="A1674" s="10" t="s">
        <v>1935</v>
      </c>
      <c r="B1674" s="10">
        <v>9873695775</v>
      </c>
      <c r="C1674" s="10" t="s">
        <v>951</v>
      </c>
      <c r="D1674" s="10">
        <v>132841</v>
      </c>
    </row>
    <row r="1675" spans="1:4" ht="26.4" customHeight="1">
      <c r="A1675" s="10" t="s">
        <v>1936</v>
      </c>
      <c r="B1675" s="10">
        <v>9999386536</v>
      </c>
      <c r="C1675" s="10" t="s">
        <v>951</v>
      </c>
      <c r="D1675" s="10">
        <v>338876</v>
      </c>
    </row>
    <row r="1676" spans="1:4" ht="26.4" customHeight="1">
      <c r="A1676" s="10" t="s">
        <v>1937</v>
      </c>
      <c r="B1676" s="10">
        <v>9995516559</v>
      </c>
      <c r="C1676" s="10" t="s">
        <v>951</v>
      </c>
      <c r="D1676" s="10">
        <v>356372</v>
      </c>
    </row>
    <row r="1677" spans="1:4" ht="26.4" customHeight="1">
      <c r="A1677" s="10" t="s">
        <v>1938</v>
      </c>
      <c r="B1677" s="10">
        <v>9899293457</v>
      </c>
      <c r="C1677" s="10" t="s">
        <v>951</v>
      </c>
      <c r="D1677" s="10">
        <v>436433</v>
      </c>
    </row>
    <row r="1678" spans="1:4" ht="26.4" customHeight="1">
      <c r="A1678" s="10" t="s">
        <v>1939</v>
      </c>
      <c r="B1678" s="10">
        <v>9815599836</v>
      </c>
      <c r="C1678" s="10" t="s">
        <v>951</v>
      </c>
      <c r="D1678" s="10">
        <v>233544</v>
      </c>
    </row>
    <row r="1679" spans="1:4" ht="26.4" customHeight="1">
      <c r="A1679" s="10" t="s">
        <v>1940</v>
      </c>
      <c r="B1679" s="10">
        <v>9999835355</v>
      </c>
      <c r="C1679" s="10" t="s">
        <v>951</v>
      </c>
      <c r="D1679" s="10">
        <v>151507</v>
      </c>
    </row>
    <row r="1680" spans="1:4" ht="26.4" customHeight="1">
      <c r="A1680" s="10" t="s">
        <v>1941</v>
      </c>
      <c r="B1680" s="10">
        <v>9873565858</v>
      </c>
      <c r="C1680" s="10" t="s">
        <v>951</v>
      </c>
      <c r="D1680" s="10">
        <v>164187</v>
      </c>
    </row>
    <row r="1681" spans="1:4" ht="26.4" customHeight="1">
      <c r="A1681" s="10" t="s">
        <v>1942</v>
      </c>
      <c r="B1681" s="10">
        <v>9871579693</v>
      </c>
      <c r="C1681" s="10" t="s">
        <v>951</v>
      </c>
      <c r="D1681" s="10">
        <v>264043</v>
      </c>
    </row>
    <row r="1682" spans="1:4" ht="26.4" customHeight="1">
      <c r="A1682" s="10" t="s">
        <v>1943</v>
      </c>
      <c r="B1682" s="10">
        <v>9815159972</v>
      </c>
      <c r="C1682" s="10" t="s">
        <v>951</v>
      </c>
      <c r="D1682" s="10">
        <v>352737</v>
      </c>
    </row>
    <row r="1683" spans="1:4" ht="26.4" customHeight="1">
      <c r="A1683" s="10" t="s">
        <v>1944</v>
      </c>
      <c r="B1683" s="10">
        <v>9818668572</v>
      </c>
      <c r="C1683" s="10" t="s">
        <v>951</v>
      </c>
      <c r="D1683" s="10">
        <v>245504</v>
      </c>
    </row>
    <row r="1684" spans="1:4" ht="26.4" customHeight="1">
      <c r="A1684" s="10" t="s">
        <v>1945</v>
      </c>
      <c r="B1684" s="10">
        <v>9899298991</v>
      </c>
      <c r="C1684" s="10" t="s">
        <v>951</v>
      </c>
      <c r="D1684" s="10">
        <v>208494</v>
      </c>
    </row>
    <row r="1685" spans="1:4" ht="26.4" customHeight="1">
      <c r="A1685" s="10" t="s">
        <v>1946</v>
      </c>
      <c r="B1685" s="10">
        <v>9313632798</v>
      </c>
      <c r="C1685" s="10" t="s">
        <v>951</v>
      </c>
      <c r="D1685" s="10">
        <v>304568</v>
      </c>
    </row>
    <row r="1686" spans="1:4" ht="26.4" customHeight="1">
      <c r="A1686" s="10" t="s">
        <v>1947</v>
      </c>
      <c r="B1686" s="10">
        <v>9871721555</v>
      </c>
      <c r="C1686" s="10" t="s">
        <v>951</v>
      </c>
      <c r="D1686" s="10">
        <v>261220</v>
      </c>
    </row>
    <row r="1687" spans="1:4" ht="26.4" customHeight="1">
      <c r="A1687" s="10" t="s">
        <v>1948</v>
      </c>
      <c r="B1687" s="10">
        <v>9873565443</v>
      </c>
      <c r="C1687" s="10" t="s">
        <v>951</v>
      </c>
      <c r="D1687" s="10">
        <v>220859</v>
      </c>
    </row>
    <row r="1688" spans="1:4" ht="26.4" customHeight="1">
      <c r="A1688" s="10" t="s">
        <v>1949</v>
      </c>
      <c r="B1688" s="10">
        <v>9811222811</v>
      </c>
      <c r="C1688" s="10" t="s">
        <v>951</v>
      </c>
      <c r="D1688" s="10">
        <v>191643</v>
      </c>
    </row>
    <row r="1689" spans="1:4" ht="26.4" customHeight="1">
      <c r="A1689" s="10" t="s">
        <v>1950</v>
      </c>
      <c r="B1689" s="10">
        <v>9565729699</v>
      </c>
      <c r="C1689" s="10" t="s">
        <v>951</v>
      </c>
      <c r="D1689" s="10">
        <v>118712</v>
      </c>
    </row>
    <row r="1690" spans="1:4" ht="26.4" customHeight="1">
      <c r="A1690" s="10" t="s">
        <v>1951</v>
      </c>
      <c r="B1690" s="10">
        <v>9311146989</v>
      </c>
      <c r="C1690" s="10" t="s">
        <v>951</v>
      </c>
      <c r="D1690" s="10">
        <v>198823</v>
      </c>
    </row>
    <row r="1691" spans="1:4" ht="26.4" customHeight="1">
      <c r="A1691" s="10" t="s">
        <v>1952</v>
      </c>
      <c r="B1691" s="10">
        <v>9911735496</v>
      </c>
      <c r="C1691" s="10" t="s">
        <v>951</v>
      </c>
      <c r="D1691" s="10">
        <v>167453</v>
      </c>
    </row>
    <row r="1692" spans="1:4" ht="26.4" customHeight="1">
      <c r="A1692" s="10" t="s">
        <v>1720</v>
      </c>
      <c r="B1692" s="10">
        <v>9818418272</v>
      </c>
      <c r="C1692" s="10" t="s">
        <v>951</v>
      </c>
      <c r="D1692" s="10">
        <v>420271</v>
      </c>
    </row>
    <row r="1693" spans="1:4" ht="26.4" customHeight="1">
      <c r="A1693" s="10" t="s">
        <v>1953</v>
      </c>
      <c r="B1693" s="10">
        <v>9871592551</v>
      </c>
      <c r="C1693" s="10" t="s">
        <v>951</v>
      </c>
      <c r="D1693" s="10">
        <v>494258</v>
      </c>
    </row>
    <row r="1694" spans="1:4" ht="26.4" customHeight="1">
      <c r="A1694" s="10" t="s">
        <v>1954</v>
      </c>
      <c r="B1694" s="10">
        <v>9873335682</v>
      </c>
      <c r="C1694" s="10" t="s">
        <v>951</v>
      </c>
      <c r="D1694" s="10">
        <v>294463</v>
      </c>
    </row>
    <row r="1695" spans="1:4" ht="26.4" customHeight="1">
      <c r="A1695" s="10" t="s">
        <v>1955</v>
      </c>
      <c r="B1695" s="10">
        <v>9971441596</v>
      </c>
      <c r="C1695" s="10" t="s">
        <v>951</v>
      </c>
      <c r="D1695" s="10">
        <v>367916</v>
      </c>
    </row>
    <row r="1696" spans="1:4" ht="26.4" customHeight="1">
      <c r="A1696" s="10" t="s">
        <v>1956</v>
      </c>
      <c r="B1696" s="10">
        <v>9818548222</v>
      </c>
      <c r="C1696" s="10" t="s">
        <v>951</v>
      </c>
      <c r="D1696" s="10">
        <v>412084</v>
      </c>
    </row>
    <row r="1697" spans="1:4" ht="26.4" customHeight="1">
      <c r="A1697" s="10" t="s">
        <v>1957</v>
      </c>
      <c r="B1697" s="10">
        <v>9811332529</v>
      </c>
      <c r="C1697" s="10" t="s">
        <v>951</v>
      </c>
      <c r="D1697" s="10">
        <v>292515</v>
      </c>
    </row>
    <row r="1698" spans="1:4" ht="26.4" customHeight="1">
      <c r="A1698" s="10" t="s">
        <v>1958</v>
      </c>
      <c r="B1698" s="10">
        <v>9818198651</v>
      </c>
      <c r="C1698" s="10" t="s">
        <v>951</v>
      </c>
      <c r="D1698" s="10">
        <v>180331</v>
      </c>
    </row>
    <row r="1699" spans="1:4" ht="26.4" customHeight="1">
      <c r="A1699" s="10" t="s">
        <v>899</v>
      </c>
      <c r="B1699" s="10">
        <v>9811563245</v>
      </c>
      <c r="C1699" s="10" t="s">
        <v>951</v>
      </c>
      <c r="D1699" s="10">
        <v>473917</v>
      </c>
    </row>
    <row r="1700" spans="1:4" ht="26.4" customHeight="1">
      <c r="A1700" s="10" t="s">
        <v>1959</v>
      </c>
      <c r="B1700" s="10">
        <v>9815646816</v>
      </c>
      <c r="C1700" s="10" t="s">
        <v>951</v>
      </c>
      <c r="D1700" s="10">
        <v>419199</v>
      </c>
    </row>
    <row r="1701" spans="1:4" ht="26.4" customHeight="1">
      <c r="A1701" s="10" t="s">
        <v>1960</v>
      </c>
      <c r="B1701" s="10">
        <v>9255777254</v>
      </c>
      <c r="C1701" s="10" t="s">
        <v>951</v>
      </c>
      <c r="D1701" s="10">
        <v>391788</v>
      </c>
    </row>
    <row r="1702" spans="1:4" ht="26.4" customHeight="1">
      <c r="A1702" s="10" t="s">
        <v>1961</v>
      </c>
      <c r="B1702" s="10">
        <v>9891594776</v>
      </c>
      <c r="C1702" s="10" t="s">
        <v>951</v>
      </c>
      <c r="D1702" s="10">
        <v>457303</v>
      </c>
    </row>
    <row r="1703" spans="1:4" ht="26.4" customHeight="1">
      <c r="A1703" s="10" t="s">
        <v>1962</v>
      </c>
      <c r="B1703" s="10">
        <v>9815955565</v>
      </c>
      <c r="C1703" s="10" t="s">
        <v>951</v>
      </c>
      <c r="D1703" s="10">
        <v>287735</v>
      </c>
    </row>
    <row r="1704" spans="1:4" ht="26.4" customHeight="1">
      <c r="A1704" s="10" t="s">
        <v>1963</v>
      </c>
      <c r="B1704" s="10">
        <v>9818275197</v>
      </c>
      <c r="C1704" s="10" t="s">
        <v>951</v>
      </c>
      <c r="D1704" s="10">
        <v>259975</v>
      </c>
    </row>
    <row r="1705" spans="1:4" ht="26.4" customHeight="1">
      <c r="A1705" s="10" t="s">
        <v>1964</v>
      </c>
      <c r="B1705" s="10">
        <v>9999735116</v>
      </c>
      <c r="C1705" s="10" t="s">
        <v>951</v>
      </c>
      <c r="D1705" s="10">
        <v>255451</v>
      </c>
    </row>
    <row r="1706" spans="1:4" ht="26.4" customHeight="1">
      <c r="A1706" s="10" t="s">
        <v>1965</v>
      </c>
      <c r="B1706" s="10">
        <v>9811815355</v>
      </c>
      <c r="C1706" s="10" t="s">
        <v>951</v>
      </c>
      <c r="D1706" s="10">
        <v>117188</v>
      </c>
    </row>
    <row r="1707" spans="1:4" ht="26.4" customHeight="1">
      <c r="A1707" s="10" t="s">
        <v>1966</v>
      </c>
      <c r="B1707" s="10">
        <v>9815335866</v>
      </c>
      <c r="C1707" s="10" t="s">
        <v>951</v>
      </c>
      <c r="D1707" s="10">
        <v>122752</v>
      </c>
    </row>
    <row r="1708" spans="1:4" ht="26.4" customHeight="1">
      <c r="A1708" s="10" t="s">
        <v>1967</v>
      </c>
      <c r="B1708" s="10">
        <v>9313337575</v>
      </c>
      <c r="C1708" s="10" t="s">
        <v>951</v>
      </c>
      <c r="D1708" s="10">
        <v>451634</v>
      </c>
    </row>
    <row r="1709" spans="1:4" ht="26.4" customHeight="1">
      <c r="A1709" s="10" t="s">
        <v>1968</v>
      </c>
      <c r="B1709" s="10">
        <v>9811155959</v>
      </c>
      <c r="C1709" s="10" t="s">
        <v>951</v>
      </c>
      <c r="D1709" s="10">
        <v>470841</v>
      </c>
    </row>
    <row r="1710" spans="1:4" ht="26.4" customHeight="1">
      <c r="A1710" s="10" t="s">
        <v>1969</v>
      </c>
      <c r="B1710" s="10">
        <v>9815959462</v>
      </c>
      <c r="C1710" s="10" t="s">
        <v>951</v>
      </c>
      <c r="D1710" s="10">
        <v>406688</v>
      </c>
    </row>
    <row r="1711" spans="1:4" ht="26.4" customHeight="1">
      <c r="A1711" s="10" t="s">
        <v>1970</v>
      </c>
      <c r="B1711" s="10">
        <v>9815479583</v>
      </c>
      <c r="C1711" s="10" t="s">
        <v>951</v>
      </c>
      <c r="D1711" s="10">
        <v>114237</v>
      </c>
    </row>
    <row r="1712" spans="1:4" ht="26.4" customHeight="1">
      <c r="A1712" s="10" t="s">
        <v>1971</v>
      </c>
      <c r="B1712" s="10">
        <v>9899512558</v>
      </c>
      <c r="C1712" s="10" t="s">
        <v>951</v>
      </c>
      <c r="D1712" s="10">
        <v>226637</v>
      </c>
    </row>
    <row r="1713" spans="1:4" ht="26.4" customHeight="1">
      <c r="A1713" s="10" t="s">
        <v>1972</v>
      </c>
      <c r="B1713" s="10">
        <v>9868391554</v>
      </c>
      <c r="C1713" s="10" t="s">
        <v>951</v>
      </c>
      <c r="D1713" s="10">
        <v>229843</v>
      </c>
    </row>
    <row r="1714" spans="1:4" ht="26.4" customHeight="1">
      <c r="A1714" s="10" t="s">
        <v>1973</v>
      </c>
      <c r="B1714" s="10">
        <v>9815745625</v>
      </c>
      <c r="C1714" s="10" t="s">
        <v>951</v>
      </c>
      <c r="D1714" s="10">
        <v>100953</v>
      </c>
    </row>
    <row r="1715" spans="1:4" ht="26.4" customHeight="1">
      <c r="A1715" s="10" t="s">
        <v>1974</v>
      </c>
      <c r="B1715" s="10">
        <v>9971555329</v>
      </c>
      <c r="C1715" s="10" t="s">
        <v>951</v>
      </c>
      <c r="D1715" s="10">
        <v>309653</v>
      </c>
    </row>
    <row r="1716" spans="1:4" ht="26.4" customHeight="1">
      <c r="A1716" s="10" t="s">
        <v>1975</v>
      </c>
      <c r="B1716" s="10">
        <v>9815522531</v>
      </c>
      <c r="C1716" s="10" t="s">
        <v>951</v>
      </c>
      <c r="D1716" s="10">
        <v>446563</v>
      </c>
    </row>
    <row r="1717" spans="1:4" ht="26.4" customHeight="1">
      <c r="A1717" s="10" t="s">
        <v>1976</v>
      </c>
      <c r="B1717" s="10">
        <v>9899562375</v>
      </c>
      <c r="C1717" s="10" t="s">
        <v>951</v>
      </c>
      <c r="D1717" s="10">
        <v>220630</v>
      </c>
    </row>
    <row r="1718" spans="1:4" ht="26.4" customHeight="1">
      <c r="A1718" s="10" t="s">
        <v>1977</v>
      </c>
      <c r="B1718" s="10">
        <v>9915615471</v>
      </c>
      <c r="C1718" s="10" t="s">
        <v>951</v>
      </c>
      <c r="D1718" s="10">
        <v>195653</v>
      </c>
    </row>
    <row r="1719" spans="1:4" ht="26.4" customHeight="1">
      <c r="A1719" s="10" t="s">
        <v>1978</v>
      </c>
      <c r="B1719" s="10">
        <v>9899549957</v>
      </c>
      <c r="C1719" s="10" t="s">
        <v>951</v>
      </c>
      <c r="D1719" s="10">
        <v>453150</v>
      </c>
    </row>
    <row r="1720" spans="1:4" ht="26.4" customHeight="1">
      <c r="A1720" s="10" t="s">
        <v>1979</v>
      </c>
      <c r="B1720" s="10">
        <v>9891556899</v>
      </c>
      <c r="C1720" s="10" t="s">
        <v>951</v>
      </c>
      <c r="D1720" s="10">
        <v>270915</v>
      </c>
    </row>
    <row r="1721" spans="1:4" ht="26.4" customHeight="1">
      <c r="A1721" s="10" t="s">
        <v>1980</v>
      </c>
      <c r="B1721" s="10">
        <v>9312158625</v>
      </c>
      <c r="C1721" s="10" t="s">
        <v>951</v>
      </c>
      <c r="D1721" s="10">
        <v>227452</v>
      </c>
    </row>
    <row r="1722" spans="1:4" ht="26.4" customHeight="1">
      <c r="A1722" s="10" t="s">
        <v>1981</v>
      </c>
      <c r="B1722" s="10">
        <v>9815884442</v>
      </c>
      <c r="C1722" s="10" t="s">
        <v>951</v>
      </c>
      <c r="D1722" s="10">
        <v>169190</v>
      </c>
    </row>
    <row r="1723" spans="1:4" ht="26.4" customHeight="1">
      <c r="A1723" s="10" t="s">
        <v>1982</v>
      </c>
      <c r="B1723" s="10">
        <v>9815813331</v>
      </c>
      <c r="C1723" s="10" t="s">
        <v>951</v>
      </c>
      <c r="D1723" s="10">
        <v>319669</v>
      </c>
    </row>
    <row r="1724" spans="1:4" ht="26.4" customHeight="1">
      <c r="A1724" s="10" t="s">
        <v>1983</v>
      </c>
      <c r="B1724" s="10">
        <v>9899138538</v>
      </c>
      <c r="C1724" s="10" t="s">
        <v>951</v>
      </c>
      <c r="D1724" s="10">
        <v>407520</v>
      </c>
    </row>
    <row r="1725" spans="1:4" ht="26.4" customHeight="1">
      <c r="A1725" s="10" t="s">
        <v>1984</v>
      </c>
      <c r="B1725" s="10">
        <v>9555355531</v>
      </c>
      <c r="C1725" s="10" t="s">
        <v>951</v>
      </c>
      <c r="D1725" s="10">
        <v>210002</v>
      </c>
    </row>
    <row r="1726" spans="1:4" ht="26.4" customHeight="1">
      <c r="A1726" s="10" t="s">
        <v>1985</v>
      </c>
      <c r="B1726" s="10">
        <v>9355261495</v>
      </c>
      <c r="C1726" s="10" t="s">
        <v>951</v>
      </c>
      <c r="D1726" s="10">
        <v>209994</v>
      </c>
    </row>
    <row r="1727" spans="1:4" ht="26.4" customHeight="1">
      <c r="A1727" s="10" t="s">
        <v>1986</v>
      </c>
      <c r="B1727" s="10">
        <v>9815256826</v>
      </c>
      <c r="C1727" s="10" t="s">
        <v>951</v>
      </c>
      <c r="D1727" s="10">
        <v>222221</v>
      </c>
    </row>
    <row r="1728" spans="1:4" ht="26.4" customHeight="1">
      <c r="A1728" s="10" t="s">
        <v>1987</v>
      </c>
      <c r="B1728" s="10">
        <v>9717287128</v>
      </c>
      <c r="C1728" s="10" t="s">
        <v>951</v>
      </c>
      <c r="D1728" s="10">
        <v>304671</v>
      </c>
    </row>
    <row r="1729" spans="1:4" ht="26.4" customHeight="1">
      <c r="A1729" s="10" t="s">
        <v>1988</v>
      </c>
      <c r="B1729" s="10">
        <v>9815312554</v>
      </c>
      <c r="C1729" s="10" t="s">
        <v>951</v>
      </c>
      <c r="D1729" s="10">
        <v>129591</v>
      </c>
    </row>
    <row r="1730" spans="1:4" ht="26.4" customHeight="1">
      <c r="A1730" s="10" t="s">
        <v>1989</v>
      </c>
      <c r="B1730" s="10">
        <v>9811574652</v>
      </c>
      <c r="C1730" s="10" t="s">
        <v>951</v>
      </c>
      <c r="D1730" s="10">
        <v>451975</v>
      </c>
    </row>
    <row r="1731" spans="1:4" ht="26.4" customHeight="1">
      <c r="A1731" s="10" t="s">
        <v>1990</v>
      </c>
      <c r="B1731" s="10">
        <v>9815333256</v>
      </c>
      <c r="C1731" s="10" t="s">
        <v>951</v>
      </c>
      <c r="D1731" s="10">
        <v>495280</v>
      </c>
    </row>
    <row r="1732" spans="1:4" ht="26.4" customHeight="1">
      <c r="A1732" s="10" t="s">
        <v>1991</v>
      </c>
      <c r="B1732" s="10">
        <v>9718373716</v>
      </c>
      <c r="C1732" s="10" t="s">
        <v>951</v>
      </c>
      <c r="D1732" s="10">
        <v>450995</v>
      </c>
    </row>
    <row r="1733" spans="1:4" ht="26.4" customHeight="1">
      <c r="A1733" s="10" t="s">
        <v>1992</v>
      </c>
      <c r="B1733" s="10">
        <v>9811559761</v>
      </c>
      <c r="C1733" s="10" t="s">
        <v>951</v>
      </c>
      <c r="D1733" s="10">
        <v>386225</v>
      </c>
    </row>
    <row r="1734" spans="1:4" ht="26.4" customHeight="1">
      <c r="A1734" s="10" t="s">
        <v>1993</v>
      </c>
      <c r="B1734" s="10">
        <v>9811162555</v>
      </c>
      <c r="C1734" s="10" t="s">
        <v>951</v>
      </c>
      <c r="D1734" s="10">
        <v>298071</v>
      </c>
    </row>
    <row r="1735" spans="1:4" ht="26.4" customHeight="1">
      <c r="A1735" s="10" t="s">
        <v>1994</v>
      </c>
      <c r="B1735" s="10">
        <v>9915998945</v>
      </c>
      <c r="C1735" s="10" t="s">
        <v>951</v>
      </c>
      <c r="D1735" s="10">
        <v>237712</v>
      </c>
    </row>
    <row r="1736" spans="1:4" ht="26.4" customHeight="1">
      <c r="A1736" s="10" t="s">
        <v>1995</v>
      </c>
      <c r="B1736" s="10">
        <v>9255659962</v>
      </c>
      <c r="C1736" s="10" t="s">
        <v>951</v>
      </c>
      <c r="D1736" s="10">
        <v>434807</v>
      </c>
    </row>
    <row r="1737" spans="1:4" ht="26.4" customHeight="1">
      <c r="A1737" s="10" t="s">
        <v>1996</v>
      </c>
      <c r="B1737" s="10">
        <v>9811777535</v>
      </c>
      <c r="C1737" s="10" t="s">
        <v>951</v>
      </c>
      <c r="D1737" s="10">
        <v>234315</v>
      </c>
    </row>
    <row r="1738" spans="1:4" ht="26.4" customHeight="1">
      <c r="A1738" s="10" t="s">
        <v>1997</v>
      </c>
      <c r="B1738" s="10">
        <v>9999232387</v>
      </c>
      <c r="C1738" s="10" t="s">
        <v>951</v>
      </c>
      <c r="D1738" s="10">
        <v>200937</v>
      </c>
    </row>
    <row r="1739" spans="1:4" ht="26.4" customHeight="1">
      <c r="A1739" s="10" t="s">
        <v>1998</v>
      </c>
      <c r="B1739" s="10">
        <v>9711135235</v>
      </c>
      <c r="C1739" s="10" t="s">
        <v>951</v>
      </c>
      <c r="D1739" s="10">
        <v>181464</v>
      </c>
    </row>
    <row r="1740" spans="1:4" ht="26.4" customHeight="1">
      <c r="A1740" s="10" t="s">
        <v>1999</v>
      </c>
      <c r="B1740" s="10">
        <v>9891593655</v>
      </c>
      <c r="C1740" s="10" t="s">
        <v>951</v>
      </c>
      <c r="D1740" s="10">
        <v>232403</v>
      </c>
    </row>
    <row r="1741" spans="1:4" ht="26.4" customHeight="1">
      <c r="A1741" s="10" t="s">
        <v>2000</v>
      </c>
      <c r="B1741" s="10">
        <v>9818162888</v>
      </c>
      <c r="C1741" s="10" t="s">
        <v>951</v>
      </c>
      <c r="D1741" s="10">
        <v>292707</v>
      </c>
    </row>
    <row r="1742" spans="1:4" ht="26.4" customHeight="1">
      <c r="A1742" s="10" t="s">
        <v>2001</v>
      </c>
      <c r="B1742" s="10">
        <v>9818153225</v>
      </c>
      <c r="C1742" s="10" t="s">
        <v>951</v>
      </c>
      <c r="D1742" s="10">
        <v>310410</v>
      </c>
    </row>
    <row r="1743" spans="1:4" ht="26.4" customHeight="1">
      <c r="A1743" s="10" t="s">
        <v>2002</v>
      </c>
      <c r="B1743" s="10">
        <v>9815856473</v>
      </c>
      <c r="C1743" s="10" t="s">
        <v>951</v>
      </c>
      <c r="D1743" s="10">
        <v>499923</v>
      </c>
    </row>
    <row r="1744" spans="1:4" ht="26.4" customHeight="1">
      <c r="A1744" s="10" t="s">
        <v>2003</v>
      </c>
      <c r="B1744" s="10">
        <v>9313339542</v>
      </c>
      <c r="C1744" s="10" t="s">
        <v>951</v>
      </c>
      <c r="D1744" s="10">
        <v>495146</v>
      </c>
    </row>
    <row r="1745" spans="1:4" ht="26.4" customHeight="1">
      <c r="A1745" s="10" t="s">
        <v>2004</v>
      </c>
      <c r="B1745" s="10">
        <v>9873173239</v>
      </c>
      <c r="C1745" s="10" t="s">
        <v>951</v>
      </c>
      <c r="D1745" s="10">
        <v>442712</v>
      </c>
    </row>
    <row r="1746" spans="1:4" ht="26.4" customHeight="1">
      <c r="A1746" s="10" t="s">
        <v>2005</v>
      </c>
      <c r="B1746" s="10">
        <v>9818915558</v>
      </c>
      <c r="C1746" s="10" t="s">
        <v>951</v>
      </c>
      <c r="D1746" s="10">
        <v>295455</v>
      </c>
    </row>
    <row r="1747" spans="1:4" ht="26.4" customHeight="1">
      <c r="A1747" s="10" t="s">
        <v>2006</v>
      </c>
      <c r="B1747" s="10">
        <v>9899973341</v>
      </c>
      <c r="C1747" s="10" t="s">
        <v>951</v>
      </c>
      <c r="D1747" s="10">
        <v>161969</v>
      </c>
    </row>
    <row r="1748" spans="1:4" ht="26.4" customHeight="1">
      <c r="A1748" s="10" t="s">
        <v>2007</v>
      </c>
      <c r="B1748" s="10">
        <v>9818458585</v>
      </c>
      <c r="C1748" s="10" t="s">
        <v>951</v>
      </c>
      <c r="D1748" s="10">
        <v>487838</v>
      </c>
    </row>
    <row r="1749" spans="1:4" ht="26.4" customHeight="1">
      <c r="A1749" s="10" t="s">
        <v>2008</v>
      </c>
      <c r="B1749" s="10">
        <v>9899772255</v>
      </c>
      <c r="C1749" s="10" t="s">
        <v>951</v>
      </c>
      <c r="D1749" s="10">
        <v>412437</v>
      </c>
    </row>
    <row r="1750" spans="1:4" ht="26.4" customHeight="1">
      <c r="A1750" s="10" t="s">
        <v>2009</v>
      </c>
      <c r="B1750" s="10">
        <v>9815557846</v>
      </c>
      <c r="C1750" s="10" t="s">
        <v>951</v>
      </c>
      <c r="D1750" s="10">
        <v>171287</v>
      </c>
    </row>
    <row r="1751" spans="1:4" ht="26.4" customHeight="1">
      <c r="A1751" s="10" t="s">
        <v>2010</v>
      </c>
      <c r="B1751" s="10">
        <v>9811558862</v>
      </c>
      <c r="C1751" s="10" t="s">
        <v>951</v>
      </c>
      <c r="D1751" s="10">
        <v>336669</v>
      </c>
    </row>
    <row r="1752" spans="1:4" ht="26.4" customHeight="1">
      <c r="A1752" s="10" t="s">
        <v>2011</v>
      </c>
      <c r="B1752" s="10">
        <v>9818269377</v>
      </c>
      <c r="C1752" s="10" t="s">
        <v>951</v>
      </c>
      <c r="D1752" s="10">
        <v>248960</v>
      </c>
    </row>
    <row r="1753" spans="1:4" ht="26.4" customHeight="1">
      <c r="A1753" s="10" t="s">
        <v>2012</v>
      </c>
      <c r="B1753" s="10">
        <v>9815511455</v>
      </c>
      <c r="C1753" s="10" t="s">
        <v>951</v>
      </c>
      <c r="D1753" s="10">
        <v>483537</v>
      </c>
    </row>
    <row r="1754" spans="1:4" ht="26.4" customHeight="1">
      <c r="A1754" s="10" t="s">
        <v>2013</v>
      </c>
      <c r="B1754" s="10">
        <v>9212295579</v>
      </c>
      <c r="C1754" s="10" t="s">
        <v>951</v>
      </c>
      <c r="D1754" s="10">
        <v>243152</v>
      </c>
    </row>
    <row r="1755" spans="1:4" ht="26.4" customHeight="1">
      <c r="A1755" s="10" t="s">
        <v>2014</v>
      </c>
      <c r="B1755" s="10">
        <v>9655156121</v>
      </c>
      <c r="C1755" s="10" t="s">
        <v>951</v>
      </c>
      <c r="D1755" s="10">
        <v>288557</v>
      </c>
    </row>
    <row r="1756" spans="1:4" ht="26.4" customHeight="1">
      <c r="A1756" s="10" t="s">
        <v>2015</v>
      </c>
      <c r="B1756" s="10">
        <v>9915156979</v>
      </c>
      <c r="C1756" s="10" t="s">
        <v>951</v>
      </c>
      <c r="D1756" s="10">
        <v>459056</v>
      </c>
    </row>
    <row r="1757" spans="1:4" ht="26.4" customHeight="1">
      <c r="A1757" s="10" t="s">
        <v>2016</v>
      </c>
      <c r="B1757" s="10">
        <v>9717664545</v>
      </c>
      <c r="C1757" s="10" t="s">
        <v>951</v>
      </c>
      <c r="D1757" s="10">
        <v>126991</v>
      </c>
    </row>
    <row r="1758" spans="1:4" ht="26.4" customHeight="1">
      <c r="A1758" s="10" t="s">
        <v>2017</v>
      </c>
      <c r="B1758" s="10">
        <v>9891199999</v>
      </c>
      <c r="C1758" s="10" t="s">
        <v>951</v>
      </c>
      <c r="D1758" s="10">
        <v>143116</v>
      </c>
    </row>
    <row r="1759" spans="1:4" ht="26.4" customHeight="1">
      <c r="A1759" s="10" t="s">
        <v>2018</v>
      </c>
      <c r="B1759" s="10">
        <v>9899995135</v>
      </c>
      <c r="C1759" s="10" t="s">
        <v>951</v>
      </c>
      <c r="D1759" s="10">
        <v>161255</v>
      </c>
    </row>
    <row r="1760" spans="1:4" ht="26.4" customHeight="1">
      <c r="A1760" s="10" t="s">
        <v>2019</v>
      </c>
      <c r="B1760" s="10">
        <v>9811121923</v>
      </c>
      <c r="C1760" s="10" t="s">
        <v>951</v>
      </c>
      <c r="D1760" s="10">
        <v>215846</v>
      </c>
    </row>
    <row r="1761" spans="1:4" ht="26.4" customHeight="1">
      <c r="A1761" s="10" t="s">
        <v>2020</v>
      </c>
      <c r="B1761" s="10">
        <v>9312624387</v>
      </c>
      <c r="C1761" s="10" t="s">
        <v>951</v>
      </c>
      <c r="D1761" s="10">
        <v>319183</v>
      </c>
    </row>
    <row r="1762" spans="1:4" ht="26.4" customHeight="1">
      <c r="A1762" s="10" t="s">
        <v>2021</v>
      </c>
      <c r="B1762" s="10">
        <v>9811149949</v>
      </c>
      <c r="C1762" s="10" t="s">
        <v>951</v>
      </c>
      <c r="D1762" s="10">
        <v>148144</v>
      </c>
    </row>
    <row r="1763" spans="1:4" ht="26.4" customHeight="1">
      <c r="A1763" s="10" t="s">
        <v>2022</v>
      </c>
      <c r="B1763" s="10">
        <v>9212768595</v>
      </c>
      <c r="C1763" s="10" t="s">
        <v>951</v>
      </c>
      <c r="D1763" s="10">
        <v>344516</v>
      </c>
    </row>
    <row r="1764" spans="1:4" ht="26.4" customHeight="1">
      <c r="A1764" s="10" t="s">
        <v>2023</v>
      </c>
      <c r="B1764" s="10">
        <v>9815127165</v>
      </c>
      <c r="C1764" s="10" t="s">
        <v>951</v>
      </c>
      <c r="D1764" s="10">
        <v>420049</v>
      </c>
    </row>
    <row r="1765" spans="1:4" ht="26.4" customHeight="1">
      <c r="A1765" s="10" t="s">
        <v>2024</v>
      </c>
      <c r="B1765" s="10">
        <v>9315549173</v>
      </c>
      <c r="C1765" s="10" t="s">
        <v>951</v>
      </c>
      <c r="D1765" s="10">
        <v>381130</v>
      </c>
    </row>
    <row r="1766" spans="1:4" ht="26.4" customHeight="1">
      <c r="A1766" s="10" t="s">
        <v>2025</v>
      </c>
      <c r="B1766" s="10">
        <v>9971615854</v>
      </c>
      <c r="C1766" s="10" t="s">
        <v>951</v>
      </c>
      <c r="D1766" s="10">
        <v>130699</v>
      </c>
    </row>
    <row r="1767" spans="1:4" ht="26.4" customHeight="1">
      <c r="A1767" s="10" t="s">
        <v>2026</v>
      </c>
      <c r="B1767" s="10">
        <v>9873114247</v>
      </c>
      <c r="C1767" s="10" t="s">
        <v>951</v>
      </c>
      <c r="D1767" s="10">
        <v>347270</v>
      </c>
    </row>
    <row r="1768" spans="1:4" ht="26.4" customHeight="1">
      <c r="A1768" s="10" t="s">
        <v>881</v>
      </c>
      <c r="B1768" s="10">
        <v>9582583267</v>
      </c>
      <c r="C1768" s="10" t="s">
        <v>951</v>
      </c>
      <c r="D1768" s="10">
        <v>279906</v>
      </c>
    </row>
    <row r="1769" spans="1:4" ht="26.4" customHeight="1">
      <c r="A1769" s="10" t="s">
        <v>2027</v>
      </c>
      <c r="B1769" s="10">
        <v>9999516194</v>
      </c>
      <c r="C1769" s="10" t="s">
        <v>951</v>
      </c>
      <c r="D1769" s="10">
        <v>256086</v>
      </c>
    </row>
    <row r="1770" spans="1:4" ht="26.4" customHeight="1">
      <c r="A1770" s="10" t="s">
        <v>2028</v>
      </c>
      <c r="B1770" s="10">
        <v>9811944112</v>
      </c>
      <c r="C1770" s="10" t="s">
        <v>951</v>
      </c>
      <c r="D1770" s="10">
        <v>332440</v>
      </c>
    </row>
    <row r="1771" spans="1:4" ht="26.4" customHeight="1">
      <c r="A1771" s="10" t="s">
        <v>2029</v>
      </c>
      <c r="B1771" s="10">
        <v>9811394477</v>
      </c>
      <c r="C1771" s="10" t="s">
        <v>951</v>
      </c>
      <c r="D1771" s="10">
        <v>235970</v>
      </c>
    </row>
    <row r="1772" spans="1:4" ht="26.4" customHeight="1">
      <c r="A1772" s="10" t="s">
        <v>2030</v>
      </c>
      <c r="B1772" s="10">
        <v>9815626253</v>
      </c>
      <c r="C1772" s="10" t="s">
        <v>951</v>
      </c>
      <c r="D1772" s="10">
        <v>473990</v>
      </c>
    </row>
    <row r="1773" spans="1:4" ht="26.4" customHeight="1">
      <c r="A1773" s="10" t="s">
        <v>2031</v>
      </c>
      <c r="B1773" s="10">
        <v>9818586139</v>
      </c>
      <c r="C1773" s="10" t="s">
        <v>951</v>
      </c>
      <c r="D1773" s="10">
        <v>288833</v>
      </c>
    </row>
    <row r="1774" spans="1:4" ht="26.4" customHeight="1">
      <c r="A1774" s="10" t="s">
        <v>2032</v>
      </c>
      <c r="B1774" s="10">
        <v>9811535395</v>
      </c>
      <c r="C1774" s="10" t="s">
        <v>951</v>
      </c>
      <c r="D1774" s="10">
        <v>169834</v>
      </c>
    </row>
    <row r="1775" spans="1:4" ht="26.4" customHeight="1">
      <c r="A1775" s="10" t="s">
        <v>2033</v>
      </c>
      <c r="B1775" s="10">
        <v>9811227755</v>
      </c>
      <c r="C1775" s="10" t="s">
        <v>951</v>
      </c>
      <c r="D1775" s="10">
        <v>269335</v>
      </c>
    </row>
    <row r="1776" spans="1:4" ht="26.4" customHeight="1">
      <c r="A1776" s="10" t="s">
        <v>2034</v>
      </c>
      <c r="B1776" s="10">
        <v>9582368527</v>
      </c>
      <c r="C1776" s="10" t="s">
        <v>951</v>
      </c>
      <c r="D1776" s="10">
        <v>105846</v>
      </c>
    </row>
    <row r="1777" spans="1:4" ht="26.4" customHeight="1">
      <c r="A1777" s="10" t="s">
        <v>2035</v>
      </c>
      <c r="B1777" s="10">
        <v>9811582896</v>
      </c>
      <c r="C1777" s="10" t="s">
        <v>951</v>
      </c>
      <c r="D1777" s="10">
        <v>115092</v>
      </c>
    </row>
    <row r="1778" spans="1:4" ht="26.4" customHeight="1">
      <c r="A1778" s="10" t="s">
        <v>2036</v>
      </c>
      <c r="B1778" s="10">
        <v>9873446565</v>
      </c>
      <c r="C1778" s="10" t="s">
        <v>951</v>
      </c>
      <c r="D1778" s="10">
        <v>152179</v>
      </c>
    </row>
    <row r="1779" spans="1:4" ht="26.4" customHeight="1">
      <c r="A1779" s="10" t="s">
        <v>2037</v>
      </c>
      <c r="B1779" s="10">
        <v>9915155682</v>
      </c>
      <c r="C1779" s="10" t="s">
        <v>2038</v>
      </c>
      <c r="D1779" s="10">
        <v>236702</v>
      </c>
    </row>
    <row r="1780" spans="1:4" ht="26.4" customHeight="1">
      <c r="A1780" s="10" t="s">
        <v>2039</v>
      </c>
      <c r="B1780" s="10">
        <v>9815546928</v>
      </c>
      <c r="C1780" s="10" t="s">
        <v>2040</v>
      </c>
      <c r="D1780" s="10">
        <v>484503</v>
      </c>
    </row>
    <row r="1781" spans="1:4" ht="26.4" customHeight="1">
      <c r="A1781" s="10" t="s">
        <v>2041</v>
      </c>
      <c r="B1781" s="10">
        <v>9582756635</v>
      </c>
      <c r="C1781" s="10" t="s">
        <v>2038</v>
      </c>
      <c r="D1781" s="10">
        <v>341031</v>
      </c>
    </row>
    <row r="1782" spans="1:4" ht="26.4" customHeight="1">
      <c r="A1782" s="10" t="s">
        <v>2042</v>
      </c>
      <c r="B1782" s="10">
        <v>9811525514</v>
      </c>
      <c r="C1782" s="10" t="s">
        <v>2038</v>
      </c>
      <c r="D1782" s="10">
        <v>384396</v>
      </c>
    </row>
    <row r="1783" spans="1:4" ht="26.4" customHeight="1">
      <c r="A1783" s="10" t="s">
        <v>2043</v>
      </c>
      <c r="B1783" s="10">
        <v>9999595952</v>
      </c>
      <c r="C1783" s="10" t="s">
        <v>2038</v>
      </c>
      <c r="D1783" s="10">
        <v>349217</v>
      </c>
    </row>
    <row r="1784" spans="1:4" ht="26.4" customHeight="1">
      <c r="A1784" s="10" t="s">
        <v>2044</v>
      </c>
      <c r="B1784" s="10">
        <v>9999954816</v>
      </c>
      <c r="C1784" s="10" t="s">
        <v>2038</v>
      </c>
      <c r="D1784" s="10">
        <v>268791</v>
      </c>
    </row>
    <row r="1785" spans="1:4" ht="26.4" customHeight="1">
      <c r="A1785" s="10" t="s">
        <v>2045</v>
      </c>
      <c r="B1785" s="10">
        <v>9999363285</v>
      </c>
      <c r="C1785" s="10" t="s">
        <v>2038</v>
      </c>
      <c r="D1785" s="10">
        <v>411017</v>
      </c>
    </row>
    <row r="1786" spans="1:4" ht="26.4" customHeight="1">
      <c r="A1786" s="10" t="s">
        <v>2046</v>
      </c>
      <c r="B1786" s="10">
        <v>9815592156</v>
      </c>
      <c r="C1786" s="10" t="s">
        <v>2038</v>
      </c>
      <c r="D1786" s="10">
        <v>479687</v>
      </c>
    </row>
    <row r="1787" spans="1:4" ht="26.4" customHeight="1">
      <c r="A1787" s="10" t="s">
        <v>2047</v>
      </c>
      <c r="B1787" s="10">
        <v>9811385132</v>
      </c>
      <c r="C1787" s="10" t="s">
        <v>2040</v>
      </c>
      <c r="D1787" s="10">
        <v>412736</v>
      </c>
    </row>
    <row r="1788" spans="1:4" ht="26.4" customHeight="1">
      <c r="A1788" s="10" t="s">
        <v>2048</v>
      </c>
      <c r="B1788" s="10">
        <v>9811859716</v>
      </c>
      <c r="C1788" s="10" t="s">
        <v>2038</v>
      </c>
      <c r="D1788" s="10">
        <v>169624</v>
      </c>
    </row>
    <row r="1789" spans="1:4" ht="26.4" customHeight="1">
      <c r="A1789" s="10" t="s">
        <v>2049</v>
      </c>
      <c r="B1789" s="10">
        <v>9818898546</v>
      </c>
      <c r="C1789" s="10" t="s">
        <v>2040</v>
      </c>
      <c r="D1789" s="10">
        <v>398871</v>
      </c>
    </row>
    <row r="1790" spans="1:4" ht="26.4" customHeight="1">
      <c r="A1790" s="10" t="s">
        <v>2050</v>
      </c>
      <c r="B1790" s="10">
        <v>9811335493</v>
      </c>
      <c r="C1790" s="10" t="s">
        <v>2038</v>
      </c>
      <c r="D1790" s="10">
        <v>390517</v>
      </c>
    </row>
    <row r="1791" spans="1:4" ht="26.4" customHeight="1">
      <c r="A1791" s="10" t="s">
        <v>2051</v>
      </c>
      <c r="B1791" s="10">
        <v>9811886748</v>
      </c>
      <c r="C1791" s="10" t="s">
        <v>2040</v>
      </c>
      <c r="D1791" s="10">
        <v>264750</v>
      </c>
    </row>
    <row r="1792" spans="1:4" ht="26.4" customHeight="1">
      <c r="A1792" s="10" t="s">
        <v>2052</v>
      </c>
      <c r="B1792" s="10">
        <v>9711442671</v>
      </c>
      <c r="C1792" s="10" t="s">
        <v>2040</v>
      </c>
      <c r="D1792" s="10">
        <v>130943</v>
      </c>
    </row>
    <row r="1793" spans="1:4" ht="26.4" customHeight="1">
      <c r="A1793" s="10" t="s">
        <v>2053</v>
      </c>
      <c r="B1793" s="10">
        <v>9815338866</v>
      </c>
      <c r="C1793" s="10" t="s">
        <v>2040</v>
      </c>
      <c r="D1793" s="10">
        <v>426092</v>
      </c>
    </row>
    <row r="1794" spans="1:4" ht="26.4" customHeight="1">
      <c r="A1794" s="10" t="s">
        <v>2054</v>
      </c>
      <c r="B1794" s="10">
        <v>9313859191</v>
      </c>
      <c r="C1794" s="10" t="s">
        <v>2040</v>
      </c>
      <c r="D1794" s="10">
        <v>160518</v>
      </c>
    </row>
    <row r="1795" spans="1:4" ht="26.4" customHeight="1">
      <c r="A1795" s="10" t="s">
        <v>2055</v>
      </c>
      <c r="B1795" s="10">
        <v>9899586932</v>
      </c>
      <c r="C1795" s="10" t="s">
        <v>2038</v>
      </c>
      <c r="D1795" s="10">
        <v>454262</v>
      </c>
    </row>
    <row r="1796" spans="1:4" ht="26.4" customHeight="1">
      <c r="A1796" s="10" t="s">
        <v>2056</v>
      </c>
      <c r="B1796" s="10">
        <v>9891534785</v>
      </c>
      <c r="C1796" s="10" t="s">
        <v>2040</v>
      </c>
      <c r="D1796" s="10">
        <v>208986</v>
      </c>
    </row>
    <row r="1797" spans="1:4" ht="26.4" customHeight="1">
      <c r="A1797" s="10" t="s">
        <v>2057</v>
      </c>
      <c r="B1797" s="10">
        <v>9811594721</v>
      </c>
      <c r="C1797" s="10" t="s">
        <v>2040</v>
      </c>
      <c r="D1797" s="10">
        <v>279797</v>
      </c>
    </row>
    <row r="1798" spans="1:4" ht="26.4" customHeight="1">
      <c r="A1798" s="10" t="s">
        <v>2058</v>
      </c>
      <c r="B1798" s="10">
        <v>9891587875</v>
      </c>
      <c r="C1798" s="10" t="s">
        <v>2038</v>
      </c>
      <c r="D1798" s="10">
        <v>255651</v>
      </c>
    </row>
    <row r="1799" spans="1:4" ht="26.4" customHeight="1">
      <c r="A1799" s="10" t="s">
        <v>2059</v>
      </c>
      <c r="B1799" s="10">
        <v>9815989477</v>
      </c>
      <c r="C1799" s="10" t="s">
        <v>2040</v>
      </c>
      <c r="D1799" s="10">
        <v>373757</v>
      </c>
    </row>
    <row r="1800" spans="1:4" ht="26.4" customHeight="1">
      <c r="A1800" s="10" t="s">
        <v>2060</v>
      </c>
      <c r="B1800" s="10">
        <v>9311445345</v>
      </c>
      <c r="C1800" s="10" t="s">
        <v>2038</v>
      </c>
      <c r="D1800" s="10">
        <v>390632</v>
      </c>
    </row>
    <row r="1801" spans="1:4" ht="26.4" customHeight="1">
      <c r="A1801" s="10" t="s">
        <v>2061</v>
      </c>
      <c r="B1801" s="10">
        <v>9818527545</v>
      </c>
      <c r="C1801" s="10" t="s">
        <v>2040</v>
      </c>
      <c r="D1801" s="10">
        <v>283017</v>
      </c>
    </row>
    <row r="1802" spans="1:4" ht="26.4" customHeight="1">
      <c r="A1802" s="10" t="s">
        <v>2062</v>
      </c>
      <c r="B1802" s="10">
        <v>9811546561</v>
      </c>
      <c r="C1802" s="10" t="s">
        <v>2038</v>
      </c>
      <c r="D1802" s="10">
        <v>414297</v>
      </c>
    </row>
    <row r="1803" spans="1:4" ht="26.4" customHeight="1">
      <c r="A1803" s="10" t="s">
        <v>2063</v>
      </c>
      <c r="B1803" s="10">
        <v>9818256569</v>
      </c>
      <c r="C1803" s="10" t="s">
        <v>2040</v>
      </c>
      <c r="D1803" s="10">
        <v>446972</v>
      </c>
    </row>
    <row r="1804" spans="1:4" ht="26.4" customHeight="1">
      <c r="A1804" s="10" t="s">
        <v>2064</v>
      </c>
      <c r="B1804" s="10">
        <v>9995555275</v>
      </c>
      <c r="C1804" s="10" t="s">
        <v>2040</v>
      </c>
      <c r="D1804" s="10">
        <v>319077</v>
      </c>
    </row>
    <row r="1805" spans="1:4" ht="26.4" customHeight="1">
      <c r="A1805" s="10" t="s">
        <v>2065</v>
      </c>
      <c r="B1805" s="10">
        <v>9312443925</v>
      </c>
      <c r="C1805" s="10" t="s">
        <v>2038</v>
      </c>
      <c r="D1805" s="10">
        <v>386725</v>
      </c>
    </row>
    <row r="1806" spans="1:4" ht="26.4" customHeight="1">
      <c r="A1806" s="10" t="s">
        <v>2066</v>
      </c>
      <c r="B1806" s="10">
        <v>9815223522</v>
      </c>
      <c r="C1806" s="10" t="s">
        <v>2040</v>
      </c>
      <c r="D1806" s="10">
        <v>445381</v>
      </c>
    </row>
    <row r="1807" spans="1:4" ht="26.4" customHeight="1">
      <c r="A1807" s="10" t="s">
        <v>2067</v>
      </c>
      <c r="B1807" s="10">
        <v>9999745876</v>
      </c>
      <c r="C1807" s="10" t="s">
        <v>2040</v>
      </c>
      <c r="D1807" s="10">
        <v>264258</v>
      </c>
    </row>
    <row r="1808" spans="1:4" ht="26.4" customHeight="1">
      <c r="A1808" s="10" t="s">
        <v>2068</v>
      </c>
      <c r="B1808" s="10">
        <v>9871325777</v>
      </c>
      <c r="C1808" s="10" t="s">
        <v>2038</v>
      </c>
      <c r="D1808" s="10">
        <v>377208</v>
      </c>
    </row>
    <row r="1809" spans="1:4" ht="26.4" customHeight="1">
      <c r="A1809" s="10" t="s">
        <v>2069</v>
      </c>
      <c r="B1809" s="10">
        <v>9815255975</v>
      </c>
      <c r="C1809" s="10" t="s">
        <v>2038</v>
      </c>
      <c r="D1809" s="10">
        <v>404395</v>
      </c>
    </row>
    <row r="1810" spans="1:4" ht="26.4" customHeight="1">
      <c r="A1810" s="10" t="s">
        <v>2070</v>
      </c>
      <c r="B1810" s="10">
        <v>9815771477</v>
      </c>
      <c r="C1810" s="10" t="s">
        <v>2038</v>
      </c>
      <c r="D1810" s="10">
        <v>382152</v>
      </c>
    </row>
    <row r="1811" spans="1:4" ht="26.4" customHeight="1">
      <c r="A1811" s="10" t="s">
        <v>2071</v>
      </c>
      <c r="B1811" s="10">
        <v>9815267789</v>
      </c>
      <c r="C1811" s="10" t="s">
        <v>2040</v>
      </c>
      <c r="D1811" s="10">
        <v>173235</v>
      </c>
    </row>
    <row r="1812" spans="1:4" ht="26.4" customHeight="1">
      <c r="A1812" s="10" t="s">
        <v>2072</v>
      </c>
      <c r="B1812" s="10">
        <v>9871567727</v>
      </c>
      <c r="C1812" s="10" t="s">
        <v>2038</v>
      </c>
      <c r="D1812" s="10">
        <v>383175</v>
      </c>
    </row>
    <row r="1813" spans="1:4" ht="26.4" customHeight="1">
      <c r="A1813" s="10" t="s">
        <v>2073</v>
      </c>
      <c r="B1813" s="10">
        <v>9915855523</v>
      </c>
      <c r="C1813" s="10" t="s">
        <v>2038</v>
      </c>
      <c r="D1813" s="10">
        <v>488948</v>
      </c>
    </row>
    <row r="1814" spans="1:4" ht="26.4" customHeight="1">
      <c r="A1814" s="10" t="s">
        <v>2074</v>
      </c>
      <c r="B1814" s="10">
        <v>9811197121</v>
      </c>
      <c r="C1814" s="10" t="s">
        <v>2040</v>
      </c>
      <c r="D1814" s="10">
        <v>257270</v>
      </c>
    </row>
    <row r="1815" spans="1:4" ht="26.4" customHeight="1">
      <c r="A1815" s="10" t="s">
        <v>2075</v>
      </c>
      <c r="B1815" s="10">
        <v>9811417549</v>
      </c>
      <c r="C1815" s="10" t="s">
        <v>2040</v>
      </c>
      <c r="D1815" s="10">
        <v>404411</v>
      </c>
    </row>
    <row r="1816" spans="1:4" ht="26.4" customHeight="1">
      <c r="A1816" s="10" t="s">
        <v>2076</v>
      </c>
      <c r="B1816" s="10">
        <v>9654949393</v>
      </c>
      <c r="C1816" s="10" t="s">
        <v>2040</v>
      </c>
      <c r="D1816" s="10">
        <v>492927</v>
      </c>
    </row>
    <row r="1817" spans="1:4" ht="26.4" customHeight="1">
      <c r="A1817" s="10" t="s">
        <v>2077</v>
      </c>
      <c r="B1817" s="10">
        <v>9711252527</v>
      </c>
      <c r="C1817" s="10" t="s">
        <v>2038</v>
      </c>
      <c r="D1817" s="10">
        <v>420625</v>
      </c>
    </row>
    <row r="1818" spans="1:4" ht="26.4" customHeight="1">
      <c r="A1818" s="10" t="s">
        <v>2078</v>
      </c>
      <c r="B1818" s="10">
        <v>9818553299</v>
      </c>
      <c r="C1818" s="10" t="s">
        <v>2040</v>
      </c>
      <c r="D1818" s="10">
        <v>414322</v>
      </c>
    </row>
    <row r="1819" spans="1:4" ht="26.4" customHeight="1">
      <c r="A1819" s="10" t="s">
        <v>2079</v>
      </c>
      <c r="B1819" s="10">
        <v>7838693975</v>
      </c>
      <c r="C1819" s="10" t="s">
        <v>2040</v>
      </c>
      <c r="D1819" s="10">
        <v>118108</v>
      </c>
    </row>
    <row r="1820" spans="1:4" ht="26.4" customHeight="1">
      <c r="A1820" s="10" t="s">
        <v>2080</v>
      </c>
      <c r="B1820" s="10">
        <v>9811529429</v>
      </c>
      <c r="C1820" s="10" t="s">
        <v>2040</v>
      </c>
      <c r="D1820" s="10">
        <v>120429</v>
      </c>
    </row>
    <row r="1821" spans="1:4" ht="26.4" customHeight="1">
      <c r="A1821" s="10" t="s">
        <v>2081</v>
      </c>
      <c r="B1821" s="10">
        <v>9815924725</v>
      </c>
      <c r="C1821" s="10" t="s">
        <v>2040</v>
      </c>
      <c r="D1821" s="10">
        <v>377141</v>
      </c>
    </row>
    <row r="1822" spans="1:4" ht="26.4" customHeight="1">
      <c r="A1822" s="10" t="s">
        <v>2082</v>
      </c>
      <c r="B1822" s="10">
        <v>9873319933</v>
      </c>
      <c r="C1822" s="10" t="s">
        <v>2038</v>
      </c>
      <c r="D1822" s="10">
        <v>491139</v>
      </c>
    </row>
    <row r="1823" spans="1:4" ht="26.4" customHeight="1">
      <c r="A1823" s="10" t="s">
        <v>2083</v>
      </c>
      <c r="B1823" s="10">
        <v>9312283932</v>
      </c>
      <c r="C1823" s="10" t="s">
        <v>2040</v>
      </c>
      <c r="D1823" s="10">
        <v>397421</v>
      </c>
    </row>
    <row r="1824" spans="1:4" ht="26.4" customHeight="1">
      <c r="A1824" s="10" t="s">
        <v>2084</v>
      </c>
      <c r="B1824" s="10">
        <v>9995599998</v>
      </c>
      <c r="C1824" s="10" t="s">
        <v>2038</v>
      </c>
      <c r="D1824" s="10">
        <v>280500</v>
      </c>
    </row>
    <row r="1825" spans="1:4" ht="26.4" customHeight="1">
      <c r="A1825" s="10" t="s">
        <v>2085</v>
      </c>
      <c r="B1825" s="10">
        <v>9313258178</v>
      </c>
      <c r="C1825" s="10" t="s">
        <v>2040</v>
      </c>
      <c r="D1825" s="10">
        <v>329952</v>
      </c>
    </row>
    <row r="1826" spans="1:4" ht="26.4" customHeight="1">
      <c r="A1826" s="10" t="s">
        <v>2086</v>
      </c>
      <c r="B1826" s="10">
        <v>9312558729</v>
      </c>
      <c r="C1826" s="10" t="s">
        <v>2040</v>
      </c>
      <c r="D1826" s="10">
        <v>450427</v>
      </c>
    </row>
    <row r="1827" spans="1:4" ht="26.4" customHeight="1">
      <c r="A1827" s="10" t="s">
        <v>2087</v>
      </c>
      <c r="B1827" s="10">
        <v>9311445612</v>
      </c>
      <c r="C1827" s="10" t="s">
        <v>2040</v>
      </c>
      <c r="D1827" s="10">
        <v>172896</v>
      </c>
    </row>
    <row r="1828" spans="1:4" ht="26.4" customHeight="1">
      <c r="A1828" s="10" t="s">
        <v>2088</v>
      </c>
      <c r="B1828" s="10">
        <v>9815268775</v>
      </c>
      <c r="C1828" s="10" t="s">
        <v>2040</v>
      </c>
      <c r="D1828" s="10">
        <v>433648</v>
      </c>
    </row>
    <row r="1829" spans="1:4" ht="26.4" customHeight="1">
      <c r="A1829" s="10" t="s">
        <v>2089</v>
      </c>
      <c r="B1829" s="10">
        <v>8745915192</v>
      </c>
      <c r="C1829" s="10" t="s">
        <v>2038</v>
      </c>
      <c r="D1829" s="10">
        <v>294683</v>
      </c>
    </row>
    <row r="1830" spans="1:4" ht="26.4" customHeight="1">
      <c r="A1830" s="10" t="s">
        <v>2090</v>
      </c>
      <c r="B1830" s="10">
        <v>9311371954</v>
      </c>
      <c r="C1830" s="10" t="s">
        <v>2038</v>
      </c>
      <c r="D1830" s="10">
        <v>396706</v>
      </c>
    </row>
    <row r="1831" spans="1:4" ht="26.4" customHeight="1">
      <c r="A1831" s="10" t="s">
        <v>2091</v>
      </c>
      <c r="B1831" s="10">
        <v>9811472219</v>
      </c>
      <c r="C1831" s="10" t="s">
        <v>2038</v>
      </c>
      <c r="D1831" s="10">
        <v>277999</v>
      </c>
    </row>
    <row r="1832" spans="1:4" ht="26.4" customHeight="1">
      <c r="A1832" s="10" t="s">
        <v>2092</v>
      </c>
      <c r="B1832" s="10">
        <v>9811269292</v>
      </c>
      <c r="C1832" s="10" t="s">
        <v>2038</v>
      </c>
      <c r="D1832" s="10">
        <v>264668</v>
      </c>
    </row>
    <row r="1833" spans="1:4" ht="26.4" customHeight="1">
      <c r="A1833" s="10" t="s">
        <v>2093</v>
      </c>
      <c r="B1833" s="10">
        <v>9815128695</v>
      </c>
      <c r="C1833" s="10" t="s">
        <v>2038</v>
      </c>
      <c r="D1833" s="10">
        <v>421730</v>
      </c>
    </row>
    <row r="1834" spans="1:4" ht="26.4" customHeight="1">
      <c r="A1834" s="10" t="s">
        <v>2094</v>
      </c>
      <c r="B1834" s="10">
        <v>9815193139</v>
      </c>
      <c r="C1834" s="10" t="s">
        <v>2038</v>
      </c>
      <c r="D1834" s="10">
        <v>268775</v>
      </c>
    </row>
    <row r="1835" spans="1:4" ht="26.4" customHeight="1">
      <c r="A1835" s="10" t="s">
        <v>2095</v>
      </c>
      <c r="B1835" s="10">
        <v>9312834559</v>
      </c>
      <c r="C1835" s="10" t="s">
        <v>2038</v>
      </c>
      <c r="D1835" s="10">
        <v>383103</v>
      </c>
    </row>
    <row r="1836" spans="1:4" ht="26.4" customHeight="1">
      <c r="A1836" s="10" t="s">
        <v>2096</v>
      </c>
      <c r="B1836" s="10">
        <v>9311591237</v>
      </c>
      <c r="C1836" s="10" t="s">
        <v>2038</v>
      </c>
      <c r="D1836" s="10">
        <v>429878</v>
      </c>
    </row>
    <row r="1837" spans="1:4" ht="26.4" customHeight="1">
      <c r="A1837" s="10" t="s">
        <v>2097</v>
      </c>
      <c r="B1837" s="10">
        <v>9654135913</v>
      </c>
      <c r="C1837" s="10" t="s">
        <v>2038</v>
      </c>
      <c r="D1837" s="10">
        <v>216447</v>
      </c>
    </row>
    <row r="1838" spans="1:4" ht="26.4" customHeight="1">
      <c r="A1838" s="10" t="s">
        <v>512</v>
      </c>
      <c r="B1838" s="10">
        <v>9911155555</v>
      </c>
      <c r="C1838" s="10" t="s">
        <v>2038</v>
      </c>
      <c r="D1838" s="10">
        <v>158964</v>
      </c>
    </row>
    <row r="1839" spans="1:4" ht="26.4" customHeight="1">
      <c r="A1839" s="10" t="s">
        <v>2098</v>
      </c>
      <c r="B1839" s="10">
        <v>8865521784</v>
      </c>
      <c r="C1839" s="10" t="s">
        <v>2038</v>
      </c>
      <c r="D1839" s="10">
        <v>231139</v>
      </c>
    </row>
    <row r="1840" spans="1:4" ht="26.4" customHeight="1">
      <c r="A1840" s="10" t="s">
        <v>2099</v>
      </c>
      <c r="B1840" s="10">
        <v>8585921336</v>
      </c>
      <c r="C1840" s="10" t="s">
        <v>2038</v>
      </c>
      <c r="D1840" s="10">
        <v>198947</v>
      </c>
    </row>
    <row r="1841" spans="1:4" ht="26.4" customHeight="1">
      <c r="A1841" s="10" t="s">
        <v>2100</v>
      </c>
      <c r="B1841" s="10">
        <v>9811343737</v>
      </c>
      <c r="C1841" s="10" t="s">
        <v>2038</v>
      </c>
      <c r="D1841" s="10">
        <v>497213</v>
      </c>
    </row>
    <row r="1842" spans="1:4" ht="26.4" customHeight="1">
      <c r="A1842" s="10" t="s">
        <v>2101</v>
      </c>
      <c r="B1842" s="10">
        <v>9355154512</v>
      </c>
      <c r="C1842" s="10" t="s">
        <v>2038</v>
      </c>
      <c r="D1842" s="10">
        <v>139164</v>
      </c>
    </row>
    <row r="1843" spans="1:4" ht="26.4" customHeight="1">
      <c r="A1843" s="10" t="s">
        <v>2102</v>
      </c>
      <c r="B1843" s="10">
        <v>9711273682</v>
      </c>
      <c r="C1843" s="10" t="s">
        <v>2038</v>
      </c>
      <c r="D1843" s="10">
        <v>271965</v>
      </c>
    </row>
    <row r="1844" spans="1:4" ht="26.4" customHeight="1">
      <c r="A1844" s="10" t="s">
        <v>2103</v>
      </c>
      <c r="B1844" s="10">
        <v>9815462356</v>
      </c>
      <c r="C1844" s="10" t="s">
        <v>2038</v>
      </c>
      <c r="D1844" s="10">
        <v>267361</v>
      </c>
    </row>
    <row r="1845" spans="1:4" ht="26.4" customHeight="1">
      <c r="A1845" s="10" t="s">
        <v>2104</v>
      </c>
      <c r="B1845" s="10">
        <v>8865379586</v>
      </c>
      <c r="C1845" s="10" t="s">
        <v>2038</v>
      </c>
      <c r="D1845" s="10">
        <v>299425</v>
      </c>
    </row>
    <row r="1846" spans="1:4" ht="26.4" customHeight="1">
      <c r="A1846" s="10" t="s">
        <v>2105</v>
      </c>
      <c r="B1846" s="10">
        <v>8586868628</v>
      </c>
      <c r="C1846" s="10" t="s">
        <v>2038</v>
      </c>
      <c r="D1846" s="10">
        <v>369021</v>
      </c>
    </row>
    <row r="1847" spans="1:4" ht="26.4" customHeight="1">
      <c r="A1847" s="10" t="s">
        <v>2106</v>
      </c>
      <c r="B1847" s="10">
        <v>9811272965</v>
      </c>
      <c r="C1847" s="10" t="s">
        <v>2038</v>
      </c>
      <c r="D1847" s="10">
        <v>489464</v>
      </c>
    </row>
    <row r="1848" spans="1:4" ht="26.4" customHeight="1">
      <c r="A1848" s="10" t="s">
        <v>2107</v>
      </c>
      <c r="B1848" s="10">
        <v>9815665675</v>
      </c>
      <c r="C1848" s="10" t="s">
        <v>2038</v>
      </c>
      <c r="D1848" s="10">
        <v>332060</v>
      </c>
    </row>
    <row r="1849" spans="1:4" ht="26.4" customHeight="1">
      <c r="A1849" s="10" t="s">
        <v>2108</v>
      </c>
      <c r="B1849" s="10">
        <v>9999959516</v>
      </c>
      <c r="C1849" s="10" t="s">
        <v>2038</v>
      </c>
      <c r="D1849" s="10">
        <v>464272</v>
      </c>
    </row>
    <row r="1850" spans="1:4" ht="26.4" customHeight="1">
      <c r="A1850" s="10" t="s">
        <v>2109</v>
      </c>
      <c r="B1850" s="10">
        <v>9815293678</v>
      </c>
      <c r="C1850" s="10" t="s">
        <v>2110</v>
      </c>
      <c r="D1850" s="10">
        <v>211357</v>
      </c>
    </row>
    <row r="1851" spans="1:4" ht="26.4" customHeight="1">
      <c r="A1851" s="10" t="s">
        <v>2111</v>
      </c>
      <c r="B1851" s="10">
        <v>8855391552</v>
      </c>
      <c r="C1851" s="10" t="s">
        <v>2112</v>
      </c>
      <c r="D1851" s="10">
        <v>323832</v>
      </c>
    </row>
    <row r="1852" spans="1:4" ht="26.4" customHeight="1">
      <c r="A1852" s="10" t="s">
        <v>2113</v>
      </c>
      <c r="B1852" s="10">
        <v>9815236148</v>
      </c>
      <c r="C1852" s="10" t="s">
        <v>2112</v>
      </c>
      <c r="D1852" s="10">
        <v>288450</v>
      </c>
    </row>
    <row r="1853" spans="1:4" ht="26.4" customHeight="1">
      <c r="A1853" s="10" t="s">
        <v>2114</v>
      </c>
      <c r="B1853" s="10">
        <v>9999145142</v>
      </c>
      <c r="C1853" s="10" t="s">
        <v>2112</v>
      </c>
      <c r="D1853" s="10">
        <v>342562</v>
      </c>
    </row>
    <row r="1854" spans="1:4" ht="26.4" customHeight="1">
      <c r="A1854" s="10" t="s">
        <v>2115</v>
      </c>
      <c r="B1854" s="10">
        <v>9565955552</v>
      </c>
      <c r="C1854" s="10" t="s">
        <v>2112</v>
      </c>
      <c r="D1854" s="10">
        <v>292853</v>
      </c>
    </row>
    <row r="1855" spans="1:4" ht="26.4" customHeight="1">
      <c r="A1855" s="10" t="s">
        <v>2116</v>
      </c>
      <c r="B1855" s="10">
        <v>9999458844</v>
      </c>
      <c r="C1855" s="10" t="s">
        <v>2112</v>
      </c>
      <c r="D1855" s="10">
        <v>225211</v>
      </c>
    </row>
    <row r="1856" spans="1:4" ht="26.4" customHeight="1">
      <c r="A1856" s="10" t="s">
        <v>2117</v>
      </c>
      <c r="B1856" s="10">
        <v>9313736834</v>
      </c>
      <c r="C1856" s="10" t="s">
        <v>2118</v>
      </c>
      <c r="D1856" s="10">
        <v>186767</v>
      </c>
    </row>
    <row r="1857" spans="1:4" ht="26.4" customHeight="1">
      <c r="A1857" s="10" t="s">
        <v>2119</v>
      </c>
      <c r="B1857" s="10">
        <v>9355887767</v>
      </c>
      <c r="C1857" s="10" t="s">
        <v>2118</v>
      </c>
      <c r="D1857" s="10">
        <v>101154</v>
      </c>
    </row>
    <row r="1858" spans="1:4" ht="26.4" customHeight="1">
      <c r="A1858" s="10" t="s">
        <v>2120</v>
      </c>
      <c r="B1858" s="10">
        <v>9868546752</v>
      </c>
      <c r="C1858" s="10" t="s">
        <v>2118</v>
      </c>
      <c r="D1858" s="10">
        <v>377436</v>
      </c>
    </row>
    <row r="1859" spans="1:4" ht="26.4" customHeight="1">
      <c r="A1859" s="10" t="s">
        <v>2121</v>
      </c>
      <c r="B1859" s="10">
        <v>9811115541</v>
      </c>
      <c r="C1859" s="10" t="s">
        <v>2112</v>
      </c>
      <c r="D1859" s="10">
        <v>408550</v>
      </c>
    </row>
    <row r="1860" spans="1:4" ht="26.4" customHeight="1">
      <c r="A1860" s="10" t="s">
        <v>2122</v>
      </c>
      <c r="B1860" s="10">
        <v>9815468453</v>
      </c>
      <c r="C1860" s="10" t="s">
        <v>2118</v>
      </c>
      <c r="D1860" s="10">
        <v>289856</v>
      </c>
    </row>
    <row r="1861" spans="1:4" ht="26.4" customHeight="1">
      <c r="A1861" s="10" t="s">
        <v>2123</v>
      </c>
      <c r="B1861" s="10">
        <v>9312541914</v>
      </c>
      <c r="C1861" s="10" t="s">
        <v>2118</v>
      </c>
      <c r="D1861" s="10">
        <v>326362</v>
      </c>
    </row>
    <row r="1862" spans="1:4" ht="26.4" customHeight="1">
      <c r="A1862" s="10" t="s">
        <v>2124</v>
      </c>
      <c r="B1862" s="10">
        <v>9899163771</v>
      </c>
      <c r="C1862" s="10" t="s">
        <v>2118</v>
      </c>
      <c r="D1862" s="10">
        <v>158246</v>
      </c>
    </row>
    <row r="1863" spans="1:4" ht="26.4" customHeight="1">
      <c r="A1863" s="10" t="s">
        <v>2125</v>
      </c>
      <c r="B1863" s="10">
        <v>9868432135</v>
      </c>
      <c r="C1863" s="10" t="s">
        <v>2118</v>
      </c>
      <c r="D1863" s="10">
        <v>189258</v>
      </c>
    </row>
    <row r="1864" spans="1:4" ht="26.4" customHeight="1">
      <c r="A1864" s="10" t="s">
        <v>2126</v>
      </c>
      <c r="B1864" s="10">
        <v>9873791599</v>
      </c>
      <c r="C1864" s="10" t="s">
        <v>2118</v>
      </c>
      <c r="D1864" s="10">
        <v>348839</v>
      </c>
    </row>
    <row r="1865" spans="1:4" ht="26.4" customHeight="1">
      <c r="A1865" s="10" t="s">
        <v>2127</v>
      </c>
      <c r="B1865" s="10">
        <v>9873651775</v>
      </c>
      <c r="C1865" s="10" t="s">
        <v>2112</v>
      </c>
      <c r="D1865" s="10">
        <v>430663</v>
      </c>
    </row>
    <row r="1866" spans="1:4" ht="26.4" customHeight="1">
      <c r="A1866" s="10" t="s">
        <v>2128</v>
      </c>
      <c r="B1866" s="10">
        <v>9891415373</v>
      </c>
      <c r="C1866" s="10" t="s">
        <v>2118</v>
      </c>
      <c r="D1866" s="10">
        <v>235434</v>
      </c>
    </row>
    <row r="1867" spans="1:4" ht="26.4" customHeight="1">
      <c r="A1867" s="10" t="s">
        <v>2129</v>
      </c>
      <c r="B1867" s="10">
        <v>9811681151</v>
      </c>
      <c r="C1867" s="10" t="s">
        <v>2118</v>
      </c>
      <c r="D1867" s="10">
        <v>117444</v>
      </c>
    </row>
    <row r="1868" spans="1:4" ht="26.4" customHeight="1">
      <c r="A1868" s="10" t="s">
        <v>2130</v>
      </c>
      <c r="B1868" s="10">
        <v>9999632427</v>
      </c>
      <c r="C1868" s="10" t="s">
        <v>2118</v>
      </c>
      <c r="D1868" s="10">
        <v>135387</v>
      </c>
    </row>
    <row r="1869" spans="1:4" ht="26.4" customHeight="1">
      <c r="A1869" s="10" t="s">
        <v>2131</v>
      </c>
      <c r="B1869" s="10">
        <v>9968577347</v>
      </c>
      <c r="C1869" s="10" t="s">
        <v>2112</v>
      </c>
      <c r="D1869" s="10">
        <v>264572</v>
      </c>
    </row>
    <row r="1870" spans="1:4" ht="26.4" customHeight="1">
      <c r="A1870" s="10" t="s">
        <v>2132</v>
      </c>
      <c r="B1870" s="10">
        <v>9655316881</v>
      </c>
      <c r="C1870" s="10" t="s">
        <v>2118</v>
      </c>
      <c r="D1870" s="10">
        <v>219805</v>
      </c>
    </row>
    <row r="1871" spans="1:4" ht="26.4" customHeight="1">
      <c r="A1871" s="10" t="s">
        <v>2133</v>
      </c>
      <c r="B1871" s="10">
        <v>9312667366</v>
      </c>
      <c r="C1871" s="10" t="s">
        <v>2118</v>
      </c>
      <c r="D1871" s="10">
        <v>391179</v>
      </c>
    </row>
    <row r="1872" spans="1:4" ht="26.4" customHeight="1">
      <c r="A1872" s="10" t="s">
        <v>2134</v>
      </c>
      <c r="B1872" s="10">
        <v>9818749358</v>
      </c>
      <c r="C1872" s="10" t="s">
        <v>2118</v>
      </c>
      <c r="D1872" s="10">
        <v>141291</v>
      </c>
    </row>
    <row r="1873" spans="1:4" ht="26.4" customHeight="1">
      <c r="A1873" s="10" t="s">
        <v>2135</v>
      </c>
      <c r="B1873" s="10">
        <v>9971718226</v>
      </c>
      <c r="C1873" s="10" t="s">
        <v>2112</v>
      </c>
      <c r="D1873" s="10">
        <v>492401</v>
      </c>
    </row>
    <row r="1874" spans="1:4" ht="26.4" customHeight="1">
      <c r="A1874" s="10" t="s">
        <v>2136</v>
      </c>
      <c r="B1874" s="10">
        <v>9915445816</v>
      </c>
      <c r="C1874" s="10" t="s">
        <v>2118</v>
      </c>
      <c r="D1874" s="10">
        <v>242491</v>
      </c>
    </row>
    <row r="1875" spans="1:4" ht="26.4" customHeight="1">
      <c r="A1875" s="10" t="s">
        <v>2137</v>
      </c>
      <c r="B1875" s="10">
        <v>9899719535</v>
      </c>
      <c r="C1875" s="10" t="s">
        <v>2118</v>
      </c>
      <c r="D1875" s="10">
        <v>257352</v>
      </c>
    </row>
    <row r="1876" spans="1:4" ht="26.4" customHeight="1">
      <c r="A1876" s="10" t="s">
        <v>2138</v>
      </c>
      <c r="B1876" s="10">
        <v>9213652825</v>
      </c>
      <c r="C1876" s="10" t="s">
        <v>2118</v>
      </c>
      <c r="D1876" s="10">
        <v>333401</v>
      </c>
    </row>
    <row r="1877" spans="1:4" ht="26.4" customHeight="1">
      <c r="A1877" s="10" t="s">
        <v>2139</v>
      </c>
      <c r="B1877" s="10">
        <v>9315577655</v>
      </c>
      <c r="C1877" s="10" t="s">
        <v>2118</v>
      </c>
      <c r="D1877" s="10">
        <v>453961</v>
      </c>
    </row>
    <row r="1878" spans="1:4" ht="26.4" customHeight="1">
      <c r="A1878" s="10" t="s">
        <v>2140</v>
      </c>
      <c r="B1878" s="10">
        <v>9915655461</v>
      </c>
      <c r="C1878" s="10" t="s">
        <v>2118</v>
      </c>
      <c r="D1878" s="10">
        <v>238365</v>
      </c>
    </row>
    <row r="1879" spans="1:4" ht="26.4" customHeight="1">
      <c r="A1879" s="10" t="s">
        <v>2141</v>
      </c>
      <c r="B1879" s="10">
        <v>9654549755</v>
      </c>
      <c r="C1879" s="10" t="s">
        <v>2118</v>
      </c>
      <c r="D1879" s="10">
        <v>243248</v>
      </c>
    </row>
    <row r="1880" spans="1:4" ht="26.4" customHeight="1">
      <c r="A1880" s="10" t="s">
        <v>2142</v>
      </c>
      <c r="B1880" s="10">
        <v>8755519551</v>
      </c>
      <c r="C1880" s="10" t="s">
        <v>2118</v>
      </c>
      <c r="D1880" s="10">
        <v>424015</v>
      </c>
    </row>
    <row r="1881" spans="1:4" ht="26.4" customHeight="1">
      <c r="A1881" s="10" t="s">
        <v>2143</v>
      </c>
      <c r="B1881" s="10">
        <v>9891614572</v>
      </c>
      <c r="C1881" s="10" t="s">
        <v>2118</v>
      </c>
      <c r="D1881" s="10">
        <v>362663</v>
      </c>
    </row>
    <row r="1882" spans="1:4" ht="26.4" customHeight="1">
      <c r="A1882" s="10" t="s">
        <v>2144</v>
      </c>
      <c r="B1882" s="10">
        <v>9815254789</v>
      </c>
      <c r="C1882" s="10" t="s">
        <v>2118</v>
      </c>
      <c r="D1882" s="10">
        <v>392532</v>
      </c>
    </row>
    <row r="1883" spans="1:4" ht="26.4" customHeight="1">
      <c r="A1883" s="10" t="s">
        <v>2145</v>
      </c>
      <c r="B1883" s="10">
        <v>8755998488</v>
      </c>
      <c r="C1883" s="10" t="s">
        <v>2112</v>
      </c>
      <c r="D1883" s="10">
        <v>149886</v>
      </c>
    </row>
    <row r="1884" spans="1:4" ht="26.4" customHeight="1">
      <c r="A1884" s="10" t="s">
        <v>2146</v>
      </c>
      <c r="B1884" s="10">
        <v>9212317521</v>
      </c>
      <c r="C1884" s="10" t="s">
        <v>2112</v>
      </c>
      <c r="D1884" s="10">
        <v>155863</v>
      </c>
    </row>
    <row r="1885" spans="1:4" ht="26.4" customHeight="1">
      <c r="A1885" s="10" t="s">
        <v>2147</v>
      </c>
      <c r="B1885" s="10">
        <v>9971911137</v>
      </c>
      <c r="C1885" s="10" t="s">
        <v>2118</v>
      </c>
      <c r="D1885" s="10">
        <v>310134</v>
      </c>
    </row>
    <row r="1886" spans="1:4" ht="26.4" customHeight="1">
      <c r="A1886" s="10" t="s">
        <v>2148</v>
      </c>
      <c r="B1886" s="10">
        <v>7553652355</v>
      </c>
      <c r="C1886" s="10" t="s">
        <v>2118</v>
      </c>
      <c r="D1886" s="10">
        <v>314987</v>
      </c>
    </row>
    <row r="1887" spans="1:4" ht="26.4" customHeight="1">
      <c r="A1887" s="10" t="s">
        <v>2149</v>
      </c>
      <c r="B1887" s="10">
        <v>9971723595</v>
      </c>
      <c r="C1887" s="10" t="s">
        <v>2112</v>
      </c>
      <c r="D1887" s="10">
        <v>455731</v>
      </c>
    </row>
    <row r="1888" spans="1:4" ht="26.4" customHeight="1">
      <c r="A1888" s="10" t="s">
        <v>2150</v>
      </c>
      <c r="B1888" s="10">
        <v>9545521977</v>
      </c>
      <c r="C1888" s="10" t="s">
        <v>2118</v>
      </c>
      <c r="D1888" s="10">
        <v>268296</v>
      </c>
    </row>
    <row r="1889" spans="1:4" ht="26.4" customHeight="1">
      <c r="A1889" s="10" t="s">
        <v>2151</v>
      </c>
      <c r="B1889" s="10">
        <v>9871219411</v>
      </c>
      <c r="C1889" s="10" t="s">
        <v>2118</v>
      </c>
      <c r="D1889" s="10">
        <v>383149</v>
      </c>
    </row>
    <row r="1890" spans="1:4" ht="26.4" customHeight="1">
      <c r="A1890" s="10" t="s">
        <v>674</v>
      </c>
      <c r="B1890" s="10">
        <v>9268135418</v>
      </c>
      <c r="C1890" s="10" t="s">
        <v>2118</v>
      </c>
      <c r="D1890" s="10">
        <v>166406</v>
      </c>
    </row>
    <row r="1891" spans="1:4" ht="26.4" customHeight="1">
      <c r="A1891" s="10" t="s">
        <v>2152</v>
      </c>
      <c r="B1891" s="10">
        <v>9811153535</v>
      </c>
      <c r="C1891" s="10" t="s">
        <v>2118</v>
      </c>
      <c r="D1891" s="10">
        <v>102111</v>
      </c>
    </row>
    <row r="1892" spans="1:4" ht="26.4" customHeight="1">
      <c r="A1892" s="10" t="s">
        <v>2153</v>
      </c>
      <c r="B1892" s="10">
        <v>9565321615</v>
      </c>
      <c r="C1892" s="10" t="s">
        <v>2118</v>
      </c>
      <c r="D1892" s="10">
        <v>391731</v>
      </c>
    </row>
    <row r="1893" spans="1:4" ht="26.4" customHeight="1">
      <c r="A1893" s="10" t="s">
        <v>2154</v>
      </c>
      <c r="B1893" s="10">
        <v>9815631612</v>
      </c>
      <c r="C1893" s="10" t="s">
        <v>2112</v>
      </c>
      <c r="D1893" s="10">
        <v>224058</v>
      </c>
    </row>
    <row r="1894" spans="1:4" ht="26.4" customHeight="1">
      <c r="A1894" s="10" t="s">
        <v>2155</v>
      </c>
      <c r="B1894" s="10">
        <v>9811479985</v>
      </c>
      <c r="C1894" s="10" t="s">
        <v>2118</v>
      </c>
      <c r="D1894" s="10">
        <v>447401</v>
      </c>
    </row>
    <row r="1895" spans="1:4" ht="26.4" customHeight="1">
      <c r="A1895" s="10" t="s">
        <v>2156</v>
      </c>
      <c r="B1895" s="10">
        <v>9899255195</v>
      </c>
      <c r="C1895" s="10" t="s">
        <v>2118</v>
      </c>
      <c r="D1895" s="10">
        <v>387038</v>
      </c>
    </row>
    <row r="1896" spans="1:4" ht="26.4" customHeight="1">
      <c r="A1896" s="10" t="s">
        <v>2157</v>
      </c>
      <c r="B1896" s="10">
        <v>9355135479</v>
      </c>
      <c r="C1896" s="10" t="s">
        <v>2112</v>
      </c>
      <c r="D1896" s="10">
        <v>299343</v>
      </c>
    </row>
    <row r="1897" spans="1:4" ht="26.4" customHeight="1">
      <c r="A1897" s="10" t="s">
        <v>2158</v>
      </c>
      <c r="B1897" s="10">
        <v>9871154643</v>
      </c>
      <c r="C1897" s="10" t="s">
        <v>2112</v>
      </c>
      <c r="D1897" s="10">
        <v>163591</v>
      </c>
    </row>
    <row r="1898" spans="1:4" ht="26.4" customHeight="1">
      <c r="A1898" s="10" t="s">
        <v>2159</v>
      </c>
      <c r="B1898" s="10">
        <v>9818866943</v>
      </c>
      <c r="C1898" s="10" t="s">
        <v>2118</v>
      </c>
      <c r="D1898" s="10">
        <v>105238</v>
      </c>
    </row>
    <row r="1899" spans="1:4" ht="26.4" customHeight="1">
      <c r="A1899" s="10" t="s">
        <v>2160</v>
      </c>
      <c r="B1899" s="10">
        <v>9213335562</v>
      </c>
      <c r="C1899" s="10" t="s">
        <v>2118</v>
      </c>
      <c r="D1899" s="10">
        <v>203090</v>
      </c>
    </row>
    <row r="1900" spans="1:4" ht="26.4" customHeight="1">
      <c r="A1900" s="10" t="s">
        <v>2161</v>
      </c>
      <c r="B1900" s="10">
        <v>9815156841</v>
      </c>
      <c r="C1900" s="10" t="s">
        <v>2118</v>
      </c>
      <c r="D1900" s="10">
        <v>457067</v>
      </c>
    </row>
    <row r="1901" spans="1:4" ht="26.4" customHeight="1">
      <c r="A1901" s="10" t="s">
        <v>2162</v>
      </c>
      <c r="B1901" s="10">
        <v>9565259953</v>
      </c>
      <c r="C1901" s="10" t="s">
        <v>2112</v>
      </c>
      <c r="D1901" s="10">
        <v>338521</v>
      </c>
    </row>
    <row r="1902" spans="1:4" ht="26.4" customHeight="1">
      <c r="A1902" s="10" t="s">
        <v>2163</v>
      </c>
      <c r="B1902" s="10">
        <v>9255857656</v>
      </c>
      <c r="C1902" s="10" t="s">
        <v>2118</v>
      </c>
      <c r="D1902" s="10">
        <v>142293</v>
      </c>
    </row>
    <row r="1903" spans="1:4" ht="26.4" customHeight="1">
      <c r="A1903" s="10" t="s">
        <v>2164</v>
      </c>
      <c r="B1903" s="10">
        <v>9718555945</v>
      </c>
      <c r="C1903" s="10" t="s">
        <v>2112</v>
      </c>
      <c r="D1903" s="10">
        <v>129798</v>
      </c>
    </row>
    <row r="1904" spans="1:4" ht="26.4" customHeight="1">
      <c r="A1904" s="10" t="s">
        <v>2165</v>
      </c>
      <c r="B1904" s="10">
        <v>9873811358</v>
      </c>
      <c r="C1904" s="10" t="s">
        <v>2112</v>
      </c>
      <c r="D1904" s="10">
        <v>321456</v>
      </c>
    </row>
    <row r="1905" spans="1:4" ht="26.4" customHeight="1">
      <c r="A1905" s="10" t="s">
        <v>576</v>
      </c>
      <c r="B1905" s="10">
        <v>9911795774</v>
      </c>
      <c r="C1905" s="10" t="s">
        <v>2112</v>
      </c>
      <c r="D1905" s="10">
        <v>344875</v>
      </c>
    </row>
    <row r="1906" spans="1:4" ht="26.4" customHeight="1">
      <c r="A1906" s="10" t="s">
        <v>2166</v>
      </c>
      <c r="B1906" s="10">
        <v>9868199535</v>
      </c>
      <c r="C1906" s="10" t="s">
        <v>2112</v>
      </c>
      <c r="D1906" s="10">
        <v>289054</v>
      </c>
    </row>
    <row r="1907" spans="1:4" ht="26.4" customHeight="1">
      <c r="A1907" s="10" t="s">
        <v>2167</v>
      </c>
      <c r="B1907" s="10">
        <v>9958291855</v>
      </c>
      <c r="C1907" s="10" t="s">
        <v>2112</v>
      </c>
      <c r="D1907" s="10">
        <v>437157</v>
      </c>
    </row>
    <row r="1908" spans="1:4" ht="26.4" customHeight="1">
      <c r="A1908" s="10" t="s">
        <v>2168</v>
      </c>
      <c r="B1908" s="10">
        <v>9815872985</v>
      </c>
      <c r="C1908" s="10" t="s">
        <v>2112</v>
      </c>
      <c r="D1908" s="10">
        <v>142297</v>
      </c>
    </row>
    <row r="1909" spans="1:4" ht="26.4" customHeight="1">
      <c r="A1909" s="10" t="s">
        <v>2169</v>
      </c>
      <c r="B1909" s="10">
        <v>9811129183</v>
      </c>
      <c r="C1909" s="10" t="s">
        <v>2112</v>
      </c>
      <c r="D1909" s="10">
        <v>209084</v>
      </c>
    </row>
    <row r="1910" spans="1:4" ht="26.4" customHeight="1">
      <c r="A1910" s="10" t="s">
        <v>2170</v>
      </c>
      <c r="B1910" s="10">
        <v>9899457555</v>
      </c>
      <c r="C1910" s="10" t="s">
        <v>2112</v>
      </c>
      <c r="D1910" s="10">
        <v>293881</v>
      </c>
    </row>
    <row r="1911" spans="1:4" ht="26.4" customHeight="1">
      <c r="A1911" s="10" t="s">
        <v>2171</v>
      </c>
      <c r="B1911" s="10">
        <v>9815858228</v>
      </c>
      <c r="C1911" s="10" t="s">
        <v>2118</v>
      </c>
      <c r="D1911" s="10">
        <v>340148</v>
      </c>
    </row>
    <row r="1912" spans="1:4" ht="26.4" customHeight="1">
      <c r="A1912" s="10" t="s">
        <v>2172</v>
      </c>
      <c r="B1912" s="10">
        <v>9212381835</v>
      </c>
      <c r="C1912" s="10" t="s">
        <v>2118</v>
      </c>
      <c r="D1912" s="10">
        <v>245190</v>
      </c>
    </row>
    <row r="1913" spans="1:4" ht="26.4" customHeight="1">
      <c r="A1913" s="10" t="s">
        <v>2173</v>
      </c>
      <c r="B1913" s="10">
        <v>9818544424</v>
      </c>
      <c r="C1913" s="10" t="s">
        <v>2118</v>
      </c>
      <c r="D1913" s="10">
        <v>466298</v>
      </c>
    </row>
    <row r="1914" spans="1:4" ht="26.4" customHeight="1">
      <c r="A1914" s="10" t="s">
        <v>2174</v>
      </c>
      <c r="B1914" s="10">
        <v>9911677556</v>
      </c>
      <c r="C1914" s="10" t="s">
        <v>2118</v>
      </c>
      <c r="D1914" s="10">
        <v>120677</v>
      </c>
    </row>
    <row r="1915" spans="1:4" ht="26.4" customHeight="1">
      <c r="A1915" s="10" t="s">
        <v>2175</v>
      </c>
      <c r="B1915" s="10">
        <v>9278691445</v>
      </c>
      <c r="C1915" s="10" t="s">
        <v>2118</v>
      </c>
      <c r="D1915" s="10">
        <v>283446</v>
      </c>
    </row>
    <row r="1916" spans="1:4" ht="26.4" customHeight="1">
      <c r="A1916" s="10" t="s">
        <v>2176</v>
      </c>
      <c r="B1916" s="10">
        <v>9899676751</v>
      </c>
      <c r="C1916" s="10" t="s">
        <v>2112</v>
      </c>
      <c r="D1916" s="10">
        <v>165090</v>
      </c>
    </row>
    <row r="1917" spans="1:4" ht="26.4" customHeight="1">
      <c r="A1917" s="10" t="s">
        <v>2177</v>
      </c>
      <c r="B1917" s="10">
        <v>9315568822</v>
      </c>
      <c r="C1917" s="10" t="s">
        <v>2118</v>
      </c>
      <c r="D1917" s="10">
        <v>322567</v>
      </c>
    </row>
    <row r="1918" spans="1:4" ht="26.4" customHeight="1">
      <c r="A1918" s="10" t="s">
        <v>2178</v>
      </c>
      <c r="B1918" s="10">
        <v>9289313755</v>
      </c>
      <c r="C1918" s="10" t="s">
        <v>2118</v>
      </c>
      <c r="D1918" s="10">
        <v>399375</v>
      </c>
    </row>
    <row r="1919" spans="1:4" ht="26.4" customHeight="1">
      <c r="A1919" s="10" t="s">
        <v>2179</v>
      </c>
      <c r="B1919" s="10">
        <v>8865456854</v>
      </c>
      <c r="C1919" s="10" t="s">
        <v>2118</v>
      </c>
      <c r="D1919" s="10">
        <v>262732</v>
      </c>
    </row>
    <row r="1920" spans="1:4" ht="26.4" customHeight="1">
      <c r="A1920" s="10" t="s">
        <v>2180</v>
      </c>
      <c r="B1920" s="10">
        <v>9899321525</v>
      </c>
      <c r="C1920" s="10" t="s">
        <v>2112</v>
      </c>
      <c r="D1920" s="10">
        <v>392020</v>
      </c>
    </row>
    <row r="1921" spans="1:4" ht="26.4" customHeight="1">
      <c r="A1921" s="10" t="s">
        <v>2181</v>
      </c>
      <c r="B1921" s="10">
        <v>9711224645</v>
      </c>
      <c r="C1921" s="10" t="s">
        <v>2118</v>
      </c>
      <c r="D1921" s="10">
        <v>365091</v>
      </c>
    </row>
    <row r="1922" spans="1:4" ht="26.4" customHeight="1">
      <c r="A1922" s="10" t="s">
        <v>2182</v>
      </c>
      <c r="B1922" s="10">
        <v>9211353645</v>
      </c>
      <c r="C1922" s="10" t="s">
        <v>2118</v>
      </c>
      <c r="D1922" s="10">
        <v>165705</v>
      </c>
    </row>
    <row r="1923" spans="1:4" ht="26.4" customHeight="1">
      <c r="A1923" s="10" t="s">
        <v>2183</v>
      </c>
      <c r="B1923" s="10">
        <v>9873414597</v>
      </c>
      <c r="C1923" s="10" t="s">
        <v>2118</v>
      </c>
      <c r="D1923" s="10">
        <v>373359</v>
      </c>
    </row>
    <row r="1924" spans="1:4" ht="26.4" customHeight="1">
      <c r="A1924" s="10" t="s">
        <v>610</v>
      </c>
      <c r="B1924" s="10">
        <v>9582534131</v>
      </c>
      <c r="C1924" s="10" t="s">
        <v>2118</v>
      </c>
      <c r="D1924" s="10">
        <v>164232</v>
      </c>
    </row>
    <row r="1925" spans="1:4" ht="26.4" customHeight="1">
      <c r="A1925" s="10" t="s">
        <v>2184</v>
      </c>
      <c r="B1925" s="10">
        <v>9811837857</v>
      </c>
      <c r="C1925" s="10" t="s">
        <v>2118</v>
      </c>
      <c r="D1925" s="10">
        <v>359567</v>
      </c>
    </row>
    <row r="1926" spans="1:4" ht="26.4" customHeight="1">
      <c r="A1926" s="10" t="s">
        <v>2185</v>
      </c>
      <c r="B1926" s="10">
        <v>9811155435</v>
      </c>
      <c r="C1926" s="10" t="s">
        <v>2118</v>
      </c>
      <c r="D1926" s="10">
        <v>391131</v>
      </c>
    </row>
    <row r="1927" spans="1:4" ht="26.4" customHeight="1">
      <c r="A1927" s="10" t="s">
        <v>2186</v>
      </c>
      <c r="B1927" s="10">
        <v>9655725678</v>
      </c>
      <c r="C1927" s="10" t="s">
        <v>2118</v>
      </c>
      <c r="D1927" s="10">
        <v>132499</v>
      </c>
    </row>
    <row r="1928" spans="1:4" ht="26.4" customHeight="1">
      <c r="A1928" s="10" t="s">
        <v>2187</v>
      </c>
      <c r="B1928" s="10">
        <v>8855228285</v>
      </c>
      <c r="C1928" s="10" t="s">
        <v>2118</v>
      </c>
      <c r="D1928" s="10">
        <v>390239</v>
      </c>
    </row>
    <row r="1929" spans="1:4" ht="26.4" customHeight="1">
      <c r="A1929" s="10" t="s">
        <v>2188</v>
      </c>
      <c r="B1929" s="10">
        <v>9811445528</v>
      </c>
      <c r="C1929" s="10" t="s">
        <v>2112</v>
      </c>
      <c r="D1929" s="10">
        <v>495391</v>
      </c>
    </row>
    <row r="1930" spans="1:4" ht="26.4" customHeight="1">
      <c r="A1930" s="10" t="s">
        <v>2189</v>
      </c>
      <c r="B1930" s="10">
        <v>9915776232</v>
      </c>
      <c r="C1930" s="10" t="s">
        <v>2118</v>
      </c>
      <c r="D1930" s="10">
        <v>136228</v>
      </c>
    </row>
    <row r="1931" spans="1:4" ht="26.4" customHeight="1">
      <c r="A1931" s="10" t="s">
        <v>2190</v>
      </c>
      <c r="B1931" s="10">
        <v>9999292677</v>
      </c>
      <c r="C1931" s="10" t="s">
        <v>2118</v>
      </c>
      <c r="D1931" s="10">
        <v>213633</v>
      </c>
    </row>
    <row r="1932" spans="1:4" ht="26.4" customHeight="1">
      <c r="A1932" s="10" t="s">
        <v>2191</v>
      </c>
      <c r="B1932" s="10">
        <v>9215599594</v>
      </c>
      <c r="C1932" s="10" t="s">
        <v>2118</v>
      </c>
      <c r="D1932" s="10">
        <v>150131</v>
      </c>
    </row>
    <row r="1933" spans="1:4" ht="26.4" customHeight="1">
      <c r="A1933" s="10" t="s">
        <v>2192</v>
      </c>
      <c r="B1933" s="10">
        <v>9811523564</v>
      </c>
      <c r="C1933" s="10" t="s">
        <v>2118</v>
      </c>
      <c r="D1933" s="10">
        <v>277119</v>
      </c>
    </row>
    <row r="1934" spans="1:4" ht="26.4" customHeight="1">
      <c r="A1934" s="10" t="s">
        <v>2193</v>
      </c>
      <c r="B1934" s="10">
        <v>9711166212</v>
      </c>
      <c r="C1934" s="10" t="s">
        <v>2112</v>
      </c>
      <c r="D1934" s="10">
        <v>364112</v>
      </c>
    </row>
    <row r="1935" spans="1:4" ht="26.4" customHeight="1">
      <c r="A1935" s="10" t="s">
        <v>2194</v>
      </c>
      <c r="B1935" s="10">
        <v>9355882214</v>
      </c>
      <c r="C1935" s="10" t="s">
        <v>2118</v>
      </c>
      <c r="D1935" s="10">
        <v>173031</v>
      </c>
    </row>
    <row r="1936" spans="1:4" ht="26.4" customHeight="1">
      <c r="A1936" s="10" t="s">
        <v>2195</v>
      </c>
      <c r="B1936" s="10">
        <v>9711825992</v>
      </c>
      <c r="C1936" s="10" t="s">
        <v>2112</v>
      </c>
      <c r="D1936" s="10">
        <v>362044</v>
      </c>
    </row>
    <row r="1937" spans="1:4" ht="26.4" customHeight="1">
      <c r="A1937" s="10" t="s">
        <v>2196</v>
      </c>
      <c r="B1937" s="10">
        <v>9871497571</v>
      </c>
      <c r="C1937" s="10" t="s">
        <v>2112</v>
      </c>
      <c r="D1937" s="10">
        <v>423952</v>
      </c>
    </row>
    <row r="1938" spans="1:4" ht="26.4" customHeight="1">
      <c r="A1938" s="10" t="s">
        <v>2197</v>
      </c>
      <c r="B1938" s="10">
        <v>9811385555</v>
      </c>
      <c r="C1938" s="10" t="s">
        <v>2118</v>
      </c>
      <c r="D1938" s="10">
        <v>260633</v>
      </c>
    </row>
    <row r="1939" spans="1:4" ht="26.4" customHeight="1">
      <c r="A1939" s="10" t="s">
        <v>2198</v>
      </c>
      <c r="B1939" s="10">
        <v>9311144111</v>
      </c>
      <c r="C1939" s="10" t="s">
        <v>2118</v>
      </c>
      <c r="D1939" s="10">
        <v>143145</v>
      </c>
    </row>
    <row r="1940" spans="1:4" ht="26.4" customHeight="1">
      <c r="A1940" s="10" t="s">
        <v>2199</v>
      </c>
      <c r="B1940" s="10">
        <v>9212793365</v>
      </c>
      <c r="C1940" s="10" t="s">
        <v>2118</v>
      </c>
      <c r="D1940" s="10">
        <v>459083</v>
      </c>
    </row>
    <row r="1941" spans="1:4" ht="26.4" customHeight="1">
      <c r="A1941" s="10" t="s">
        <v>2166</v>
      </c>
      <c r="B1941" s="10">
        <v>9868664281</v>
      </c>
      <c r="C1941" s="10" t="s">
        <v>2112</v>
      </c>
      <c r="D1941" s="10">
        <v>313373</v>
      </c>
    </row>
    <row r="1942" spans="1:4" ht="26.4" customHeight="1">
      <c r="A1942" s="10" t="s">
        <v>2200</v>
      </c>
      <c r="B1942" s="10">
        <v>9971664777</v>
      </c>
      <c r="C1942" s="10" t="s">
        <v>2112</v>
      </c>
      <c r="D1942" s="10">
        <v>362321</v>
      </c>
    </row>
    <row r="1943" spans="1:4" ht="26.4" customHeight="1">
      <c r="A1943" s="10" t="s">
        <v>2201</v>
      </c>
      <c r="B1943" s="10">
        <v>9565738557</v>
      </c>
      <c r="C1943" s="10" t="s">
        <v>2112</v>
      </c>
      <c r="D1943" s="10">
        <v>485182</v>
      </c>
    </row>
    <row r="1944" spans="1:4" ht="26.4" customHeight="1">
      <c r="A1944" s="10" t="s">
        <v>2202</v>
      </c>
      <c r="B1944" s="10">
        <v>8882922888</v>
      </c>
      <c r="C1944" s="10" t="s">
        <v>2118</v>
      </c>
      <c r="D1944" s="10">
        <v>420526</v>
      </c>
    </row>
    <row r="1945" spans="1:4" ht="26.4" customHeight="1">
      <c r="A1945" s="10" t="s">
        <v>2203</v>
      </c>
      <c r="B1945" s="10">
        <v>9999274788</v>
      </c>
      <c r="C1945" s="10" t="s">
        <v>2112</v>
      </c>
      <c r="D1945" s="10">
        <v>445973</v>
      </c>
    </row>
    <row r="1946" spans="1:4" ht="26.4" customHeight="1">
      <c r="A1946" s="10" t="s">
        <v>2204</v>
      </c>
      <c r="B1946" s="10">
        <v>9815161991</v>
      </c>
      <c r="C1946" s="10" t="s">
        <v>2118</v>
      </c>
      <c r="D1946" s="10">
        <v>105278</v>
      </c>
    </row>
    <row r="1947" spans="1:4" ht="26.4" customHeight="1">
      <c r="A1947" s="10" t="s">
        <v>2205</v>
      </c>
      <c r="B1947" s="10">
        <v>9868393115</v>
      </c>
      <c r="C1947" s="10" t="s">
        <v>2112</v>
      </c>
      <c r="D1947" s="10">
        <v>352478</v>
      </c>
    </row>
    <row r="1948" spans="1:4" ht="26.4" customHeight="1">
      <c r="A1948" s="10" t="s">
        <v>2206</v>
      </c>
      <c r="B1948" s="10">
        <v>9995929518</v>
      </c>
      <c r="C1948" s="10" t="s">
        <v>2112</v>
      </c>
      <c r="D1948" s="10">
        <v>187234</v>
      </c>
    </row>
    <row r="1949" spans="1:4" ht="26.4" customHeight="1">
      <c r="A1949" s="10" t="s">
        <v>620</v>
      </c>
      <c r="B1949" s="10">
        <v>9717977647</v>
      </c>
      <c r="C1949" s="10" t="s">
        <v>2112</v>
      </c>
      <c r="D1949" s="10">
        <v>249142</v>
      </c>
    </row>
    <row r="1950" spans="1:4" ht="26.4" customHeight="1">
      <c r="A1950" s="10" t="s">
        <v>2207</v>
      </c>
      <c r="B1950" s="10">
        <v>9818575897</v>
      </c>
      <c r="C1950" s="10" t="s">
        <v>2118</v>
      </c>
      <c r="D1950" s="10">
        <v>321403</v>
      </c>
    </row>
    <row r="1951" spans="1:4" ht="26.4" customHeight="1">
      <c r="A1951" s="10" t="s">
        <v>2208</v>
      </c>
      <c r="B1951" s="10">
        <v>9215834596</v>
      </c>
      <c r="C1951" s="10" t="s">
        <v>2118</v>
      </c>
      <c r="D1951" s="10">
        <v>294894</v>
      </c>
    </row>
    <row r="1952" spans="1:4" ht="26.4" customHeight="1">
      <c r="A1952" s="10" t="s">
        <v>2209</v>
      </c>
      <c r="B1952" s="10">
        <v>9215533152</v>
      </c>
      <c r="C1952" s="10" t="s">
        <v>2118</v>
      </c>
      <c r="D1952" s="10">
        <v>417300</v>
      </c>
    </row>
    <row r="1953" spans="1:4" ht="26.4" customHeight="1">
      <c r="A1953" s="10" t="s">
        <v>2210</v>
      </c>
      <c r="B1953" s="10">
        <v>9655331815</v>
      </c>
      <c r="C1953" s="10" t="s">
        <v>2112</v>
      </c>
      <c r="D1953" s="10">
        <v>465960</v>
      </c>
    </row>
    <row r="1954" spans="1:4" ht="26.4" customHeight="1">
      <c r="A1954" s="10" t="s">
        <v>685</v>
      </c>
      <c r="B1954" s="10">
        <v>9213515936</v>
      </c>
      <c r="C1954" s="10" t="s">
        <v>2118</v>
      </c>
      <c r="D1954" s="10">
        <v>378523</v>
      </c>
    </row>
    <row r="1955" spans="1:4" ht="26.4" customHeight="1">
      <c r="A1955" s="10" t="s">
        <v>2211</v>
      </c>
      <c r="B1955" s="10">
        <v>9211577527</v>
      </c>
      <c r="C1955" s="10" t="s">
        <v>2118</v>
      </c>
      <c r="D1955" s="10">
        <v>350638</v>
      </c>
    </row>
    <row r="1956" spans="1:4" ht="26.4" customHeight="1">
      <c r="A1956" s="10" t="s">
        <v>2212</v>
      </c>
      <c r="B1956" s="10">
        <v>9716545145</v>
      </c>
      <c r="C1956" s="10" t="s">
        <v>2112</v>
      </c>
      <c r="D1956" s="10">
        <v>492163</v>
      </c>
    </row>
    <row r="1957" spans="1:4" ht="26.4" customHeight="1">
      <c r="A1957" s="10" t="s">
        <v>2213</v>
      </c>
      <c r="B1957" s="10">
        <v>9915588388</v>
      </c>
      <c r="C1957" s="10" t="s">
        <v>2112</v>
      </c>
      <c r="D1957" s="10">
        <v>266451</v>
      </c>
    </row>
    <row r="1958" spans="1:4" ht="26.4" customHeight="1">
      <c r="A1958" s="10" t="s">
        <v>2214</v>
      </c>
      <c r="B1958" s="10">
        <v>9212111226</v>
      </c>
      <c r="C1958" s="10" t="s">
        <v>2118</v>
      </c>
      <c r="D1958" s="10">
        <v>404880</v>
      </c>
    </row>
    <row r="1959" spans="1:4" ht="26.4" customHeight="1">
      <c r="A1959" s="10" t="s">
        <v>2215</v>
      </c>
      <c r="B1959" s="10">
        <v>9818698617</v>
      </c>
      <c r="C1959" s="10" t="s">
        <v>2112</v>
      </c>
      <c r="D1959" s="10">
        <v>145545</v>
      </c>
    </row>
    <row r="1960" spans="1:4" ht="26.4" customHeight="1">
      <c r="A1960" s="10" t="s">
        <v>2216</v>
      </c>
      <c r="B1960" s="10">
        <v>9818686262</v>
      </c>
      <c r="C1960" s="10" t="s">
        <v>2118</v>
      </c>
      <c r="D1960" s="10">
        <v>117665</v>
      </c>
    </row>
    <row r="1961" spans="1:4" ht="26.4" customHeight="1">
      <c r="A1961" s="10" t="s">
        <v>2217</v>
      </c>
      <c r="B1961" s="10">
        <v>9815555264</v>
      </c>
      <c r="C1961" s="10" t="s">
        <v>2118</v>
      </c>
      <c r="D1961" s="10">
        <v>485435</v>
      </c>
    </row>
    <row r="1962" spans="1:4" ht="26.4" customHeight="1">
      <c r="A1962" s="10" t="s">
        <v>2218</v>
      </c>
      <c r="B1962" s="10">
        <v>9212223354</v>
      </c>
      <c r="C1962" s="10" t="s">
        <v>2112</v>
      </c>
      <c r="D1962" s="10">
        <v>246206</v>
      </c>
    </row>
    <row r="1963" spans="1:4" ht="26.4" customHeight="1">
      <c r="A1963" s="10" t="s">
        <v>2219</v>
      </c>
      <c r="B1963" s="10">
        <v>9718772275</v>
      </c>
      <c r="C1963" s="10" t="s">
        <v>2118</v>
      </c>
      <c r="D1963" s="10">
        <v>207429</v>
      </c>
    </row>
    <row r="1964" spans="1:4" ht="26.4" customHeight="1">
      <c r="A1964" s="10" t="s">
        <v>2220</v>
      </c>
      <c r="B1964" s="10">
        <v>9654117544</v>
      </c>
      <c r="C1964" s="10" t="s">
        <v>2112</v>
      </c>
      <c r="D1964" s="10">
        <v>382855</v>
      </c>
    </row>
    <row r="1965" spans="1:4" ht="26.4" customHeight="1">
      <c r="A1965" s="10" t="s">
        <v>2221</v>
      </c>
      <c r="B1965" s="10">
        <v>9212175425</v>
      </c>
      <c r="C1965" s="10" t="s">
        <v>2112</v>
      </c>
      <c r="D1965" s="10">
        <v>177084</v>
      </c>
    </row>
    <row r="1966" spans="1:4" ht="26.4" customHeight="1">
      <c r="A1966" s="10" t="s">
        <v>2222</v>
      </c>
      <c r="B1966" s="10">
        <v>9873884553</v>
      </c>
      <c r="C1966" s="10" t="s">
        <v>2112</v>
      </c>
      <c r="D1966" s="10">
        <v>484519</v>
      </c>
    </row>
    <row r="1967" spans="1:4" ht="26.4" customHeight="1">
      <c r="A1967" s="10" t="s">
        <v>2199</v>
      </c>
      <c r="B1967" s="10">
        <v>9815954335</v>
      </c>
      <c r="C1967" s="10" t="s">
        <v>2112</v>
      </c>
      <c r="D1967" s="10">
        <v>158571</v>
      </c>
    </row>
    <row r="1968" spans="1:4" ht="26.4" customHeight="1">
      <c r="A1968" s="10" t="s">
        <v>2223</v>
      </c>
      <c r="B1968" s="10">
        <v>9311676555</v>
      </c>
      <c r="C1968" s="10" t="s">
        <v>2112</v>
      </c>
      <c r="D1968" s="10">
        <v>266285</v>
      </c>
    </row>
    <row r="1969" spans="1:4" ht="26.4" customHeight="1">
      <c r="A1969" s="10" t="s">
        <v>2224</v>
      </c>
      <c r="B1969" s="10">
        <v>9545164545</v>
      </c>
      <c r="C1969" s="10" t="s">
        <v>2112</v>
      </c>
      <c r="D1969" s="10">
        <v>149549</v>
      </c>
    </row>
    <row r="1970" spans="1:4" ht="26.4" customHeight="1">
      <c r="A1970" s="10" t="s">
        <v>2225</v>
      </c>
      <c r="B1970" s="10">
        <v>9818448484</v>
      </c>
      <c r="C1970" s="10" t="s">
        <v>2112</v>
      </c>
      <c r="D1970" s="10">
        <v>457918</v>
      </c>
    </row>
    <row r="1971" spans="1:4" ht="26.4" customHeight="1">
      <c r="A1971" s="10" t="s">
        <v>2226</v>
      </c>
      <c r="B1971" s="10">
        <v>9255162726</v>
      </c>
      <c r="C1971" s="10" t="s">
        <v>2112</v>
      </c>
      <c r="D1971" s="10">
        <v>365567</v>
      </c>
    </row>
    <row r="1972" spans="1:4" ht="26.4" customHeight="1">
      <c r="A1972" s="10" t="s">
        <v>2227</v>
      </c>
      <c r="B1972" s="10">
        <v>9565531239</v>
      </c>
      <c r="C1972" s="10" t="s">
        <v>2112</v>
      </c>
      <c r="D1972" s="10">
        <v>425040</v>
      </c>
    </row>
    <row r="1973" spans="1:4" ht="26.4" customHeight="1">
      <c r="A1973" s="10" t="s">
        <v>2228</v>
      </c>
      <c r="B1973" s="10">
        <v>8852176788</v>
      </c>
      <c r="C1973" s="10" t="s">
        <v>2112</v>
      </c>
      <c r="D1973" s="10">
        <v>297708</v>
      </c>
    </row>
    <row r="1974" spans="1:4" ht="26.4" customHeight="1">
      <c r="A1974" s="10" t="s">
        <v>2229</v>
      </c>
      <c r="B1974" s="10">
        <v>9815675567</v>
      </c>
      <c r="C1974" s="10" t="s">
        <v>2112</v>
      </c>
      <c r="D1974" s="10">
        <v>435753</v>
      </c>
    </row>
    <row r="1975" spans="1:4" ht="26.4" customHeight="1">
      <c r="A1975" s="10" t="s">
        <v>2230</v>
      </c>
      <c r="B1975" s="10">
        <v>8285913135</v>
      </c>
      <c r="C1975" s="10" t="s">
        <v>2112</v>
      </c>
      <c r="D1975" s="10">
        <v>373273</v>
      </c>
    </row>
    <row r="1976" spans="1:4" ht="26.4" customHeight="1">
      <c r="A1976" s="10" t="s">
        <v>2231</v>
      </c>
      <c r="B1976" s="10">
        <v>7838785354</v>
      </c>
      <c r="C1976" s="10" t="s">
        <v>2112</v>
      </c>
      <c r="D1976" s="10">
        <v>371901</v>
      </c>
    </row>
    <row r="1977" spans="1:4" ht="26.4" customHeight="1">
      <c r="A1977" s="10" t="s">
        <v>2232</v>
      </c>
      <c r="B1977" s="10">
        <v>9711755572</v>
      </c>
      <c r="C1977" s="10" t="s">
        <v>2112</v>
      </c>
      <c r="D1977" s="10">
        <v>370806</v>
      </c>
    </row>
    <row r="1978" spans="1:4" ht="26.4" customHeight="1">
      <c r="A1978" s="10" t="s">
        <v>2233</v>
      </c>
      <c r="B1978" s="10">
        <v>9871692458</v>
      </c>
      <c r="C1978" s="10" t="s">
        <v>2112</v>
      </c>
      <c r="D1978" s="10">
        <v>401543</v>
      </c>
    </row>
    <row r="1979" spans="1:4" ht="26.4" customHeight="1">
      <c r="A1979" s="10" t="s">
        <v>2234</v>
      </c>
      <c r="B1979" s="10">
        <v>9811925616</v>
      </c>
      <c r="C1979" s="10" t="s">
        <v>2112</v>
      </c>
      <c r="D1979" s="10">
        <v>195949</v>
      </c>
    </row>
    <row r="1980" spans="1:4" ht="26.4" customHeight="1">
      <c r="A1980" s="10" t="s">
        <v>2235</v>
      </c>
      <c r="B1980" s="10">
        <v>9255623622</v>
      </c>
      <c r="C1980" s="10" t="s">
        <v>2112</v>
      </c>
      <c r="D1980" s="10">
        <v>230025</v>
      </c>
    </row>
    <row r="1981" spans="1:4" ht="26.4" customHeight="1">
      <c r="A1981" s="10" t="s">
        <v>2236</v>
      </c>
      <c r="B1981" s="10">
        <v>9811529743</v>
      </c>
      <c r="C1981" s="10" t="s">
        <v>2112</v>
      </c>
      <c r="D1981" s="10">
        <v>117466</v>
      </c>
    </row>
    <row r="1982" spans="1:4" ht="26.4" customHeight="1">
      <c r="A1982" s="10" t="s">
        <v>2237</v>
      </c>
      <c r="B1982" s="10">
        <v>9868764669</v>
      </c>
      <c r="C1982" s="10" t="s">
        <v>2112</v>
      </c>
      <c r="D1982" s="10">
        <v>217880</v>
      </c>
    </row>
    <row r="1983" spans="1:4" ht="26.4" customHeight="1">
      <c r="A1983" s="10" t="s">
        <v>2238</v>
      </c>
      <c r="B1983" s="10">
        <v>9255856859</v>
      </c>
      <c r="C1983" s="10" t="s">
        <v>2112</v>
      </c>
      <c r="D1983" s="10">
        <v>269687</v>
      </c>
    </row>
    <row r="1984" spans="1:4" ht="26.4" customHeight="1">
      <c r="A1984" s="10" t="s">
        <v>2239</v>
      </c>
      <c r="B1984" s="10">
        <v>9873624959</v>
      </c>
      <c r="C1984" s="10" t="s">
        <v>2112</v>
      </c>
      <c r="D1984" s="10">
        <v>295796</v>
      </c>
    </row>
    <row r="1985" spans="1:4" ht="26.4" customHeight="1">
      <c r="A1985" s="10" t="s">
        <v>2240</v>
      </c>
      <c r="B1985" s="10">
        <v>8826283439</v>
      </c>
      <c r="C1985" s="10" t="s">
        <v>2112</v>
      </c>
      <c r="D1985" s="10">
        <v>213728</v>
      </c>
    </row>
    <row r="1986" spans="1:4" ht="26.4" customHeight="1">
      <c r="A1986" s="10" t="s">
        <v>2241</v>
      </c>
      <c r="B1986" s="10">
        <v>9565554533</v>
      </c>
      <c r="C1986" s="10" t="s">
        <v>2112</v>
      </c>
      <c r="D1986" s="10">
        <v>355335</v>
      </c>
    </row>
    <row r="1987" spans="1:4" ht="26.4" customHeight="1">
      <c r="A1987" s="10" t="s">
        <v>2242</v>
      </c>
      <c r="B1987" s="10">
        <v>9315558185</v>
      </c>
      <c r="C1987" s="10" t="s">
        <v>2112</v>
      </c>
      <c r="D1987" s="10">
        <v>484893</v>
      </c>
    </row>
    <row r="1988" spans="1:4" ht="26.4" customHeight="1">
      <c r="A1988" s="10" t="s">
        <v>2243</v>
      </c>
      <c r="B1988" s="10">
        <v>9717134918</v>
      </c>
      <c r="C1988" s="10" t="s">
        <v>2112</v>
      </c>
      <c r="D1988" s="10">
        <v>121782</v>
      </c>
    </row>
    <row r="1989" spans="1:4" ht="26.4" customHeight="1">
      <c r="A1989" s="10" t="s">
        <v>2244</v>
      </c>
      <c r="B1989" s="10">
        <v>8135374355</v>
      </c>
      <c r="C1989" s="10" t="s">
        <v>2112</v>
      </c>
      <c r="D1989" s="10">
        <v>369403</v>
      </c>
    </row>
    <row r="1990" spans="1:4" ht="26.4" customHeight="1">
      <c r="A1990" s="10" t="s">
        <v>2113</v>
      </c>
      <c r="B1990" s="10">
        <v>9211517455</v>
      </c>
      <c r="C1990" s="10" t="s">
        <v>2112</v>
      </c>
      <c r="D1990" s="10">
        <v>186824</v>
      </c>
    </row>
    <row r="1991" spans="1:4" ht="26.4" customHeight="1">
      <c r="A1991" s="10" t="s">
        <v>2245</v>
      </c>
      <c r="B1991" s="10">
        <v>9873677615</v>
      </c>
      <c r="C1991" s="10" t="s">
        <v>442</v>
      </c>
      <c r="D1991" s="10">
        <v>447098</v>
      </c>
    </row>
    <row r="1992" spans="1:4" ht="26.4" customHeight="1">
      <c r="A1992" s="10" t="s">
        <v>2246</v>
      </c>
      <c r="B1992" s="10">
        <v>9915895593</v>
      </c>
      <c r="C1992" s="10" t="s">
        <v>442</v>
      </c>
      <c r="D1992" s="10">
        <v>464783</v>
      </c>
    </row>
    <row r="1993" spans="1:4" ht="26.4" customHeight="1">
      <c r="A1993" s="10" t="s">
        <v>2247</v>
      </c>
      <c r="B1993" s="10">
        <v>9811574684</v>
      </c>
      <c r="C1993" s="10" t="s">
        <v>442</v>
      </c>
      <c r="D1993" s="10">
        <v>405628</v>
      </c>
    </row>
    <row r="1994" spans="1:4" ht="26.4" customHeight="1">
      <c r="A1994" s="10" t="s">
        <v>2248</v>
      </c>
      <c r="B1994" s="10">
        <v>9871278397</v>
      </c>
      <c r="C1994" s="10" t="s">
        <v>442</v>
      </c>
      <c r="D1994" s="10">
        <v>156025</v>
      </c>
    </row>
    <row r="1995" spans="1:4" ht="26.4" customHeight="1">
      <c r="A1995" s="10" t="s">
        <v>2249</v>
      </c>
      <c r="B1995" s="10">
        <v>9312219561</v>
      </c>
      <c r="C1995" s="10" t="s">
        <v>442</v>
      </c>
      <c r="D1995" s="10">
        <v>302437</v>
      </c>
    </row>
    <row r="1996" spans="1:4" ht="26.4" customHeight="1">
      <c r="A1996" s="10" t="s">
        <v>2250</v>
      </c>
      <c r="B1996" s="10">
        <v>9899535114</v>
      </c>
      <c r="C1996" s="10" t="s">
        <v>442</v>
      </c>
      <c r="D1996" s="10">
        <v>448038</v>
      </c>
    </row>
    <row r="1997" spans="1:4" ht="26.4" customHeight="1">
      <c r="A1997" s="10" t="s">
        <v>2251</v>
      </c>
      <c r="B1997" s="10">
        <v>9873845577</v>
      </c>
      <c r="C1997" s="10" t="s">
        <v>442</v>
      </c>
      <c r="D1997" s="10">
        <v>252038</v>
      </c>
    </row>
    <row r="1998" spans="1:4" ht="26.4" customHeight="1">
      <c r="A1998" s="10" t="s">
        <v>2252</v>
      </c>
      <c r="B1998" s="10">
        <v>9873838354</v>
      </c>
      <c r="C1998" s="10" t="s">
        <v>442</v>
      </c>
      <c r="D1998" s="10">
        <v>498916</v>
      </c>
    </row>
    <row r="1999" spans="1:4" ht="26.4" customHeight="1">
      <c r="A1999" s="10" t="s">
        <v>2253</v>
      </c>
      <c r="B1999" s="10">
        <v>9815234645</v>
      </c>
      <c r="C1999" s="10" t="s">
        <v>442</v>
      </c>
      <c r="D1999" s="10">
        <v>358137</v>
      </c>
    </row>
    <row r="2000" spans="1:4" ht="26.4" customHeight="1">
      <c r="A2000" s="10" t="s">
        <v>2254</v>
      </c>
      <c r="B2000" s="10">
        <v>9873515881</v>
      </c>
      <c r="C2000" s="10" t="s">
        <v>442</v>
      </c>
      <c r="D2000" s="10">
        <v>471404</v>
      </c>
    </row>
    <row r="2001" spans="1:4" ht="26.4" customHeight="1">
      <c r="A2001" s="10" t="s">
        <v>2255</v>
      </c>
      <c r="B2001" s="10">
        <v>9815552755</v>
      </c>
      <c r="C2001" s="10" t="s">
        <v>442</v>
      </c>
      <c r="D2001" s="10">
        <v>308989</v>
      </c>
    </row>
    <row r="2002" spans="1:4" ht="26.4" customHeight="1">
      <c r="A2002" s="10" t="s">
        <v>2256</v>
      </c>
      <c r="B2002" s="10">
        <v>9815553592</v>
      </c>
      <c r="C2002" s="10" t="s">
        <v>442</v>
      </c>
      <c r="D2002" s="10">
        <v>434662</v>
      </c>
    </row>
    <row r="2003" spans="1:4" ht="26.4" customHeight="1">
      <c r="A2003" s="10" t="s">
        <v>2257</v>
      </c>
      <c r="B2003" s="10">
        <v>8855225116</v>
      </c>
      <c r="C2003" s="10" t="s">
        <v>442</v>
      </c>
      <c r="D2003" s="10">
        <v>171491</v>
      </c>
    </row>
    <row r="2004" spans="1:4" ht="26.4" customHeight="1">
      <c r="A2004" s="10" t="s">
        <v>2258</v>
      </c>
      <c r="B2004" s="10">
        <v>9311843765</v>
      </c>
      <c r="C2004" s="10" t="s">
        <v>442</v>
      </c>
      <c r="D2004" s="10">
        <v>274312</v>
      </c>
    </row>
    <row r="2005" spans="1:4" ht="26.4" customHeight="1">
      <c r="A2005" s="10" t="s">
        <v>2259</v>
      </c>
      <c r="B2005" s="10">
        <v>9999994221</v>
      </c>
      <c r="C2005" s="10" t="s">
        <v>442</v>
      </c>
      <c r="D2005" s="10">
        <v>361370</v>
      </c>
    </row>
    <row r="2006" spans="1:4" ht="26.4" customHeight="1">
      <c r="A2006" s="10" t="s">
        <v>2260</v>
      </c>
      <c r="B2006" s="10">
        <v>9815574715</v>
      </c>
      <c r="C2006" s="10" t="s">
        <v>442</v>
      </c>
      <c r="D2006" s="10">
        <v>172529</v>
      </c>
    </row>
    <row r="2007" spans="1:4" ht="26.4" customHeight="1">
      <c r="A2007" s="10" t="s">
        <v>2261</v>
      </c>
      <c r="B2007" s="10">
        <v>9868511763</v>
      </c>
      <c r="C2007" s="10" t="s">
        <v>442</v>
      </c>
      <c r="D2007" s="10">
        <v>364212</v>
      </c>
    </row>
    <row r="2008" spans="1:4" ht="26.4" customHeight="1">
      <c r="A2008" s="10" t="s">
        <v>2262</v>
      </c>
      <c r="B2008" s="10">
        <v>9871193292</v>
      </c>
      <c r="C2008" s="10" t="s">
        <v>442</v>
      </c>
      <c r="D2008" s="10">
        <v>210716</v>
      </c>
    </row>
    <row r="2009" spans="1:4" ht="26.4" customHeight="1">
      <c r="A2009" s="10" t="s">
        <v>2263</v>
      </c>
      <c r="B2009" s="10">
        <v>9717418595</v>
      </c>
      <c r="C2009" s="10" t="s">
        <v>442</v>
      </c>
      <c r="D2009" s="10">
        <v>237837</v>
      </c>
    </row>
    <row r="2010" spans="1:4" ht="26.4" customHeight="1">
      <c r="A2010" s="10" t="s">
        <v>2264</v>
      </c>
      <c r="B2010" s="10">
        <v>9899545533</v>
      </c>
      <c r="C2010" s="10" t="s">
        <v>442</v>
      </c>
      <c r="D2010" s="10">
        <v>448522</v>
      </c>
    </row>
    <row r="2011" spans="1:4" ht="26.4" customHeight="1">
      <c r="A2011" s="10" t="s">
        <v>2265</v>
      </c>
      <c r="B2011" s="10">
        <v>9815342819</v>
      </c>
      <c r="C2011" s="10" t="s">
        <v>442</v>
      </c>
      <c r="D2011" s="10">
        <v>112149</v>
      </c>
    </row>
    <row r="2012" spans="1:4" ht="26.4" customHeight="1">
      <c r="A2012" s="10" t="s">
        <v>2266</v>
      </c>
      <c r="B2012" s="10">
        <v>9815413392</v>
      </c>
      <c r="C2012" s="10" t="s">
        <v>442</v>
      </c>
      <c r="D2012" s="10">
        <v>440061</v>
      </c>
    </row>
    <row r="2013" spans="1:4" ht="26.4" customHeight="1">
      <c r="A2013" s="10" t="s">
        <v>2267</v>
      </c>
      <c r="B2013" s="10">
        <v>9811568556</v>
      </c>
      <c r="C2013" s="10" t="s">
        <v>442</v>
      </c>
      <c r="D2013" s="10">
        <v>109415</v>
      </c>
    </row>
    <row r="2014" spans="1:4" ht="26.4" customHeight="1">
      <c r="A2014" s="10" t="s">
        <v>2268</v>
      </c>
      <c r="B2014" s="10">
        <v>9815146578</v>
      </c>
      <c r="C2014" s="10" t="s">
        <v>442</v>
      </c>
      <c r="D2014" s="10">
        <v>465655</v>
      </c>
    </row>
    <row r="2015" spans="1:4" ht="26.4" customHeight="1">
      <c r="A2015" s="10" t="s">
        <v>2269</v>
      </c>
      <c r="B2015" s="10">
        <v>9355365552</v>
      </c>
      <c r="C2015" s="10" t="s">
        <v>442</v>
      </c>
      <c r="D2015" s="10">
        <v>424134</v>
      </c>
    </row>
    <row r="2016" spans="1:4" ht="26.4" customHeight="1">
      <c r="A2016" s="10" t="s">
        <v>2270</v>
      </c>
      <c r="B2016" s="10">
        <v>9873997793</v>
      </c>
      <c r="C2016" s="10" t="s">
        <v>442</v>
      </c>
      <c r="D2016" s="10">
        <v>142319</v>
      </c>
    </row>
    <row r="2017" spans="1:4" ht="26.4" customHeight="1">
      <c r="A2017" s="10" t="s">
        <v>2271</v>
      </c>
      <c r="B2017" s="10">
        <v>9971596685</v>
      </c>
      <c r="C2017" s="10" t="s">
        <v>442</v>
      </c>
      <c r="D2017" s="10">
        <v>299095</v>
      </c>
    </row>
    <row r="2018" spans="1:4" ht="26.4" customHeight="1">
      <c r="A2018" s="10" t="s">
        <v>2272</v>
      </c>
      <c r="B2018" s="10">
        <v>9811122257</v>
      </c>
      <c r="C2018" s="10" t="s">
        <v>442</v>
      </c>
      <c r="D2018" s="10">
        <v>126235</v>
      </c>
    </row>
    <row r="2019" spans="1:4" ht="26.4" customHeight="1">
      <c r="A2019" s="10" t="s">
        <v>2273</v>
      </c>
      <c r="B2019" s="10">
        <v>9818933975</v>
      </c>
      <c r="C2019" s="10" t="s">
        <v>442</v>
      </c>
      <c r="D2019" s="10">
        <v>221402</v>
      </c>
    </row>
    <row r="2020" spans="1:4" ht="26.4" customHeight="1">
      <c r="A2020" s="10" t="s">
        <v>2274</v>
      </c>
      <c r="B2020" s="10">
        <v>9315455555</v>
      </c>
      <c r="C2020" s="10" t="s">
        <v>442</v>
      </c>
      <c r="D2020" s="10">
        <v>425722</v>
      </c>
    </row>
    <row r="2021" spans="1:4" ht="26.4" customHeight="1">
      <c r="A2021" s="10" t="s">
        <v>2275</v>
      </c>
      <c r="B2021" s="10">
        <v>9815557537</v>
      </c>
      <c r="C2021" s="10" t="s">
        <v>442</v>
      </c>
      <c r="D2021" s="10">
        <v>115336</v>
      </c>
    </row>
    <row r="2022" spans="1:4" ht="26.4" customHeight="1">
      <c r="A2022" s="10" t="s">
        <v>2276</v>
      </c>
      <c r="B2022" s="10">
        <v>9815565657</v>
      </c>
      <c r="C2022" s="10" t="s">
        <v>442</v>
      </c>
      <c r="D2022" s="10">
        <v>193694</v>
      </c>
    </row>
    <row r="2023" spans="1:4" ht="26.4" customHeight="1">
      <c r="A2023" s="10" t="s">
        <v>2277</v>
      </c>
      <c r="B2023" s="10">
        <v>9811814728</v>
      </c>
      <c r="C2023" s="10" t="s">
        <v>442</v>
      </c>
      <c r="D2023" s="10">
        <v>428108</v>
      </c>
    </row>
    <row r="2024" spans="1:4" ht="26.4" customHeight="1">
      <c r="A2024" s="10" t="s">
        <v>2278</v>
      </c>
      <c r="B2024" s="10">
        <v>9871595564</v>
      </c>
      <c r="C2024" s="10" t="s">
        <v>442</v>
      </c>
      <c r="D2024" s="10">
        <v>427999</v>
      </c>
    </row>
    <row r="2025" spans="1:4" ht="26.4" customHeight="1">
      <c r="A2025" s="10" t="s">
        <v>2279</v>
      </c>
      <c r="B2025" s="10">
        <v>9815188843</v>
      </c>
      <c r="C2025" s="10" t="s">
        <v>442</v>
      </c>
      <c r="D2025" s="10">
        <v>259161</v>
      </c>
    </row>
    <row r="2026" spans="1:4" ht="26.4" customHeight="1">
      <c r="A2026" s="10" t="s">
        <v>2280</v>
      </c>
      <c r="B2026" s="10">
        <v>9811572383</v>
      </c>
      <c r="C2026" s="10" t="s">
        <v>442</v>
      </c>
      <c r="D2026" s="10">
        <v>107459</v>
      </c>
    </row>
    <row r="2027" spans="1:4" ht="26.4" customHeight="1">
      <c r="A2027" s="10" t="s">
        <v>2281</v>
      </c>
      <c r="B2027" s="10">
        <v>9818185852</v>
      </c>
      <c r="C2027" s="10" t="s">
        <v>442</v>
      </c>
      <c r="D2027" s="10">
        <v>284829</v>
      </c>
    </row>
    <row r="2028" spans="1:4" ht="26.4" customHeight="1">
      <c r="A2028" s="10" t="s">
        <v>2282</v>
      </c>
      <c r="B2028" s="10">
        <v>9815838455</v>
      </c>
      <c r="C2028" s="10" t="s">
        <v>442</v>
      </c>
      <c r="D2028" s="10">
        <v>244554</v>
      </c>
    </row>
  </sheetData>
  <mergeCells count="1">
    <mergeCell ref="F11:H13"/>
  </mergeCells>
  <hyperlinks>
    <hyperlink ref="G15" location="Sheet1!A1" display="Sheet1!A1" xr:uid="{FD63647F-9ABD-47A0-8147-87E45DE4EA48}"/>
  </hyperlink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DF040B-9F6A-45FA-B245-CF720FCF1195}">
  <dimension ref="A1:F124"/>
  <sheetViews>
    <sheetView workbookViewId="0">
      <selection activeCell="E6" sqref="E6"/>
    </sheetView>
  </sheetViews>
  <sheetFormatPr defaultColWidth="27.21875" defaultRowHeight="28.2" customHeight="1"/>
  <cols>
    <col min="1" max="1" width="23.88671875" bestFit="1" customWidth="1"/>
    <col min="3" max="3" width="25.44140625" customWidth="1"/>
  </cols>
  <sheetData>
    <row r="1" spans="1:6" ht="28.2" customHeight="1" thickBot="1">
      <c r="A1" s="235" t="s">
        <v>3354</v>
      </c>
      <c r="B1" s="235"/>
      <c r="C1" s="235" t="s">
        <v>3355</v>
      </c>
      <c r="D1" s="234"/>
      <c r="E1" s="234"/>
      <c r="F1" s="234"/>
    </row>
    <row r="2" spans="1:6" ht="28.2" customHeight="1">
      <c r="A2" s="236" t="s">
        <v>3356</v>
      </c>
      <c r="B2" s="237" t="str">
        <f>IFERROR(INDEX($A$1:$C$124,MATCH($A2,$C:$C,0),1),"not found")</f>
        <v>ZAN TRADERS PVT LTD</v>
      </c>
      <c r="C2" s="236" t="s">
        <v>3356</v>
      </c>
      <c r="D2" s="234"/>
      <c r="E2" s="585" t="s">
        <v>3479</v>
      </c>
      <c r="F2" s="586"/>
    </row>
    <row r="3" spans="1:6" ht="28.2" customHeight="1">
      <c r="A3" s="238" t="s">
        <v>3357</v>
      </c>
      <c r="B3" s="237" t="str">
        <f t="shared" ref="B3:B66" si="0">IFERROR(INDEX($A$1:$C$124,MATCH($A3,$C:$C,0),1),"not found")</f>
        <v>VRINDAVAN HORTICULTURE</v>
      </c>
      <c r="C3" s="238" t="s">
        <v>3357</v>
      </c>
      <c r="D3" s="234"/>
      <c r="E3" s="587"/>
      <c r="F3" s="588"/>
    </row>
    <row r="4" spans="1:6" ht="28.2" customHeight="1" thickBot="1">
      <c r="A4" s="238" t="s">
        <v>3358</v>
      </c>
      <c r="B4" s="237" t="str">
        <f t="shared" si="0"/>
        <v>VINAYAKA INDUSTRIES</v>
      </c>
      <c r="C4" s="238" t="s">
        <v>3358</v>
      </c>
      <c r="D4" s="234"/>
      <c r="E4" s="589"/>
      <c r="F4" s="590"/>
    </row>
    <row r="5" spans="1:6" ht="28.2" customHeight="1" thickBot="1">
      <c r="A5" s="238" t="s">
        <v>3359</v>
      </c>
      <c r="B5" s="237" t="str">
        <f t="shared" si="0"/>
        <v>TIRUMALA</v>
      </c>
      <c r="C5" s="238" t="s">
        <v>3360</v>
      </c>
      <c r="D5" s="234"/>
    </row>
    <row r="6" spans="1:6" ht="28.2" customHeight="1" thickBot="1">
      <c r="A6" s="238" t="s">
        <v>3361</v>
      </c>
      <c r="B6" s="237" t="str">
        <f t="shared" si="0"/>
        <v>TRK EXPORTS PRIVATE LI</v>
      </c>
      <c r="C6" s="238" t="s">
        <v>3362</v>
      </c>
      <c r="D6" s="234"/>
      <c r="E6" s="45" t="s">
        <v>111</v>
      </c>
    </row>
    <row r="7" spans="1:6" ht="28.2" customHeight="1">
      <c r="A7" s="238" t="s">
        <v>3363</v>
      </c>
      <c r="B7" s="237" t="str">
        <f t="shared" si="0"/>
        <v>UMA SANKARA ENTERPRISE</v>
      </c>
      <c r="C7" s="238" t="s">
        <v>3364</v>
      </c>
      <c r="D7" s="234"/>
    </row>
    <row r="8" spans="1:6" ht="28.2" customHeight="1">
      <c r="A8" s="238" t="s">
        <v>3365</v>
      </c>
      <c r="B8" s="237" t="str">
        <f t="shared" si="0"/>
        <v>UPADRASTA DAIRY SPECIA</v>
      </c>
      <c r="C8" s="238" t="s">
        <v>3366</v>
      </c>
      <c r="D8" s="234"/>
    </row>
    <row r="9" spans="1:6" ht="28.2" customHeight="1">
      <c r="A9" s="238" t="s">
        <v>3367</v>
      </c>
      <c r="B9" s="237" t="str">
        <f t="shared" si="0"/>
        <v>V.GAVARRAJU, V.NARASIM</v>
      </c>
      <c r="C9" s="238" t="s">
        <v>3368</v>
      </c>
      <c r="D9" s="234"/>
    </row>
    <row r="10" spans="1:6" ht="28.2" customHeight="1">
      <c r="A10" s="238" t="s">
        <v>3369</v>
      </c>
      <c r="B10" s="237" t="str">
        <f t="shared" si="0"/>
        <v>VAISHNAVI FOOD PRODUCT</v>
      </c>
      <c r="C10" s="238" t="s">
        <v>3369</v>
      </c>
      <c r="D10" s="234"/>
    </row>
    <row r="11" spans="1:6" ht="28.2" customHeight="1">
      <c r="A11" s="238" t="s">
        <v>3368</v>
      </c>
      <c r="B11" s="237" t="str">
        <f t="shared" si="0"/>
        <v>VARALAXMI INDUSTRIES</v>
      </c>
      <c r="C11" s="238" t="s">
        <v>3367</v>
      </c>
      <c r="D11" s="234"/>
    </row>
    <row r="12" spans="1:6" ht="28.2" customHeight="1">
      <c r="A12" s="238" t="s">
        <v>3366</v>
      </c>
      <c r="B12" s="237" t="str">
        <f t="shared" si="0"/>
        <v>VASAVI KANYAKA PARAMES</v>
      </c>
      <c r="C12" s="238" t="s">
        <v>3365</v>
      </c>
      <c r="D12" s="234"/>
    </row>
    <row r="13" spans="1:6" ht="28.2" customHeight="1">
      <c r="A13" s="238" t="s">
        <v>3364</v>
      </c>
      <c r="B13" s="237" t="str">
        <f t="shared" si="0"/>
        <v>VENKATALAXMI INDUSTRIE</v>
      </c>
      <c r="C13" s="238" t="s">
        <v>3363</v>
      </c>
      <c r="D13" s="234"/>
    </row>
    <row r="14" spans="1:6" ht="28.2" customHeight="1">
      <c r="A14" s="238" t="s">
        <v>3362</v>
      </c>
      <c r="B14" s="237" t="str">
        <f t="shared" si="0"/>
        <v>VENKYS SPICE HOUSE EXI</v>
      </c>
      <c r="C14" s="238" t="s">
        <v>3361</v>
      </c>
      <c r="D14" s="234"/>
    </row>
    <row r="15" spans="1:6" ht="28.2" customHeight="1">
      <c r="A15" s="238" t="s">
        <v>3360</v>
      </c>
      <c r="B15" s="237" t="str">
        <f t="shared" si="0"/>
        <v>VIJAYADURGA FOOD GRAIN</v>
      </c>
      <c r="C15" s="238" t="s">
        <v>3359</v>
      </c>
      <c r="D15" s="234"/>
    </row>
    <row r="16" spans="1:6" ht="28.2" customHeight="1">
      <c r="A16" s="238" t="s">
        <v>3370</v>
      </c>
      <c r="B16" s="237" t="str">
        <f t="shared" si="0"/>
        <v>TERRA FIRMA PROJECTS P</v>
      </c>
      <c r="C16" s="238" t="s">
        <v>3370</v>
      </c>
      <c r="D16" s="234"/>
    </row>
    <row r="17" spans="1:3" ht="28.2" customHeight="1">
      <c r="A17" s="238" t="s">
        <v>3371</v>
      </c>
      <c r="B17" s="237" t="str">
        <f t="shared" si="0"/>
        <v>T V LINES</v>
      </c>
      <c r="C17" s="238" t="s">
        <v>3371</v>
      </c>
    </row>
    <row r="18" spans="1:3" ht="28.2" customHeight="1">
      <c r="A18" s="238" t="s">
        <v>3372</v>
      </c>
      <c r="B18" s="237" t="str">
        <f t="shared" si="0"/>
        <v>SWARNA AGRO TECH LIMIT</v>
      </c>
      <c r="C18" s="238" t="s">
        <v>3372</v>
      </c>
    </row>
    <row r="19" spans="1:3" ht="28.2" customHeight="1">
      <c r="A19" s="238" t="s">
        <v>3373</v>
      </c>
      <c r="B19" s="237" t="str">
        <f t="shared" si="0"/>
        <v xml:space="preserve">SUPRIYA CORN PRODUCTS </v>
      </c>
      <c r="C19" s="238" t="s">
        <v>3373</v>
      </c>
    </row>
    <row r="20" spans="1:3" ht="28.2" customHeight="1">
      <c r="A20" s="238" t="s">
        <v>3374</v>
      </c>
      <c r="B20" s="237" t="str">
        <f t="shared" si="0"/>
        <v>SUNEETHA ENTERPRISES</v>
      </c>
      <c r="C20" s="238" t="s">
        <v>3374</v>
      </c>
    </row>
    <row r="21" spans="1:3" ht="28.2" customHeight="1">
      <c r="A21" s="238" t="s">
        <v>3375</v>
      </c>
      <c r="B21" s="237" t="str">
        <f t="shared" si="0"/>
        <v>SUDHA VENTURES</v>
      </c>
      <c r="C21" s="238" t="s">
        <v>3375</v>
      </c>
    </row>
    <row r="22" spans="1:3" ht="28.2" customHeight="1">
      <c r="A22" s="238" t="s">
        <v>3376</v>
      </c>
      <c r="B22" s="237" t="str">
        <f t="shared" si="0"/>
        <v>SRM ENTERPRISES</v>
      </c>
      <c r="C22" s="238" t="s">
        <v>3376</v>
      </c>
    </row>
    <row r="23" spans="1:3" ht="28.2" customHeight="1">
      <c r="A23" s="238" t="s">
        <v>3377</v>
      </c>
      <c r="B23" s="237" t="str">
        <f t="shared" si="0"/>
        <v>SRINIVASA ORGANICS</v>
      </c>
      <c r="C23" s="238" t="s">
        <v>3377</v>
      </c>
    </row>
    <row r="24" spans="1:3" ht="28.2" customHeight="1">
      <c r="A24" s="238" t="s">
        <v>3378</v>
      </c>
      <c r="B24" s="237" t="str">
        <f t="shared" si="0"/>
        <v>not found</v>
      </c>
      <c r="C24" s="238" t="s">
        <v>3379</v>
      </c>
    </row>
    <row r="25" spans="1:3" ht="28.2" customHeight="1">
      <c r="A25" s="238" t="s">
        <v>3379</v>
      </c>
      <c r="B25" s="237" t="str">
        <f t="shared" si="0"/>
        <v>SRIKANTH INTERNATIONAL</v>
      </c>
      <c r="C25" s="238" t="s">
        <v>3380</v>
      </c>
    </row>
    <row r="26" spans="1:3" ht="28.2" customHeight="1">
      <c r="A26" s="238" t="s">
        <v>3380</v>
      </c>
      <c r="B26" s="237" t="str">
        <f t="shared" si="0"/>
        <v>SRI VIJAYA LAKSHMI AGE</v>
      </c>
      <c r="C26" s="238" t="s">
        <v>3381</v>
      </c>
    </row>
    <row r="27" spans="1:3" ht="28.2" customHeight="1">
      <c r="A27" s="238" t="s">
        <v>3381</v>
      </c>
      <c r="B27" s="237" t="str">
        <f t="shared" si="0"/>
        <v xml:space="preserve">SRI VENKATESWARA RICE </v>
      </c>
      <c r="C27" s="238" t="s">
        <v>3382</v>
      </c>
    </row>
    <row r="28" spans="1:3" ht="28.2" customHeight="1">
      <c r="A28" s="238" t="s">
        <v>3382</v>
      </c>
      <c r="B28" s="237" t="str">
        <f t="shared" si="0"/>
        <v>SRI VENKATESHWARA INDU</v>
      </c>
      <c r="C28" s="238" t="s">
        <v>3383</v>
      </c>
    </row>
    <row r="29" spans="1:3" ht="28.2" customHeight="1">
      <c r="A29" s="238" t="s">
        <v>3383</v>
      </c>
      <c r="B29" s="237" t="str">
        <f t="shared" si="0"/>
        <v>SRI VENKATA SURYA SUBB</v>
      </c>
      <c r="C29" s="238" t="s">
        <v>3384</v>
      </c>
    </row>
    <row r="30" spans="1:3" ht="28.2" customHeight="1">
      <c r="A30" s="238" t="s">
        <v>3384</v>
      </c>
      <c r="B30" s="237" t="str">
        <f t="shared" si="0"/>
        <v>SRI VENKATA SAI AGRO I</v>
      </c>
      <c r="C30" s="236" t="s">
        <v>3385</v>
      </c>
    </row>
    <row r="31" spans="1:3" ht="28.2" customHeight="1">
      <c r="A31" s="236" t="s">
        <v>3385</v>
      </c>
      <c r="B31" s="237" t="str">
        <f t="shared" si="0"/>
        <v>SRI VENKATA PADMA TRAD</v>
      </c>
      <c r="C31" s="238" t="s">
        <v>3386</v>
      </c>
    </row>
    <row r="32" spans="1:3" ht="28.2" customHeight="1">
      <c r="A32" s="238" t="s">
        <v>3386</v>
      </c>
      <c r="B32" s="237" t="str">
        <f t="shared" si="0"/>
        <v>SRI VEERA RAGHAVULU EX</v>
      </c>
      <c r="C32" s="238" t="s">
        <v>3387</v>
      </c>
    </row>
    <row r="33" spans="1:3" ht="28.2" customHeight="1">
      <c r="A33" s="238" t="s">
        <v>3387</v>
      </c>
      <c r="B33" s="237" t="str">
        <f t="shared" si="0"/>
        <v>SRI THARAKA RAMA EXPOR</v>
      </c>
      <c r="C33" s="236" t="s">
        <v>3388</v>
      </c>
    </row>
    <row r="34" spans="1:3" ht="28.2" customHeight="1">
      <c r="A34" s="236" t="s">
        <v>3388</v>
      </c>
      <c r="B34" s="237" t="str">
        <f t="shared" si="0"/>
        <v>SRI SURYA AGRO EXPORTE</v>
      </c>
      <c r="C34" s="238" t="s">
        <v>3389</v>
      </c>
    </row>
    <row r="35" spans="1:3" ht="28.2" customHeight="1">
      <c r="A35" s="238" t="s">
        <v>3389</v>
      </c>
      <c r="B35" s="237" t="str">
        <f t="shared" si="0"/>
        <v>SRI SRINIVASA MODERN R</v>
      </c>
      <c r="C35" s="238" t="s">
        <v>3390</v>
      </c>
    </row>
    <row r="36" spans="1:3" ht="28.2" customHeight="1">
      <c r="A36" s="238" t="s">
        <v>3390</v>
      </c>
      <c r="B36" s="237" t="str">
        <f t="shared" si="0"/>
        <v>SRI SREENIVASA NURSERY</v>
      </c>
      <c r="C36" s="238" t="s">
        <v>3391</v>
      </c>
    </row>
    <row r="37" spans="1:3" ht="28.2" customHeight="1">
      <c r="A37" s="238" t="s">
        <v>3391</v>
      </c>
      <c r="B37" s="237" t="str">
        <f t="shared" si="0"/>
        <v>SRI SATYA MODERN RAW &amp;</v>
      </c>
      <c r="C37" s="238" t="s">
        <v>3392</v>
      </c>
    </row>
    <row r="38" spans="1:3" ht="28.2" customHeight="1">
      <c r="A38" s="238" t="s">
        <v>3392</v>
      </c>
      <c r="B38" s="237" t="str">
        <f t="shared" si="0"/>
        <v>SRI SAI TEJA AGRO INDU</v>
      </c>
      <c r="C38" s="238" t="s">
        <v>3393</v>
      </c>
    </row>
    <row r="39" spans="1:3" ht="28.2" customHeight="1">
      <c r="A39" s="238" t="s">
        <v>3393</v>
      </c>
      <c r="B39" s="237" t="str">
        <f t="shared" si="0"/>
        <v>SRI SAI LAXMI RICE IND</v>
      </c>
      <c r="C39" s="238" t="s">
        <v>3394</v>
      </c>
    </row>
    <row r="40" spans="1:3" ht="28.2" customHeight="1">
      <c r="A40" s="238" t="s">
        <v>3394</v>
      </c>
      <c r="B40" s="237" t="str">
        <f t="shared" si="0"/>
        <v>SRI RAMANJANEYA INDUST</v>
      </c>
      <c r="C40" s="238" t="s">
        <v>3395</v>
      </c>
    </row>
    <row r="41" spans="1:3" ht="28.2" customHeight="1">
      <c r="A41" s="238" t="s">
        <v>3396</v>
      </c>
      <c r="B41" s="237" t="str">
        <f t="shared" si="0"/>
        <v>not found</v>
      </c>
      <c r="C41" s="238" t="s">
        <v>3397</v>
      </c>
    </row>
    <row r="42" spans="1:3" ht="28.2" customHeight="1">
      <c r="A42" s="238" t="s">
        <v>3395</v>
      </c>
      <c r="B42" s="237" t="str">
        <f t="shared" si="0"/>
        <v xml:space="preserve">SRI RAMAKRISHNA RAW &amp; </v>
      </c>
      <c r="C42" s="238" t="s">
        <v>3398</v>
      </c>
    </row>
    <row r="43" spans="1:3" ht="28.2" customHeight="1">
      <c r="A43" s="238" t="s">
        <v>3397</v>
      </c>
      <c r="B43" s="237" t="str">
        <f t="shared" si="0"/>
        <v>SRI PANDURANGA RICE MI</v>
      </c>
      <c r="C43" s="238" t="s">
        <v>3399</v>
      </c>
    </row>
    <row r="44" spans="1:3" ht="28.2" customHeight="1">
      <c r="A44" s="238" t="s">
        <v>3398</v>
      </c>
      <c r="B44" s="237" t="str">
        <f t="shared" si="0"/>
        <v>SRI LAXMI SRINIVASA RO</v>
      </c>
      <c r="C44" s="238" t="s">
        <v>3400</v>
      </c>
    </row>
    <row r="45" spans="1:3" ht="28.2" customHeight="1">
      <c r="A45" s="238" t="s">
        <v>3399</v>
      </c>
      <c r="B45" s="237" t="str">
        <f t="shared" si="0"/>
        <v>SRI LALITHA IMPEX</v>
      </c>
      <c r="C45" s="238" t="s">
        <v>3401</v>
      </c>
    </row>
    <row r="46" spans="1:3" ht="28.2" customHeight="1">
      <c r="A46" s="238" t="s">
        <v>3400</v>
      </c>
      <c r="B46" s="237" t="str">
        <f t="shared" si="0"/>
        <v xml:space="preserve">SRI LAKSHMI NARASIMHA </v>
      </c>
      <c r="C46" s="236" t="s">
        <v>3402</v>
      </c>
    </row>
    <row r="47" spans="1:3" ht="28.2" customHeight="1">
      <c r="A47" s="238" t="s">
        <v>3401</v>
      </c>
      <c r="B47" s="237" t="str">
        <f t="shared" si="0"/>
        <v>SRI LAKSHMI DIVYA CHAN</v>
      </c>
      <c r="C47" s="238" t="s">
        <v>3403</v>
      </c>
    </row>
    <row r="48" spans="1:3" ht="28.2" customHeight="1">
      <c r="A48" s="238" t="s">
        <v>3404</v>
      </c>
      <c r="B48" s="237" t="str">
        <f t="shared" si="0"/>
        <v>not found</v>
      </c>
      <c r="C48" s="238" t="s">
        <v>3405</v>
      </c>
    </row>
    <row r="49" spans="1:3" ht="28.2" customHeight="1">
      <c r="A49" s="236" t="s">
        <v>3402</v>
      </c>
      <c r="B49" s="237" t="str">
        <f t="shared" si="0"/>
        <v xml:space="preserve">SRI JISHNU PRIYA RICE </v>
      </c>
      <c r="C49" s="238" t="s">
        <v>3406</v>
      </c>
    </row>
    <row r="50" spans="1:3" ht="28.2" customHeight="1">
      <c r="A50" s="238" t="s">
        <v>3403</v>
      </c>
      <c r="B50" s="237" t="str">
        <f t="shared" si="0"/>
        <v>SRI GOWTHAMI TRADERS</v>
      </c>
      <c r="C50" s="238" t="s">
        <v>3407</v>
      </c>
    </row>
    <row r="51" spans="1:3" ht="28.2" customHeight="1">
      <c r="A51" s="238" t="s">
        <v>3405</v>
      </c>
      <c r="B51" s="237" t="str">
        <f t="shared" si="0"/>
        <v>SRI DHANA LAKSHMI EXIM</v>
      </c>
      <c r="C51" s="238" t="s">
        <v>3408</v>
      </c>
    </row>
    <row r="52" spans="1:3" ht="28.2" customHeight="1">
      <c r="A52" s="238" t="s">
        <v>3406</v>
      </c>
      <c r="B52" s="237" t="str">
        <f t="shared" si="0"/>
        <v>SRI BHAVANI EXPORTS</v>
      </c>
      <c r="C52" s="238" t="s">
        <v>3409</v>
      </c>
    </row>
    <row r="53" spans="1:3" ht="28.2" customHeight="1">
      <c r="A53" s="238" t="s">
        <v>3407</v>
      </c>
      <c r="B53" s="237" t="str">
        <f t="shared" si="0"/>
        <v>SRI BALAJI RICE INDUST</v>
      </c>
      <c r="C53" s="238" t="s">
        <v>3410</v>
      </c>
    </row>
    <row r="54" spans="1:3" ht="28.2" customHeight="1">
      <c r="A54" s="238" t="s">
        <v>3408</v>
      </c>
      <c r="B54" s="237" t="str">
        <f t="shared" si="0"/>
        <v>SRI ALAMELUMANGA SAMET</v>
      </c>
      <c r="C54" s="238" t="s">
        <v>3411</v>
      </c>
    </row>
    <row r="55" spans="1:3" ht="28.2" customHeight="1">
      <c r="A55" s="238" t="s">
        <v>3409</v>
      </c>
      <c r="B55" s="237" t="str">
        <f t="shared" si="0"/>
        <v>SREEMAN TRADERS</v>
      </c>
      <c r="C55" s="236" t="s">
        <v>3412</v>
      </c>
    </row>
    <row r="56" spans="1:3" ht="28.2" customHeight="1">
      <c r="A56" s="238" t="s">
        <v>3410</v>
      </c>
      <c r="B56" s="237" t="str">
        <f t="shared" si="0"/>
        <v>SREE VAISHNAVI IMPEX</v>
      </c>
      <c r="C56" s="236" t="s">
        <v>3413</v>
      </c>
    </row>
    <row r="57" spans="1:3" ht="28.2" customHeight="1">
      <c r="A57" s="238" t="s">
        <v>3411</v>
      </c>
      <c r="B57" s="237" t="str">
        <f t="shared" si="0"/>
        <v xml:space="preserve">SREE MANJUNATHA FRUIT </v>
      </c>
      <c r="C57" s="238" t="s">
        <v>3414</v>
      </c>
    </row>
    <row r="58" spans="1:3" ht="28.2" customHeight="1">
      <c r="A58" s="236" t="s">
        <v>3412</v>
      </c>
      <c r="B58" s="237" t="str">
        <f t="shared" si="0"/>
        <v>SPOORTHI EXPORTS AND I</v>
      </c>
      <c r="C58" s="238" t="s">
        <v>3415</v>
      </c>
    </row>
    <row r="59" spans="1:3" ht="28.2" customHeight="1">
      <c r="A59" s="236" t="s">
        <v>3413</v>
      </c>
      <c r="B59" s="237" t="str">
        <f t="shared" si="0"/>
        <v>SIVA SRINIVASA TRADERS</v>
      </c>
      <c r="C59" s="238" t="s">
        <v>3416</v>
      </c>
    </row>
    <row r="60" spans="1:3" ht="28.2" customHeight="1">
      <c r="A60" s="238" t="s">
        <v>3414</v>
      </c>
      <c r="B60" s="237" t="str">
        <f t="shared" si="0"/>
        <v>SIRI DAVI SURYA</v>
      </c>
      <c r="C60" s="239" t="s">
        <v>3417</v>
      </c>
    </row>
    <row r="61" spans="1:3" ht="28.2" customHeight="1">
      <c r="A61" s="238" t="s">
        <v>3415</v>
      </c>
      <c r="B61" s="237" t="str">
        <f t="shared" si="0"/>
        <v>SHIVA RAMAKRISHNA RICE</v>
      </c>
      <c r="C61" s="238" t="s">
        <v>3418</v>
      </c>
    </row>
    <row r="62" spans="1:3" ht="28.2" customHeight="1">
      <c r="A62" s="238" t="s">
        <v>3416</v>
      </c>
      <c r="B62" s="237" t="str">
        <f t="shared" si="0"/>
        <v>SESHSAYI FOODS PVT LTD</v>
      </c>
      <c r="C62" s="238" t="s">
        <v>3419</v>
      </c>
    </row>
    <row r="63" spans="1:3" ht="28.2" customHeight="1">
      <c r="A63" s="239" t="s">
        <v>3417</v>
      </c>
      <c r="B63" s="237" t="str">
        <f t="shared" si="0"/>
        <v>SEA SHORE EXIMS PVT. L</v>
      </c>
      <c r="C63" s="238" t="s">
        <v>3420</v>
      </c>
    </row>
    <row r="64" spans="1:3" ht="28.2" customHeight="1">
      <c r="A64" s="238" t="s">
        <v>3418</v>
      </c>
      <c r="B64" s="237" t="str">
        <f t="shared" si="0"/>
        <v>SATYA ENTERPRISES,</v>
      </c>
      <c r="C64" s="238" t="s">
        <v>3421</v>
      </c>
    </row>
    <row r="65" spans="1:3" ht="28.2" customHeight="1">
      <c r="A65" s="238" t="s">
        <v>3419</v>
      </c>
      <c r="B65" s="237" t="str">
        <f t="shared" si="0"/>
        <v>SARAIWWALAA AGRR REFIN</v>
      </c>
      <c r="C65" s="238" t="s">
        <v>3422</v>
      </c>
    </row>
    <row r="66" spans="1:3" ht="28.2" customHeight="1">
      <c r="A66" s="238" t="s">
        <v>3420</v>
      </c>
      <c r="B66" s="237" t="str">
        <f t="shared" si="0"/>
        <v>SANJANA FOODS PVT LTD</v>
      </c>
      <c r="C66" s="238" t="s">
        <v>3423</v>
      </c>
    </row>
    <row r="67" spans="1:3" ht="28.2" customHeight="1">
      <c r="A67" s="238" t="s">
        <v>3421</v>
      </c>
      <c r="B67" s="237" t="str">
        <f t="shared" ref="B67:B124" si="1">IFERROR(INDEX($A$1:$C$124,MATCH($A67,$C:$C,0),1),"not found")</f>
        <v>SAMEERA AGRO INDUSTRIE</v>
      </c>
      <c r="C67" s="238" t="s">
        <v>3424</v>
      </c>
    </row>
    <row r="68" spans="1:3" ht="28.2" customHeight="1">
      <c r="A68" s="238" t="s">
        <v>3422</v>
      </c>
      <c r="B68" s="237" t="str">
        <f t="shared" si="1"/>
        <v>SAI NIKITA OVERSEAS ME</v>
      </c>
      <c r="C68" s="238" t="s">
        <v>3425</v>
      </c>
    </row>
    <row r="69" spans="1:3" ht="28.2" customHeight="1">
      <c r="A69" s="238" t="s">
        <v>3423</v>
      </c>
      <c r="B69" s="237" t="str">
        <f t="shared" si="1"/>
        <v>S.B. IMPEX</v>
      </c>
      <c r="C69" s="238" t="s">
        <v>3426</v>
      </c>
    </row>
    <row r="70" spans="1:3" ht="28.2" customHeight="1">
      <c r="A70" s="238" t="s">
        <v>3424</v>
      </c>
      <c r="B70" s="237" t="str">
        <f t="shared" si="1"/>
        <v>MAYUR AGRI BROKERS</v>
      </c>
      <c r="C70" s="238" t="s">
        <v>3427</v>
      </c>
    </row>
    <row r="71" spans="1:3" ht="28.2" customHeight="1">
      <c r="A71" s="238" t="s">
        <v>3425</v>
      </c>
      <c r="B71" s="237" t="str">
        <f t="shared" si="1"/>
        <v>LORDS ENGINEERING GROU</v>
      </c>
      <c r="C71" s="238" t="s">
        <v>3428</v>
      </c>
    </row>
    <row r="72" spans="1:3" ht="28.2" customHeight="1">
      <c r="A72" s="238" t="s">
        <v>3426</v>
      </c>
      <c r="B72" s="237" t="str">
        <f t="shared" si="1"/>
        <v>LESA SRI LAKSHMI NARAS</v>
      </c>
      <c r="C72" s="238" t="s">
        <v>3429</v>
      </c>
    </row>
    <row r="73" spans="1:3" ht="28.2" customHeight="1">
      <c r="A73" s="238" t="s">
        <v>3427</v>
      </c>
      <c r="B73" s="237" t="str">
        <f t="shared" si="1"/>
        <v>LAXMI BALAJI INDUSTRIE</v>
      </c>
      <c r="C73" s="238" t="s">
        <v>3430</v>
      </c>
    </row>
    <row r="74" spans="1:3" ht="28.2" customHeight="1">
      <c r="A74" s="238" t="s">
        <v>3431</v>
      </c>
      <c r="B74" s="237" t="str">
        <f t="shared" si="1"/>
        <v>not found</v>
      </c>
      <c r="C74" s="238" t="s">
        <v>3432</v>
      </c>
    </row>
    <row r="75" spans="1:3" ht="28.2" customHeight="1">
      <c r="A75" s="238" t="s">
        <v>3428</v>
      </c>
      <c r="B75" s="237" t="str">
        <f t="shared" si="1"/>
        <v>LAKSHMI DURGA TRADERS</v>
      </c>
      <c r="C75" s="239" t="s">
        <v>3433</v>
      </c>
    </row>
    <row r="76" spans="1:3" ht="28.2" customHeight="1">
      <c r="A76" s="238" t="s">
        <v>3434</v>
      </c>
      <c r="B76" s="237" t="str">
        <f t="shared" si="1"/>
        <v>not found</v>
      </c>
      <c r="C76" s="238" t="s">
        <v>3435</v>
      </c>
    </row>
    <row r="77" spans="1:3" ht="28.2" customHeight="1">
      <c r="A77" s="238" t="s">
        <v>3429</v>
      </c>
      <c r="B77" s="237" t="str">
        <f t="shared" si="1"/>
        <v>CHANDRIKA RICE MILL</v>
      </c>
      <c r="C77" s="236" t="s">
        <v>3436</v>
      </c>
    </row>
    <row r="78" spans="1:3" ht="28.2" customHeight="1">
      <c r="A78" s="238" t="s">
        <v>3430</v>
      </c>
      <c r="B78" s="237" t="str">
        <f t="shared" si="1"/>
        <v>CHANDRA ENTERPRISES</v>
      </c>
      <c r="C78" s="238" t="s">
        <v>3437</v>
      </c>
    </row>
    <row r="79" spans="1:3" ht="28.2" customHeight="1">
      <c r="A79" s="238" t="s">
        <v>3432</v>
      </c>
      <c r="B79" s="237" t="str">
        <f t="shared" si="1"/>
        <v>CHAND HYBRID SEEDS COM</v>
      </c>
      <c r="C79" s="238" t="s">
        <v>3438</v>
      </c>
    </row>
    <row r="80" spans="1:3" ht="28.2" customHeight="1">
      <c r="A80" s="239" t="s">
        <v>3433</v>
      </c>
      <c r="B80" s="237" t="str">
        <f t="shared" si="1"/>
        <v xml:space="preserve">CHAITANYA MODERN RICE </v>
      </c>
      <c r="C80" s="238" t="s">
        <v>3439</v>
      </c>
    </row>
    <row r="81" spans="1:3" ht="28.2" customHeight="1">
      <c r="A81" s="238" t="s">
        <v>3435</v>
      </c>
      <c r="B81" s="237" t="str">
        <f t="shared" si="1"/>
        <v>CHAITANYA AGRO INDUSTR</v>
      </c>
      <c r="C81" s="238" t="s">
        <v>3440</v>
      </c>
    </row>
    <row r="82" spans="1:3" ht="28.2" customHeight="1">
      <c r="A82" s="236" t="s">
        <v>3436</v>
      </c>
      <c r="B82" s="237" t="str">
        <f t="shared" si="1"/>
        <v>CFI EXIM PRIVATE LIMIT</v>
      </c>
      <c r="C82" s="238" t="s">
        <v>3441</v>
      </c>
    </row>
    <row r="83" spans="1:3" ht="28.2" customHeight="1">
      <c r="A83" s="238" t="s">
        <v>3437</v>
      </c>
      <c r="B83" s="237" t="str">
        <f t="shared" si="1"/>
        <v>CAL-LITE FOODS (INDIA)</v>
      </c>
      <c r="C83" s="238" t="s">
        <v>3442</v>
      </c>
    </row>
    <row r="84" spans="1:3" ht="28.2" customHeight="1">
      <c r="A84" s="238" t="s">
        <v>3438</v>
      </c>
      <c r="B84" s="237" t="str">
        <f t="shared" si="1"/>
        <v>C.C.EXIM TRADING OF MI</v>
      </c>
      <c r="C84" s="238" t="s">
        <v>3443</v>
      </c>
    </row>
    <row r="85" spans="1:3" ht="28.2" customHeight="1">
      <c r="A85" s="238" t="s">
        <v>3439</v>
      </c>
      <c r="B85" s="237" t="str">
        <f t="shared" si="1"/>
        <v>C. CZARNIKOW SUGAR (IN</v>
      </c>
      <c r="C85" s="238" t="s">
        <v>3444</v>
      </c>
    </row>
    <row r="86" spans="1:3" ht="28.2" customHeight="1">
      <c r="A86" s="238" t="s">
        <v>3440</v>
      </c>
      <c r="B86" s="237" t="str">
        <f t="shared" si="1"/>
        <v>C P AQUACULTURE (INDIA</v>
      </c>
      <c r="C86" s="239" t="s">
        <v>3445</v>
      </c>
    </row>
    <row r="87" spans="1:3" ht="28.2" customHeight="1">
      <c r="A87" s="238" t="s">
        <v>3446</v>
      </c>
      <c r="B87" s="237" t="str">
        <f t="shared" si="1"/>
        <v>not found</v>
      </c>
      <c r="C87" s="238" t="s">
        <v>3447</v>
      </c>
    </row>
    <row r="88" spans="1:3" ht="28.2" customHeight="1">
      <c r="A88" s="238" t="s">
        <v>3441</v>
      </c>
      <c r="B88" s="237" t="str">
        <f t="shared" si="1"/>
        <v>C &amp; A FARM FRESH PRIVA</v>
      </c>
      <c r="C88" s="238" t="s">
        <v>3448</v>
      </c>
    </row>
    <row r="89" spans="1:3" ht="28.2" customHeight="1">
      <c r="A89" s="238" t="s">
        <v>3442</v>
      </c>
      <c r="B89" s="237" t="str">
        <f t="shared" si="1"/>
        <v>BUNTY PRODUCTS PVT. LT</v>
      </c>
      <c r="C89" s="236" t="s">
        <v>3449</v>
      </c>
    </row>
    <row r="90" spans="1:3" ht="28.2" customHeight="1">
      <c r="A90" s="238" t="s">
        <v>3443</v>
      </c>
      <c r="B90" s="237" t="str">
        <f t="shared" si="1"/>
        <v>BOB TRADING PRIVATE LI</v>
      </c>
      <c r="C90" s="238" t="s">
        <v>3450</v>
      </c>
    </row>
    <row r="91" spans="1:3" ht="28.2" customHeight="1">
      <c r="A91" s="238" t="s">
        <v>3444</v>
      </c>
      <c r="B91" s="237" t="str">
        <f t="shared" si="1"/>
        <v>BLUE SKY TRADE TECH</v>
      </c>
      <c r="C91" s="238" t="s">
        <v>3451</v>
      </c>
    </row>
    <row r="92" spans="1:3" ht="28.2" customHeight="1">
      <c r="A92" s="239" t="s">
        <v>3445</v>
      </c>
      <c r="B92" s="237" t="str">
        <f t="shared" si="1"/>
        <v xml:space="preserve">BLUE MULTI STAR IMPEX </v>
      </c>
      <c r="C92" s="238" t="s">
        <v>3452</v>
      </c>
    </row>
    <row r="93" spans="1:3" ht="28.2" customHeight="1">
      <c r="A93" s="238" t="s">
        <v>3447</v>
      </c>
      <c r="B93" s="237" t="str">
        <f t="shared" si="1"/>
        <v>BLUE JAY EXPORTS &amp; IMP</v>
      </c>
      <c r="C93" s="238" t="s">
        <v>3453</v>
      </c>
    </row>
    <row r="94" spans="1:3" ht="28.2" customHeight="1">
      <c r="A94" s="238" t="s">
        <v>3448</v>
      </c>
      <c r="B94" s="237" t="str">
        <f t="shared" si="1"/>
        <v>BLESSING EXPORTS &amp; IMP</v>
      </c>
      <c r="C94" s="238" t="s">
        <v>3454</v>
      </c>
    </row>
    <row r="95" spans="1:3" ht="28.2" customHeight="1">
      <c r="A95" s="236" t="s">
        <v>3449</v>
      </c>
      <c r="B95" s="237" t="str">
        <f t="shared" si="1"/>
        <v>BIORIGINE LIFE SCIENCE</v>
      </c>
      <c r="C95" s="238" t="s">
        <v>3455</v>
      </c>
    </row>
    <row r="96" spans="1:3" ht="28.2" customHeight="1">
      <c r="A96" s="238" t="s">
        <v>3450</v>
      </c>
      <c r="B96" s="237" t="str">
        <f t="shared" si="1"/>
        <v>BIO RESOURCES</v>
      </c>
      <c r="C96" s="238" t="s">
        <v>3456</v>
      </c>
    </row>
    <row r="97" spans="1:3" ht="28.2" customHeight="1">
      <c r="A97" s="238" t="s">
        <v>3451</v>
      </c>
      <c r="B97" s="237" t="str">
        <f t="shared" si="1"/>
        <v>BIO FRESH EXIM (INDIA)</v>
      </c>
      <c r="C97" s="238" t="s">
        <v>3457</v>
      </c>
    </row>
    <row r="98" spans="1:3" ht="28.2" customHeight="1">
      <c r="A98" s="238" t="s">
        <v>3452</v>
      </c>
      <c r="B98" s="237" t="str">
        <f t="shared" si="1"/>
        <v>BIKING FOOD PRODUCTS P</v>
      </c>
      <c r="C98" s="238" t="s">
        <v>3458</v>
      </c>
    </row>
    <row r="99" spans="1:3" ht="28.2" customHeight="1">
      <c r="A99" s="238" t="s">
        <v>3453</v>
      </c>
      <c r="B99" s="237" t="str">
        <f t="shared" si="1"/>
        <v>BHASKARA PADMA RICE IN</v>
      </c>
      <c r="C99" s="238" t="s">
        <v>3459</v>
      </c>
    </row>
    <row r="100" spans="1:3" ht="28.2" customHeight="1">
      <c r="A100" s="238" t="s">
        <v>3454</v>
      </c>
      <c r="B100" s="237" t="str">
        <f t="shared" si="1"/>
        <v>BHASKARA EXIMS</v>
      </c>
      <c r="C100" s="238" t="s">
        <v>3460</v>
      </c>
    </row>
    <row r="101" spans="1:3" ht="28.2" customHeight="1">
      <c r="A101" s="238" t="s">
        <v>3455</v>
      </c>
      <c r="B101" s="237" t="str">
        <f t="shared" si="1"/>
        <v>BHARGAVI RICE INDUSTRY</v>
      </c>
      <c r="C101" s="238" t="s">
        <v>3461</v>
      </c>
    </row>
    <row r="102" spans="1:3" ht="28.2" customHeight="1">
      <c r="A102" s="238" t="s">
        <v>3456</v>
      </c>
      <c r="B102" s="237" t="str">
        <f t="shared" si="1"/>
        <v>BHARATHI SEEDS PRIVATE</v>
      </c>
      <c r="C102" s="238" t="s">
        <v>3462</v>
      </c>
    </row>
    <row r="103" spans="1:3" ht="28.2" customHeight="1">
      <c r="A103" s="238" t="s">
        <v>3457</v>
      </c>
      <c r="B103" s="237" t="str">
        <f t="shared" si="1"/>
        <v>BHARATHI BRAHMA SEEDS</v>
      </c>
      <c r="C103" s="238" t="s">
        <v>3463</v>
      </c>
    </row>
    <row r="104" spans="1:3" ht="28.2" customHeight="1">
      <c r="A104" s="238" t="s">
        <v>3458</v>
      </c>
      <c r="B104" s="237" t="str">
        <f t="shared" si="1"/>
        <v>BHARAT PAINT &amp; CHEMICA</v>
      </c>
      <c r="C104" s="239" t="s">
        <v>3464</v>
      </c>
    </row>
    <row r="105" spans="1:3" ht="28.2" customHeight="1">
      <c r="A105" s="238" t="s">
        <v>3459</v>
      </c>
      <c r="B105" s="237" t="str">
        <f t="shared" si="1"/>
        <v>BHARANI COMMODITIES</v>
      </c>
      <c r="C105" s="238" t="s">
        <v>3465</v>
      </c>
    </row>
    <row r="106" spans="1:3" ht="28.2" customHeight="1">
      <c r="A106" s="238" t="s">
        <v>3460</v>
      </c>
      <c r="B106" s="237" t="str">
        <f t="shared" si="1"/>
        <v>BHAGYANAGAR FOODS</v>
      </c>
      <c r="C106" s="238" t="s">
        <v>3466</v>
      </c>
    </row>
    <row r="107" spans="1:3" ht="28.2" customHeight="1">
      <c r="A107" s="238" t="s">
        <v>3461</v>
      </c>
      <c r="B107" s="237" t="str">
        <f t="shared" si="1"/>
        <v>BHAGYALAXMI AGRO INDUS</v>
      </c>
      <c r="C107" s="238" t="s">
        <v>3467</v>
      </c>
    </row>
    <row r="108" spans="1:3" ht="28.2" customHeight="1">
      <c r="A108" s="238" t="s">
        <v>3462</v>
      </c>
      <c r="B108" s="237" t="str">
        <f t="shared" si="1"/>
        <v>BHABOO ENTERPRISES</v>
      </c>
      <c r="C108" s="238" t="s">
        <v>3468</v>
      </c>
    </row>
    <row r="109" spans="1:3" ht="28.2" customHeight="1">
      <c r="A109" s="238" t="s">
        <v>3463</v>
      </c>
      <c r="B109" s="237" t="str">
        <f t="shared" si="1"/>
        <v>BETHLEHEM FOODS PRIVAT</v>
      </c>
      <c r="C109" s="238" t="s">
        <v>3469</v>
      </c>
    </row>
    <row r="110" spans="1:3" ht="28.2" customHeight="1">
      <c r="A110" s="239" t="s">
        <v>3464</v>
      </c>
      <c r="B110" s="237" t="str">
        <f t="shared" si="1"/>
        <v>BBL FOODS P LTD</v>
      </c>
      <c r="C110" s="238" t="s">
        <v>3470</v>
      </c>
    </row>
    <row r="111" spans="1:3" ht="28.2" customHeight="1">
      <c r="A111" s="238" t="s">
        <v>3465</v>
      </c>
      <c r="B111" s="237" t="str">
        <f t="shared" si="1"/>
        <v>BALARAM ENTERPRISES</v>
      </c>
      <c r="C111" s="238" t="s">
        <v>3471</v>
      </c>
    </row>
    <row r="112" spans="1:3" ht="28.2" customHeight="1">
      <c r="A112" s="238" t="s">
        <v>3466</v>
      </c>
      <c r="B112" s="237" t="str">
        <f t="shared" si="1"/>
        <v>BALAJI STAKE RICE INDU</v>
      </c>
      <c r="C112" s="238" t="s">
        <v>3472</v>
      </c>
    </row>
    <row r="113" spans="1:3" ht="28.2" customHeight="1">
      <c r="A113" s="238" t="s">
        <v>3467</v>
      </c>
      <c r="B113" s="237" t="str">
        <f t="shared" si="1"/>
        <v>BALAJI RICE INDUSTRIES</v>
      </c>
      <c r="C113" s="238" t="s">
        <v>3473</v>
      </c>
    </row>
    <row r="114" spans="1:3" ht="28.2" customHeight="1">
      <c r="A114" s="238" t="s">
        <v>3468</v>
      </c>
      <c r="B114" s="237" t="str">
        <f t="shared" si="1"/>
        <v>BALAJI IMPEX</v>
      </c>
      <c r="C114" s="238" t="s">
        <v>3474</v>
      </c>
    </row>
    <row r="115" spans="1:3" ht="28.2" customHeight="1">
      <c r="A115" s="238" t="s">
        <v>3475</v>
      </c>
      <c r="B115" s="237" t="str">
        <f t="shared" si="1"/>
        <v>not found</v>
      </c>
      <c r="C115" s="238" t="s">
        <v>3476</v>
      </c>
    </row>
    <row r="116" spans="1:3" ht="28.2" customHeight="1">
      <c r="A116" s="238" t="s">
        <v>3469</v>
      </c>
      <c r="B116" s="237" t="str">
        <f t="shared" si="1"/>
        <v>B.VIJAYA SANKAR</v>
      </c>
      <c r="C116" s="238" t="s">
        <v>3477</v>
      </c>
    </row>
    <row r="117" spans="1:3" ht="28.2" customHeight="1">
      <c r="A117" s="238" t="s">
        <v>3470</v>
      </c>
      <c r="B117" s="237" t="str">
        <f t="shared" si="1"/>
        <v>AVAIRA INTERNATIONAL</v>
      </c>
      <c r="C117" s="238" t="s">
        <v>3478</v>
      </c>
    </row>
    <row r="118" spans="1:3" ht="28.2" customHeight="1">
      <c r="A118" s="238" t="s">
        <v>3471</v>
      </c>
      <c r="B118" s="237" t="str">
        <f t="shared" si="1"/>
        <v>ASR AGRI EXPORTS PVT L</v>
      </c>
      <c r="C118" s="237"/>
    </row>
    <row r="119" spans="1:3" ht="28.2" customHeight="1">
      <c r="A119" s="238" t="s">
        <v>3472</v>
      </c>
      <c r="B119" s="237" t="str">
        <f t="shared" si="1"/>
        <v>ASA BHANU TECHNICAL SE</v>
      </c>
      <c r="C119" s="237"/>
    </row>
    <row r="120" spans="1:3" ht="28.2" customHeight="1">
      <c r="A120" s="238" t="s">
        <v>3473</v>
      </c>
      <c r="B120" s="237" t="str">
        <f t="shared" si="1"/>
        <v>ARIES EXPORTT</v>
      </c>
      <c r="C120" s="237"/>
    </row>
    <row r="121" spans="1:3" ht="28.2" customHeight="1">
      <c r="A121" s="238" t="s">
        <v>3474</v>
      </c>
      <c r="B121" s="237" t="str">
        <f t="shared" si="1"/>
        <v>APARNA OVERSEAS (INDIA</v>
      </c>
      <c r="C121" s="237"/>
    </row>
    <row r="122" spans="1:3" ht="28.2" customHeight="1">
      <c r="A122" s="238" t="s">
        <v>3476</v>
      </c>
      <c r="B122" s="237" t="str">
        <f t="shared" si="1"/>
        <v>ANDHRA EXPORTS</v>
      </c>
      <c r="C122" s="237"/>
    </row>
    <row r="123" spans="1:3" ht="28.2" customHeight="1">
      <c r="A123" s="238" t="s">
        <v>3477</v>
      </c>
      <c r="B123" s="237" t="str">
        <f t="shared" si="1"/>
        <v>AMBICA AGARBATHIES ARO</v>
      </c>
      <c r="C123" s="237"/>
    </row>
    <row r="124" spans="1:3" ht="28.2" customHeight="1">
      <c r="A124" s="238" t="s">
        <v>3478</v>
      </c>
      <c r="B124" s="237" t="str">
        <f t="shared" si="1"/>
        <v>ALAA FOODS</v>
      </c>
      <c r="C124" s="237"/>
    </row>
  </sheetData>
  <mergeCells count="1">
    <mergeCell ref="E2:F4"/>
  </mergeCells>
  <hyperlinks>
    <hyperlink ref="E6" location="Sheet1!A1" display="Sheet1!A1" xr:uid="{F2E6DEB4-DAED-4041-BFF0-95DD6956ABEE}"/>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9FF48E-4EBD-4A30-910D-DD3338C16D8A}">
  <dimension ref="A1:J2027"/>
  <sheetViews>
    <sheetView workbookViewId="0">
      <selection activeCell="H16" sqref="H16:I16"/>
    </sheetView>
  </sheetViews>
  <sheetFormatPr defaultRowHeight="14.4"/>
  <cols>
    <col min="1" max="1" width="49.5546875" style="47" bestFit="1" customWidth="1"/>
    <col min="2" max="2" width="11" style="47" bestFit="1" customWidth="1"/>
    <col min="3" max="3" width="11.21875" style="47" bestFit="1" customWidth="1"/>
    <col min="4" max="4" width="7" style="47" bestFit="1" customWidth="1"/>
  </cols>
  <sheetData>
    <row r="1" spans="1:10" ht="15" thickBot="1">
      <c r="A1" s="241" t="s">
        <v>51</v>
      </c>
      <c r="B1" s="241" t="s">
        <v>271</v>
      </c>
      <c r="C1" s="241" t="s">
        <v>272</v>
      </c>
      <c r="D1" s="241" t="s">
        <v>43</v>
      </c>
    </row>
    <row r="2" spans="1:10">
      <c r="A2" s="97" t="s">
        <v>273</v>
      </c>
      <c r="B2" s="97">
        <v>9312936921</v>
      </c>
      <c r="C2" s="97" t="s">
        <v>274</v>
      </c>
      <c r="D2" s="47">
        <v>276174</v>
      </c>
      <c r="G2" s="591" t="s">
        <v>3483</v>
      </c>
      <c r="H2" s="592"/>
      <c r="I2" s="592"/>
      <c r="J2" s="593"/>
    </row>
    <row r="3" spans="1:10">
      <c r="A3" s="97" t="s">
        <v>275</v>
      </c>
      <c r="B3" s="97">
        <v>9815582499</v>
      </c>
      <c r="C3" s="97" t="s">
        <v>274</v>
      </c>
      <c r="D3" s="47">
        <v>158903</v>
      </c>
      <c r="G3" s="594"/>
      <c r="H3" s="595"/>
      <c r="I3" s="595"/>
      <c r="J3" s="596"/>
    </row>
    <row r="4" spans="1:10">
      <c r="A4" s="97" t="s">
        <v>276</v>
      </c>
      <c r="B4" s="97">
        <v>9815575152</v>
      </c>
      <c r="C4" s="97" t="s">
        <v>274</v>
      </c>
      <c r="D4" s="47">
        <v>446505</v>
      </c>
      <c r="G4" s="594"/>
      <c r="H4" s="595"/>
      <c r="I4" s="595"/>
      <c r="J4" s="596"/>
    </row>
    <row r="5" spans="1:10">
      <c r="A5" s="97" t="s">
        <v>277</v>
      </c>
      <c r="B5" s="97">
        <v>9815817326</v>
      </c>
      <c r="C5" s="97" t="s">
        <v>274</v>
      </c>
      <c r="D5" s="47">
        <v>138363</v>
      </c>
      <c r="G5" s="594"/>
      <c r="H5" s="595"/>
      <c r="I5" s="595"/>
      <c r="J5" s="596"/>
    </row>
    <row r="6" spans="1:10">
      <c r="A6" s="97" t="s">
        <v>278</v>
      </c>
      <c r="B6" s="97">
        <v>9811888778</v>
      </c>
      <c r="C6" s="97" t="s">
        <v>274</v>
      </c>
      <c r="D6" s="47">
        <v>281008</v>
      </c>
      <c r="G6" s="594"/>
      <c r="H6" s="595"/>
      <c r="I6" s="595"/>
      <c r="J6" s="596"/>
    </row>
    <row r="7" spans="1:10">
      <c r="A7" s="97" t="s">
        <v>279</v>
      </c>
      <c r="B7" s="97">
        <v>9815357566</v>
      </c>
      <c r="C7" s="97" t="s">
        <v>274</v>
      </c>
      <c r="D7" s="47">
        <v>468145</v>
      </c>
      <c r="G7" s="594"/>
      <c r="H7" s="595"/>
      <c r="I7" s="595"/>
      <c r="J7" s="596"/>
    </row>
    <row r="8" spans="1:10">
      <c r="A8" s="97" t="s">
        <v>280</v>
      </c>
      <c r="B8" s="97">
        <v>9815522647</v>
      </c>
      <c r="C8" s="97" t="s">
        <v>274</v>
      </c>
      <c r="D8" s="47">
        <v>339599</v>
      </c>
      <c r="G8" s="594"/>
      <c r="H8" s="595"/>
      <c r="I8" s="595"/>
      <c r="J8" s="596"/>
    </row>
    <row r="9" spans="1:10" ht="15" thickBot="1">
      <c r="A9" s="97" t="s">
        <v>281</v>
      </c>
      <c r="B9" s="97">
        <v>9815257355</v>
      </c>
      <c r="C9" s="97" t="s">
        <v>274</v>
      </c>
      <c r="D9" s="47">
        <v>434411</v>
      </c>
      <c r="G9" s="597"/>
      <c r="H9" s="598"/>
      <c r="I9" s="598"/>
      <c r="J9" s="599"/>
    </row>
    <row r="10" spans="1:10">
      <c r="A10" s="97" t="s">
        <v>282</v>
      </c>
      <c r="B10" s="97">
        <v>9815634184</v>
      </c>
      <c r="C10" s="97" t="s">
        <v>283</v>
      </c>
      <c r="D10" s="47">
        <v>409625</v>
      </c>
    </row>
    <row r="11" spans="1:10" ht="15" thickBot="1">
      <c r="A11" s="97" t="s">
        <v>284</v>
      </c>
      <c r="B11" s="97">
        <v>9815559176</v>
      </c>
      <c r="C11" s="97" t="s">
        <v>274</v>
      </c>
      <c r="D11" s="47">
        <v>294797</v>
      </c>
    </row>
    <row r="12" spans="1:10" ht="14.4" customHeight="1">
      <c r="A12" s="97" t="s">
        <v>285</v>
      </c>
      <c r="B12" s="97">
        <v>9815346866</v>
      </c>
      <c r="C12" s="97" t="s">
        <v>274</v>
      </c>
      <c r="D12" s="47">
        <v>186601</v>
      </c>
      <c r="G12" s="600" t="str">
        <f>VLOOKUP(MIN(D:D),CHOOSE({1,2},D:D,A:A),2,0)</f>
        <v>Mr. ANURAG DIMRI</v>
      </c>
      <c r="H12" s="601"/>
      <c r="I12" s="601"/>
      <c r="J12" s="602"/>
    </row>
    <row r="13" spans="1:10">
      <c r="A13" s="97" t="s">
        <v>286</v>
      </c>
      <c r="B13" s="97">
        <v>9871515752</v>
      </c>
      <c r="C13" s="97" t="s">
        <v>274</v>
      </c>
      <c r="D13" s="47">
        <v>293100</v>
      </c>
      <c r="G13" s="603"/>
      <c r="H13" s="604"/>
      <c r="I13" s="604"/>
      <c r="J13" s="605"/>
    </row>
    <row r="14" spans="1:10" ht="15" thickBot="1">
      <c r="A14" s="97" t="s">
        <v>287</v>
      </c>
      <c r="B14" s="97">
        <v>9815545141</v>
      </c>
      <c r="C14" s="97" t="s">
        <v>274</v>
      </c>
      <c r="D14" s="47">
        <v>218268</v>
      </c>
      <c r="G14" s="606"/>
      <c r="H14" s="607"/>
      <c r="I14" s="607"/>
      <c r="J14" s="608"/>
    </row>
    <row r="15" spans="1:10" ht="15" thickBot="1">
      <c r="A15" s="97" t="s">
        <v>288</v>
      </c>
      <c r="B15" s="97">
        <v>9565561559</v>
      </c>
      <c r="C15" s="97" t="s">
        <v>274</v>
      </c>
      <c r="D15" s="47">
        <v>191880</v>
      </c>
    </row>
    <row r="16" spans="1:10" ht="16.8" thickBot="1">
      <c r="A16" s="97" t="s">
        <v>289</v>
      </c>
      <c r="B16" s="97">
        <v>9811457855</v>
      </c>
      <c r="C16" s="97" t="s">
        <v>290</v>
      </c>
      <c r="D16" s="47">
        <v>252364</v>
      </c>
      <c r="H16" s="609" t="s">
        <v>111</v>
      </c>
      <c r="I16" s="610"/>
    </row>
    <row r="17" spans="1:7">
      <c r="A17" s="97" t="s">
        <v>291</v>
      </c>
      <c r="B17" s="97">
        <v>9815527751</v>
      </c>
      <c r="C17" s="97" t="s">
        <v>290</v>
      </c>
      <c r="D17" s="47">
        <v>105668</v>
      </c>
    </row>
    <row r="18" spans="1:7">
      <c r="A18" s="97" t="s">
        <v>292</v>
      </c>
      <c r="B18" s="97">
        <v>9873172884</v>
      </c>
      <c r="C18" s="97" t="s">
        <v>290</v>
      </c>
      <c r="D18" s="47">
        <v>308288</v>
      </c>
    </row>
    <row r="19" spans="1:7">
      <c r="A19" s="97" t="s">
        <v>293</v>
      </c>
      <c r="B19" s="97">
        <v>9811156375</v>
      </c>
      <c r="C19" s="97" t="s">
        <v>294</v>
      </c>
      <c r="D19" s="47">
        <v>275327</v>
      </c>
      <c r="F19" s="210"/>
      <c r="G19" s="210"/>
    </row>
    <row r="20" spans="1:7">
      <c r="A20" s="97" t="s">
        <v>295</v>
      </c>
      <c r="B20" s="97">
        <v>9873677917</v>
      </c>
      <c r="C20" s="97" t="s">
        <v>294</v>
      </c>
      <c r="D20" s="47">
        <v>320749</v>
      </c>
      <c r="F20" s="240"/>
      <c r="G20" s="240"/>
    </row>
    <row r="21" spans="1:7">
      <c r="A21" s="97" t="s">
        <v>296</v>
      </c>
      <c r="B21" s="97">
        <v>9811513655</v>
      </c>
      <c r="C21" s="97" t="s">
        <v>294</v>
      </c>
      <c r="D21" s="47">
        <v>344540</v>
      </c>
    </row>
    <row r="22" spans="1:7">
      <c r="A22" s="97" t="s">
        <v>297</v>
      </c>
      <c r="B22" s="97">
        <v>9915772727</v>
      </c>
      <c r="C22" s="97" t="s">
        <v>294</v>
      </c>
      <c r="D22" s="47">
        <v>171795</v>
      </c>
    </row>
    <row r="23" spans="1:7">
      <c r="A23" s="97" t="s">
        <v>298</v>
      </c>
      <c r="B23" s="97">
        <v>9915772585</v>
      </c>
      <c r="C23" s="97" t="s">
        <v>294</v>
      </c>
      <c r="D23" s="47">
        <v>335892</v>
      </c>
    </row>
    <row r="24" spans="1:7">
      <c r="A24" s="97" t="s">
        <v>299</v>
      </c>
      <c r="B24" s="97">
        <v>9815123624</v>
      </c>
      <c r="C24" s="97" t="s">
        <v>294</v>
      </c>
      <c r="D24" s="47">
        <v>417424</v>
      </c>
    </row>
    <row r="25" spans="1:7">
      <c r="A25" s="97" t="s">
        <v>300</v>
      </c>
      <c r="B25" s="97">
        <v>9999155383</v>
      </c>
      <c r="C25" s="97" t="s">
        <v>294</v>
      </c>
      <c r="D25" s="47">
        <v>191620</v>
      </c>
    </row>
    <row r="26" spans="1:7">
      <c r="A26" s="97" t="s">
        <v>301</v>
      </c>
      <c r="B26" s="97">
        <v>9911551655</v>
      </c>
      <c r="C26" s="97" t="s">
        <v>294</v>
      </c>
      <c r="D26" s="47">
        <v>199775</v>
      </c>
    </row>
    <row r="27" spans="1:7">
      <c r="A27" s="97" t="s">
        <v>302</v>
      </c>
      <c r="B27" s="97">
        <v>9999541553</v>
      </c>
      <c r="C27" s="97" t="s">
        <v>294</v>
      </c>
      <c r="D27" s="47">
        <v>336621</v>
      </c>
    </row>
    <row r="28" spans="1:7">
      <c r="A28" s="97" t="s">
        <v>303</v>
      </c>
      <c r="B28" s="97">
        <v>9711355263</v>
      </c>
      <c r="C28" s="97" t="s">
        <v>294</v>
      </c>
      <c r="D28" s="47">
        <v>109546</v>
      </c>
    </row>
    <row r="29" spans="1:7">
      <c r="A29" s="97" t="s">
        <v>304</v>
      </c>
      <c r="B29" s="97">
        <v>9868287783</v>
      </c>
      <c r="C29" s="97" t="s">
        <v>294</v>
      </c>
      <c r="D29" s="47">
        <v>310973</v>
      </c>
    </row>
    <row r="30" spans="1:7">
      <c r="A30" s="97" t="s">
        <v>305</v>
      </c>
      <c r="B30" s="97">
        <v>9871292277</v>
      </c>
      <c r="C30" s="97" t="s">
        <v>294</v>
      </c>
      <c r="D30" s="47">
        <v>389739</v>
      </c>
    </row>
    <row r="31" spans="1:7">
      <c r="A31" s="97" t="s">
        <v>306</v>
      </c>
      <c r="B31" s="97">
        <v>9811838182</v>
      </c>
      <c r="C31" s="97" t="s">
        <v>294</v>
      </c>
      <c r="D31" s="47">
        <v>137612</v>
      </c>
    </row>
    <row r="32" spans="1:7">
      <c r="A32" s="97" t="s">
        <v>307</v>
      </c>
      <c r="B32" s="97">
        <v>9815114132</v>
      </c>
      <c r="C32" s="97" t="s">
        <v>294</v>
      </c>
      <c r="D32" s="47">
        <v>271385</v>
      </c>
    </row>
    <row r="33" spans="1:4">
      <c r="A33" s="97" t="s">
        <v>308</v>
      </c>
      <c r="B33" s="97">
        <v>9818449145</v>
      </c>
      <c r="C33" s="97" t="s">
        <v>294</v>
      </c>
      <c r="D33" s="47">
        <v>311528</v>
      </c>
    </row>
    <row r="34" spans="1:4">
      <c r="A34" s="97" t="s">
        <v>309</v>
      </c>
      <c r="B34" s="97">
        <v>8855497762</v>
      </c>
      <c r="C34" s="97" t="s">
        <v>294</v>
      </c>
      <c r="D34" s="47">
        <v>288590</v>
      </c>
    </row>
    <row r="35" spans="1:4">
      <c r="A35" s="97" t="s">
        <v>310</v>
      </c>
      <c r="B35" s="97">
        <v>9811573613</v>
      </c>
      <c r="C35" s="97" t="s">
        <v>294</v>
      </c>
      <c r="D35" s="47">
        <v>205803</v>
      </c>
    </row>
    <row r="36" spans="1:4">
      <c r="A36" s="97" t="s">
        <v>311</v>
      </c>
      <c r="B36" s="97">
        <v>9815877822</v>
      </c>
      <c r="C36" s="97" t="s">
        <v>294</v>
      </c>
      <c r="D36" s="47">
        <v>418112</v>
      </c>
    </row>
    <row r="37" spans="1:4">
      <c r="A37" s="97" t="s">
        <v>312</v>
      </c>
      <c r="B37" s="97">
        <v>9915536955</v>
      </c>
      <c r="C37" s="97" t="s">
        <v>294</v>
      </c>
      <c r="D37" s="47">
        <v>303402</v>
      </c>
    </row>
    <row r="38" spans="1:4">
      <c r="A38" s="97" t="s">
        <v>313</v>
      </c>
      <c r="B38" s="97">
        <v>9815592397</v>
      </c>
      <c r="C38" s="97" t="s">
        <v>294</v>
      </c>
      <c r="D38" s="47">
        <v>555555</v>
      </c>
    </row>
    <row r="39" spans="1:4">
      <c r="A39" s="97" t="s">
        <v>314</v>
      </c>
      <c r="B39" s="97">
        <v>9915522294</v>
      </c>
      <c r="C39" s="97" t="s">
        <v>294</v>
      </c>
      <c r="D39" s="47">
        <v>274261</v>
      </c>
    </row>
    <row r="40" spans="1:4">
      <c r="A40" s="97" t="s">
        <v>315</v>
      </c>
      <c r="B40" s="97">
        <v>9899554517</v>
      </c>
      <c r="C40" s="97" t="s">
        <v>294</v>
      </c>
      <c r="D40" s="47">
        <v>385777</v>
      </c>
    </row>
    <row r="41" spans="1:4">
      <c r="A41" s="97" t="s">
        <v>316</v>
      </c>
      <c r="B41" s="97">
        <v>9871647711</v>
      </c>
      <c r="C41" s="97" t="s">
        <v>294</v>
      </c>
      <c r="D41" s="47">
        <v>366808</v>
      </c>
    </row>
    <row r="42" spans="1:4">
      <c r="A42" s="97" t="s">
        <v>317</v>
      </c>
      <c r="B42" s="97">
        <v>9815398418</v>
      </c>
      <c r="C42" s="97" t="s">
        <v>294</v>
      </c>
      <c r="D42" s="47">
        <v>169205</v>
      </c>
    </row>
    <row r="43" spans="1:4">
      <c r="A43" s="97" t="s">
        <v>318</v>
      </c>
      <c r="B43" s="97">
        <v>9815538938</v>
      </c>
      <c r="C43" s="97" t="s">
        <v>294</v>
      </c>
      <c r="D43" s="47">
        <v>290553</v>
      </c>
    </row>
    <row r="44" spans="1:4">
      <c r="A44" s="97" t="s">
        <v>319</v>
      </c>
      <c r="B44" s="97">
        <v>9811458289</v>
      </c>
      <c r="C44" s="97" t="s">
        <v>320</v>
      </c>
      <c r="D44" s="47">
        <v>438926</v>
      </c>
    </row>
    <row r="45" spans="1:4">
      <c r="A45" s="97" t="s">
        <v>321</v>
      </c>
      <c r="B45" s="97">
        <v>9815557553</v>
      </c>
      <c r="C45" s="97" t="s">
        <v>320</v>
      </c>
      <c r="D45" s="47">
        <v>117177</v>
      </c>
    </row>
    <row r="46" spans="1:4">
      <c r="A46" s="97" t="s">
        <v>322</v>
      </c>
      <c r="B46" s="97">
        <v>9811435131</v>
      </c>
      <c r="C46" s="97" t="s">
        <v>320</v>
      </c>
      <c r="D46" s="47">
        <v>401391</v>
      </c>
    </row>
    <row r="47" spans="1:4">
      <c r="A47" s="97" t="s">
        <v>323</v>
      </c>
      <c r="B47" s="97">
        <v>8285858185</v>
      </c>
      <c r="C47" s="97" t="s">
        <v>324</v>
      </c>
      <c r="D47" s="47">
        <v>468899</v>
      </c>
    </row>
    <row r="48" spans="1:4">
      <c r="A48" s="97" t="s">
        <v>325</v>
      </c>
      <c r="B48" s="97">
        <v>9315659996</v>
      </c>
      <c r="C48" s="97" t="s">
        <v>326</v>
      </c>
      <c r="D48" s="47">
        <v>498949</v>
      </c>
    </row>
    <row r="49" spans="1:4">
      <c r="A49" s="97" t="s">
        <v>327</v>
      </c>
      <c r="B49" s="97">
        <v>9958556715</v>
      </c>
      <c r="C49" s="97" t="s">
        <v>324</v>
      </c>
      <c r="D49" s="47">
        <v>380904</v>
      </c>
    </row>
    <row r="50" spans="1:4">
      <c r="A50" s="97" t="s">
        <v>328</v>
      </c>
      <c r="B50" s="97">
        <v>9654544564</v>
      </c>
      <c r="C50" s="97" t="s">
        <v>324</v>
      </c>
      <c r="D50" s="47">
        <v>428818</v>
      </c>
    </row>
    <row r="51" spans="1:4">
      <c r="A51" s="97" t="s">
        <v>329</v>
      </c>
      <c r="B51" s="97">
        <v>9915158252</v>
      </c>
      <c r="C51" s="97" t="s">
        <v>324</v>
      </c>
      <c r="D51" s="47">
        <v>482385</v>
      </c>
    </row>
    <row r="52" spans="1:4">
      <c r="A52" s="97" t="s">
        <v>330</v>
      </c>
      <c r="B52" s="97">
        <v>9717378786</v>
      </c>
      <c r="C52" s="97" t="s">
        <v>326</v>
      </c>
      <c r="D52" s="47">
        <v>306465</v>
      </c>
    </row>
    <row r="53" spans="1:4">
      <c r="A53" s="97" t="s">
        <v>331</v>
      </c>
      <c r="B53" s="97">
        <v>9811516496</v>
      </c>
      <c r="C53" s="97" t="s">
        <v>326</v>
      </c>
      <c r="D53" s="47">
        <v>234330</v>
      </c>
    </row>
    <row r="54" spans="1:4">
      <c r="A54" s="97" t="s">
        <v>332</v>
      </c>
      <c r="B54" s="97">
        <v>9515425571</v>
      </c>
      <c r="C54" s="97" t="s">
        <v>326</v>
      </c>
      <c r="D54" s="47">
        <v>341581</v>
      </c>
    </row>
    <row r="55" spans="1:4">
      <c r="A55" s="97" t="s">
        <v>333</v>
      </c>
      <c r="B55" s="97">
        <v>9995622353</v>
      </c>
      <c r="C55" s="97" t="s">
        <v>326</v>
      </c>
      <c r="D55" s="47">
        <v>322946</v>
      </c>
    </row>
    <row r="56" spans="1:4">
      <c r="A56" s="97" t="s">
        <v>334</v>
      </c>
      <c r="B56" s="97">
        <v>9513356255</v>
      </c>
      <c r="C56" s="97" t="s">
        <v>324</v>
      </c>
      <c r="D56" s="47">
        <v>442256</v>
      </c>
    </row>
    <row r="57" spans="1:4">
      <c r="A57" s="97" t="s">
        <v>335</v>
      </c>
      <c r="B57" s="97">
        <v>9958581552</v>
      </c>
      <c r="C57" s="97" t="s">
        <v>326</v>
      </c>
      <c r="D57" s="47">
        <v>280428</v>
      </c>
    </row>
    <row r="58" spans="1:4">
      <c r="A58" s="97" t="s">
        <v>336</v>
      </c>
      <c r="B58" s="97">
        <v>9815413446</v>
      </c>
      <c r="C58" s="97" t="s">
        <v>326</v>
      </c>
      <c r="D58" s="47">
        <v>307674</v>
      </c>
    </row>
    <row r="59" spans="1:4">
      <c r="A59" s="97" t="s">
        <v>337</v>
      </c>
      <c r="B59" s="97">
        <v>9545523777</v>
      </c>
      <c r="C59" s="97" t="s">
        <v>326</v>
      </c>
      <c r="D59" s="47">
        <v>422837</v>
      </c>
    </row>
    <row r="60" spans="1:4">
      <c r="A60" s="97" t="s">
        <v>338</v>
      </c>
      <c r="B60" s="97">
        <v>8447883797</v>
      </c>
      <c r="C60" s="97" t="s">
        <v>324</v>
      </c>
      <c r="D60" s="47">
        <v>400581</v>
      </c>
    </row>
    <row r="61" spans="1:4">
      <c r="A61" s="97" t="s">
        <v>339</v>
      </c>
      <c r="B61" s="97">
        <v>9312481693</v>
      </c>
      <c r="C61" s="97" t="s">
        <v>324</v>
      </c>
      <c r="D61" s="47">
        <v>431029</v>
      </c>
    </row>
    <row r="62" spans="1:4">
      <c r="A62" s="97" t="s">
        <v>340</v>
      </c>
      <c r="B62" s="97">
        <v>9815428457</v>
      </c>
      <c r="C62" s="97" t="s">
        <v>326</v>
      </c>
      <c r="D62" s="47">
        <v>314512</v>
      </c>
    </row>
    <row r="63" spans="1:4">
      <c r="A63" s="97" t="s">
        <v>341</v>
      </c>
      <c r="B63" s="97">
        <v>9915658585</v>
      </c>
      <c r="C63" s="97" t="s">
        <v>324</v>
      </c>
      <c r="D63" s="47">
        <v>308362</v>
      </c>
    </row>
    <row r="64" spans="1:4">
      <c r="A64" s="97" t="s">
        <v>342</v>
      </c>
      <c r="B64" s="97">
        <v>9815417581</v>
      </c>
      <c r="C64" s="97" t="s">
        <v>326</v>
      </c>
      <c r="D64" s="47">
        <v>250479</v>
      </c>
    </row>
    <row r="65" spans="1:4">
      <c r="A65" s="97" t="s">
        <v>343</v>
      </c>
      <c r="B65" s="97">
        <v>8527119898</v>
      </c>
      <c r="C65" s="97" t="s">
        <v>326</v>
      </c>
      <c r="D65" s="47">
        <v>393882</v>
      </c>
    </row>
    <row r="66" spans="1:4">
      <c r="A66" s="97" t="s">
        <v>344</v>
      </c>
      <c r="B66" s="97">
        <v>9212333293</v>
      </c>
      <c r="C66" s="97" t="s">
        <v>326</v>
      </c>
      <c r="D66" s="47">
        <v>180033</v>
      </c>
    </row>
    <row r="67" spans="1:4">
      <c r="A67" s="97" t="s">
        <v>345</v>
      </c>
      <c r="B67" s="97">
        <v>9891114569</v>
      </c>
      <c r="C67" s="97" t="s">
        <v>326</v>
      </c>
      <c r="D67" s="47">
        <v>468824</v>
      </c>
    </row>
    <row r="68" spans="1:4">
      <c r="A68" s="97" t="s">
        <v>346</v>
      </c>
      <c r="B68" s="97">
        <v>9815557338</v>
      </c>
      <c r="C68" s="97" t="s">
        <v>274</v>
      </c>
      <c r="D68" s="47">
        <v>481055</v>
      </c>
    </row>
    <row r="69" spans="1:4">
      <c r="A69" s="97" t="s">
        <v>347</v>
      </c>
      <c r="B69" s="97">
        <v>9815583313</v>
      </c>
      <c r="C69" s="97" t="s">
        <v>274</v>
      </c>
      <c r="D69" s="47">
        <v>294158</v>
      </c>
    </row>
    <row r="70" spans="1:4">
      <c r="A70" s="97" t="s">
        <v>348</v>
      </c>
      <c r="B70" s="97">
        <v>9711174933</v>
      </c>
      <c r="C70" s="97" t="s">
        <v>274</v>
      </c>
      <c r="D70" s="47">
        <v>266508</v>
      </c>
    </row>
    <row r="71" spans="1:4">
      <c r="A71" s="97" t="s">
        <v>349</v>
      </c>
      <c r="B71" s="97">
        <v>9811159355</v>
      </c>
      <c r="C71" s="97" t="s">
        <v>274</v>
      </c>
      <c r="D71" s="47">
        <v>145726</v>
      </c>
    </row>
    <row r="72" spans="1:4">
      <c r="A72" s="97" t="s">
        <v>350</v>
      </c>
      <c r="B72" s="97">
        <v>9815315385</v>
      </c>
      <c r="C72" s="97" t="s">
        <v>274</v>
      </c>
      <c r="D72" s="47">
        <v>365818</v>
      </c>
    </row>
    <row r="73" spans="1:4">
      <c r="A73" s="97" t="s">
        <v>351</v>
      </c>
      <c r="B73" s="97">
        <v>9873595827</v>
      </c>
      <c r="C73" s="97" t="s">
        <v>274</v>
      </c>
      <c r="D73" s="47">
        <v>358941</v>
      </c>
    </row>
    <row r="74" spans="1:4">
      <c r="A74" s="97" t="s">
        <v>352</v>
      </c>
      <c r="B74" s="97">
        <v>9717557137</v>
      </c>
      <c r="C74" s="97" t="s">
        <v>274</v>
      </c>
      <c r="D74" s="47">
        <v>175368</v>
      </c>
    </row>
    <row r="75" spans="1:4">
      <c r="A75" s="97" t="s">
        <v>353</v>
      </c>
      <c r="B75" s="97">
        <v>9811123455</v>
      </c>
      <c r="C75" s="97" t="s">
        <v>274</v>
      </c>
      <c r="D75" s="47">
        <v>377668</v>
      </c>
    </row>
    <row r="76" spans="1:4">
      <c r="A76" s="97" t="s">
        <v>354</v>
      </c>
      <c r="B76" s="97">
        <v>9815999911</v>
      </c>
      <c r="C76" s="97" t="s">
        <v>274</v>
      </c>
      <c r="D76" s="47">
        <v>278220</v>
      </c>
    </row>
    <row r="77" spans="1:4">
      <c r="A77" s="97" t="s">
        <v>355</v>
      </c>
      <c r="B77" s="97">
        <v>9815155123</v>
      </c>
      <c r="C77" s="97" t="s">
        <v>274</v>
      </c>
      <c r="D77" s="47">
        <v>229412</v>
      </c>
    </row>
    <row r="78" spans="1:4">
      <c r="A78" s="97" t="s">
        <v>356</v>
      </c>
      <c r="B78" s="97">
        <v>9815572441</v>
      </c>
      <c r="C78" s="97" t="s">
        <v>274</v>
      </c>
      <c r="D78" s="47">
        <v>306610</v>
      </c>
    </row>
    <row r="79" spans="1:4">
      <c r="A79" s="97" t="s">
        <v>357</v>
      </c>
      <c r="B79" s="97">
        <v>9815256579</v>
      </c>
      <c r="C79" s="97" t="s">
        <v>320</v>
      </c>
      <c r="D79" s="47">
        <v>328840</v>
      </c>
    </row>
    <row r="80" spans="1:4">
      <c r="A80" s="97" t="s">
        <v>358</v>
      </c>
      <c r="B80" s="97">
        <v>9815595291</v>
      </c>
      <c r="C80" s="97" t="s">
        <v>320</v>
      </c>
      <c r="D80" s="47">
        <v>235584</v>
      </c>
    </row>
    <row r="81" spans="1:4">
      <c r="A81" s="97" t="s">
        <v>359</v>
      </c>
      <c r="B81" s="97">
        <v>9995516825</v>
      </c>
      <c r="C81" s="97" t="s">
        <v>320</v>
      </c>
      <c r="D81" s="47">
        <v>496323</v>
      </c>
    </row>
    <row r="82" spans="1:4">
      <c r="A82" s="97" t="s">
        <v>360</v>
      </c>
      <c r="B82" s="97">
        <v>9911981982</v>
      </c>
      <c r="C82" s="97" t="s">
        <v>320</v>
      </c>
      <c r="D82" s="47">
        <v>123624</v>
      </c>
    </row>
    <row r="83" spans="1:4">
      <c r="A83" s="97" t="s">
        <v>361</v>
      </c>
      <c r="B83" s="97">
        <v>9815264248</v>
      </c>
      <c r="C83" s="97" t="s">
        <v>320</v>
      </c>
      <c r="D83" s="47">
        <v>312940</v>
      </c>
    </row>
    <row r="84" spans="1:4">
      <c r="A84" s="97" t="s">
        <v>362</v>
      </c>
      <c r="B84" s="97">
        <v>9971699284</v>
      </c>
      <c r="C84" s="97" t="s">
        <v>320</v>
      </c>
      <c r="D84" s="47">
        <v>483121</v>
      </c>
    </row>
    <row r="85" spans="1:4">
      <c r="A85" s="97" t="s">
        <v>363</v>
      </c>
      <c r="B85" s="97">
        <v>9915556887</v>
      </c>
      <c r="C85" s="97" t="s">
        <v>320</v>
      </c>
      <c r="D85" s="47">
        <v>274962</v>
      </c>
    </row>
    <row r="86" spans="1:4">
      <c r="A86" s="97" t="s">
        <v>364</v>
      </c>
      <c r="B86" s="97">
        <v>9899457143</v>
      </c>
      <c r="C86" s="97" t="s">
        <v>320</v>
      </c>
      <c r="D86" s="47">
        <v>110886</v>
      </c>
    </row>
    <row r="87" spans="1:4">
      <c r="A87" s="97" t="s">
        <v>365</v>
      </c>
      <c r="B87" s="97">
        <v>9815566666</v>
      </c>
      <c r="C87" s="97" t="s">
        <v>320</v>
      </c>
      <c r="D87" s="47">
        <v>100560</v>
      </c>
    </row>
    <row r="88" spans="1:4">
      <c r="A88" s="97" t="s">
        <v>366</v>
      </c>
      <c r="B88" s="97">
        <v>9815264496</v>
      </c>
      <c r="C88" s="97" t="s">
        <v>320</v>
      </c>
      <c r="D88" s="47">
        <v>468880</v>
      </c>
    </row>
    <row r="89" spans="1:4">
      <c r="A89" s="97" t="s">
        <v>367</v>
      </c>
      <c r="B89" s="97">
        <v>9871215956</v>
      </c>
      <c r="C89" s="97" t="s">
        <v>320</v>
      </c>
      <c r="D89" s="47">
        <v>444691</v>
      </c>
    </row>
    <row r="90" spans="1:4">
      <c r="A90" s="97" t="s">
        <v>368</v>
      </c>
      <c r="B90" s="97">
        <v>9818152324</v>
      </c>
      <c r="C90" s="97" t="s">
        <v>320</v>
      </c>
      <c r="D90" s="47">
        <v>471568</v>
      </c>
    </row>
    <row r="91" spans="1:4">
      <c r="A91" s="97" t="s">
        <v>369</v>
      </c>
      <c r="B91" s="97">
        <v>9815551254</v>
      </c>
      <c r="C91" s="97" t="s">
        <v>320</v>
      </c>
      <c r="D91" s="47">
        <v>182539</v>
      </c>
    </row>
    <row r="92" spans="1:4">
      <c r="A92" s="97" t="s">
        <v>370</v>
      </c>
      <c r="B92" s="97">
        <v>9815575251</v>
      </c>
      <c r="C92" s="97" t="s">
        <v>320</v>
      </c>
      <c r="D92" s="47">
        <v>210274</v>
      </c>
    </row>
    <row r="93" spans="1:4">
      <c r="A93" s="97" t="s">
        <v>371</v>
      </c>
      <c r="B93" s="97">
        <v>9811373737</v>
      </c>
      <c r="C93" s="97" t="s">
        <v>320</v>
      </c>
      <c r="D93" s="47">
        <v>214548</v>
      </c>
    </row>
    <row r="94" spans="1:4">
      <c r="A94" s="97" t="s">
        <v>372</v>
      </c>
      <c r="B94" s="97">
        <v>9811512633</v>
      </c>
      <c r="C94" s="97" t="s">
        <v>320</v>
      </c>
      <c r="D94" s="47">
        <v>112177</v>
      </c>
    </row>
    <row r="95" spans="1:4">
      <c r="A95" s="97" t="s">
        <v>373</v>
      </c>
      <c r="B95" s="97">
        <v>9818929892</v>
      </c>
      <c r="C95" s="97" t="s">
        <v>320</v>
      </c>
      <c r="D95" s="47">
        <v>203930</v>
      </c>
    </row>
    <row r="96" spans="1:4">
      <c r="A96" s="97" t="s">
        <v>374</v>
      </c>
      <c r="B96" s="97">
        <v>9312233557</v>
      </c>
      <c r="C96" s="97" t="s">
        <v>320</v>
      </c>
      <c r="D96" s="47">
        <v>463772</v>
      </c>
    </row>
    <row r="97" spans="1:4">
      <c r="A97" s="97" t="s">
        <v>375</v>
      </c>
      <c r="B97" s="97">
        <v>9312555851</v>
      </c>
      <c r="C97" s="97" t="s">
        <v>320</v>
      </c>
      <c r="D97" s="47">
        <v>208927</v>
      </c>
    </row>
    <row r="98" spans="1:4">
      <c r="A98" s="97" t="s">
        <v>376</v>
      </c>
      <c r="B98" s="97">
        <v>9815131675</v>
      </c>
      <c r="C98" s="97" t="s">
        <v>320</v>
      </c>
      <c r="D98" s="47">
        <v>205429</v>
      </c>
    </row>
    <row r="99" spans="1:4">
      <c r="A99" s="97" t="s">
        <v>377</v>
      </c>
      <c r="B99" s="97">
        <v>9811239313</v>
      </c>
      <c r="C99" s="97" t="s">
        <v>320</v>
      </c>
      <c r="D99" s="47">
        <v>325530</v>
      </c>
    </row>
    <row r="100" spans="1:4">
      <c r="A100" s="97" t="s">
        <v>378</v>
      </c>
      <c r="B100" s="97">
        <v>9811523459</v>
      </c>
      <c r="C100" s="97" t="s">
        <v>320</v>
      </c>
      <c r="D100" s="47">
        <v>305664</v>
      </c>
    </row>
    <row r="101" spans="1:4">
      <c r="A101" s="97" t="s">
        <v>379</v>
      </c>
      <c r="B101" s="97">
        <v>9211942943</v>
      </c>
      <c r="C101" s="97" t="s">
        <v>320</v>
      </c>
      <c r="D101" s="47">
        <v>476869</v>
      </c>
    </row>
    <row r="102" spans="1:4">
      <c r="A102" s="97" t="s">
        <v>380</v>
      </c>
      <c r="B102" s="97">
        <v>9255957984</v>
      </c>
      <c r="C102" s="97" t="s">
        <v>320</v>
      </c>
      <c r="D102" s="47">
        <v>149191</v>
      </c>
    </row>
    <row r="103" spans="1:4">
      <c r="A103" s="97" t="s">
        <v>381</v>
      </c>
      <c r="B103" s="97">
        <v>9811145825</v>
      </c>
      <c r="C103" s="97" t="s">
        <v>320</v>
      </c>
      <c r="D103" s="47">
        <v>117684</v>
      </c>
    </row>
    <row r="104" spans="1:4">
      <c r="A104" s="97" t="s">
        <v>382</v>
      </c>
      <c r="B104" s="97">
        <v>9815459129</v>
      </c>
      <c r="C104" s="97" t="s">
        <v>320</v>
      </c>
      <c r="D104" s="47">
        <v>124661</v>
      </c>
    </row>
    <row r="105" spans="1:4">
      <c r="A105" s="97" t="s">
        <v>383</v>
      </c>
      <c r="B105" s="97">
        <v>9355775653</v>
      </c>
      <c r="C105" s="97" t="s">
        <v>320</v>
      </c>
      <c r="D105" s="47">
        <v>191605</v>
      </c>
    </row>
    <row r="106" spans="1:4">
      <c r="A106" s="97" t="s">
        <v>384</v>
      </c>
      <c r="B106" s="97">
        <v>9811695555</v>
      </c>
      <c r="C106" s="97" t="s">
        <v>320</v>
      </c>
      <c r="D106" s="47">
        <v>319853</v>
      </c>
    </row>
    <row r="107" spans="1:4">
      <c r="A107" s="97" t="s">
        <v>385</v>
      </c>
      <c r="B107" s="97">
        <v>9815294195</v>
      </c>
      <c r="C107" s="97" t="s">
        <v>320</v>
      </c>
      <c r="D107" s="47">
        <v>191579</v>
      </c>
    </row>
    <row r="108" spans="1:4">
      <c r="A108" s="97" t="s">
        <v>386</v>
      </c>
      <c r="B108" s="97">
        <v>9995767885</v>
      </c>
      <c r="C108" s="97" t="s">
        <v>387</v>
      </c>
      <c r="D108" s="47">
        <v>279823</v>
      </c>
    </row>
    <row r="109" spans="1:4">
      <c r="A109" s="97" t="s">
        <v>388</v>
      </c>
      <c r="B109" s="97">
        <v>9971888424</v>
      </c>
      <c r="C109" s="97" t="s">
        <v>387</v>
      </c>
      <c r="D109" s="47">
        <v>343945</v>
      </c>
    </row>
    <row r="110" spans="1:4">
      <c r="A110" s="97" t="s">
        <v>389</v>
      </c>
      <c r="B110" s="97">
        <v>9971777435</v>
      </c>
      <c r="C110" s="97" t="s">
        <v>387</v>
      </c>
      <c r="D110" s="47">
        <v>110733</v>
      </c>
    </row>
    <row r="111" spans="1:4">
      <c r="A111" s="97" t="s">
        <v>390</v>
      </c>
      <c r="B111" s="97">
        <v>9815273883</v>
      </c>
      <c r="C111" s="97" t="s">
        <v>387</v>
      </c>
      <c r="D111" s="47">
        <v>463814</v>
      </c>
    </row>
    <row r="112" spans="1:4">
      <c r="A112" s="97" t="s">
        <v>391</v>
      </c>
      <c r="B112" s="97">
        <v>9815617554</v>
      </c>
      <c r="C112" s="97" t="s">
        <v>387</v>
      </c>
      <c r="D112" s="47">
        <v>233930</v>
      </c>
    </row>
    <row r="113" spans="1:4">
      <c r="A113" s="97" t="s">
        <v>392</v>
      </c>
      <c r="B113" s="97">
        <v>9811347232</v>
      </c>
      <c r="C113" s="97" t="s">
        <v>387</v>
      </c>
      <c r="D113" s="47">
        <v>191640</v>
      </c>
    </row>
    <row r="114" spans="1:4">
      <c r="A114" s="97" t="s">
        <v>393</v>
      </c>
      <c r="B114" s="97">
        <v>9815647779</v>
      </c>
      <c r="C114" s="97" t="s">
        <v>387</v>
      </c>
      <c r="D114" s="47">
        <v>482697</v>
      </c>
    </row>
    <row r="115" spans="1:4">
      <c r="A115" s="97" t="s">
        <v>394</v>
      </c>
      <c r="B115" s="97">
        <v>9818378989</v>
      </c>
      <c r="C115" s="97" t="s">
        <v>387</v>
      </c>
      <c r="D115" s="47">
        <v>400484</v>
      </c>
    </row>
    <row r="116" spans="1:4">
      <c r="A116" s="97" t="s">
        <v>395</v>
      </c>
      <c r="B116" s="97">
        <v>9815527657</v>
      </c>
      <c r="C116" s="97" t="s">
        <v>387</v>
      </c>
      <c r="D116" s="47">
        <v>285206</v>
      </c>
    </row>
    <row r="117" spans="1:4">
      <c r="A117" s="97" t="s">
        <v>396</v>
      </c>
      <c r="B117" s="97">
        <v>9815552785</v>
      </c>
      <c r="C117" s="97" t="s">
        <v>387</v>
      </c>
      <c r="D117" s="47">
        <v>189114</v>
      </c>
    </row>
    <row r="118" spans="1:4">
      <c r="A118" s="97" t="s">
        <v>397</v>
      </c>
      <c r="B118" s="97">
        <v>9915558439</v>
      </c>
      <c r="C118" s="97" t="s">
        <v>387</v>
      </c>
      <c r="D118" s="47">
        <v>367773</v>
      </c>
    </row>
    <row r="119" spans="1:4">
      <c r="A119" s="97" t="s">
        <v>398</v>
      </c>
      <c r="B119" s="97">
        <v>9811152514</v>
      </c>
      <c r="C119" s="97" t="s">
        <v>387</v>
      </c>
      <c r="D119" s="47">
        <v>170637</v>
      </c>
    </row>
    <row r="120" spans="1:4">
      <c r="A120" s="97" t="s">
        <v>399</v>
      </c>
      <c r="B120" s="97">
        <v>9815765288</v>
      </c>
      <c r="C120" s="97" t="s">
        <v>387</v>
      </c>
      <c r="D120" s="47">
        <v>194695</v>
      </c>
    </row>
    <row r="121" spans="1:4">
      <c r="A121" s="97" t="s">
        <v>400</v>
      </c>
      <c r="B121" s="97">
        <v>9868142568</v>
      </c>
      <c r="C121" s="97" t="s">
        <v>387</v>
      </c>
      <c r="D121" s="47">
        <v>193313</v>
      </c>
    </row>
    <row r="122" spans="1:4">
      <c r="A122" s="97" t="s">
        <v>401</v>
      </c>
      <c r="B122" s="97">
        <v>9811677955</v>
      </c>
      <c r="C122" s="97" t="s">
        <v>387</v>
      </c>
      <c r="D122" s="47">
        <v>399853</v>
      </c>
    </row>
    <row r="123" spans="1:4">
      <c r="A123" s="97" t="s">
        <v>402</v>
      </c>
      <c r="B123" s="97">
        <v>9811433447</v>
      </c>
      <c r="C123" s="97" t="s">
        <v>387</v>
      </c>
      <c r="D123" s="47">
        <v>455564</v>
      </c>
    </row>
    <row r="124" spans="1:4">
      <c r="A124" s="97" t="s">
        <v>403</v>
      </c>
      <c r="B124" s="97">
        <v>9711175551</v>
      </c>
      <c r="C124" s="97" t="s">
        <v>387</v>
      </c>
      <c r="D124" s="47">
        <v>290478</v>
      </c>
    </row>
    <row r="125" spans="1:4">
      <c r="A125" s="97" t="s">
        <v>404</v>
      </c>
      <c r="B125" s="97">
        <v>9891359578</v>
      </c>
      <c r="C125" s="97" t="s">
        <v>387</v>
      </c>
      <c r="D125" s="47">
        <v>487743</v>
      </c>
    </row>
    <row r="126" spans="1:4">
      <c r="A126" s="97" t="s">
        <v>405</v>
      </c>
      <c r="B126" s="97">
        <v>9815175521</v>
      </c>
      <c r="C126" s="97" t="s">
        <v>387</v>
      </c>
      <c r="D126" s="47">
        <v>446272</v>
      </c>
    </row>
    <row r="127" spans="1:4">
      <c r="A127" s="97" t="s">
        <v>406</v>
      </c>
      <c r="B127" s="97">
        <v>9811751455</v>
      </c>
      <c r="C127" s="97" t="s">
        <v>387</v>
      </c>
      <c r="D127" s="47">
        <v>459393</v>
      </c>
    </row>
    <row r="128" spans="1:4">
      <c r="A128" s="97" t="s">
        <v>407</v>
      </c>
      <c r="B128" s="97">
        <v>9811156357</v>
      </c>
      <c r="C128" s="97" t="s">
        <v>387</v>
      </c>
      <c r="D128" s="47">
        <v>433125</v>
      </c>
    </row>
    <row r="129" spans="1:4">
      <c r="A129" s="97" t="s">
        <v>408</v>
      </c>
      <c r="B129" s="97">
        <v>9818448235</v>
      </c>
      <c r="C129" s="97" t="s">
        <v>387</v>
      </c>
      <c r="D129" s="47">
        <v>160192</v>
      </c>
    </row>
    <row r="130" spans="1:4">
      <c r="A130" s="97" t="s">
        <v>409</v>
      </c>
      <c r="B130" s="97">
        <v>9311166577</v>
      </c>
      <c r="C130" s="97" t="s">
        <v>387</v>
      </c>
      <c r="D130" s="47">
        <v>317173</v>
      </c>
    </row>
    <row r="131" spans="1:4">
      <c r="A131" s="97" t="s">
        <v>410</v>
      </c>
      <c r="B131" s="97">
        <v>9899428589</v>
      </c>
      <c r="C131" s="97" t="s">
        <v>387</v>
      </c>
      <c r="D131" s="47">
        <v>357984</v>
      </c>
    </row>
    <row r="132" spans="1:4">
      <c r="A132" s="97" t="s">
        <v>411</v>
      </c>
      <c r="B132" s="97">
        <v>9711582646</v>
      </c>
      <c r="C132" s="97" t="s">
        <v>387</v>
      </c>
      <c r="D132" s="47">
        <v>317780</v>
      </c>
    </row>
    <row r="133" spans="1:4">
      <c r="A133" s="97" t="s">
        <v>412</v>
      </c>
      <c r="B133" s="97">
        <v>9811982518</v>
      </c>
      <c r="C133" s="97" t="s">
        <v>387</v>
      </c>
      <c r="D133" s="47">
        <v>340341</v>
      </c>
    </row>
    <row r="134" spans="1:4">
      <c r="A134" s="97" t="s">
        <v>413</v>
      </c>
      <c r="B134" s="97">
        <v>9815162535</v>
      </c>
      <c r="C134" s="97" t="s">
        <v>387</v>
      </c>
      <c r="D134" s="47">
        <v>482175</v>
      </c>
    </row>
    <row r="135" spans="1:4">
      <c r="A135" s="97" t="s">
        <v>414</v>
      </c>
      <c r="B135" s="97">
        <v>9815578117</v>
      </c>
      <c r="C135" s="97" t="s">
        <v>387</v>
      </c>
      <c r="D135" s="47">
        <v>379980</v>
      </c>
    </row>
    <row r="136" spans="1:4">
      <c r="A136" s="97" t="s">
        <v>415</v>
      </c>
      <c r="B136" s="97">
        <v>9899694749</v>
      </c>
      <c r="C136" s="97" t="s">
        <v>387</v>
      </c>
      <c r="D136" s="47">
        <v>213615</v>
      </c>
    </row>
    <row r="137" spans="1:4">
      <c r="A137" s="97" t="s">
        <v>416</v>
      </c>
      <c r="B137" s="97">
        <v>9815688875</v>
      </c>
      <c r="C137" s="97" t="s">
        <v>387</v>
      </c>
      <c r="D137" s="47">
        <v>321633</v>
      </c>
    </row>
    <row r="138" spans="1:4">
      <c r="A138" s="97" t="s">
        <v>417</v>
      </c>
      <c r="B138" s="97">
        <v>9811511737</v>
      </c>
      <c r="C138" s="97" t="s">
        <v>387</v>
      </c>
      <c r="D138" s="47">
        <v>333845</v>
      </c>
    </row>
    <row r="139" spans="1:4">
      <c r="A139" s="97" t="s">
        <v>418</v>
      </c>
      <c r="B139" s="97">
        <v>9815539898</v>
      </c>
      <c r="C139" s="97" t="s">
        <v>387</v>
      </c>
      <c r="D139" s="47">
        <v>431234</v>
      </c>
    </row>
    <row r="140" spans="1:4">
      <c r="A140" s="97" t="s">
        <v>419</v>
      </c>
      <c r="B140" s="97">
        <v>9815318184</v>
      </c>
      <c r="C140" s="97" t="s">
        <v>387</v>
      </c>
      <c r="D140" s="47">
        <v>438653</v>
      </c>
    </row>
    <row r="141" spans="1:4">
      <c r="A141" s="97" t="s">
        <v>420</v>
      </c>
      <c r="B141" s="97">
        <v>9313727676</v>
      </c>
      <c r="C141" s="97" t="s">
        <v>387</v>
      </c>
      <c r="D141" s="47">
        <v>197702</v>
      </c>
    </row>
    <row r="142" spans="1:4">
      <c r="A142" s="97" t="s">
        <v>421</v>
      </c>
      <c r="B142" s="97">
        <v>9811818377</v>
      </c>
      <c r="C142" s="97" t="s">
        <v>387</v>
      </c>
      <c r="D142" s="47">
        <v>220850</v>
      </c>
    </row>
    <row r="143" spans="1:4">
      <c r="A143" s="97" t="s">
        <v>422</v>
      </c>
      <c r="B143" s="97">
        <v>9711733939</v>
      </c>
      <c r="C143" s="97" t="s">
        <v>387</v>
      </c>
      <c r="D143" s="47">
        <v>165792</v>
      </c>
    </row>
    <row r="144" spans="1:4">
      <c r="A144" s="97" t="s">
        <v>423</v>
      </c>
      <c r="B144" s="97">
        <v>9911523925</v>
      </c>
      <c r="C144" s="97" t="s">
        <v>387</v>
      </c>
      <c r="D144" s="47">
        <v>314005</v>
      </c>
    </row>
    <row r="145" spans="1:4">
      <c r="A145" s="97" t="s">
        <v>424</v>
      </c>
      <c r="B145" s="97">
        <v>9815125594</v>
      </c>
      <c r="C145" s="97" t="s">
        <v>387</v>
      </c>
      <c r="D145" s="47">
        <v>423645</v>
      </c>
    </row>
    <row r="146" spans="1:4">
      <c r="A146" s="97" t="s">
        <v>425</v>
      </c>
      <c r="B146" s="97">
        <v>9811385859</v>
      </c>
      <c r="C146" s="97" t="s">
        <v>387</v>
      </c>
      <c r="D146" s="47">
        <v>165994</v>
      </c>
    </row>
    <row r="147" spans="1:4">
      <c r="A147" s="97" t="s">
        <v>426</v>
      </c>
      <c r="B147" s="97">
        <v>9815551252</v>
      </c>
      <c r="C147" s="97" t="s">
        <v>387</v>
      </c>
      <c r="D147" s="47">
        <v>467352</v>
      </c>
    </row>
    <row r="148" spans="1:4">
      <c r="A148" s="97" t="s">
        <v>427</v>
      </c>
      <c r="B148" s="97">
        <v>9899545455</v>
      </c>
      <c r="C148" s="97" t="s">
        <v>387</v>
      </c>
      <c r="D148" s="47">
        <v>186083</v>
      </c>
    </row>
    <row r="149" spans="1:4">
      <c r="A149" s="97" t="s">
        <v>428</v>
      </c>
      <c r="B149" s="97">
        <v>9891225512</v>
      </c>
      <c r="C149" s="97" t="s">
        <v>387</v>
      </c>
      <c r="D149" s="47">
        <v>180711</v>
      </c>
    </row>
    <row r="150" spans="1:4">
      <c r="A150" s="97" t="s">
        <v>429</v>
      </c>
      <c r="B150" s="97">
        <v>9815188968</v>
      </c>
      <c r="C150" s="97" t="s">
        <v>387</v>
      </c>
      <c r="D150" s="47">
        <v>128854</v>
      </c>
    </row>
    <row r="151" spans="1:4">
      <c r="A151" s="97" t="s">
        <v>430</v>
      </c>
      <c r="B151" s="97">
        <v>9915522844</v>
      </c>
      <c r="C151" s="97" t="s">
        <v>387</v>
      </c>
      <c r="D151" s="47">
        <v>110062</v>
      </c>
    </row>
    <row r="152" spans="1:4">
      <c r="A152" s="97" t="s">
        <v>431</v>
      </c>
      <c r="B152" s="97">
        <v>9811823166</v>
      </c>
      <c r="C152" s="97" t="s">
        <v>387</v>
      </c>
      <c r="D152" s="47">
        <v>491355</v>
      </c>
    </row>
    <row r="153" spans="1:4">
      <c r="A153" s="97" t="s">
        <v>432</v>
      </c>
      <c r="B153" s="97">
        <v>9818182559</v>
      </c>
      <c r="C153" s="97" t="s">
        <v>387</v>
      </c>
      <c r="D153" s="47">
        <v>281484</v>
      </c>
    </row>
    <row r="154" spans="1:4">
      <c r="A154" s="97" t="s">
        <v>433</v>
      </c>
      <c r="B154" s="97">
        <v>9815112214</v>
      </c>
      <c r="C154" s="97" t="s">
        <v>387</v>
      </c>
      <c r="D154" s="47">
        <v>233965</v>
      </c>
    </row>
    <row r="155" spans="1:4">
      <c r="A155" s="97" t="s">
        <v>434</v>
      </c>
      <c r="B155" s="97">
        <v>9868152535</v>
      </c>
      <c r="C155" s="97" t="s">
        <v>387</v>
      </c>
      <c r="D155" s="47">
        <v>345934</v>
      </c>
    </row>
    <row r="156" spans="1:4">
      <c r="A156" s="97" t="s">
        <v>435</v>
      </c>
      <c r="B156" s="97">
        <v>9815365285</v>
      </c>
      <c r="C156" s="97" t="s">
        <v>387</v>
      </c>
      <c r="D156" s="47">
        <v>285043</v>
      </c>
    </row>
    <row r="157" spans="1:4">
      <c r="A157" s="97" t="s">
        <v>436</v>
      </c>
      <c r="B157" s="97">
        <v>9871199655</v>
      </c>
      <c r="C157" s="97" t="s">
        <v>387</v>
      </c>
      <c r="D157" s="47">
        <v>483760</v>
      </c>
    </row>
    <row r="158" spans="1:4">
      <c r="A158" s="97" t="s">
        <v>437</v>
      </c>
      <c r="B158" s="97">
        <v>9711293949</v>
      </c>
      <c r="C158" s="97" t="s">
        <v>387</v>
      </c>
      <c r="D158" s="47">
        <v>469065</v>
      </c>
    </row>
    <row r="159" spans="1:4">
      <c r="A159" s="97" t="s">
        <v>438</v>
      </c>
      <c r="B159" s="97">
        <v>9815686881</v>
      </c>
      <c r="C159" s="97" t="s">
        <v>387</v>
      </c>
      <c r="D159" s="47">
        <v>115539</v>
      </c>
    </row>
    <row r="160" spans="1:4">
      <c r="A160" s="97" t="s">
        <v>439</v>
      </c>
      <c r="B160" s="97">
        <v>9811515559</v>
      </c>
      <c r="C160" s="97" t="s">
        <v>387</v>
      </c>
      <c r="D160" s="47">
        <v>370878</v>
      </c>
    </row>
    <row r="161" spans="1:4">
      <c r="A161" s="97" t="s">
        <v>440</v>
      </c>
      <c r="B161" s="97">
        <v>9811259857</v>
      </c>
      <c r="C161" s="97" t="s">
        <v>387</v>
      </c>
      <c r="D161" s="47">
        <v>376353</v>
      </c>
    </row>
    <row r="162" spans="1:4">
      <c r="A162" s="97" t="s">
        <v>441</v>
      </c>
      <c r="B162" s="97">
        <v>9815268933</v>
      </c>
      <c r="C162" s="97" t="s">
        <v>442</v>
      </c>
      <c r="D162" s="47">
        <v>134884</v>
      </c>
    </row>
    <row r="163" spans="1:4">
      <c r="A163" s="97" t="s">
        <v>443</v>
      </c>
      <c r="B163" s="97">
        <v>9815545517</v>
      </c>
      <c r="C163" s="97" t="s">
        <v>442</v>
      </c>
      <c r="D163" s="47">
        <v>263585</v>
      </c>
    </row>
    <row r="164" spans="1:4">
      <c r="A164" s="97" t="s">
        <v>444</v>
      </c>
      <c r="B164" s="97">
        <v>9999535546</v>
      </c>
      <c r="C164" s="97" t="s">
        <v>442</v>
      </c>
      <c r="D164" s="47">
        <v>495923</v>
      </c>
    </row>
    <row r="165" spans="1:4">
      <c r="A165" s="97" t="s">
        <v>445</v>
      </c>
      <c r="B165" s="97">
        <v>9811175543</v>
      </c>
      <c r="C165" s="97" t="s">
        <v>442</v>
      </c>
      <c r="D165" s="47">
        <v>371573</v>
      </c>
    </row>
    <row r="166" spans="1:4">
      <c r="A166" s="97" t="s">
        <v>446</v>
      </c>
      <c r="B166" s="97">
        <v>9873588554</v>
      </c>
      <c r="C166" s="97" t="s">
        <v>442</v>
      </c>
      <c r="D166" s="47">
        <v>309602</v>
      </c>
    </row>
    <row r="167" spans="1:4">
      <c r="A167" s="97" t="s">
        <v>447</v>
      </c>
      <c r="B167" s="97">
        <v>9815256166</v>
      </c>
      <c r="C167" s="97" t="s">
        <v>442</v>
      </c>
      <c r="D167" s="47">
        <v>193536</v>
      </c>
    </row>
    <row r="168" spans="1:4">
      <c r="A168" s="97" t="s">
        <v>448</v>
      </c>
      <c r="B168" s="97">
        <v>9871855551</v>
      </c>
      <c r="C168" s="97" t="s">
        <v>442</v>
      </c>
      <c r="D168" s="47">
        <v>423456</v>
      </c>
    </row>
    <row r="169" spans="1:4">
      <c r="A169" s="97" t="s">
        <v>449</v>
      </c>
      <c r="B169" s="97">
        <v>9971295666</v>
      </c>
      <c r="C169" s="97" t="s">
        <v>442</v>
      </c>
      <c r="D169" s="47">
        <v>279869</v>
      </c>
    </row>
    <row r="170" spans="1:4">
      <c r="A170" s="97" t="s">
        <v>450</v>
      </c>
      <c r="B170" s="97">
        <v>9811412365</v>
      </c>
      <c r="C170" s="97" t="s">
        <v>442</v>
      </c>
      <c r="D170" s="47">
        <v>351577</v>
      </c>
    </row>
    <row r="171" spans="1:4">
      <c r="A171" s="97" t="s">
        <v>451</v>
      </c>
      <c r="B171" s="97">
        <v>9999727225</v>
      </c>
      <c r="C171" s="97" t="s">
        <v>442</v>
      </c>
      <c r="D171" s="47">
        <v>399093</v>
      </c>
    </row>
    <row r="172" spans="1:4">
      <c r="A172" s="97" t="s">
        <v>452</v>
      </c>
      <c r="B172" s="97">
        <v>9871973432</v>
      </c>
      <c r="C172" s="97" t="s">
        <v>442</v>
      </c>
      <c r="D172" s="47">
        <v>439569</v>
      </c>
    </row>
    <row r="173" spans="1:4">
      <c r="A173" s="97" t="s">
        <v>453</v>
      </c>
      <c r="B173" s="97">
        <v>9815551182</v>
      </c>
      <c r="C173" s="97" t="s">
        <v>442</v>
      </c>
      <c r="D173" s="47">
        <v>175697</v>
      </c>
    </row>
    <row r="174" spans="1:4">
      <c r="A174" s="97" t="s">
        <v>454</v>
      </c>
      <c r="B174" s="97">
        <v>9815592778</v>
      </c>
      <c r="C174" s="97" t="s">
        <v>442</v>
      </c>
      <c r="D174" s="47">
        <v>391824</v>
      </c>
    </row>
    <row r="175" spans="1:4">
      <c r="A175" s="97" t="s">
        <v>455</v>
      </c>
      <c r="B175" s="97">
        <v>9815553456</v>
      </c>
      <c r="C175" s="97" t="s">
        <v>442</v>
      </c>
      <c r="D175" s="47">
        <v>276414</v>
      </c>
    </row>
    <row r="176" spans="1:4">
      <c r="A176" s="97" t="s">
        <v>456</v>
      </c>
      <c r="B176" s="97">
        <v>9868557956</v>
      </c>
      <c r="C176" s="97" t="s">
        <v>442</v>
      </c>
      <c r="D176" s="47">
        <v>252297</v>
      </c>
    </row>
    <row r="177" spans="1:4">
      <c r="A177" s="97" t="s">
        <v>457</v>
      </c>
      <c r="B177" s="97">
        <v>9915548221</v>
      </c>
      <c r="C177" s="97" t="s">
        <v>442</v>
      </c>
      <c r="D177" s="47">
        <v>277648</v>
      </c>
    </row>
    <row r="178" spans="1:4">
      <c r="A178" s="97" t="s">
        <v>458</v>
      </c>
      <c r="B178" s="97">
        <v>9815617552</v>
      </c>
      <c r="C178" s="97" t="s">
        <v>442</v>
      </c>
      <c r="D178" s="47">
        <v>306227</v>
      </c>
    </row>
    <row r="179" spans="1:4">
      <c r="A179" s="97" t="s">
        <v>459</v>
      </c>
      <c r="B179" s="97">
        <v>9871519558</v>
      </c>
      <c r="C179" s="97" t="s">
        <v>442</v>
      </c>
      <c r="D179" s="47">
        <v>235607</v>
      </c>
    </row>
    <row r="180" spans="1:4">
      <c r="A180" s="97" t="s">
        <v>460</v>
      </c>
      <c r="B180" s="97">
        <v>9911889335</v>
      </c>
      <c r="C180" s="97" t="s">
        <v>442</v>
      </c>
      <c r="D180" s="47">
        <v>373813</v>
      </c>
    </row>
    <row r="181" spans="1:4">
      <c r="A181" s="97" t="s">
        <v>461</v>
      </c>
      <c r="B181" s="97">
        <v>9815921359</v>
      </c>
      <c r="C181" s="97" t="s">
        <v>442</v>
      </c>
      <c r="D181" s="47">
        <v>408976</v>
      </c>
    </row>
    <row r="182" spans="1:4">
      <c r="A182" s="97" t="s">
        <v>462</v>
      </c>
      <c r="B182" s="97">
        <v>9818515457</v>
      </c>
      <c r="C182" s="97" t="s">
        <v>442</v>
      </c>
      <c r="D182" s="47">
        <v>253303</v>
      </c>
    </row>
    <row r="183" spans="1:4">
      <c r="A183" s="97" t="s">
        <v>463</v>
      </c>
      <c r="B183" s="97">
        <v>9815558558</v>
      </c>
      <c r="C183" s="97" t="s">
        <v>442</v>
      </c>
      <c r="D183" s="47">
        <v>244907</v>
      </c>
    </row>
    <row r="184" spans="1:4">
      <c r="A184" s="97" t="s">
        <v>464</v>
      </c>
      <c r="B184" s="97">
        <v>9811271374</v>
      </c>
      <c r="C184" s="97" t="s">
        <v>442</v>
      </c>
      <c r="D184" s="47">
        <v>473344</v>
      </c>
    </row>
    <row r="185" spans="1:4">
      <c r="A185" s="97" t="s">
        <v>465</v>
      </c>
      <c r="B185" s="97">
        <v>9915441177</v>
      </c>
      <c r="C185" s="97" t="s">
        <v>442</v>
      </c>
      <c r="D185" s="47">
        <v>146065</v>
      </c>
    </row>
    <row r="186" spans="1:4">
      <c r="A186" s="97" t="s">
        <v>466</v>
      </c>
      <c r="B186" s="97">
        <v>9899568822</v>
      </c>
      <c r="C186" s="97" t="s">
        <v>442</v>
      </c>
      <c r="D186" s="47">
        <v>237544</v>
      </c>
    </row>
    <row r="187" spans="1:4">
      <c r="A187" s="97" t="s">
        <v>467</v>
      </c>
      <c r="B187" s="97">
        <v>9915537282</v>
      </c>
      <c r="C187" s="97" t="s">
        <v>442</v>
      </c>
      <c r="D187" s="47">
        <v>417435</v>
      </c>
    </row>
    <row r="188" spans="1:4">
      <c r="A188" s="97" t="s">
        <v>468</v>
      </c>
      <c r="B188" s="97">
        <v>9582455545</v>
      </c>
      <c r="C188" s="97" t="s">
        <v>442</v>
      </c>
      <c r="D188" s="47">
        <v>412868</v>
      </c>
    </row>
    <row r="189" spans="1:4">
      <c r="A189" s="97" t="s">
        <v>469</v>
      </c>
      <c r="B189" s="97">
        <v>9355876835</v>
      </c>
      <c r="C189" s="97" t="s">
        <v>442</v>
      </c>
      <c r="D189" s="47">
        <v>265760</v>
      </c>
    </row>
    <row r="190" spans="1:4">
      <c r="A190" s="97" t="s">
        <v>470</v>
      </c>
      <c r="B190" s="97">
        <v>9716835515</v>
      </c>
      <c r="C190" s="97" t="s">
        <v>442</v>
      </c>
      <c r="D190" s="47">
        <v>137874</v>
      </c>
    </row>
    <row r="191" spans="1:4">
      <c r="A191" s="97" t="s">
        <v>471</v>
      </c>
      <c r="B191" s="97">
        <v>9968912559</v>
      </c>
      <c r="C191" s="97" t="s">
        <v>442</v>
      </c>
      <c r="D191" s="47">
        <v>427314</v>
      </c>
    </row>
    <row r="192" spans="1:4">
      <c r="A192" s="97" t="s">
        <v>472</v>
      </c>
      <c r="B192" s="97">
        <v>9818369752</v>
      </c>
      <c r="C192" s="97" t="s">
        <v>442</v>
      </c>
      <c r="D192" s="47">
        <v>380506</v>
      </c>
    </row>
    <row r="193" spans="1:4">
      <c r="A193" s="97" t="s">
        <v>473</v>
      </c>
      <c r="B193" s="97">
        <v>9815583833</v>
      </c>
      <c r="C193" s="97" t="s">
        <v>442</v>
      </c>
      <c r="D193" s="47">
        <v>418336</v>
      </c>
    </row>
    <row r="194" spans="1:4">
      <c r="A194" s="97" t="s">
        <v>474</v>
      </c>
      <c r="B194" s="97">
        <v>9811259127</v>
      </c>
      <c r="C194" s="97" t="s">
        <v>442</v>
      </c>
      <c r="D194" s="47">
        <v>474611</v>
      </c>
    </row>
    <row r="195" spans="1:4">
      <c r="A195" s="97" t="s">
        <v>475</v>
      </c>
      <c r="B195" s="97">
        <v>9311263592</v>
      </c>
      <c r="C195" s="97" t="s">
        <v>442</v>
      </c>
      <c r="D195" s="47">
        <v>277312</v>
      </c>
    </row>
    <row r="196" spans="1:4">
      <c r="A196" s="97" t="s">
        <v>476</v>
      </c>
      <c r="B196" s="97">
        <v>9212449827</v>
      </c>
      <c r="C196" s="97" t="s">
        <v>442</v>
      </c>
      <c r="D196" s="47">
        <v>251949</v>
      </c>
    </row>
    <row r="197" spans="1:4">
      <c r="A197" s="97" t="s">
        <v>477</v>
      </c>
      <c r="B197" s="97">
        <v>9815516574</v>
      </c>
      <c r="C197" s="97" t="s">
        <v>442</v>
      </c>
      <c r="D197" s="47">
        <v>291767</v>
      </c>
    </row>
    <row r="198" spans="1:4">
      <c r="A198" s="97" t="s">
        <v>478</v>
      </c>
      <c r="B198" s="97">
        <v>9899599255</v>
      </c>
      <c r="C198" s="97" t="s">
        <v>442</v>
      </c>
      <c r="D198" s="47">
        <v>189489</v>
      </c>
    </row>
    <row r="199" spans="1:4">
      <c r="A199" s="97" t="s">
        <v>479</v>
      </c>
      <c r="B199" s="97">
        <v>9815321475</v>
      </c>
      <c r="C199" s="97" t="s">
        <v>442</v>
      </c>
      <c r="D199" s="47">
        <v>413072</v>
      </c>
    </row>
    <row r="200" spans="1:4">
      <c r="A200" s="97" t="s">
        <v>480</v>
      </c>
      <c r="B200" s="97">
        <v>9815557383</v>
      </c>
      <c r="C200" s="97" t="s">
        <v>442</v>
      </c>
      <c r="D200" s="47">
        <v>189311</v>
      </c>
    </row>
    <row r="201" spans="1:4">
      <c r="A201" s="97" t="s">
        <v>481</v>
      </c>
      <c r="B201" s="97">
        <v>9815332385</v>
      </c>
      <c r="C201" s="97" t="s">
        <v>442</v>
      </c>
      <c r="D201" s="47">
        <v>465835</v>
      </c>
    </row>
    <row r="202" spans="1:4">
      <c r="A202" s="97" t="s">
        <v>482</v>
      </c>
      <c r="B202" s="97">
        <v>9999213999</v>
      </c>
      <c r="C202" s="97" t="s">
        <v>442</v>
      </c>
      <c r="D202" s="47">
        <v>131307</v>
      </c>
    </row>
    <row r="203" spans="1:4">
      <c r="A203" s="97" t="s">
        <v>483</v>
      </c>
      <c r="B203" s="97">
        <v>9818141388</v>
      </c>
      <c r="C203" s="97" t="s">
        <v>442</v>
      </c>
      <c r="D203" s="47">
        <v>164590</v>
      </c>
    </row>
    <row r="204" spans="1:4">
      <c r="A204" s="97" t="s">
        <v>484</v>
      </c>
      <c r="B204" s="97">
        <v>9811272755</v>
      </c>
      <c r="C204" s="97" t="s">
        <v>442</v>
      </c>
      <c r="D204" s="47">
        <v>100487</v>
      </c>
    </row>
    <row r="205" spans="1:4">
      <c r="A205" s="97" t="s">
        <v>485</v>
      </c>
      <c r="B205" s="97">
        <v>9811177925</v>
      </c>
      <c r="C205" s="97" t="s">
        <v>442</v>
      </c>
      <c r="D205" s="47">
        <v>134246</v>
      </c>
    </row>
    <row r="206" spans="1:4">
      <c r="A206" s="97" t="s">
        <v>486</v>
      </c>
      <c r="B206" s="97">
        <v>9815728856</v>
      </c>
      <c r="C206" s="97" t="s">
        <v>442</v>
      </c>
      <c r="D206" s="47">
        <v>265467</v>
      </c>
    </row>
    <row r="207" spans="1:4">
      <c r="A207" s="97" t="s">
        <v>487</v>
      </c>
      <c r="B207" s="97">
        <v>9999461553</v>
      </c>
      <c r="C207" s="97" t="s">
        <v>442</v>
      </c>
      <c r="D207" s="47">
        <v>255662</v>
      </c>
    </row>
    <row r="208" spans="1:4">
      <c r="A208" s="97" t="s">
        <v>488</v>
      </c>
      <c r="B208" s="97">
        <v>9711116212</v>
      </c>
      <c r="C208" s="97" t="s">
        <v>442</v>
      </c>
      <c r="D208" s="47">
        <v>358212</v>
      </c>
    </row>
    <row r="209" spans="1:4">
      <c r="A209" s="97" t="s">
        <v>489</v>
      </c>
      <c r="B209" s="97">
        <v>9711454561</v>
      </c>
      <c r="C209" s="97" t="s">
        <v>442</v>
      </c>
      <c r="D209" s="47">
        <v>426621</v>
      </c>
    </row>
    <row r="210" spans="1:4">
      <c r="A210" s="97" t="s">
        <v>490</v>
      </c>
      <c r="B210" s="97">
        <v>9811154734</v>
      </c>
      <c r="C210" s="97" t="s">
        <v>442</v>
      </c>
      <c r="D210" s="47">
        <v>440576</v>
      </c>
    </row>
    <row r="211" spans="1:4">
      <c r="A211" s="97" t="s">
        <v>491</v>
      </c>
      <c r="B211" s="97">
        <v>9815524976</v>
      </c>
      <c r="C211" s="97" t="s">
        <v>442</v>
      </c>
      <c r="D211" s="47">
        <v>478804</v>
      </c>
    </row>
    <row r="212" spans="1:4">
      <c r="A212" s="97" t="s">
        <v>492</v>
      </c>
      <c r="B212" s="97">
        <v>9811566711</v>
      </c>
      <c r="C212" s="97" t="s">
        <v>442</v>
      </c>
      <c r="D212" s="47">
        <v>410897</v>
      </c>
    </row>
    <row r="213" spans="1:4">
      <c r="A213" s="97" t="s">
        <v>493</v>
      </c>
      <c r="B213" s="97">
        <v>9999955789</v>
      </c>
      <c r="C213" s="97" t="s">
        <v>442</v>
      </c>
      <c r="D213" s="47">
        <v>121592</v>
      </c>
    </row>
    <row r="214" spans="1:4">
      <c r="A214" s="97" t="s">
        <v>494</v>
      </c>
      <c r="B214" s="97">
        <v>9313555111</v>
      </c>
      <c r="C214" s="97" t="s">
        <v>442</v>
      </c>
      <c r="D214" s="47">
        <v>129100</v>
      </c>
    </row>
    <row r="215" spans="1:4">
      <c r="A215" s="97" t="s">
        <v>495</v>
      </c>
      <c r="B215" s="97">
        <v>9815552132</v>
      </c>
      <c r="C215" s="97" t="s">
        <v>442</v>
      </c>
      <c r="D215" s="47">
        <v>338976</v>
      </c>
    </row>
    <row r="216" spans="1:4">
      <c r="A216" s="97" t="s">
        <v>496</v>
      </c>
      <c r="B216" s="97">
        <v>9999313935</v>
      </c>
      <c r="C216" s="97" t="s">
        <v>442</v>
      </c>
      <c r="D216" s="47">
        <v>343711</v>
      </c>
    </row>
    <row r="217" spans="1:4">
      <c r="A217" s="97" t="s">
        <v>497</v>
      </c>
      <c r="B217" s="97">
        <v>9815696667</v>
      </c>
      <c r="C217" s="97" t="s">
        <v>442</v>
      </c>
      <c r="D217" s="47">
        <v>262057</v>
      </c>
    </row>
    <row r="218" spans="1:4">
      <c r="A218" s="97" t="s">
        <v>498</v>
      </c>
      <c r="B218" s="97">
        <v>9811114258</v>
      </c>
      <c r="C218" s="97" t="s">
        <v>442</v>
      </c>
      <c r="D218" s="47">
        <v>212859</v>
      </c>
    </row>
    <row r="219" spans="1:4">
      <c r="A219" s="97" t="s">
        <v>499</v>
      </c>
      <c r="B219" s="97">
        <v>9654558456</v>
      </c>
      <c r="C219" s="97" t="s">
        <v>500</v>
      </c>
      <c r="D219" s="47">
        <v>136154</v>
      </c>
    </row>
    <row r="220" spans="1:4">
      <c r="A220" s="97" t="s">
        <v>501</v>
      </c>
      <c r="B220" s="97">
        <v>9899246863</v>
      </c>
      <c r="C220" s="97" t="s">
        <v>500</v>
      </c>
      <c r="D220" s="47">
        <v>329207</v>
      </c>
    </row>
    <row r="221" spans="1:4">
      <c r="A221" s="97" t="s">
        <v>502</v>
      </c>
      <c r="B221" s="97">
        <v>8826532279</v>
      </c>
      <c r="C221" s="97" t="s">
        <v>500</v>
      </c>
      <c r="D221" s="47">
        <v>100946</v>
      </c>
    </row>
    <row r="222" spans="1:4">
      <c r="A222" s="97" t="s">
        <v>503</v>
      </c>
      <c r="B222" s="97">
        <v>9355571436</v>
      </c>
      <c r="C222" s="97" t="s">
        <v>500</v>
      </c>
      <c r="D222" s="47">
        <v>437704</v>
      </c>
    </row>
    <row r="223" spans="1:4">
      <c r="A223" s="97" t="s">
        <v>504</v>
      </c>
      <c r="B223" s="97">
        <v>9513266337</v>
      </c>
      <c r="C223" s="97" t="s">
        <v>500</v>
      </c>
      <c r="D223" s="47">
        <v>418382</v>
      </c>
    </row>
    <row r="224" spans="1:4">
      <c r="A224" s="97" t="s">
        <v>505</v>
      </c>
      <c r="B224" s="97">
        <v>9545141595</v>
      </c>
      <c r="C224" s="97" t="s">
        <v>500</v>
      </c>
      <c r="D224" s="47">
        <v>377267</v>
      </c>
    </row>
    <row r="225" spans="1:4">
      <c r="A225" s="97" t="s">
        <v>506</v>
      </c>
      <c r="B225" s="97">
        <v>9815567493</v>
      </c>
      <c r="C225" s="97" t="s">
        <v>507</v>
      </c>
      <c r="D225" s="47">
        <v>225051</v>
      </c>
    </row>
    <row r="226" spans="1:4">
      <c r="A226" s="97" t="s">
        <v>508</v>
      </c>
      <c r="B226" s="97">
        <v>9811274965</v>
      </c>
      <c r="C226" s="97" t="s">
        <v>507</v>
      </c>
      <c r="D226" s="47">
        <v>152628</v>
      </c>
    </row>
    <row r="227" spans="1:4">
      <c r="A227" s="97" t="s">
        <v>509</v>
      </c>
      <c r="B227" s="97">
        <v>9815348993</v>
      </c>
      <c r="C227" s="97" t="s">
        <v>507</v>
      </c>
      <c r="D227" s="47">
        <v>180013</v>
      </c>
    </row>
    <row r="228" spans="1:4">
      <c r="A228" s="97" t="s">
        <v>510</v>
      </c>
      <c r="B228" s="97">
        <v>9899274547</v>
      </c>
      <c r="C228" s="97" t="s">
        <v>507</v>
      </c>
      <c r="D228" s="47">
        <v>135839</v>
      </c>
    </row>
    <row r="229" spans="1:4">
      <c r="A229" s="97" t="s">
        <v>511</v>
      </c>
      <c r="B229" s="97">
        <v>9513478892</v>
      </c>
      <c r="C229" s="97" t="s">
        <v>507</v>
      </c>
      <c r="D229" s="47">
        <v>340686</v>
      </c>
    </row>
    <row r="230" spans="1:4">
      <c r="A230" s="97" t="s">
        <v>512</v>
      </c>
      <c r="B230" s="97">
        <v>8447149711</v>
      </c>
      <c r="C230" s="97" t="s">
        <v>507</v>
      </c>
      <c r="D230" s="47">
        <v>392890</v>
      </c>
    </row>
    <row r="231" spans="1:4">
      <c r="A231" s="97" t="s">
        <v>513</v>
      </c>
      <c r="B231" s="97">
        <v>8755182525</v>
      </c>
      <c r="C231" s="97" t="s">
        <v>507</v>
      </c>
      <c r="D231" s="47">
        <v>446730</v>
      </c>
    </row>
    <row r="232" spans="1:4">
      <c r="A232" s="97" t="s">
        <v>514</v>
      </c>
      <c r="B232" s="97">
        <v>9311255229</v>
      </c>
      <c r="C232" s="97" t="s">
        <v>507</v>
      </c>
      <c r="D232" s="47">
        <v>214990</v>
      </c>
    </row>
    <row r="233" spans="1:4">
      <c r="A233" s="97" t="s">
        <v>515</v>
      </c>
      <c r="B233" s="97">
        <v>9891745258</v>
      </c>
      <c r="C233" s="97" t="s">
        <v>507</v>
      </c>
      <c r="D233" s="47">
        <v>187338</v>
      </c>
    </row>
    <row r="234" spans="1:4">
      <c r="A234" s="97" t="s">
        <v>516</v>
      </c>
      <c r="B234" s="97">
        <v>9815341155</v>
      </c>
      <c r="C234" s="97" t="s">
        <v>507</v>
      </c>
      <c r="D234" s="47">
        <v>320564</v>
      </c>
    </row>
    <row r="235" spans="1:4">
      <c r="A235" s="97" t="s">
        <v>517</v>
      </c>
      <c r="B235" s="97">
        <v>9995227519</v>
      </c>
      <c r="C235" s="97" t="s">
        <v>507</v>
      </c>
      <c r="D235" s="47">
        <v>294377</v>
      </c>
    </row>
    <row r="236" spans="1:4">
      <c r="A236" s="97" t="s">
        <v>518</v>
      </c>
      <c r="B236" s="97">
        <v>8135957155</v>
      </c>
      <c r="C236" s="97" t="s">
        <v>507</v>
      </c>
      <c r="D236" s="47">
        <v>312116</v>
      </c>
    </row>
    <row r="237" spans="1:4">
      <c r="A237" s="97" t="s">
        <v>519</v>
      </c>
      <c r="B237" s="97">
        <v>9915686363</v>
      </c>
      <c r="C237" s="97" t="s">
        <v>507</v>
      </c>
      <c r="D237" s="47">
        <v>154707</v>
      </c>
    </row>
    <row r="238" spans="1:4">
      <c r="A238" s="97" t="s">
        <v>520</v>
      </c>
      <c r="B238" s="97">
        <v>9871357274</v>
      </c>
      <c r="C238" s="97" t="s">
        <v>507</v>
      </c>
      <c r="D238" s="47">
        <v>404926</v>
      </c>
    </row>
    <row r="239" spans="1:4">
      <c r="A239" s="97" t="s">
        <v>521</v>
      </c>
      <c r="B239" s="97">
        <v>9971329351</v>
      </c>
      <c r="C239" s="97" t="s">
        <v>507</v>
      </c>
      <c r="D239" s="47">
        <v>290373</v>
      </c>
    </row>
    <row r="240" spans="1:4">
      <c r="A240" s="97" t="s">
        <v>522</v>
      </c>
      <c r="B240" s="97">
        <v>9515655382</v>
      </c>
      <c r="C240" s="97" t="s">
        <v>507</v>
      </c>
      <c r="D240" s="47">
        <v>221374</v>
      </c>
    </row>
    <row r="241" spans="1:4">
      <c r="A241" s="97" t="s">
        <v>523</v>
      </c>
      <c r="B241" s="97">
        <v>9711555475</v>
      </c>
      <c r="C241" s="97" t="s">
        <v>507</v>
      </c>
      <c r="D241" s="47">
        <v>358798</v>
      </c>
    </row>
    <row r="242" spans="1:4">
      <c r="A242" s="97" t="s">
        <v>524</v>
      </c>
      <c r="B242" s="97">
        <v>9868289234</v>
      </c>
      <c r="C242" s="97" t="s">
        <v>507</v>
      </c>
      <c r="D242" s="47">
        <v>372538</v>
      </c>
    </row>
    <row r="243" spans="1:4">
      <c r="A243" s="97" t="s">
        <v>525</v>
      </c>
      <c r="B243" s="97">
        <v>9311595858</v>
      </c>
      <c r="C243" s="97" t="s">
        <v>507</v>
      </c>
      <c r="D243" s="47">
        <v>390736</v>
      </c>
    </row>
    <row r="244" spans="1:4">
      <c r="A244" s="97" t="s">
        <v>526</v>
      </c>
      <c r="B244" s="97">
        <v>9915255491</v>
      </c>
      <c r="C244" s="97" t="s">
        <v>507</v>
      </c>
      <c r="D244" s="47">
        <v>265681</v>
      </c>
    </row>
    <row r="245" spans="1:4">
      <c r="A245" s="97" t="s">
        <v>527</v>
      </c>
      <c r="B245" s="97">
        <v>9818613535</v>
      </c>
      <c r="C245" s="97" t="s">
        <v>507</v>
      </c>
      <c r="D245" s="47">
        <v>471601</v>
      </c>
    </row>
    <row r="246" spans="1:4">
      <c r="A246" s="97" t="s">
        <v>528</v>
      </c>
      <c r="B246" s="97">
        <v>9999678384</v>
      </c>
      <c r="C246" s="97" t="s">
        <v>507</v>
      </c>
      <c r="D246" s="47">
        <v>338911</v>
      </c>
    </row>
    <row r="247" spans="1:4">
      <c r="A247" s="97" t="s">
        <v>529</v>
      </c>
      <c r="B247" s="97">
        <v>9315797163</v>
      </c>
      <c r="C247" s="97" t="s">
        <v>507</v>
      </c>
      <c r="D247" s="47">
        <v>458189</v>
      </c>
    </row>
    <row r="248" spans="1:4">
      <c r="A248" s="97" t="s">
        <v>530</v>
      </c>
      <c r="B248" s="97">
        <v>8826798331</v>
      </c>
      <c r="C248" s="97" t="s">
        <v>507</v>
      </c>
      <c r="D248" s="47">
        <v>429644</v>
      </c>
    </row>
    <row r="249" spans="1:4">
      <c r="A249" s="97" t="s">
        <v>531</v>
      </c>
      <c r="B249" s="97">
        <v>9871522155</v>
      </c>
      <c r="C249" s="97" t="s">
        <v>507</v>
      </c>
      <c r="D249" s="47">
        <v>108742</v>
      </c>
    </row>
    <row r="250" spans="1:4">
      <c r="A250" s="97" t="s">
        <v>532</v>
      </c>
      <c r="B250" s="97">
        <v>9815531866</v>
      </c>
      <c r="C250" s="97" t="s">
        <v>507</v>
      </c>
      <c r="D250" s="47">
        <v>321941</v>
      </c>
    </row>
    <row r="251" spans="1:4">
      <c r="A251" s="97" t="s">
        <v>533</v>
      </c>
      <c r="B251" s="97">
        <v>9953634735</v>
      </c>
      <c r="C251" s="97" t="s">
        <v>507</v>
      </c>
      <c r="D251" s="47">
        <v>449533</v>
      </c>
    </row>
    <row r="252" spans="1:4">
      <c r="A252" s="97" t="s">
        <v>534</v>
      </c>
      <c r="B252" s="97">
        <v>9312649949</v>
      </c>
      <c r="C252" s="97" t="s">
        <v>507</v>
      </c>
      <c r="D252" s="47">
        <v>415825</v>
      </c>
    </row>
    <row r="253" spans="1:4">
      <c r="A253" s="97" t="s">
        <v>535</v>
      </c>
      <c r="B253" s="97">
        <v>9911997966</v>
      </c>
      <c r="C253" s="97" t="s">
        <v>507</v>
      </c>
      <c r="D253" s="47">
        <v>361663</v>
      </c>
    </row>
    <row r="254" spans="1:4">
      <c r="A254" s="97" t="s">
        <v>536</v>
      </c>
      <c r="B254" s="97">
        <v>9995194154</v>
      </c>
      <c r="C254" s="97" t="s">
        <v>507</v>
      </c>
      <c r="D254" s="47">
        <v>290849</v>
      </c>
    </row>
    <row r="255" spans="1:4">
      <c r="A255" s="97" t="s">
        <v>537</v>
      </c>
      <c r="B255" s="97">
        <v>9313958489</v>
      </c>
      <c r="C255" s="97" t="s">
        <v>507</v>
      </c>
      <c r="D255" s="47">
        <v>213976</v>
      </c>
    </row>
    <row r="256" spans="1:4">
      <c r="A256" s="97" t="s">
        <v>526</v>
      </c>
      <c r="B256" s="97">
        <v>9999455877</v>
      </c>
      <c r="C256" s="97" t="s">
        <v>507</v>
      </c>
      <c r="D256" s="47">
        <v>298973</v>
      </c>
    </row>
    <row r="257" spans="1:4">
      <c r="A257" s="97" t="s">
        <v>343</v>
      </c>
      <c r="B257" s="97">
        <v>9255987827</v>
      </c>
      <c r="C257" s="97" t="s">
        <v>507</v>
      </c>
      <c r="D257" s="47">
        <v>429740</v>
      </c>
    </row>
    <row r="258" spans="1:4">
      <c r="A258" s="97" t="s">
        <v>538</v>
      </c>
      <c r="B258" s="97">
        <v>9513339952</v>
      </c>
      <c r="C258" s="97" t="s">
        <v>507</v>
      </c>
      <c r="D258" s="47">
        <v>343356</v>
      </c>
    </row>
    <row r="259" spans="1:4">
      <c r="A259" s="97" t="s">
        <v>539</v>
      </c>
      <c r="B259" s="97">
        <v>9515245539</v>
      </c>
      <c r="C259" s="97" t="s">
        <v>507</v>
      </c>
      <c r="D259" s="47">
        <v>132998</v>
      </c>
    </row>
    <row r="260" spans="1:4">
      <c r="A260" s="97" t="s">
        <v>540</v>
      </c>
      <c r="B260" s="97">
        <v>9899112954</v>
      </c>
      <c r="C260" s="97" t="s">
        <v>507</v>
      </c>
      <c r="D260" s="47">
        <v>381081</v>
      </c>
    </row>
    <row r="261" spans="1:4">
      <c r="A261" s="97" t="s">
        <v>541</v>
      </c>
      <c r="B261" s="97">
        <v>9815283516</v>
      </c>
      <c r="C261" s="97" t="s">
        <v>507</v>
      </c>
      <c r="D261" s="47">
        <v>467554</v>
      </c>
    </row>
    <row r="262" spans="1:4">
      <c r="A262" s="97" t="s">
        <v>542</v>
      </c>
      <c r="B262" s="97">
        <v>9873698455</v>
      </c>
      <c r="C262" s="97" t="s">
        <v>507</v>
      </c>
      <c r="D262" s="47">
        <v>327091</v>
      </c>
    </row>
    <row r="263" spans="1:4">
      <c r="A263" s="97" t="s">
        <v>543</v>
      </c>
      <c r="B263" s="97">
        <v>9971885559</v>
      </c>
      <c r="C263" s="97" t="s">
        <v>507</v>
      </c>
      <c r="D263" s="47">
        <v>463982</v>
      </c>
    </row>
    <row r="264" spans="1:4">
      <c r="A264" s="97" t="s">
        <v>544</v>
      </c>
      <c r="B264" s="97">
        <v>9312388256</v>
      </c>
      <c r="C264" s="97" t="s">
        <v>507</v>
      </c>
      <c r="D264" s="47">
        <v>375493</v>
      </c>
    </row>
    <row r="265" spans="1:4">
      <c r="A265" s="97" t="s">
        <v>545</v>
      </c>
      <c r="B265" s="97">
        <v>9818639659</v>
      </c>
      <c r="C265" s="97" t="s">
        <v>507</v>
      </c>
      <c r="D265" s="47">
        <v>227095</v>
      </c>
    </row>
    <row r="266" spans="1:4">
      <c r="A266" s="97" t="s">
        <v>546</v>
      </c>
      <c r="B266" s="97">
        <v>8527524655</v>
      </c>
      <c r="C266" s="97" t="s">
        <v>507</v>
      </c>
      <c r="D266" s="47">
        <v>152107</v>
      </c>
    </row>
    <row r="267" spans="1:4">
      <c r="A267" s="97" t="s">
        <v>547</v>
      </c>
      <c r="B267" s="97">
        <v>8826615271</v>
      </c>
      <c r="C267" s="97" t="s">
        <v>507</v>
      </c>
      <c r="D267" s="47">
        <v>417066</v>
      </c>
    </row>
    <row r="268" spans="1:4">
      <c r="A268" s="97" t="s">
        <v>548</v>
      </c>
      <c r="B268" s="97">
        <v>9312365458</v>
      </c>
      <c r="C268" s="97" t="s">
        <v>507</v>
      </c>
      <c r="D268" s="47">
        <v>303719</v>
      </c>
    </row>
    <row r="269" spans="1:4">
      <c r="A269" s="97" t="s">
        <v>549</v>
      </c>
      <c r="B269" s="97">
        <v>9873646258</v>
      </c>
      <c r="C269" s="97" t="s">
        <v>507</v>
      </c>
      <c r="D269" s="47">
        <v>226520</v>
      </c>
    </row>
    <row r="270" spans="1:4">
      <c r="A270" s="97" t="s">
        <v>550</v>
      </c>
      <c r="B270" s="97">
        <v>9718474547</v>
      </c>
      <c r="C270" s="97" t="s">
        <v>507</v>
      </c>
      <c r="D270" s="47">
        <v>180059</v>
      </c>
    </row>
    <row r="271" spans="1:4">
      <c r="A271" s="97" t="s">
        <v>551</v>
      </c>
      <c r="B271" s="97">
        <v>9818794758</v>
      </c>
      <c r="C271" s="97" t="s">
        <v>507</v>
      </c>
      <c r="D271" s="47">
        <v>198649</v>
      </c>
    </row>
    <row r="272" spans="1:4">
      <c r="A272" s="97" t="s">
        <v>552</v>
      </c>
      <c r="B272" s="97">
        <v>8865485432</v>
      </c>
      <c r="C272" s="97" t="s">
        <v>507</v>
      </c>
      <c r="D272" s="47">
        <v>258004</v>
      </c>
    </row>
    <row r="273" spans="1:4">
      <c r="A273" s="97" t="s">
        <v>553</v>
      </c>
      <c r="B273" s="97">
        <v>9565946555</v>
      </c>
      <c r="C273" s="97" t="s">
        <v>507</v>
      </c>
      <c r="D273" s="47">
        <v>358060</v>
      </c>
    </row>
    <row r="274" spans="1:4">
      <c r="A274" s="97" t="s">
        <v>554</v>
      </c>
      <c r="B274" s="97">
        <v>9899155959</v>
      </c>
      <c r="C274" s="97" t="s">
        <v>507</v>
      </c>
      <c r="D274" s="47">
        <v>467584</v>
      </c>
    </row>
    <row r="275" spans="1:4">
      <c r="A275" s="97" t="s">
        <v>555</v>
      </c>
      <c r="B275" s="97">
        <v>7838323127</v>
      </c>
      <c r="C275" s="97" t="s">
        <v>507</v>
      </c>
      <c r="D275" s="47">
        <v>301270</v>
      </c>
    </row>
    <row r="276" spans="1:4">
      <c r="A276" s="97" t="s">
        <v>556</v>
      </c>
      <c r="B276" s="97">
        <v>9811587666</v>
      </c>
      <c r="C276" s="97" t="s">
        <v>507</v>
      </c>
      <c r="D276" s="47">
        <v>472178</v>
      </c>
    </row>
    <row r="277" spans="1:4">
      <c r="A277" s="97" t="s">
        <v>557</v>
      </c>
      <c r="B277" s="97">
        <v>9211462144</v>
      </c>
      <c r="C277" s="97" t="s">
        <v>507</v>
      </c>
      <c r="D277" s="47">
        <v>468915</v>
      </c>
    </row>
    <row r="278" spans="1:4">
      <c r="A278" s="97" t="s">
        <v>558</v>
      </c>
      <c r="B278" s="97">
        <v>9811954431</v>
      </c>
      <c r="C278" s="97" t="s">
        <v>507</v>
      </c>
      <c r="D278" s="47">
        <v>424399</v>
      </c>
    </row>
    <row r="279" spans="1:4">
      <c r="A279" s="97" t="s">
        <v>559</v>
      </c>
      <c r="B279" s="97">
        <v>9565454845</v>
      </c>
      <c r="C279" s="97" t="s">
        <v>507</v>
      </c>
      <c r="D279" s="47">
        <v>254613</v>
      </c>
    </row>
    <row r="280" spans="1:4">
      <c r="A280" s="97" t="s">
        <v>560</v>
      </c>
      <c r="B280" s="97">
        <v>9899352236</v>
      </c>
      <c r="C280" s="97" t="s">
        <v>507</v>
      </c>
      <c r="D280" s="47">
        <v>154196</v>
      </c>
    </row>
    <row r="281" spans="1:4">
      <c r="A281" s="97" t="s">
        <v>561</v>
      </c>
      <c r="B281" s="97">
        <v>9654929366</v>
      </c>
      <c r="C281" s="97" t="s">
        <v>507</v>
      </c>
      <c r="D281" s="47">
        <v>125334</v>
      </c>
    </row>
    <row r="282" spans="1:4">
      <c r="A282" s="97" t="s">
        <v>562</v>
      </c>
      <c r="B282" s="97">
        <v>8459571568</v>
      </c>
      <c r="C282" s="97" t="s">
        <v>507</v>
      </c>
      <c r="D282" s="47">
        <v>400835</v>
      </c>
    </row>
    <row r="283" spans="1:4">
      <c r="A283" s="97" t="s">
        <v>526</v>
      </c>
      <c r="B283" s="97">
        <v>9311384595</v>
      </c>
      <c r="C283" s="97" t="s">
        <v>507</v>
      </c>
      <c r="D283" s="47">
        <v>115117</v>
      </c>
    </row>
    <row r="284" spans="1:4">
      <c r="A284" s="97" t="s">
        <v>563</v>
      </c>
      <c r="B284" s="97">
        <v>9815796827</v>
      </c>
      <c r="C284" s="97" t="s">
        <v>507</v>
      </c>
      <c r="D284" s="47">
        <v>312526</v>
      </c>
    </row>
    <row r="285" spans="1:4">
      <c r="A285" s="97" t="s">
        <v>564</v>
      </c>
      <c r="B285" s="97">
        <v>9873983755</v>
      </c>
      <c r="C285" s="97" t="s">
        <v>507</v>
      </c>
      <c r="D285" s="47">
        <v>238211</v>
      </c>
    </row>
    <row r="286" spans="1:4">
      <c r="A286" s="97" t="s">
        <v>565</v>
      </c>
      <c r="B286" s="97">
        <v>7838992599</v>
      </c>
      <c r="C286" s="97" t="s">
        <v>507</v>
      </c>
      <c r="D286" s="47">
        <v>302908</v>
      </c>
    </row>
    <row r="287" spans="1:4">
      <c r="A287" s="97" t="s">
        <v>566</v>
      </c>
      <c r="B287" s="97">
        <v>9355269797</v>
      </c>
      <c r="C287" s="97" t="s">
        <v>507</v>
      </c>
      <c r="D287" s="47">
        <v>372075</v>
      </c>
    </row>
    <row r="288" spans="1:4">
      <c r="A288" s="97" t="s">
        <v>567</v>
      </c>
      <c r="B288" s="97">
        <v>9891476661</v>
      </c>
      <c r="C288" s="97" t="s">
        <v>507</v>
      </c>
      <c r="D288" s="47">
        <v>259741</v>
      </c>
    </row>
    <row r="289" spans="1:4">
      <c r="A289" s="97" t="s">
        <v>568</v>
      </c>
      <c r="B289" s="97">
        <v>9818561956</v>
      </c>
      <c r="C289" s="97" t="s">
        <v>507</v>
      </c>
      <c r="D289" s="47">
        <v>140446</v>
      </c>
    </row>
    <row r="290" spans="1:4">
      <c r="A290" s="97" t="s">
        <v>569</v>
      </c>
      <c r="B290" s="97">
        <v>7838659759</v>
      </c>
      <c r="C290" s="97" t="s">
        <v>507</v>
      </c>
      <c r="D290" s="47">
        <v>198660</v>
      </c>
    </row>
    <row r="291" spans="1:4">
      <c r="A291" s="97" t="s">
        <v>570</v>
      </c>
      <c r="B291" s="97">
        <v>9315977935</v>
      </c>
      <c r="C291" s="97" t="s">
        <v>507</v>
      </c>
      <c r="D291" s="47">
        <v>247676</v>
      </c>
    </row>
    <row r="292" spans="1:4">
      <c r="A292" s="97" t="s">
        <v>571</v>
      </c>
      <c r="B292" s="97">
        <v>9268351685</v>
      </c>
      <c r="C292" s="97" t="s">
        <v>507</v>
      </c>
      <c r="D292" s="47">
        <v>239053</v>
      </c>
    </row>
    <row r="293" spans="1:4">
      <c r="A293" s="97" t="s">
        <v>572</v>
      </c>
      <c r="B293" s="97">
        <v>9811573775</v>
      </c>
      <c r="C293" s="97" t="s">
        <v>507</v>
      </c>
      <c r="D293" s="47">
        <v>172264</v>
      </c>
    </row>
    <row r="294" spans="1:4">
      <c r="A294" s="97" t="s">
        <v>573</v>
      </c>
      <c r="B294" s="97">
        <v>9811518765</v>
      </c>
      <c r="C294" s="97" t="s">
        <v>507</v>
      </c>
      <c r="D294" s="47">
        <v>409904</v>
      </c>
    </row>
    <row r="295" spans="1:4">
      <c r="A295" s="97" t="s">
        <v>574</v>
      </c>
      <c r="B295" s="97">
        <v>8135588741</v>
      </c>
      <c r="C295" s="97" t="s">
        <v>507</v>
      </c>
      <c r="D295" s="47">
        <v>244550</v>
      </c>
    </row>
    <row r="296" spans="1:4">
      <c r="A296" s="97" t="s">
        <v>575</v>
      </c>
      <c r="B296" s="97">
        <v>9313485228</v>
      </c>
      <c r="C296" s="97" t="s">
        <v>507</v>
      </c>
      <c r="D296" s="47">
        <v>467727</v>
      </c>
    </row>
    <row r="297" spans="1:4">
      <c r="A297" s="97" t="s">
        <v>576</v>
      </c>
      <c r="B297" s="97">
        <v>9899456923</v>
      </c>
      <c r="C297" s="97" t="s">
        <v>507</v>
      </c>
      <c r="D297" s="47">
        <v>254827</v>
      </c>
    </row>
    <row r="298" spans="1:4">
      <c r="A298" s="97" t="s">
        <v>577</v>
      </c>
      <c r="B298" s="97">
        <v>9655192362</v>
      </c>
      <c r="C298" s="97" t="s">
        <v>507</v>
      </c>
      <c r="D298" s="47">
        <v>333518</v>
      </c>
    </row>
    <row r="299" spans="1:4">
      <c r="A299" s="97" t="s">
        <v>578</v>
      </c>
      <c r="B299" s="97">
        <v>9815621223</v>
      </c>
      <c r="C299" s="97" t="s">
        <v>507</v>
      </c>
      <c r="D299" s="47">
        <v>329766</v>
      </c>
    </row>
    <row r="300" spans="1:4">
      <c r="A300" s="97" t="s">
        <v>579</v>
      </c>
      <c r="B300" s="97">
        <v>9915475697</v>
      </c>
      <c r="C300" s="97" t="s">
        <v>507</v>
      </c>
      <c r="D300" s="47">
        <v>142867</v>
      </c>
    </row>
    <row r="301" spans="1:4">
      <c r="A301" s="97" t="s">
        <v>580</v>
      </c>
      <c r="B301" s="97">
        <v>9215946816</v>
      </c>
      <c r="C301" s="97" t="s">
        <v>507</v>
      </c>
      <c r="D301" s="47">
        <v>493229</v>
      </c>
    </row>
    <row r="302" spans="1:4">
      <c r="A302" s="97" t="s">
        <v>581</v>
      </c>
      <c r="B302" s="97">
        <v>9815562785</v>
      </c>
      <c r="C302" s="97" t="s">
        <v>507</v>
      </c>
      <c r="D302" s="47">
        <v>147862</v>
      </c>
    </row>
    <row r="303" spans="1:4">
      <c r="A303" s="97" t="s">
        <v>582</v>
      </c>
      <c r="B303" s="97">
        <v>9968882758</v>
      </c>
      <c r="C303" s="97" t="s">
        <v>507</v>
      </c>
      <c r="D303" s="47">
        <v>371592</v>
      </c>
    </row>
    <row r="304" spans="1:4">
      <c r="A304" s="97" t="s">
        <v>583</v>
      </c>
      <c r="B304" s="97">
        <v>9811141782</v>
      </c>
      <c r="C304" s="97" t="s">
        <v>507</v>
      </c>
      <c r="D304" s="47">
        <v>411689</v>
      </c>
    </row>
    <row r="305" spans="1:4">
      <c r="A305" s="97" t="s">
        <v>584</v>
      </c>
      <c r="B305" s="97">
        <v>9868252799</v>
      </c>
      <c r="C305" s="97" t="s">
        <v>507</v>
      </c>
      <c r="D305" s="47">
        <v>393483</v>
      </c>
    </row>
    <row r="306" spans="1:4">
      <c r="A306" s="97" t="s">
        <v>585</v>
      </c>
      <c r="B306" s="97">
        <v>9565979514</v>
      </c>
      <c r="C306" s="97" t="s">
        <v>507</v>
      </c>
      <c r="D306" s="47">
        <v>265396</v>
      </c>
    </row>
    <row r="307" spans="1:4">
      <c r="A307" s="97" t="s">
        <v>586</v>
      </c>
      <c r="B307" s="97">
        <v>9655993799</v>
      </c>
      <c r="C307" s="97" t="s">
        <v>507</v>
      </c>
      <c r="D307" s="47">
        <v>443611</v>
      </c>
    </row>
    <row r="308" spans="1:4">
      <c r="A308" s="97" t="s">
        <v>587</v>
      </c>
      <c r="B308" s="97">
        <v>9815465555</v>
      </c>
      <c r="C308" s="97" t="s">
        <v>507</v>
      </c>
      <c r="D308" s="47">
        <v>257021</v>
      </c>
    </row>
    <row r="309" spans="1:4">
      <c r="A309" s="97" t="s">
        <v>588</v>
      </c>
      <c r="B309" s="97">
        <v>9911985217</v>
      </c>
      <c r="C309" s="97" t="s">
        <v>507</v>
      </c>
      <c r="D309" s="47">
        <v>355974</v>
      </c>
    </row>
    <row r="310" spans="1:4">
      <c r="A310" s="97" t="s">
        <v>589</v>
      </c>
      <c r="B310" s="97">
        <v>9899515655</v>
      </c>
      <c r="C310" s="97" t="s">
        <v>507</v>
      </c>
      <c r="D310" s="47">
        <v>278651</v>
      </c>
    </row>
    <row r="311" spans="1:4">
      <c r="A311" s="97" t="s">
        <v>590</v>
      </c>
      <c r="B311" s="97">
        <v>9871417484</v>
      </c>
      <c r="C311" s="97" t="s">
        <v>507</v>
      </c>
      <c r="D311" s="47">
        <v>349572</v>
      </c>
    </row>
    <row r="312" spans="1:4">
      <c r="A312" s="97" t="s">
        <v>591</v>
      </c>
      <c r="B312" s="97">
        <v>9868925513</v>
      </c>
      <c r="C312" s="97" t="s">
        <v>507</v>
      </c>
      <c r="D312" s="47">
        <v>396191</v>
      </c>
    </row>
    <row r="313" spans="1:4">
      <c r="A313" s="97" t="s">
        <v>592</v>
      </c>
      <c r="B313" s="97">
        <v>9815876944</v>
      </c>
      <c r="C313" s="97" t="s">
        <v>507</v>
      </c>
      <c r="D313" s="47">
        <v>459934</v>
      </c>
    </row>
    <row r="314" spans="1:4">
      <c r="A314" s="97" t="s">
        <v>593</v>
      </c>
      <c r="B314" s="97">
        <v>7845855143</v>
      </c>
      <c r="C314" s="97" t="s">
        <v>507</v>
      </c>
      <c r="D314" s="47">
        <v>470935</v>
      </c>
    </row>
    <row r="315" spans="1:4">
      <c r="A315" s="97" t="s">
        <v>594</v>
      </c>
      <c r="B315" s="97">
        <v>9815288589</v>
      </c>
      <c r="C315" s="97" t="s">
        <v>507</v>
      </c>
      <c r="D315" s="47">
        <v>489543</v>
      </c>
    </row>
    <row r="316" spans="1:4">
      <c r="A316" s="97" t="s">
        <v>595</v>
      </c>
      <c r="B316" s="97">
        <v>8586925459</v>
      </c>
      <c r="C316" s="97" t="s">
        <v>507</v>
      </c>
      <c r="D316" s="47">
        <v>422705</v>
      </c>
    </row>
    <row r="317" spans="1:4">
      <c r="A317" s="97" t="s">
        <v>596</v>
      </c>
      <c r="B317" s="97">
        <v>9871491315</v>
      </c>
      <c r="C317" s="97" t="s">
        <v>507</v>
      </c>
      <c r="D317" s="47">
        <v>318503</v>
      </c>
    </row>
    <row r="318" spans="1:4">
      <c r="A318" s="97" t="s">
        <v>597</v>
      </c>
      <c r="B318" s="97">
        <v>9565958512</v>
      </c>
      <c r="C318" s="97" t="s">
        <v>507</v>
      </c>
      <c r="D318" s="47">
        <v>259906</v>
      </c>
    </row>
    <row r="319" spans="1:4">
      <c r="A319" s="97" t="s">
        <v>598</v>
      </c>
      <c r="B319" s="97">
        <v>9871742225</v>
      </c>
      <c r="C319" s="97" t="s">
        <v>507</v>
      </c>
      <c r="D319" s="47">
        <v>421917</v>
      </c>
    </row>
    <row r="320" spans="1:4">
      <c r="A320" s="97" t="s">
        <v>599</v>
      </c>
      <c r="B320" s="97">
        <v>9953435499</v>
      </c>
      <c r="C320" s="97" t="s">
        <v>507</v>
      </c>
      <c r="D320" s="47">
        <v>462675</v>
      </c>
    </row>
    <row r="321" spans="1:4">
      <c r="A321" s="97" t="s">
        <v>600</v>
      </c>
      <c r="B321" s="97">
        <v>9915455971</v>
      </c>
      <c r="C321" s="97" t="s">
        <v>507</v>
      </c>
      <c r="D321" s="47">
        <v>448468</v>
      </c>
    </row>
    <row r="322" spans="1:4">
      <c r="A322" s="97" t="s">
        <v>601</v>
      </c>
      <c r="B322" s="97">
        <v>9873469747</v>
      </c>
      <c r="C322" s="97" t="s">
        <v>507</v>
      </c>
      <c r="D322" s="47">
        <v>327902</v>
      </c>
    </row>
    <row r="323" spans="1:4">
      <c r="A323" s="97" t="s">
        <v>602</v>
      </c>
      <c r="B323" s="97">
        <v>9654399456</v>
      </c>
      <c r="C323" s="97" t="s">
        <v>507</v>
      </c>
      <c r="D323" s="47">
        <v>363402</v>
      </c>
    </row>
    <row r="324" spans="1:4">
      <c r="A324" s="97" t="s">
        <v>603</v>
      </c>
      <c r="B324" s="97">
        <v>9215466621</v>
      </c>
      <c r="C324" s="97" t="s">
        <v>507</v>
      </c>
      <c r="D324" s="47">
        <v>155186</v>
      </c>
    </row>
    <row r="325" spans="1:4">
      <c r="A325" s="97" t="s">
        <v>604</v>
      </c>
      <c r="B325" s="97">
        <v>9212512655</v>
      </c>
      <c r="C325" s="97" t="s">
        <v>507</v>
      </c>
      <c r="D325" s="47">
        <v>196642</v>
      </c>
    </row>
    <row r="326" spans="1:4">
      <c r="A326" s="97" t="s">
        <v>605</v>
      </c>
      <c r="B326" s="97">
        <v>9818292626</v>
      </c>
      <c r="C326" s="97" t="s">
        <v>507</v>
      </c>
      <c r="D326" s="47">
        <v>142768</v>
      </c>
    </row>
    <row r="327" spans="1:4">
      <c r="A327" s="97" t="s">
        <v>606</v>
      </c>
      <c r="B327" s="97">
        <v>9818824816</v>
      </c>
      <c r="C327" s="97" t="s">
        <v>507</v>
      </c>
      <c r="D327" s="47">
        <v>123337</v>
      </c>
    </row>
    <row r="328" spans="1:4">
      <c r="A328" s="97" t="s">
        <v>607</v>
      </c>
      <c r="B328" s="97">
        <v>9811373879</v>
      </c>
      <c r="C328" s="97" t="s">
        <v>507</v>
      </c>
      <c r="D328" s="47">
        <v>253732</v>
      </c>
    </row>
    <row r="329" spans="1:4">
      <c r="A329" s="97" t="s">
        <v>608</v>
      </c>
      <c r="B329" s="97">
        <v>8588912559</v>
      </c>
      <c r="C329" s="97" t="s">
        <v>507</v>
      </c>
      <c r="D329" s="47">
        <v>458718</v>
      </c>
    </row>
    <row r="330" spans="1:4">
      <c r="A330" s="97" t="s">
        <v>609</v>
      </c>
      <c r="B330" s="97">
        <v>9212118599</v>
      </c>
      <c r="C330" s="97" t="s">
        <v>507</v>
      </c>
      <c r="D330" s="47">
        <v>369237</v>
      </c>
    </row>
    <row r="331" spans="1:4">
      <c r="A331" s="97" t="s">
        <v>610</v>
      </c>
      <c r="B331" s="97">
        <v>9212554985</v>
      </c>
      <c r="C331" s="97" t="s">
        <v>507</v>
      </c>
      <c r="D331" s="47">
        <v>222539</v>
      </c>
    </row>
    <row r="332" spans="1:4">
      <c r="A332" s="97" t="s">
        <v>611</v>
      </c>
      <c r="B332" s="97">
        <v>7827152952</v>
      </c>
      <c r="C332" s="97" t="s">
        <v>507</v>
      </c>
      <c r="D332" s="47">
        <v>393195</v>
      </c>
    </row>
    <row r="333" spans="1:4">
      <c r="A333" s="97" t="s">
        <v>612</v>
      </c>
      <c r="B333" s="97">
        <v>9815546151</v>
      </c>
      <c r="C333" s="97" t="s">
        <v>507</v>
      </c>
      <c r="D333" s="47">
        <v>194497</v>
      </c>
    </row>
    <row r="334" spans="1:4">
      <c r="A334" s="97" t="s">
        <v>613</v>
      </c>
      <c r="B334" s="97">
        <v>9565479358</v>
      </c>
      <c r="C334" s="97" t="s">
        <v>507</v>
      </c>
      <c r="D334" s="47">
        <v>172214</v>
      </c>
    </row>
    <row r="335" spans="1:4">
      <c r="A335" s="97" t="s">
        <v>614</v>
      </c>
      <c r="B335" s="97">
        <v>9958475225</v>
      </c>
      <c r="C335" s="97" t="s">
        <v>507</v>
      </c>
      <c r="D335" s="47">
        <v>157300</v>
      </c>
    </row>
    <row r="336" spans="1:4">
      <c r="A336" s="97" t="s">
        <v>615</v>
      </c>
      <c r="B336" s="97">
        <v>9971746333</v>
      </c>
      <c r="C336" s="97" t="s">
        <v>507</v>
      </c>
      <c r="D336" s="47">
        <v>207036</v>
      </c>
    </row>
    <row r="337" spans="1:4">
      <c r="A337" s="97" t="s">
        <v>616</v>
      </c>
      <c r="B337" s="97">
        <v>9811948489</v>
      </c>
      <c r="C337" s="97" t="s">
        <v>507</v>
      </c>
      <c r="D337" s="47">
        <v>138125</v>
      </c>
    </row>
    <row r="338" spans="1:4">
      <c r="A338" s="97" t="s">
        <v>576</v>
      </c>
      <c r="B338" s="97">
        <v>9599359561</v>
      </c>
      <c r="C338" s="97" t="s">
        <v>507</v>
      </c>
      <c r="D338" s="47">
        <v>142486</v>
      </c>
    </row>
    <row r="339" spans="1:4">
      <c r="A339" s="97" t="s">
        <v>617</v>
      </c>
      <c r="B339" s="97">
        <v>9811582525</v>
      </c>
      <c r="C339" s="97" t="s">
        <v>507</v>
      </c>
      <c r="D339" s="47">
        <v>225072</v>
      </c>
    </row>
    <row r="340" spans="1:4">
      <c r="A340" s="97" t="s">
        <v>618</v>
      </c>
      <c r="B340" s="97">
        <v>8855594132</v>
      </c>
      <c r="C340" s="97" t="s">
        <v>507</v>
      </c>
      <c r="D340" s="47">
        <v>262562</v>
      </c>
    </row>
    <row r="341" spans="1:4">
      <c r="A341" s="97" t="s">
        <v>619</v>
      </c>
      <c r="B341" s="97">
        <v>9213166152</v>
      </c>
      <c r="C341" s="97" t="s">
        <v>507</v>
      </c>
      <c r="D341" s="47">
        <v>175647</v>
      </c>
    </row>
    <row r="342" spans="1:4">
      <c r="A342" s="97" t="s">
        <v>620</v>
      </c>
      <c r="B342" s="97">
        <v>9818548665</v>
      </c>
      <c r="C342" s="97" t="s">
        <v>507</v>
      </c>
      <c r="D342" s="47">
        <v>340978</v>
      </c>
    </row>
    <row r="343" spans="1:4">
      <c r="A343" s="97" t="s">
        <v>343</v>
      </c>
      <c r="B343" s="97">
        <v>9968227552</v>
      </c>
      <c r="C343" s="97" t="s">
        <v>507</v>
      </c>
      <c r="D343" s="47">
        <v>292196</v>
      </c>
    </row>
    <row r="344" spans="1:4">
      <c r="A344" s="97" t="s">
        <v>621</v>
      </c>
      <c r="B344" s="97">
        <v>9971425789</v>
      </c>
      <c r="C344" s="97" t="s">
        <v>507</v>
      </c>
      <c r="D344" s="47">
        <v>266360</v>
      </c>
    </row>
    <row r="345" spans="1:4">
      <c r="A345" s="97" t="s">
        <v>622</v>
      </c>
      <c r="B345" s="97">
        <v>9818614915</v>
      </c>
      <c r="C345" s="97" t="s">
        <v>507</v>
      </c>
      <c r="D345" s="47">
        <v>425490</v>
      </c>
    </row>
    <row r="346" spans="1:4">
      <c r="A346" s="97" t="s">
        <v>623</v>
      </c>
      <c r="B346" s="97">
        <v>9871195111</v>
      </c>
      <c r="C346" s="97" t="s">
        <v>507</v>
      </c>
      <c r="D346" s="47">
        <v>275669</v>
      </c>
    </row>
    <row r="347" spans="1:4">
      <c r="A347" s="97" t="s">
        <v>624</v>
      </c>
      <c r="B347" s="97">
        <v>9999599534</v>
      </c>
      <c r="C347" s="97" t="s">
        <v>507</v>
      </c>
      <c r="D347" s="47">
        <v>278594</v>
      </c>
    </row>
    <row r="348" spans="1:4">
      <c r="A348" s="97" t="s">
        <v>625</v>
      </c>
      <c r="B348" s="97">
        <v>9868631882</v>
      </c>
      <c r="C348" s="97" t="s">
        <v>507</v>
      </c>
      <c r="D348" s="47">
        <v>369569</v>
      </c>
    </row>
    <row r="349" spans="1:4">
      <c r="A349" s="97" t="s">
        <v>626</v>
      </c>
      <c r="B349" s="97">
        <v>9999919727</v>
      </c>
      <c r="C349" s="97" t="s">
        <v>507</v>
      </c>
      <c r="D349" s="47">
        <v>227030</v>
      </c>
    </row>
    <row r="350" spans="1:4">
      <c r="A350" s="97" t="s">
        <v>627</v>
      </c>
      <c r="B350" s="97">
        <v>9958348437</v>
      </c>
      <c r="C350" s="97" t="s">
        <v>507</v>
      </c>
      <c r="D350" s="47">
        <v>471216</v>
      </c>
    </row>
    <row r="351" spans="1:4">
      <c r="A351" s="97" t="s">
        <v>628</v>
      </c>
      <c r="B351" s="97">
        <v>7838799996</v>
      </c>
      <c r="C351" s="97" t="s">
        <v>507</v>
      </c>
      <c r="D351" s="47">
        <v>215736</v>
      </c>
    </row>
    <row r="352" spans="1:4">
      <c r="A352" s="97" t="s">
        <v>629</v>
      </c>
      <c r="B352" s="97">
        <v>9868666485</v>
      </c>
      <c r="C352" s="97" t="s">
        <v>507</v>
      </c>
      <c r="D352" s="47">
        <v>217765</v>
      </c>
    </row>
    <row r="353" spans="1:4">
      <c r="A353" s="97" t="s">
        <v>630</v>
      </c>
      <c r="B353" s="97">
        <v>9211392938</v>
      </c>
      <c r="C353" s="97" t="s">
        <v>507</v>
      </c>
      <c r="D353" s="47">
        <v>360511</v>
      </c>
    </row>
    <row r="354" spans="1:4">
      <c r="A354" s="97" t="s">
        <v>631</v>
      </c>
      <c r="B354" s="97">
        <v>9899255242</v>
      </c>
      <c r="C354" s="97" t="s">
        <v>507</v>
      </c>
      <c r="D354" s="47">
        <v>313076</v>
      </c>
    </row>
    <row r="355" spans="1:4">
      <c r="A355" s="97" t="s">
        <v>632</v>
      </c>
      <c r="B355" s="97">
        <v>9953981555</v>
      </c>
      <c r="C355" s="97" t="s">
        <v>507</v>
      </c>
      <c r="D355" s="47">
        <v>200954</v>
      </c>
    </row>
    <row r="356" spans="1:4">
      <c r="A356" s="97" t="s">
        <v>633</v>
      </c>
      <c r="B356" s="97">
        <v>9811925382</v>
      </c>
      <c r="C356" s="97" t="s">
        <v>507</v>
      </c>
      <c r="D356" s="47">
        <v>457542</v>
      </c>
    </row>
    <row r="357" spans="1:4">
      <c r="A357" s="97" t="s">
        <v>634</v>
      </c>
      <c r="B357" s="97">
        <v>9355938121</v>
      </c>
      <c r="C357" s="97" t="s">
        <v>507</v>
      </c>
      <c r="D357" s="47">
        <v>294540</v>
      </c>
    </row>
    <row r="358" spans="1:4">
      <c r="A358" s="97" t="s">
        <v>635</v>
      </c>
      <c r="B358" s="97">
        <v>9711344462</v>
      </c>
      <c r="C358" s="97" t="s">
        <v>507</v>
      </c>
      <c r="D358" s="47">
        <v>138236</v>
      </c>
    </row>
    <row r="359" spans="1:4">
      <c r="A359" s="97" t="s">
        <v>636</v>
      </c>
      <c r="B359" s="97">
        <v>9212485518</v>
      </c>
      <c r="C359" s="97" t="s">
        <v>507</v>
      </c>
      <c r="D359" s="47">
        <v>487244</v>
      </c>
    </row>
    <row r="360" spans="1:4">
      <c r="A360" s="97" t="s">
        <v>637</v>
      </c>
      <c r="B360" s="97">
        <v>9654135699</v>
      </c>
      <c r="C360" s="97" t="s">
        <v>507</v>
      </c>
      <c r="D360" s="47">
        <v>122636</v>
      </c>
    </row>
    <row r="361" spans="1:4">
      <c r="A361" s="97" t="s">
        <v>638</v>
      </c>
      <c r="B361" s="97">
        <v>9873894993</v>
      </c>
      <c r="C361" s="97" t="s">
        <v>507</v>
      </c>
      <c r="D361" s="47">
        <v>105955</v>
      </c>
    </row>
    <row r="362" spans="1:4">
      <c r="A362" s="97" t="s">
        <v>639</v>
      </c>
      <c r="B362" s="97">
        <v>9555388365</v>
      </c>
      <c r="C362" s="97" t="s">
        <v>507</v>
      </c>
      <c r="D362" s="47">
        <v>304345</v>
      </c>
    </row>
    <row r="363" spans="1:4">
      <c r="A363" s="97" t="s">
        <v>640</v>
      </c>
      <c r="B363" s="97">
        <v>8447528585</v>
      </c>
      <c r="C363" s="97" t="s">
        <v>507</v>
      </c>
      <c r="D363" s="47">
        <v>455973</v>
      </c>
    </row>
    <row r="364" spans="1:4">
      <c r="A364" s="97" t="s">
        <v>641</v>
      </c>
      <c r="B364" s="97">
        <v>9811545951</v>
      </c>
      <c r="C364" s="97" t="s">
        <v>507</v>
      </c>
      <c r="D364" s="47">
        <v>355105</v>
      </c>
    </row>
    <row r="365" spans="1:4">
      <c r="A365" s="97" t="s">
        <v>642</v>
      </c>
      <c r="B365" s="97">
        <v>9654355435</v>
      </c>
      <c r="C365" s="97" t="s">
        <v>507</v>
      </c>
      <c r="D365" s="47">
        <v>112491</v>
      </c>
    </row>
    <row r="366" spans="1:4">
      <c r="A366" s="97" t="s">
        <v>643</v>
      </c>
      <c r="B366" s="97">
        <v>9818456574</v>
      </c>
      <c r="C366" s="97" t="s">
        <v>507</v>
      </c>
      <c r="D366" s="47">
        <v>274086</v>
      </c>
    </row>
    <row r="367" spans="1:4">
      <c r="A367" s="97" t="s">
        <v>644</v>
      </c>
      <c r="B367" s="97">
        <v>9818592133</v>
      </c>
      <c r="C367" s="97" t="s">
        <v>507</v>
      </c>
      <c r="D367" s="47">
        <v>126790</v>
      </c>
    </row>
    <row r="368" spans="1:4">
      <c r="A368" s="97" t="s">
        <v>645</v>
      </c>
      <c r="B368" s="97">
        <v>7553747157</v>
      </c>
      <c r="C368" s="97" t="s">
        <v>507</v>
      </c>
      <c r="D368" s="47">
        <v>101239</v>
      </c>
    </row>
    <row r="369" spans="1:4">
      <c r="A369" s="97" t="s">
        <v>646</v>
      </c>
      <c r="B369" s="97">
        <v>9871393579</v>
      </c>
      <c r="C369" s="97" t="s">
        <v>507</v>
      </c>
      <c r="D369" s="47">
        <v>338558</v>
      </c>
    </row>
    <row r="370" spans="1:4">
      <c r="A370" s="97" t="s">
        <v>647</v>
      </c>
      <c r="B370" s="97">
        <v>8855229333</v>
      </c>
      <c r="C370" s="97" t="s">
        <v>507</v>
      </c>
      <c r="D370" s="47">
        <v>170615</v>
      </c>
    </row>
    <row r="371" spans="1:4">
      <c r="A371" s="97" t="s">
        <v>648</v>
      </c>
      <c r="B371" s="97">
        <v>9355976462</v>
      </c>
      <c r="C371" s="97" t="s">
        <v>507</v>
      </c>
      <c r="D371" s="47">
        <v>414726</v>
      </c>
    </row>
    <row r="372" spans="1:4">
      <c r="A372" s="97" t="s">
        <v>649</v>
      </c>
      <c r="B372" s="97">
        <v>9815569295</v>
      </c>
      <c r="C372" s="97" t="s">
        <v>507</v>
      </c>
      <c r="D372" s="47">
        <v>260394</v>
      </c>
    </row>
    <row r="373" spans="1:4">
      <c r="A373" s="97" t="s">
        <v>650</v>
      </c>
      <c r="B373" s="97">
        <v>9355461456</v>
      </c>
      <c r="C373" s="97" t="s">
        <v>507</v>
      </c>
      <c r="D373" s="47">
        <v>133050</v>
      </c>
    </row>
    <row r="374" spans="1:4">
      <c r="A374" s="97" t="s">
        <v>651</v>
      </c>
      <c r="B374" s="97">
        <v>9811739646</v>
      </c>
      <c r="C374" s="97" t="s">
        <v>507</v>
      </c>
      <c r="D374" s="47">
        <v>439676</v>
      </c>
    </row>
    <row r="375" spans="1:4">
      <c r="A375" s="97" t="s">
        <v>652</v>
      </c>
      <c r="B375" s="97">
        <v>9212712115</v>
      </c>
      <c r="C375" s="97" t="s">
        <v>507</v>
      </c>
      <c r="D375" s="47">
        <v>496955</v>
      </c>
    </row>
    <row r="376" spans="1:4">
      <c r="A376" s="97" t="s">
        <v>653</v>
      </c>
      <c r="B376" s="97">
        <v>9958693955</v>
      </c>
      <c r="C376" s="97" t="s">
        <v>507</v>
      </c>
      <c r="D376" s="47">
        <v>399191</v>
      </c>
    </row>
    <row r="377" spans="1:4">
      <c r="A377" s="97" t="s">
        <v>654</v>
      </c>
      <c r="B377" s="97">
        <v>9355261193</v>
      </c>
      <c r="C377" s="97" t="s">
        <v>507</v>
      </c>
      <c r="D377" s="47">
        <v>253033</v>
      </c>
    </row>
    <row r="378" spans="1:4">
      <c r="A378" s="97" t="s">
        <v>655</v>
      </c>
      <c r="B378" s="97">
        <v>9215545857</v>
      </c>
      <c r="C378" s="97" t="s">
        <v>507</v>
      </c>
      <c r="D378" s="47">
        <v>193199</v>
      </c>
    </row>
    <row r="379" spans="1:4">
      <c r="A379" s="97" t="s">
        <v>656</v>
      </c>
      <c r="B379" s="97">
        <v>9891995151</v>
      </c>
      <c r="C379" s="97" t="s">
        <v>507</v>
      </c>
      <c r="D379" s="47">
        <v>194544</v>
      </c>
    </row>
    <row r="380" spans="1:4">
      <c r="A380" s="97" t="s">
        <v>657</v>
      </c>
      <c r="B380" s="97">
        <v>9871394452</v>
      </c>
      <c r="C380" s="97" t="s">
        <v>507</v>
      </c>
      <c r="D380" s="47">
        <v>255714</v>
      </c>
    </row>
    <row r="381" spans="1:4">
      <c r="A381" s="97" t="s">
        <v>658</v>
      </c>
      <c r="B381" s="97">
        <v>9513389235</v>
      </c>
      <c r="C381" s="97" t="s">
        <v>507</v>
      </c>
      <c r="D381" s="47">
        <v>451604</v>
      </c>
    </row>
    <row r="382" spans="1:4">
      <c r="A382" s="97" t="s">
        <v>659</v>
      </c>
      <c r="B382" s="97">
        <v>9899454613</v>
      </c>
      <c r="C382" s="97" t="s">
        <v>507</v>
      </c>
      <c r="D382" s="47">
        <v>258005</v>
      </c>
    </row>
    <row r="383" spans="1:4">
      <c r="A383" s="97" t="s">
        <v>660</v>
      </c>
      <c r="B383" s="97">
        <v>9815147382</v>
      </c>
      <c r="C383" s="97" t="s">
        <v>507</v>
      </c>
      <c r="D383" s="47">
        <v>139689</v>
      </c>
    </row>
    <row r="384" spans="1:4">
      <c r="A384" s="97" t="s">
        <v>661</v>
      </c>
      <c r="B384" s="97">
        <v>8586884211</v>
      </c>
      <c r="C384" s="97" t="s">
        <v>507</v>
      </c>
      <c r="D384" s="47">
        <v>195178</v>
      </c>
    </row>
    <row r="385" spans="1:4">
      <c r="A385" s="97" t="s">
        <v>662</v>
      </c>
      <c r="B385" s="97">
        <v>9811675236</v>
      </c>
      <c r="C385" s="97" t="s">
        <v>507</v>
      </c>
      <c r="D385" s="47">
        <v>136933</v>
      </c>
    </row>
    <row r="386" spans="1:4">
      <c r="A386" s="97" t="s">
        <v>576</v>
      </c>
      <c r="B386" s="97">
        <v>9811598144</v>
      </c>
      <c r="C386" s="97" t="s">
        <v>507</v>
      </c>
      <c r="D386" s="47">
        <v>141158</v>
      </c>
    </row>
    <row r="387" spans="1:4">
      <c r="A387" s="97" t="s">
        <v>663</v>
      </c>
      <c r="B387" s="97">
        <v>8882121193</v>
      </c>
      <c r="C387" s="97" t="s">
        <v>507</v>
      </c>
      <c r="D387" s="47">
        <v>353772</v>
      </c>
    </row>
    <row r="388" spans="1:4">
      <c r="A388" s="97" t="s">
        <v>664</v>
      </c>
      <c r="B388" s="97">
        <v>8377986215</v>
      </c>
      <c r="C388" s="97" t="s">
        <v>507</v>
      </c>
      <c r="D388" s="47">
        <v>499131</v>
      </c>
    </row>
    <row r="389" spans="1:4">
      <c r="A389" s="97" t="s">
        <v>665</v>
      </c>
      <c r="B389" s="97">
        <v>9915155741</v>
      </c>
      <c r="C389" s="97" t="s">
        <v>507</v>
      </c>
      <c r="D389" s="47">
        <v>432385</v>
      </c>
    </row>
    <row r="390" spans="1:4">
      <c r="A390" s="97" t="s">
        <v>666</v>
      </c>
      <c r="B390" s="97">
        <v>8855482742</v>
      </c>
      <c r="C390" s="97" t="s">
        <v>507</v>
      </c>
      <c r="D390" s="47">
        <v>239256</v>
      </c>
    </row>
    <row r="391" spans="1:4">
      <c r="A391" s="97" t="s">
        <v>667</v>
      </c>
      <c r="B391" s="97">
        <v>9312433452</v>
      </c>
      <c r="C391" s="97" t="s">
        <v>507</v>
      </c>
      <c r="D391" s="47">
        <v>235788</v>
      </c>
    </row>
    <row r="392" spans="1:4">
      <c r="A392" s="97" t="s">
        <v>668</v>
      </c>
      <c r="B392" s="97">
        <v>9565899335</v>
      </c>
      <c r="C392" s="97" t="s">
        <v>507</v>
      </c>
      <c r="D392" s="47">
        <v>137239</v>
      </c>
    </row>
    <row r="393" spans="1:4">
      <c r="A393" s="97" t="s">
        <v>669</v>
      </c>
      <c r="B393" s="97">
        <v>9871458695</v>
      </c>
      <c r="C393" s="97" t="s">
        <v>507</v>
      </c>
      <c r="D393" s="47">
        <v>396108</v>
      </c>
    </row>
    <row r="394" spans="1:4">
      <c r="A394" s="97" t="s">
        <v>670</v>
      </c>
      <c r="B394" s="97">
        <v>9213666575</v>
      </c>
      <c r="C394" s="97" t="s">
        <v>507</v>
      </c>
      <c r="D394" s="47">
        <v>202723</v>
      </c>
    </row>
    <row r="395" spans="1:4">
      <c r="A395" s="97" t="s">
        <v>671</v>
      </c>
      <c r="B395" s="97">
        <v>9717577589</v>
      </c>
      <c r="C395" s="97" t="s">
        <v>507</v>
      </c>
      <c r="D395" s="47">
        <v>317145</v>
      </c>
    </row>
    <row r="396" spans="1:4">
      <c r="A396" s="97" t="s">
        <v>672</v>
      </c>
      <c r="B396" s="97">
        <v>9215485665</v>
      </c>
      <c r="C396" s="97" t="s">
        <v>507</v>
      </c>
      <c r="D396" s="47">
        <v>322264</v>
      </c>
    </row>
    <row r="397" spans="1:4">
      <c r="A397" s="97" t="s">
        <v>673</v>
      </c>
      <c r="B397" s="97">
        <v>9215384395</v>
      </c>
      <c r="C397" s="97" t="s">
        <v>507</v>
      </c>
      <c r="D397" s="47">
        <v>206512</v>
      </c>
    </row>
    <row r="398" spans="1:4">
      <c r="A398" s="97" t="s">
        <v>674</v>
      </c>
      <c r="B398" s="97">
        <v>9811291823</v>
      </c>
      <c r="C398" s="97" t="s">
        <v>507</v>
      </c>
      <c r="D398" s="47">
        <v>136787</v>
      </c>
    </row>
    <row r="399" spans="1:4">
      <c r="A399" s="97" t="s">
        <v>675</v>
      </c>
      <c r="B399" s="97">
        <v>8285864426</v>
      </c>
      <c r="C399" s="97" t="s">
        <v>507</v>
      </c>
      <c r="D399" s="47">
        <v>230421</v>
      </c>
    </row>
    <row r="400" spans="1:4">
      <c r="A400" s="97" t="s">
        <v>676</v>
      </c>
      <c r="B400" s="97">
        <v>9811425835</v>
      </c>
      <c r="C400" s="97" t="s">
        <v>507</v>
      </c>
      <c r="D400" s="47">
        <v>352574</v>
      </c>
    </row>
    <row r="401" spans="1:4">
      <c r="A401" s="97" t="s">
        <v>677</v>
      </c>
      <c r="B401" s="97">
        <v>9255116352</v>
      </c>
      <c r="C401" s="97" t="s">
        <v>507</v>
      </c>
      <c r="D401" s="47">
        <v>290064</v>
      </c>
    </row>
    <row r="402" spans="1:4">
      <c r="A402" s="97" t="s">
        <v>678</v>
      </c>
      <c r="B402" s="97">
        <v>9312215518</v>
      </c>
      <c r="C402" s="97" t="s">
        <v>507</v>
      </c>
      <c r="D402" s="47">
        <v>118794</v>
      </c>
    </row>
    <row r="403" spans="1:4">
      <c r="A403" s="97" t="s">
        <v>679</v>
      </c>
      <c r="B403" s="97">
        <v>8855692339</v>
      </c>
      <c r="C403" s="97" t="s">
        <v>680</v>
      </c>
      <c r="D403" s="47">
        <v>401832</v>
      </c>
    </row>
    <row r="404" spans="1:4">
      <c r="A404" s="97" t="s">
        <v>681</v>
      </c>
      <c r="B404" s="97">
        <v>9717138889</v>
      </c>
      <c r="C404" s="97" t="s">
        <v>680</v>
      </c>
      <c r="D404" s="47">
        <v>399241</v>
      </c>
    </row>
    <row r="405" spans="1:4">
      <c r="A405" s="97" t="s">
        <v>682</v>
      </c>
      <c r="B405" s="97">
        <v>9212623785</v>
      </c>
      <c r="C405" s="97" t="s">
        <v>680</v>
      </c>
      <c r="D405" s="47">
        <v>139372</v>
      </c>
    </row>
    <row r="406" spans="1:4">
      <c r="A406" s="97" t="s">
        <v>683</v>
      </c>
      <c r="B406" s="97">
        <v>9811142322</v>
      </c>
      <c r="C406" s="97" t="s">
        <v>680</v>
      </c>
      <c r="D406" s="47">
        <v>465377</v>
      </c>
    </row>
    <row r="407" spans="1:4">
      <c r="A407" s="97" t="s">
        <v>684</v>
      </c>
      <c r="B407" s="97">
        <v>8587549879</v>
      </c>
      <c r="C407" s="97" t="s">
        <v>680</v>
      </c>
      <c r="D407" s="47">
        <v>368140</v>
      </c>
    </row>
    <row r="408" spans="1:4">
      <c r="A408" s="97" t="s">
        <v>685</v>
      </c>
      <c r="B408" s="97">
        <v>9815553523</v>
      </c>
      <c r="C408" s="97" t="s">
        <v>680</v>
      </c>
      <c r="D408" s="47">
        <v>421524</v>
      </c>
    </row>
    <row r="409" spans="1:4">
      <c r="A409" s="97" t="s">
        <v>686</v>
      </c>
      <c r="B409" s="97">
        <v>9212967259</v>
      </c>
      <c r="C409" s="97" t="s">
        <v>680</v>
      </c>
      <c r="D409" s="47">
        <v>262569</v>
      </c>
    </row>
    <row r="410" spans="1:4">
      <c r="A410" s="97" t="s">
        <v>687</v>
      </c>
      <c r="B410" s="97">
        <v>9215793443</v>
      </c>
      <c r="C410" s="97" t="s">
        <v>680</v>
      </c>
      <c r="D410" s="47">
        <v>342438</v>
      </c>
    </row>
    <row r="411" spans="1:4">
      <c r="A411" s="97" t="s">
        <v>688</v>
      </c>
      <c r="B411" s="97">
        <v>9268598296</v>
      </c>
      <c r="C411" s="97" t="s">
        <v>680</v>
      </c>
      <c r="D411" s="47">
        <v>354881</v>
      </c>
    </row>
    <row r="412" spans="1:4">
      <c r="A412" s="97" t="s">
        <v>689</v>
      </c>
      <c r="B412" s="97">
        <v>9815515935</v>
      </c>
      <c r="C412" s="97" t="s">
        <v>680</v>
      </c>
      <c r="D412" s="47">
        <v>183322</v>
      </c>
    </row>
    <row r="413" spans="1:4">
      <c r="A413" s="97" t="s">
        <v>690</v>
      </c>
      <c r="B413" s="97">
        <v>9815399913</v>
      </c>
      <c r="C413" s="97" t="s">
        <v>680</v>
      </c>
      <c r="D413" s="47">
        <v>291854</v>
      </c>
    </row>
    <row r="414" spans="1:4">
      <c r="A414" s="97" t="s">
        <v>691</v>
      </c>
      <c r="B414" s="97">
        <v>9899668557</v>
      </c>
      <c r="C414" s="97" t="s">
        <v>680</v>
      </c>
      <c r="D414" s="47">
        <v>460320</v>
      </c>
    </row>
    <row r="415" spans="1:4">
      <c r="A415" s="97" t="s">
        <v>692</v>
      </c>
      <c r="B415" s="97">
        <v>9871394494</v>
      </c>
      <c r="C415" s="97" t="s">
        <v>680</v>
      </c>
      <c r="D415" s="47">
        <v>150728</v>
      </c>
    </row>
    <row r="416" spans="1:4">
      <c r="A416" s="97" t="s">
        <v>693</v>
      </c>
      <c r="B416" s="97">
        <v>7838298116</v>
      </c>
      <c r="C416" s="97" t="s">
        <v>680</v>
      </c>
      <c r="D416" s="47">
        <v>281485</v>
      </c>
    </row>
    <row r="417" spans="1:4">
      <c r="A417" s="97" t="s">
        <v>694</v>
      </c>
      <c r="B417" s="97">
        <v>9515558211</v>
      </c>
      <c r="C417" s="97" t="s">
        <v>680</v>
      </c>
      <c r="D417" s="47">
        <v>364083</v>
      </c>
    </row>
    <row r="418" spans="1:4">
      <c r="A418" s="97" t="s">
        <v>695</v>
      </c>
      <c r="B418" s="97">
        <v>9655968862</v>
      </c>
      <c r="C418" s="97" t="s">
        <v>680</v>
      </c>
      <c r="D418" s="47">
        <v>468085</v>
      </c>
    </row>
    <row r="419" spans="1:4">
      <c r="A419" s="97" t="s">
        <v>696</v>
      </c>
      <c r="B419" s="97">
        <v>9716556655</v>
      </c>
      <c r="C419" s="97" t="s">
        <v>680</v>
      </c>
      <c r="D419" s="47">
        <v>130050</v>
      </c>
    </row>
    <row r="420" spans="1:4">
      <c r="A420" s="97" t="s">
        <v>697</v>
      </c>
      <c r="B420" s="97">
        <v>9899555555</v>
      </c>
      <c r="C420" s="97" t="s">
        <v>680</v>
      </c>
      <c r="D420" s="47">
        <v>373979</v>
      </c>
    </row>
    <row r="421" spans="1:4">
      <c r="A421" s="97" t="s">
        <v>698</v>
      </c>
      <c r="B421" s="97">
        <v>9818939589</v>
      </c>
      <c r="C421" s="97" t="s">
        <v>680</v>
      </c>
      <c r="D421" s="47">
        <v>492163</v>
      </c>
    </row>
    <row r="422" spans="1:4">
      <c r="A422" s="97" t="s">
        <v>699</v>
      </c>
      <c r="B422" s="97">
        <v>9815117581</v>
      </c>
      <c r="C422" s="97" t="s">
        <v>680</v>
      </c>
      <c r="D422" s="47">
        <v>137279</v>
      </c>
    </row>
    <row r="423" spans="1:4">
      <c r="A423" s="97" t="s">
        <v>700</v>
      </c>
      <c r="B423" s="97">
        <v>9818183744</v>
      </c>
      <c r="C423" s="97" t="s">
        <v>680</v>
      </c>
      <c r="D423" s="47">
        <v>108614</v>
      </c>
    </row>
    <row r="424" spans="1:4">
      <c r="A424" s="97" t="s">
        <v>701</v>
      </c>
      <c r="B424" s="97">
        <v>9891558588</v>
      </c>
      <c r="C424" s="97" t="s">
        <v>680</v>
      </c>
      <c r="D424" s="47">
        <v>165169</v>
      </c>
    </row>
    <row r="425" spans="1:4">
      <c r="A425" s="97" t="s">
        <v>702</v>
      </c>
      <c r="B425" s="97">
        <v>9811959682</v>
      </c>
      <c r="C425" s="97" t="s">
        <v>680</v>
      </c>
      <c r="D425" s="47">
        <v>212990</v>
      </c>
    </row>
    <row r="426" spans="1:4">
      <c r="A426" s="97" t="s">
        <v>703</v>
      </c>
      <c r="B426" s="97">
        <v>9915211311</v>
      </c>
      <c r="C426" s="97" t="s">
        <v>680</v>
      </c>
      <c r="D426" s="47">
        <v>403068</v>
      </c>
    </row>
    <row r="427" spans="1:4">
      <c r="A427" s="97" t="s">
        <v>704</v>
      </c>
      <c r="B427" s="97">
        <v>9711251193</v>
      </c>
      <c r="C427" s="97" t="s">
        <v>680</v>
      </c>
      <c r="D427" s="47">
        <v>443435</v>
      </c>
    </row>
    <row r="428" spans="1:4">
      <c r="A428" s="97" t="s">
        <v>705</v>
      </c>
      <c r="B428" s="97">
        <v>9999353639</v>
      </c>
      <c r="C428" s="97" t="s">
        <v>680</v>
      </c>
      <c r="D428" s="47">
        <v>283128</v>
      </c>
    </row>
    <row r="429" spans="1:4">
      <c r="A429" s="97" t="s">
        <v>706</v>
      </c>
      <c r="B429" s="97">
        <v>9815135735</v>
      </c>
      <c r="C429" s="97" t="s">
        <v>680</v>
      </c>
      <c r="D429" s="47">
        <v>297419</v>
      </c>
    </row>
    <row r="430" spans="1:4">
      <c r="A430" s="97" t="s">
        <v>707</v>
      </c>
      <c r="B430" s="97">
        <v>9899196765</v>
      </c>
      <c r="C430" s="97" t="s">
        <v>680</v>
      </c>
      <c r="D430" s="47">
        <v>318323</v>
      </c>
    </row>
    <row r="431" spans="1:4">
      <c r="A431" s="97" t="s">
        <v>708</v>
      </c>
      <c r="B431" s="97">
        <v>9995577582</v>
      </c>
      <c r="C431" s="97" t="s">
        <v>680</v>
      </c>
      <c r="D431" s="47">
        <v>459836</v>
      </c>
    </row>
    <row r="432" spans="1:4">
      <c r="A432" s="97" t="s">
        <v>709</v>
      </c>
      <c r="B432" s="97">
        <v>9811216482</v>
      </c>
      <c r="C432" s="97" t="s">
        <v>680</v>
      </c>
      <c r="D432" s="47">
        <v>257594</v>
      </c>
    </row>
    <row r="433" spans="1:4">
      <c r="A433" s="97" t="s">
        <v>710</v>
      </c>
      <c r="B433" s="97">
        <v>9815165613</v>
      </c>
      <c r="C433" s="97" t="s">
        <v>680</v>
      </c>
      <c r="D433" s="47">
        <v>421501</v>
      </c>
    </row>
    <row r="434" spans="1:4">
      <c r="A434" s="97" t="s">
        <v>711</v>
      </c>
      <c r="B434" s="97">
        <v>9815442235</v>
      </c>
      <c r="C434" s="97" t="s">
        <v>680</v>
      </c>
      <c r="D434" s="47">
        <v>187788</v>
      </c>
    </row>
    <row r="435" spans="1:4">
      <c r="A435" s="97" t="s">
        <v>712</v>
      </c>
      <c r="B435" s="97">
        <v>9871659315</v>
      </c>
      <c r="C435" s="97" t="s">
        <v>680</v>
      </c>
      <c r="D435" s="47">
        <v>223594</v>
      </c>
    </row>
    <row r="436" spans="1:4">
      <c r="A436" s="97" t="s">
        <v>713</v>
      </c>
      <c r="B436" s="97">
        <v>9313453997</v>
      </c>
      <c r="C436" s="97" t="s">
        <v>680</v>
      </c>
      <c r="D436" s="47">
        <v>333928</v>
      </c>
    </row>
    <row r="437" spans="1:4">
      <c r="A437" s="97" t="s">
        <v>714</v>
      </c>
      <c r="B437" s="97">
        <v>9136319592</v>
      </c>
      <c r="C437" s="97" t="s">
        <v>680</v>
      </c>
      <c r="D437" s="47">
        <v>481425</v>
      </c>
    </row>
    <row r="438" spans="1:4">
      <c r="A438" s="97" t="s">
        <v>715</v>
      </c>
      <c r="B438" s="97">
        <v>9811558715</v>
      </c>
      <c r="C438" s="97" t="s">
        <v>680</v>
      </c>
      <c r="D438" s="47">
        <v>221421</v>
      </c>
    </row>
    <row r="439" spans="1:4">
      <c r="A439" s="97" t="s">
        <v>716</v>
      </c>
      <c r="B439" s="97">
        <v>9873559492</v>
      </c>
      <c r="C439" s="97" t="s">
        <v>680</v>
      </c>
      <c r="D439" s="47">
        <v>487793</v>
      </c>
    </row>
    <row r="440" spans="1:4">
      <c r="A440" s="97" t="s">
        <v>717</v>
      </c>
      <c r="B440" s="97">
        <v>9811144527</v>
      </c>
      <c r="C440" s="97" t="s">
        <v>680</v>
      </c>
      <c r="D440" s="47">
        <v>191977</v>
      </c>
    </row>
    <row r="441" spans="1:4">
      <c r="A441" s="97" t="s">
        <v>718</v>
      </c>
      <c r="B441" s="97">
        <v>9811654198</v>
      </c>
      <c r="C441" s="97" t="s">
        <v>680</v>
      </c>
      <c r="D441" s="47">
        <v>121917</v>
      </c>
    </row>
    <row r="442" spans="1:4">
      <c r="A442" s="97" t="s">
        <v>719</v>
      </c>
      <c r="B442" s="97">
        <v>9818444792</v>
      </c>
      <c r="C442" s="97" t="s">
        <v>680</v>
      </c>
      <c r="D442" s="47">
        <v>219304</v>
      </c>
    </row>
    <row r="443" spans="1:4">
      <c r="A443" s="97" t="s">
        <v>720</v>
      </c>
      <c r="B443" s="97">
        <v>9582294336</v>
      </c>
      <c r="C443" s="97" t="s">
        <v>680</v>
      </c>
      <c r="D443" s="47">
        <v>129377</v>
      </c>
    </row>
    <row r="444" spans="1:4">
      <c r="A444" s="97" t="s">
        <v>721</v>
      </c>
      <c r="B444" s="97">
        <v>9815454741</v>
      </c>
      <c r="C444" s="97" t="s">
        <v>680</v>
      </c>
      <c r="D444" s="47">
        <v>123712</v>
      </c>
    </row>
    <row r="445" spans="1:4">
      <c r="A445" s="97" t="s">
        <v>722</v>
      </c>
      <c r="B445" s="97">
        <v>9953599599</v>
      </c>
      <c r="C445" s="97" t="s">
        <v>680</v>
      </c>
      <c r="D445" s="47">
        <v>147968</v>
      </c>
    </row>
    <row r="446" spans="1:4">
      <c r="A446" s="97" t="s">
        <v>723</v>
      </c>
      <c r="B446" s="97">
        <v>9999264656</v>
      </c>
      <c r="C446" s="97" t="s">
        <v>680</v>
      </c>
      <c r="D446" s="47">
        <v>406864</v>
      </c>
    </row>
    <row r="447" spans="1:4">
      <c r="A447" s="97" t="s">
        <v>724</v>
      </c>
      <c r="B447" s="97">
        <v>8744578664</v>
      </c>
      <c r="C447" s="97" t="s">
        <v>680</v>
      </c>
      <c r="D447" s="47">
        <v>105501</v>
      </c>
    </row>
    <row r="448" spans="1:4">
      <c r="A448" s="97" t="s">
        <v>725</v>
      </c>
      <c r="B448" s="97">
        <v>9953691412</v>
      </c>
      <c r="C448" s="97" t="s">
        <v>680</v>
      </c>
      <c r="D448" s="47">
        <v>162230</v>
      </c>
    </row>
    <row r="449" spans="1:4">
      <c r="A449" s="97" t="s">
        <v>726</v>
      </c>
      <c r="B449" s="97">
        <v>9565294468</v>
      </c>
      <c r="C449" s="97" t="s">
        <v>680</v>
      </c>
      <c r="D449" s="47">
        <v>278655</v>
      </c>
    </row>
    <row r="450" spans="1:4">
      <c r="A450" s="97" t="s">
        <v>727</v>
      </c>
      <c r="B450" s="97">
        <v>9515686751</v>
      </c>
      <c r="C450" s="97" t="s">
        <v>680</v>
      </c>
      <c r="D450" s="47">
        <v>215598</v>
      </c>
    </row>
    <row r="451" spans="1:4">
      <c r="A451" s="97" t="s">
        <v>728</v>
      </c>
      <c r="B451" s="97">
        <v>9871618256</v>
      </c>
      <c r="C451" s="97" t="s">
        <v>680</v>
      </c>
      <c r="D451" s="47">
        <v>457208</v>
      </c>
    </row>
    <row r="452" spans="1:4">
      <c r="A452" s="97" t="s">
        <v>729</v>
      </c>
      <c r="B452" s="97">
        <v>9915117729</v>
      </c>
      <c r="C452" s="97" t="s">
        <v>680</v>
      </c>
      <c r="D452" s="47">
        <v>168227</v>
      </c>
    </row>
    <row r="453" spans="1:4">
      <c r="A453" s="97" t="s">
        <v>730</v>
      </c>
      <c r="B453" s="97">
        <v>9953432862</v>
      </c>
      <c r="C453" s="97" t="s">
        <v>680</v>
      </c>
      <c r="D453" s="47">
        <v>174150</v>
      </c>
    </row>
    <row r="454" spans="1:4">
      <c r="A454" s="97" t="s">
        <v>731</v>
      </c>
      <c r="B454" s="97">
        <v>9811131885</v>
      </c>
      <c r="C454" s="97" t="s">
        <v>680</v>
      </c>
      <c r="D454" s="47">
        <v>163282</v>
      </c>
    </row>
    <row r="455" spans="1:4">
      <c r="A455" s="97" t="s">
        <v>732</v>
      </c>
      <c r="B455" s="97">
        <v>9811572955</v>
      </c>
      <c r="C455" s="97" t="s">
        <v>680</v>
      </c>
      <c r="D455" s="47">
        <v>398263</v>
      </c>
    </row>
    <row r="456" spans="1:4">
      <c r="A456" s="97" t="s">
        <v>733</v>
      </c>
      <c r="B456" s="97">
        <v>9818577911</v>
      </c>
      <c r="C456" s="97" t="s">
        <v>680</v>
      </c>
      <c r="D456" s="47">
        <v>333720</v>
      </c>
    </row>
    <row r="457" spans="1:4">
      <c r="A457" s="97" t="s">
        <v>734</v>
      </c>
      <c r="B457" s="97">
        <v>9212595551</v>
      </c>
      <c r="C457" s="97" t="s">
        <v>680</v>
      </c>
      <c r="D457" s="47">
        <v>444487</v>
      </c>
    </row>
    <row r="458" spans="1:4">
      <c r="A458" s="97" t="s">
        <v>735</v>
      </c>
      <c r="B458" s="97">
        <v>9899927555</v>
      </c>
      <c r="C458" s="97" t="s">
        <v>680</v>
      </c>
      <c r="D458" s="47">
        <v>169728</v>
      </c>
    </row>
    <row r="459" spans="1:4">
      <c r="A459" s="97" t="s">
        <v>736</v>
      </c>
      <c r="B459" s="97">
        <v>8285561599</v>
      </c>
      <c r="C459" s="97" t="s">
        <v>680</v>
      </c>
      <c r="D459" s="47">
        <v>282861</v>
      </c>
    </row>
    <row r="460" spans="1:4">
      <c r="A460" s="97" t="s">
        <v>737</v>
      </c>
      <c r="B460" s="97">
        <v>9873532595</v>
      </c>
      <c r="C460" s="97" t="s">
        <v>680</v>
      </c>
      <c r="D460" s="47">
        <v>486311</v>
      </c>
    </row>
    <row r="461" spans="1:4">
      <c r="A461" s="97" t="s">
        <v>738</v>
      </c>
      <c r="B461" s="97">
        <v>9911294614</v>
      </c>
      <c r="C461" s="97" t="s">
        <v>680</v>
      </c>
      <c r="D461" s="47">
        <v>381477</v>
      </c>
    </row>
    <row r="462" spans="1:4">
      <c r="A462" s="97" t="s">
        <v>739</v>
      </c>
      <c r="B462" s="97">
        <v>9911861916</v>
      </c>
      <c r="C462" s="97" t="s">
        <v>680</v>
      </c>
      <c r="D462" s="47">
        <v>418243</v>
      </c>
    </row>
    <row r="463" spans="1:4">
      <c r="A463" s="97" t="s">
        <v>740</v>
      </c>
      <c r="B463" s="97">
        <v>9212163344</v>
      </c>
      <c r="C463" s="97" t="s">
        <v>680</v>
      </c>
      <c r="D463" s="47">
        <v>232810</v>
      </c>
    </row>
    <row r="464" spans="1:4">
      <c r="A464" s="97" t="s">
        <v>620</v>
      </c>
      <c r="B464" s="97">
        <v>9953747675</v>
      </c>
      <c r="C464" s="97" t="s">
        <v>680</v>
      </c>
      <c r="D464" s="47">
        <v>184973</v>
      </c>
    </row>
    <row r="465" spans="1:4">
      <c r="A465" s="97" t="s">
        <v>741</v>
      </c>
      <c r="B465" s="97">
        <v>9711558558</v>
      </c>
      <c r="C465" s="97" t="s">
        <v>680</v>
      </c>
      <c r="D465" s="47">
        <v>344228</v>
      </c>
    </row>
    <row r="466" spans="1:4">
      <c r="A466" s="97" t="s">
        <v>742</v>
      </c>
      <c r="B466" s="97">
        <v>9815537438</v>
      </c>
      <c r="C466" s="97" t="s">
        <v>680</v>
      </c>
      <c r="D466" s="47">
        <v>419668</v>
      </c>
    </row>
    <row r="467" spans="1:4">
      <c r="A467" s="97" t="s">
        <v>743</v>
      </c>
      <c r="B467" s="97">
        <v>9711682755</v>
      </c>
      <c r="C467" s="97" t="s">
        <v>680</v>
      </c>
      <c r="D467" s="47">
        <v>208497</v>
      </c>
    </row>
    <row r="468" spans="1:4">
      <c r="A468" s="97" t="s">
        <v>744</v>
      </c>
      <c r="B468" s="97">
        <v>7428759797</v>
      </c>
      <c r="C468" s="97" t="s">
        <v>680</v>
      </c>
      <c r="D468" s="47">
        <v>221142</v>
      </c>
    </row>
    <row r="469" spans="1:4">
      <c r="A469" s="97" t="s">
        <v>745</v>
      </c>
      <c r="B469" s="97">
        <v>9999517725</v>
      </c>
      <c r="C469" s="97" t="s">
        <v>680</v>
      </c>
      <c r="D469" s="47">
        <v>153870</v>
      </c>
    </row>
    <row r="470" spans="1:4">
      <c r="A470" s="97" t="s">
        <v>746</v>
      </c>
      <c r="B470" s="97">
        <v>9654221722</v>
      </c>
      <c r="C470" s="97" t="s">
        <v>680</v>
      </c>
      <c r="D470" s="47">
        <v>262082</v>
      </c>
    </row>
    <row r="471" spans="1:4">
      <c r="A471" s="97" t="s">
        <v>747</v>
      </c>
      <c r="B471" s="97">
        <v>9815335955</v>
      </c>
      <c r="C471" s="97" t="s">
        <v>680</v>
      </c>
      <c r="D471" s="47">
        <v>158519</v>
      </c>
    </row>
    <row r="472" spans="1:4">
      <c r="A472" s="97" t="s">
        <v>748</v>
      </c>
      <c r="B472" s="97">
        <v>8515563299</v>
      </c>
      <c r="C472" s="97" t="s">
        <v>680</v>
      </c>
      <c r="D472" s="47">
        <v>352486</v>
      </c>
    </row>
    <row r="473" spans="1:4">
      <c r="A473" s="97" t="s">
        <v>749</v>
      </c>
      <c r="B473" s="97">
        <v>8285255955</v>
      </c>
      <c r="C473" s="97" t="s">
        <v>680</v>
      </c>
      <c r="D473" s="47">
        <v>454791</v>
      </c>
    </row>
    <row r="474" spans="1:4">
      <c r="A474" s="97" t="s">
        <v>750</v>
      </c>
      <c r="B474" s="97">
        <v>9213588432</v>
      </c>
      <c r="C474" s="97" t="s">
        <v>680</v>
      </c>
      <c r="D474" s="47">
        <v>397948</v>
      </c>
    </row>
    <row r="475" spans="1:4">
      <c r="A475" s="97" t="s">
        <v>751</v>
      </c>
      <c r="B475" s="97">
        <v>9654545423</v>
      </c>
      <c r="C475" s="97" t="s">
        <v>680</v>
      </c>
      <c r="D475" s="47">
        <v>453047</v>
      </c>
    </row>
    <row r="476" spans="1:4">
      <c r="A476" s="97" t="s">
        <v>752</v>
      </c>
      <c r="B476" s="97">
        <v>9711575631</v>
      </c>
      <c r="C476" s="97" t="s">
        <v>680</v>
      </c>
      <c r="D476" s="47">
        <v>294283</v>
      </c>
    </row>
    <row r="477" spans="1:4">
      <c r="A477" s="97" t="s">
        <v>753</v>
      </c>
      <c r="B477" s="97">
        <v>9915322464</v>
      </c>
      <c r="C477" s="97" t="s">
        <v>680</v>
      </c>
      <c r="D477" s="47">
        <v>439775</v>
      </c>
    </row>
    <row r="478" spans="1:4">
      <c r="A478" s="97" t="s">
        <v>754</v>
      </c>
      <c r="B478" s="97">
        <v>8865832388</v>
      </c>
      <c r="C478" s="97" t="s">
        <v>680</v>
      </c>
      <c r="D478" s="47">
        <v>458051</v>
      </c>
    </row>
    <row r="479" spans="1:4">
      <c r="A479" s="97" t="s">
        <v>755</v>
      </c>
      <c r="B479" s="97">
        <v>9899975573</v>
      </c>
      <c r="C479" s="97" t="s">
        <v>680</v>
      </c>
      <c r="D479" s="47">
        <v>498563</v>
      </c>
    </row>
    <row r="480" spans="1:4">
      <c r="A480" s="97" t="s">
        <v>756</v>
      </c>
      <c r="B480" s="97">
        <v>8135476995</v>
      </c>
      <c r="C480" s="97" t="s">
        <v>680</v>
      </c>
      <c r="D480" s="47">
        <v>226720</v>
      </c>
    </row>
    <row r="481" spans="1:4">
      <c r="A481" s="97" t="s">
        <v>757</v>
      </c>
      <c r="B481" s="97">
        <v>9891566141</v>
      </c>
      <c r="C481" s="97" t="s">
        <v>680</v>
      </c>
      <c r="D481" s="47">
        <v>370798</v>
      </c>
    </row>
    <row r="482" spans="1:4">
      <c r="A482" s="97" t="s">
        <v>758</v>
      </c>
      <c r="B482" s="97">
        <v>9915256292</v>
      </c>
      <c r="C482" s="97" t="s">
        <v>680</v>
      </c>
      <c r="D482" s="47">
        <v>304242</v>
      </c>
    </row>
    <row r="483" spans="1:4">
      <c r="A483" s="97" t="s">
        <v>759</v>
      </c>
      <c r="B483" s="97">
        <v>9873653263</v>
      </c>
      <c r="C483" s="97" t="s">
        <v>680</v>
      </c>
      <c r="D483" s="47">
        <v>248197</v>
      </c>
    </row>
    <row r="484" spans="1:4">
      <c r="A484" s="97" t="s">
        <v>760</v>
      </c>
      <c r="B484" s="97">
        <v>9815173559</v>
      </c>
      <c r="C484" s="97" t="s">
        <v>680</v>
      </c>
      <c r="D484" s="47">
        <v>414315</v>
      </c>
    </row>
    <row r="485" spans="1:4">
      <c r="A485" s="97" t="s">
        <v>761</v>
      </c>
      <c r="B485" s="97">
        <v>8882279367</v>
      </c>
      <c r="C485" s="97" t="s">
        <v>680</v>
      </c>
      <c r="D485" s="47">
        <v>490625</v>
      </c>
    </row>
    <row r="486" spans="1:4">
      <c r="A486" s="97" t="s">
        <v>762</v>
      </c>
      <c r="B486" s="97">
        <v>9811123863</v>
      </c>
      <c r="C486" s="97" t="s">
        <v>680</v>
      </c>
      <c r="D486" s="47">
        <v>182630</v>
      </c>
    </row>
    <row r="487" spans="1:4">
      <c r="A487" s="97" t="s">
        <v>763</v>
      </c>
      <c r="B487" s="97">
        <v>9311897814</v>
      </c>
      <c r="C487" s="97" t="s">
        <v>680</v>
      </c>
      <c r="D487" s="47">
        <v>221591</v>
      </c>
    </row>
    <row r="488" spans="1:4">
      <c r="A488" s="97" t="s">
        <v>764</v>
      </c>
      <c r="B488" s="97">
        <v>9818113769</v>
      </c>
      <c r="C488" s="97" t="s">
        <v>680</v>
      </c>
      <c r="D488" s="47">
        <v>281945</v>
      </c>
    </row>
    <row r="489" spans="1:4">
      <c r="A489" s="97" t="s">
        <v>765</v>
      </c>
      <c r="B489" s="97">
        <v>9815192368</v>
      </c>
      <c r="C489" s="97" t="s">
        <v>680</v>
      </c>
      <c r="D489" s="47">
        <v>151975</v>
      </c>
    </row>
    <row r="490" spans="1:4">
      <c r="A490" s="97" t="s">
        <v>766</v>
      </c>
      <c r="B490" s="97">
        <v>9999885873</v>
      </c>
      <c r="C490" s="97" t="s">
        <v>680</v>
      </c>
      <c r="D490" s="47">
        <v>167268</v>
      </c>
    </row>
    <row r="491" spans="1:4">
      <c r="A491" s="97" t="s">
        <v>767</v>
      </c>
      <c r="B491" s="97">
        <v>9811847549</v>
      </c>
      <c r="C491" s="97" t="s">
        <v>680</v>
      </c>
      <c r="D491" s="47">
        <v>184553</v>
      </c>
    </row>
    <row r="492" spans="1:4">
      <c r="A492" s="97" t="s">
        <v>768</v>
      </c>
      <c r="B492" s="97">
        <v>8865353358</v>
      </c>
      <c r="C492" s="97" t="s">
        <v>680</v>
      </c>
      <c r="D492" s="47">
        <v>265268</v>
      </c>
    </row>
    <row r="493" spans="1:4">
      <c r="A493" s="97" t="s">
        <v>769</v>
      </c>
      <c r="B493" s="97">
        <v>9815295655</v>
      </c>
      <c r="C493" s="97" t="s">
        <v>680</v>
      </c>
      <c r="D493" s="47">
        <v>481268</v>
      </c>
    </row>
    <row r="494" spans="1:4">
      <c r="A494" s="97" t="s">
        <v>770</v>
      </c>
      <c r="B494" s="97">
        <v>9655194284</v>
      </c>
      <c r="C494" s="97" t="s">
        <v>680</v>
      </c>
      <c r="D494" s="47">
        <v>470637</v>
      </c>
    </row>
    <row r="495" spans="1:4">
      <c r="A495" s="97" t="s">
        <v>771</v>
      </c>
      <c r="B495" s="97">
        <v>9873595214</v>
      </c>
      <c r="C495" s="97" t="s">
        <v>680</v>
      </c>
      <c r="D495" s="47">
        <v>190086</v>
      </c>
    </row>
    <row r="496" spans="1:4">
      <c r="A496" s="97" t="s">
        <v>772</v>
      </c>
      <c r="B496" s="97">
        <v>9971933363</v>
      </c>
      <c r="C496" s="97" t="s">
        <v>680</v>
      </c>
      <c r="D496" s="47">
        <v>326116</v>
      </c>
    </row>
    <row r="497" spans="1:4">
      <c r="A497" s="97" t="s">
        <v>773</v>
      </c>
      <c r="B497" s="97">
        <v>9953321262</v>
      </c>
      <c r="C497" s="97" t="s">
        <v>680</v>
      </c>
      <c r="D497" s="47">
        <v>241432</v>
      </c>
    </row>
    <row r="498" spans="1:4">
      <c r="A498" s="97" t="s">
        <v>774</v>
      </c>
      <c r="B498" s="97">
        <v>9818578865</v>
      </c>
      <c r="C498" s="97" t="s">
        <v>680</v>
      </c>
      <c r="D498" s="47">
        <v>493422</v>
      </c>
    </row>
    <row r="499" spans="1:4">
      <c r="A499" s="97" t="s">
        <v>775</v>
      </c>
      <c r="B499" s="97">
        <v>9711989989</v>
      </c>
      <c r="C499" s="97" t="s">
        <v>680</v>
      </c>
      <c r="D499" s="47">
        <v>318301</v>
      </c>
    </row>
    <row r="500" spans="1:4">
      <c r="A500" s="97" t="s">
        <v>776</v>
      </c>
      <c r="B500" s="97">
        <v>9215486418</v>
      </c>
      <c r="C500" s="97" t="s">
        <v>680</v>
      </c>
      <c r="D500" s="47">
        <v>175446</v>
      </c>
    </row>
    <row r="501" spans="1:4">
      <c r="A501" s="97" t="s">
        <v>777</v>
      </c>
      <c r="B501" s="97">
        <v>9999179851</v>
      </c>
      <c r="C501" s="97" t="s">
        <v>680</v>
      </c>
      <c r="D501" s="47">
        <v>134584</v>
      </c>
    </row>
    <row r="502" spans="1:4">
      <c r="A502" s="97" t="s">
        <v>778</v>
      </c>
      <c r="B502" s="97">
        <v>9811117315</v>
      </c>
      <c r="C502" s="97" t="s">
        <v>779</v>
      </c>
      <c r="D502" s="47">
        <v>105357</v>
      </c>
    </row>
    <row r="503" spans="1:4">
      <c r="A503" s="97" t="s">
        <v>780</v>
      </c>
      <c r="B503" s="97">
        <v>9871779955</v>
      </c>
      <c r="C503" s="97" t="s">
        <v>779</v>
      </c>
      <c r="D503" s="47">
        <v>266094</v>
      </c>
    </row>
    <row r="504" spans="1:4">
      <c r="A504" s="97" t="s">
        <v>781</v>
      </c>
      <c r="B504" s="97">
        <v>9815538888</v>
      </c>
      <c r="C504" s="97" t="s">
        <v>779</v>
      </c>
      <c r="D504" s="47">
        <v>448298</v>
      </c>
    </row>
    <row r="505" spans="1:4">
      <c r="A505" s="97" t="s">
        <v>782</v>
      </c>
      <c r="B505" s="97">
        <v>9811548565</v>
      </c>
      <c r="C505" s="97" t="s">
        <v>779</v>
      </c>
      <c r="D505" s="47">
        <v>104706</v>
      </c>
    </row>
    <row r="506" spans="1:4">
      <c r="A506" s="97" t="s">
        <v>783</v>
      </c>
      <c r="B506" s="97">
        <v>9811528755</v>
      </c>
      <c r="C506" s="97" t="s">
        <v>779</v>
      </c>
      <c r="D506" s="47">
        <v>230939</v>
      </c>
    </row>
    <row r="507" spans="1:4">
      <c r="A507" s="97" t="s">
        <v>784</v>
      </c>
      <c r="B507" s="97">
        <v>9818329354</v>
      </c>
      <c r="C507" s="97" t="s">
        <v>779</v>
      </c>
      <c r="D507" s="47">
        <v>105464</v>
      </c>
    </row>
    <row r="508" spans="1:4">
      <c r="A508" s="97" t="s">
        <v>785</v>
      </c>
      <c r="B508" s="97">
        <v>9811971555</v>
      </c>
      <c r="C508" s="97" t="s">
        <v>779</v>
      </c>
      <c r="D508" s="47">
        <v>334729</v>
      </c>
    </row>
    <row r="509" spans="1:4">
      <c r="A509" s="97" t="s">
        <v>786</v>
      </c>
      <c r="B509" s="97">
        <v>9811714875</v>
      </c>
      <c r="C509" s="97" t="s">
        <v>779</v>
      </c>
      <c r="D509" s="47">
        <v>167828</v>
      </c>
    </row>
    <row r="510" spans="1:4">
      <c r="A510" s="97" t="s">
        <v>787</v>
      </c>
      <c r="B510" s="97">
        <v>9213947945</v>
      </c>
      <c r="C510" s="97" t="s">
        <v>779</v>
      </c>
      <c r="D510" s="47">
        <v>213139</v>
      </c>
    </row>
    <row r="511" spans="1:4">
      <c r="A511" s="97" t="s">
        <v>788</v>
      </c>
      <c r="B511" s="97">
        <v>9873588319</v>
      </c>
      <c r="C511" s="97" t="s">
        <v>779</v>
      </c>
      <c r="D511" s="47">
        <v>211635</v>
      </c>
    </row>
    <row r="512" spans="1:4">
      <c r="A512" s="97" t="s">
        <v>789</v>
      </c>
      <c r="B512" s="97">
        <v>9815653592</v>
      </c>
      <c r="C512" s="97" t="s">
        <v>779</v>
      </c>
      <c r="D512" s="47">
        <v>215758</v>
      </c>
    </row>
    <row r="513" spans="1:4">
      <c r="A513" s="97" t="s">
        <v>790</v>
      </c>
      <c r="B513" s="97">
        <v>9811224633</v>
      </c>
      <c r="C513" s="97" t="s">
        <v>779</v>
      </c>
      <c r="D513" s="47">
        <v>192921</v>
      </c>
    </row>
    <row r="514" spans="1:4">
      <c r="A514" s="97" t="s">
        <v>791</v>
      </c>
      <c r="B514" s="97">
        <v>9815125169</v>
      </c>
      <c r="C514" s="97" t="s">
        <v>779</v>
      </c>
      <c r="D514" s="47">
        <v>473378</v>
      </c>
    </row>
    <row r="515" spans="1:4">
      <c r="A515" s="97" t="s">
        <v>792</v>
      </c>
      <c r="B515" s="97">
        <v>9999958255</v>
      </c>
      <c r="C515" s="97" t="s">
        <v>779</v>
      </c>
      <c r="D515" s="47">
        <v>336613</v>
      </c>
    </row>
    <row r="516" spans="1:4">
      <c r="A516" s="97" t="s">
        <v>793</v>
      </c>
      <c r="B516" s="97">
        <v>9811534655</v>
      </c>
      <c r="C516" s="97" t="s">
        <v>779</v>
      </c>
      <c r="D516" s="47">
        <v>484012</v>
      </c>
    </row>
    <row r="517" spans="1:4">
      <c r="A517" s="97" t="s">
        <v>794</v>
      </c>
      <c r="B517" s="97">
        <v>9815798814</v>
      </c>
      <c r="C517" s="97" t="s">
        <v>779</v>
      </c>
      <c r="D517" s="47">
        <v>179559</v>
      </c>
    </row>
    <row r="518" spans="1:4">
      <c r="A518" s="97" t="s">
        <v>795</v>
      </c>
      <c r="B518" s="97">
        <v>9899989973</v>
      </c>
      <c r="C518" s="97" t="s">
        <v>779</v>
      </c>
      <c r="D518" s="47">
        <v>267337</v>
      </c>
    </row>
    <row r="519" spans="1:4">
      <c r="A519" s="97" t="s">
        <v>796</v>
      </c>
      <c r="B519" s="97">
        <v>9811652983</v>
      </c>
      <c r="C519" s="97" t="s">
        <v>779</v>
      </c>
      <c r="D519" s="47">
        <v>377647</v>
      </c>
    </row>
    <row r="520" spans="1:4">
      <c r="A520" s="97" t="s">
        <v>797</v>
      </c>
      <c r="B520" s="97">
        <v>9811559194</v>
      </c>
      <c r="C520" s="97" t="s">
        <v>779</v>
      </c>
      <c r="D520" s="47">
        <v>338659</v>
      </c>
    </row>
    <row r="521" spans="1:4">
      <c r="A521" s="97" t="s">
        <v>798</v>
      </c>
      <c r="B521" s="97">
        <v>9811597375</v>
      </c>
      <c r="C521" s="97" t="s">
        <v>779</v>
      </c>
      <c r="D521" s="47">
        <v>363398</v>
      </c>
    </row>
    <row r="522" spans="1:4">
      <c r="A522" s="97" t="s">
        <v>799</v>
      </c>
      <c r="B522" s="97">
        <v>9815188892</v>
      </c>
      <c r="C522" s="97" t="s">
        <v>779</v>
      </c>
      <c r="D522" s="47">
        <v>368428</v>
      </c>
    </row>
    <row r="523" spans="1:4">
      <c r="A523" s="97" t="s">
        <v>800</v>
      </c>
      <c r="B523" s="97">
        <v>9815555526</v>
      </c>
      <c r="C523" s="97" t="s">
        <v>779</v>
      </c>
      <c r="D523" s="47">
        <v>248369</v>
      </c>
    </row>
    <row r="524" spans="1:4">
      <c r="A524" s="97" t="s">
        <v>801</v>
      </c>
      <c r="B524" s="97">
        <v>9811579433</v>
      </c>
      <c r="C524" s="97" t="s">
        <v>779</v>
      </c>
      <c r="D524" s="47">
        <v>139442</v>
      </c>
    </row>
    <row r="525" spans="1:4">
      <c r="A525" s="97" t="s">
        <v>802</v>
      </c>
      <c r="B525" s="97">
        <v>9815268984</v>
      </c>
      <c r="C525" s="97" t="s">
        <v>779</v>
      </c>
      <c r="D525" s="47">
        <v>282601</v>
      </c>
    </row>
    <row r="526" spans="1:4">
      <c r="A526" s="97" t="s">
        <v>803</v>
      </c>
      <c r="B526" s="97">
        <v>9815586661</v>
      </c>
      <c r="C526" s="97" t="s">
        <v>779</v>
      </c>
      <c r="D526" s="47">
        <v>187462</v>
      </c>
    </row>
    <row r="527" spans="1:4">
      <c r="A527" s="97" t="s">
        <v>804</v>
      </c>
      <c r="B527" s="97">
        <v>9899375235</v>
      </c>
      <c r="C527" s="97" t="s">
        <v>779</v>
      </c>
      <c r="D527" s="47">
        <v>478070</v>
      </c>
    </row>
    <row r="528" spans="1:4">
      <c r="A528" s="97" t="s">
        <v>805</v>
      </c>
      <c r="B528" s="97">
        <v>9999273785</v>
      </c>
      <c r="C528" s="97" t="s">
        <v>779</v>
      </c>
      <c r="D528" s="47">
        <v>258768</v>
      </c>
    </row>
    <row r="529" spans="1:4">
      <c r="A529" s="97" t="s">
        <v>806</v>
      </c>
      <c r="B529" s="97">
        <v>9873388116</v>
      </c>
      <c r="C529" s="97" t="s">
        <v>779</v>
      </c>
      <c r="D529" s="47">
        <v>481752</v>
      </c>
    </row>
    <row r="530" spans="1:4">
      <c r="A530" s="97" t="s">
        <v>807</v>
      </c>
      <c r="B530" s="97">
        <v>9565493426</v>
      </c>
      <c r="C530" s="97" t="s">
        <v>779</v>
      </c>
      <c r="D530" s="47">
        <v>363553</v>
      </c>
    </row>
    <row r="531" spans="1:4">
      <c r="A531" s="97" t="s">
        <v>808</v>
      </c>
      <c r="B531" s="97">
        <v>9891165575</v>
      </c>
      <c r="C531" s="97" t="s">
        <v>779</v>
      </c>
      <c r="D531" s="47">
        <v>449792</v>
      </c>
    </row>
    <row r="532" spans="1:4">
      <c r="A532" s="97" t="s">
        <v>809</v>
      </c>
      <c r="B532" s="97">
        <v>9873349498</v>
      </c>
      <c r="C532" s="97" t="s">
        <v>779</v>
      </c>
      <c r="D532" s="47">
        <v>129890</v>
      </c>
    </row>
    <row r="533" spans="1:4">
      <c r="A533" s="97" t="s">
        <v>810</v>
      </c>
      <c r="B533" s="97">
        <v>9999536615</v>
      </c>
      <c r="C533" s="97" t="s">
        <v>779</v>
      </c>
      <c r="D533" s="47">
        <v>402186</v>
      </c>
    </row>
    <row r="534" spans="1:4">
      <c r="A534" s="97" t="s">
        <v>811</v>
      </c>
      <c r="B534" s="97">
        <v>9136311148</v>
      </c>
      <c r="C534" s="97" t="s">
        <v>779</v>
      </c>
      <c r="D534" s="47">
        <v>378442</v>
      </c>
    </row>
    <row r="535" spans="1:4">
      <c r="A535" s="97" t="s">
        <v>812</v>
      </c>
      <c r="B535" s="97">
        <v>9815558379</v>
      </c>
      <c r="C535" s="97" t="s">
        <v>779</v>
      </c>
      <c r="D535" s="47">
        <v>338622</v>
      </c>
    </row>
    <row r="536" spans="1:4">
      <c r="A536" s="97" t="s">
        <v>813</v>
      </c>
      <c r="B536" s="97">
        <v>9868156482</v>
      </c>
      <c r="C536" s="97" t="s">
        <v>779</v>
      </c>
      <c r="D536" s="47">
        <v>456964</v>
      </c>
    </row>
    <row r="537" spans="1:4">
      <c r="A537" s="97" t="s">
        <v>814</v>
      </c>
      <c r="B537" s="97">
        <v>9815643875</v>
      </c>
      <c r="C537" s="97" t="s">
        <v>779</v>
      </c>
      <c r="D537" s="47">
        <v>240635</v>
      </c>
    </row>
    <row r="538" spans="1:4">
      <c r="A538" s="97" t="s">
        <v>815</v>
      </c>
      <c r="B538" s="97">
        <v>9815819218</v>
      </c>
      <c r="C538" s="97" t="s">
        <v>779</v>
      </c>
      <c r="D538" s="47">
        <v>140791</v>
      </c>
    </row>
    <row r="539" spans="1:4">
      <c r="A539" s="97" t="s">
        <v>816</v>
      </c>
      <c r="B539" s="97">
        <v>9915595156</v>
      </c>
      <c r="C539" s="97" t="s">
        <v>779</v>
      </c>
      <c r="D539" s="47">
        <v>312762</v>
      </c>
    </row>
    <row r="540" spans="1:4">
      <c r="A540" s="97" t="s">
        <v>817</v>
      </c>
      <c r="B540" s="97">
        <v>9999288288</v>
      </c>
      <c r="C540" s="97" t="s">
        <v>779</v>
      </c>
      <c r="D540" s="47">
        <v>491615</v>
      </c>
    </row>
    <row r="541" spans="1:4">
      <c r="A541" s="97" t="s">
        <v>818</v>
      </c>
      <c r="B541" s="97">
        <v>9815286133</v>
      </c>
      <c r="C541" s="97" t="s">
        <v>779</v>
      </c>
      <c r="D541" s="47">
        <v>202617</v>
      </c>
    </row>
    <row r="542" spans="1:4">
      <c r="A542" s="97" t="s">
        <v>819</v>
      </c>
      <c r="B542" s="97">
        <v>9968655185</v>
      </c>
      <c r="C542" s="97" t="s">
        <v>779</v>
      </c>
      <c r="D542" s="47">
        <v>108920</v>
      </c>
    </row>
    <row r="543" spans="1:4">
      <c r="A543" s="97" t="s">
        <v>820</v>
      </c>
      <c r="B543" s="97">
        <v>9815123787</v>
      </c>
      <c r="C543" s="97" t="s">
        <v>779</v>
      </c>
      <c r="D543" s="47">
        <v>134498</v>
      </c>
    </row>
    <row r="544" spans="1:4">
      <c r="A544" s="97" t="s">
        <v>821</v>
      </c>
      <c r="B544" s="97">
        <v>9868883751</v>
      </c>
      <c r="C544" s="97" t="s">
        <v>779</v>
      </c>
      <c r="D544" s="47">
        <v>420205</v>
      </c>
    </row>
    <row r="545" spans="1:4">
      <c r="A545" s="97" t="s">
        <v>822</v>
      </c>
      <c r="B545" s="97">
        <v>9815536535</v>
      </c>
      <c r="C545" s="97" t="s">
        <v>779</v>
      </c>
      <c r="D545" s="47">
        <v>404107</v>
      </c>
    </row>
    <row r="546" spans="1:4">
      <c r="A546" s="97" t="s">
        <v>823</v>
      </c>
      <c r="B546" s="97">
        <v>9868126362</v>
      </c>
      <c r="C546" s="97" t="s">
        <v>779</v>
      </c>
      <c r="D546" s="47">
        <v>410727</v>
      </c>
    </row>
    <row r="547" spans="1:4">
      <c r="A547" s="97" t="s">
        <v>824</v>
      </c>
      <c r="B547" s="97">
        <v>9891283528</v>
      </c>
      <c r="C547" s="97" t="s">
        <v>779</v>
      </c>
      <c r="D547" s="47">
        <v>394462</v>
      </c>
    </row>
    <row r="548" spans="1:4">
      <c r="A548" s="97" t="s">
        <v>825</v>
      </c>
      <c r="B548" s="97">
        <v>9911585132</v>
      </c>
      <c r="C548" s="97" t="s">
        <v>779</v>
      </c>
      <c r="D548" s="47">
        <v>489441</v>
      </c>
    </row>
    <row r="549" spans="1:4">
      <c r="A549" s="97" t="s">
        <v>826</v>
      </c>
      <c r="B549" s="97">
        <v>9815416316</v>
      </c>
      <c r="C549" s="97" t="s">
        <v>779</v>
      </c>
      <c r="D549" s="47">
        <v>334203</v>
      </c>
    </row>
    <row r="550" spans="1:4">
      <c r="A550" s="97" t="s">
        <v>827</v>
      </c>
      <c r="B550" s="97">
        <v>9811445235</v>
      </c>
      <c r="C550" s="97" t="s">
        <v>779</v>
      </c>
      <c r="D550" s="47">
        <v>101547</v>
      </c>
    </row>
    <row r="551" spans="1:4">
      <c r="A551" s="97" t="s">
        <v>828</v>
      </c>
      <c r="B551" s="97">
        <v>9811565963</v>
      </c>
      <c r="C551" s="97" t="s">
        <v>779</v>
      </c>
      <c r="D551" s="47">
        <v>117722</v>
      </c>
    </row>
    <row r="552" spans="1:4">
      <c r="A552" s="97" t="s">
        <v>829</v>
      </c>
      <c r="B552" s="97">
        <v>9818511353</v>
      </c>
      <c r="C552" s="97" t="s">
        <v>779</v>
      </c>
      <c r="D552" s="47">
        <v>246382</v>
      </c>
    </row>
    <row r="553" spans="1:4">
      <c r="A553" s="97" t="s">
        <v>830</v>
      </c>
      <c r="B553" s="97">
        <v>9815551672</v>
      </c>
      <c r="C553" s="97" t="s">
        <v>779</v>
      </c>
      <c r="D553" s="47">
        <v>401608</v>
      </c>
    </row>
    <row r="554" spans="1:4">
      <c r="A554" s="97" t="s">
        <v>831</v>
      </c>
      <c r="B554" s="97">
        <v>9871698462</v>
      </c>
      <c r="C554" s="97" t="s">
        <v>779</v>
      </c>
      <c r="D554" s="47">
        <v>471085</v>
      </c>
    </row>
    <row r="555" spans="1:4">
      <c r="A555" s="97" t="s">
        <v>832</v>
      </c>
      <c r="B555" s="97">
        <v>9312875751</v>
      </c>
      <c r="C555" s="97" t="s">
        <v>779</v>
      </c>
      <c r="D555" s="47">
        <v>110951</v>
      </c>
    </row>
    <row r="556" spans="1:4">
      <c r="A556" s="97" t="s">
        <v>833</v>
      </c>
      <c r="B556" s="97">
        <v>9818233588</v>
      </c>
      <c r="C556" s="97" t="s">
        <v>779</v>
      </c>
      <c r="D556" s="47">
        <v>395267</v>
      </c>
    </row>
    <row r="557" spans="1:4">
      <c r="A557" s="97" t="s">
        <v>834</v>
      </c>
      <c r="B557" s="97">
        <v>9999993939</v>
      </c>
      <c r="C557" s="97" t="s">
        <v>779</v>
      </c>
      <c r="D557" s="47">
        <v>179732</v>
      </c>
    </row>
    <row r="558" spans="1:4">
      <c r="A558" s="97" t="s">
        <v>835</v>
      </c>
      <c r="B558" s="97">
        <v>9815149635</v>
      </c>
      <c r="C558" s="97" t="s">
        <v>779</v>
      </c>
      <c r="D558" s="47">
        <v>177612</v>
      </c>
    </row>
    <row r="559" spans="1:4">
      <c r="A559" s="97" t="s">
        <v>836</v>
      </c>
      <c r="B559" s="97">
        <v>9312857491</v>
      </c>
      <c r="C559" s="97" t="s">
        <v>779</v>
      </c>
      <c r="D559" s="47">
        <v>302549</v>
      </c>
    </row>
    <row r="560" spans="1:4">
      <c r="A560" s="97" t="s">
        <v>837</v>
      </c>
      <c r="B560" s="97">
        <v>9815125557</v>
      </c>
      <c r="C560" s="97" t="s">
        <v>779</v>
      </c>
      <c r="D560" s="47">
        <v>256059</v>
      </c>
    </row>
    <row r="561" spans="1:4">
      <c r="A561" s="97" t="s">
        <v>838</v>
      </c>
      <c r="B561" s="97">
        <v>9811266434</v>
      </c>
      <c r="C561" s="97" t="s">
        <v>779</v>
      </c>
      <c r="D561" s="47">
        <v>101673</v>
      </c>
    </row>
    <row r="562" spans="1:4">
      <c r="A562" s="97" t="s">
        <v>839</v>
      </c>
      <c r="B562" s="97">
        <v>9811543893</v>
      </c>
      <c r="C562" s="97" t="s">
        <v>779</v>
      </c>
      <c r="D562" s="47">
        <v>344077</v>
      </c>
    </row>
    <row r="563" spans="1:4">
      <c r="A563" s="97" t="s">
        <v>840</v>
      </c>
      <c r="B563" s="97">
        <v>9815188971</v>
      </c>
      <c r="C563" s="97" t="s">
        <v>779</v>
      </c>
      <c r="D563" s="47">
        <v>316469</v>
      </c>
    </row>
    <row r="564" spans="1:4">
      <c r="A564" s="97" t="s">
        <v>841</v>
      </c>
      <c r="B564" s="97">
        <v>9717496698</v>
      </c>
      <c r="C564" s="97" t="s">
        <v>779</v>
      </c>
      <c r="D564" s="47">
        <v>242669</v>
      </c>
    </row>
    <row r="565" spans="1:4">
      <c r="A565" s="97" t="s">
        <v>842</v>
      </c>
      <c r="B565" s="97">
        <v>9815585123</v>
      </c>
      <c r="C565" s="97" t="s">
        <v>779</v>
      </c>
      <c r="D565" s="47">
        <v>457835</v>
      </c>
    </row>
    <row r="566" spans="1:4">
      <c r="A566" s="97" t="s">
        <v>843</v>
      </c>
      <c r="B566" s="97">
        <v>9995993999</v>
      </c>
      <c r="C566" s="97" t="s">
        <v>779</v>
      </c>
      <c r="D566" s="47">
        <v>190890</v>
      </c>
    </row>
    <row r="567" spans="1:4">
      <c r="A567" s="97" t="s">
        <v>844</v>
      </c>
      <c r="B567" s="97">
        <v>9815315987</v>
      </c>
      <c r="C567" s="97" t="s">
        <v>779</v>
      </c>
      <c r="D567" s="47">
        <v>441682</v>
      </c>
    </row>
    <row r="568" spans="1:4">
      <c r="A568" s="97" t="s">
        <v>845</v>
      </c>
      <c r="B568" s="97">
        <v>9815559193</v>
      </c>
      <c r="C568" s="97" t="s">
        <v>779</v>
      </c>
      <c r="D568" s="47">
        <v>244356</v>
      </c>
    </row>
    <row r="569" spans="1:4">
      <c r="A569" s="97" t="s">
        <v>846</v>
      </c>
      <c r="B569" s="97">
        <v>9873353424</v>
      </c>
      <c r="C569" s="97" t="s">
        <v>779</v>
      </c>
      <c r="D569" s="47">
        <v>259772</v>
      </c>
    </row>
    <row r="570" spans="1:4">
      <c r="A570" s="97" t="s">
        <v>847</v>
      </c>
      <c r="B570" s="97">
        <v>9811178112</v>
      </c>
      <c r="C570" s="97" t="s">
        <v>779</v>
      </c>
      <c r="D570" s="47">
        <v>109904</v>
      </c>
    </row>
    <row r="571" spans="1:4">
      <c r="A571" s="97" t="s">
        <v>848</v>
      </c>
      <c r="B571" s="97">
        <v>9313622815</v>
      </c>
      <c r="C571" s="97" t="s">
        <v>779</v>
      </c>
      <c r="D571" s="47">
        <v>451409</v>
      </c>
    </row>
    <row r="572" spans="1:4">
      <c r="A572" s="97" t="s">
        <v>849</v>
      </c>
      <c r="B572" s="97">
        <v>9811755385</v>
      </c>
      <c r="C572" s="97" t="s">
        <v>779</v>
      </c>
      <c r="D572" s="47">
        <v>184931</v>
      </c>
    </row>
    <row r="573" spans="1:4">
      <c r="A573" s="97" t="s">
        <v>850</v>
      </c>
      <c r="B573" s="97">
        <v>9815533485</v>
      </c>
      <c r="C573" s="97" t="s">
        <v>779</v>
      </c>
      <c r="D573" s="47">
        <v>394712</v>
      </c>
    </row>
    <row r="574" spans="1:4">
      <c r="A574" s="97" t="s">
        <v>851</v>
      </c>
      <c r="B574" s="97">
        <v>9818634163</v>
      </c>
      <c r="C574" s="97" t="s">
        <v>779</v>
      </c>
      <c r="D574" s="47">
        <v>263313</v>
      </c>
    </row>
    <row r="575" spans="1:4">
      <c r="A575" s="97" t="s">
        <v>852</v>
      </c>
      <c r="B575" s="97">
        <v>9582215218</v>
      </c>
      <c r="C575" s="97" t="s">
        <v>779</v>
      </c>
      <c r="D575" s="47">
        <v>356893</v>
      </c>
    </row>
    <row r="576" spans="1:4">
      <c r="A576" s="97" t="s">
        <v>853</v>
      </c>
      <c r="B576" s="97">
        <v>8855593418</v>
      </c>
      <c r="C576" s="97" t="s">
        <v>779</v>
      </c>
      <c r="D576" s="47">
        <v>132775</v>
      </c>
    </row>
    <row r="577" spans="1:4">
      <c r="A577" s="97" t="s">
        <v>854</v>
      </c>
      <c r="B577" s="97">
        <v>9811254494</v>
      </c>
      <c r="C577" s="97" t="s">
        <v>779</v>
      </c>
      <c r="D577" s="47">
        <v>295150</v>
      </c>
    </row>
    <row r="578" spans="1:4">
      <c r="A578" s="97" t="s">
        <v>855</v>
      </c>
      <c r="B578" s="97">
        <v>9811265435</v>
      </c>
      <c r="C578" s="97" t="s">
        <v>779</v>
      </c>
      <c r="D578" s="47">
        <v>199732</v>
      </c>
    </row>
    <row r="579" spans="1:4">
      <c r="A579" s="97" t="s">
        <v>856</v>
      </c>
      <c r="B579" s="97">
        <v>9815517784</v>
      </c>
      <c r="C579" s="97" t="s">
        <v>779</v>
      </c>
      <c r="D579" s="47">
        <v>379912</v>
      </c>
    </row>
    <row r="580" spans="1:4">
      <c r="A580" s="97" t="s">
        <v>857</v>
      </c>
      <c r="B580" s="97">
        <v>9815562994</v>
      </c>
      <c r="C580" s="97" t="s">
        <v>779</v>
      </c>
      <c r="D580" s="47">
        <v>479510</v>
      </c>
    </row>
    <row r="581" spans="1:4">
      <c r="A581" s="97" t="s">
        <v>858</v>
      </c>
      <c r="B581" s="97">
        <v>9815139983</v>
      </c>
      <c r="C581" s="97" t="s">
        <v>779</v>
      </c>
      <c r="D581" s="47">
        <v>341686</v>
      </c>
    </row>
    <row r="582" spans="1:4">
      <c r="A582" s="97" t="s">
        <v>859</v>
      </c>
      <c r="B582" s="97">
        <v>9818651168</v>
      </c>
      <c r="C582" s="97" t="s">
        <v>779</v>
      </c>
      <c r="D582" s="47">
        <v>430412</v>
      </c>
    </row>
    <row r="583" spans="1:4">
      <c r="A583" s="97" t="s">
        <v>860</v>
      </c>
      <c r="B583" s="97">
        <v>9711395155</v>
      </c>
      <c r="C583" s="97" t="s">
        <v>779</v>
      </c>
      <c r="D583" s="47">
        <v>413536</v>
      </c>
    </row>
    <row r="584" spans="1:4">
      <c r="A584" s="97" t="s">
        <v>861</v>
      </c>
      <c r="B584" s="97">
        <v>9545529155</v>
      </c>
      <c r="C584" s="97" t="s">
        <v>779</v>
      </c>
      <c r="D584" s="47">
        <v>345850</v>
      </c>
    </row>
    <row r="585" spans="1:4">
      <c r="A585" s="97" t="s">
        <v>862</v>
      </c>
      <c r="B585" s="97">
        <v>9871255511</v>
      </c>
      <c r="C585" s="97" t="s">
        <v>779</v>
      </c>
      <c r="D585" s="47">
        <v>417229</v>
      </c>
    </row>
    <row r="586" spans="1:4">
      <c r="A586" s="97" t="s">
        <v>863</v>
      </c>
      <c r="B586" s="97">
        <v>9565294949</v>
      </c>
      <c r="C586" s="97" t="s">
        <v>779</v>
      </c>
      <c r="D586" s="47">
        <v>415979</v>
      </c>
    </row>
    <row r="587" spans="1:4">
      <c r="A587" s="97" t="s">
        <v>864</v>
      </c>
      <c r="B587" s="97">
        <v>9868115597</v>
      </c>
      <c r="C587" s="97" t="s">
        <v>779</v>
      </c>
      <c r="D587" s="47">
        <v>190738</v>
      </c>
    </row>
    <row r="588" spans="1:4">
      <c r="A588" s="97" t="s">
        <v>865</v>
      </c>
      <c r="B588" s="97">
        <v>9818991678</v>
      </c>
      <c r="C588" s="97" t="s">
        <v>779</v>
      </c>
      <c r="D588" s="47">
        <v>461003</v>
      </c>
    </row>
    <row r="589" spans="1:4">
      <c r="A589" s="97" t="s">
        <v>866</v>
      </c>
      <c r="B589" s="97">
        <v>9815597955</v>
      </c>
      <c r="C589" s="97" t="s">
        <v>779</v>
      </c>
      <c r="D589" s="47">
        <v>178733</v>
      </c>
    </row>
    <row r="590" spans="1:4">
      <c r="A590" s="97" t="s">
        <v>867</v>
      </c>
      <c r="B590" s="97">
        <v>9811777725</v>
      </c>
      <c r="C590" s="97" t="s">
        <v>779</v>
      </c>
      <c r="D590" s="47">
        <v>210467</v>
      </c>
    </row>
    <row r="591" spans="1:4">
      <c r="A591" s="97" t="s">
        <v>868</v>
      </c>
      <c r="B591" s="97">
        <v>9873262318</v>
      </c>
      <c r="C591" s="97" t="s">
        <v>779</v>
      </c>
      <c r="D591" s="47">
        <v>319888</v>
      </c>
    </row>
    <row r="592" spans="1:4">
      <c r="A592" s="97" t="s">
        <v>869</v>
      </c>
      <c r="B592" s="97">
        <v>9915383562</v>
      </c>
      <c r="C592" s="97" t="s">
        <v>779</v>
      </c>
      <c r="D592" s="47">
        <v>377816</v>
      </c>
    </row>
    <row r="593" spans="1:4">
      <c r="A593" s="97" t="s">
        <v>870</v>
      </c>
      <c r="B593" s="97">
        <v>9868513975</v>
      </c>
      <c r="C593" s="97" t="s">
        <v>779</v>
      </c>
      <c r="D593" s="47">
        <v>332768</v>
      </c>
    </row>
    <row r="594" spans="1:4">
      <c r="A594" s="97" t="s">
        <v>871</v>
      </c>
      <c r="B594" s="97">
        <v>9315551513</v>
      </c>
      <c r="C594" s="97" t="s">
        <v>779</v>
      </c>
      <c r="D594" s="47">
        <v>100975</v>
      </c>
    </row>
    <row r="595" spans="1:4">
      <c r="A595" s="97" t="s">
        <v>872</v>
      </c>
      <c r="B595" s="97">
        <v>9873951256</v>
      </c>
      <c r="C595" s="97" t="s">
        <v>779</v>
      </c>
      <c r="D595" s="47">
        <v>307421</v>
      </c>
    </row>
    <row r="596" spans="1:4">
      <c r="A596" s="97" t="s">
        <v>873</v>
      </c>
      <c r="B596" s="97">
        <v>9818153153</v>
      </c>
      <c r="C596" s="97" t="s">
        <v>779</v>
      </c>
      <c r="D596" s="47">
        <v>498874</v>
      </c>
    </row>
    <row r="597" spans="1:4">
      <c r="A597" s="97" t="s">
        <v>874</v>
      </c>
      <c r="B597" s="97">
        <v>9871385612</v>
      </c>
      <c r="C597" s="97" t="s">
        <v>779</v>
      </c>
      <c r="D597" s="47">
        <v>448386</v>
      </c>
    </row>
    <row r="598" spans="1:4">
      <c r="A598" s="97" t="s">
        <v>875</v>
      </c>
      <c r="B598" s="97">
        <v>9868155213</v>
      </c>
      <c r="C598" s="97" t="s">
        <v>779</v>
      </c>
      <c r="D598" s="47">
        <v>303764</v>
      </c>
    </row>
    <row r="599" spans="1:4">
      <c r="A599" s="97" t="s">
        <v>876</v>
      </c>
      <c r="B599" s="97">
        <v>9811579415</v>
      </c>
      <c r="C599" s="97" t="s">
        <v>779</v>
      </c>
      <c r="D599" s="47">
        <v>121659</v>
      </c>
    </row>
    <row r="600" spans="1:4">
      <c r="A600" s="97" t="s">
        <v>877</v>
      </c>
      <c r="B600" s="97">
        <v>9811558335</v>
      </c>
      <c r="C600" s="97" t="s">
        <v>779</v>
      </c>
      <c r="D600" s="47">
        <v>483787</v>
      </c>
    </row>
    <row r="601" spans="1:4">
      <c r="A601" s="97" t="s">
        <v>878</v>
      </c>
      <c r="B601" s="97">
        <v>9815222164</v>
      </c>
      <c r="C601" s="97" t="s">
        <v>779</v>
      </c>
      <c r="D601" s="47">
        <v>363232</v>
      </c>
    </row>
    <row r="602" spans="1:4">
      <c r="A602" s="97" t="s">
        <v>879</v>
      </c>
      <c r="B602" s="97">
        <v>9815631288</v>
      </c>
      <c r="C602" s="97" t="s">
        <v>779</v>
      </c>
      <c r="D602" s="47">
        <v>425644</v>
      </c>
    </row>
    <row r="603" spans="1:4">
      <c r="A603" s="97" t="s">
        <v>880</v>
      </c>
      <c r="B603" s="97">
        <v>9815313537</v>
      </c>
      <c r="C603" s="97" t="s">
        <v>779</v>
      </c>
      <c r="D603" s="47">
        <v>325738</v>
      </c>
    </row>
    <row r="604" spans="1:4">
      <c r="A604" s="97" t="s">
        <v>881</v>
      </c>
      <c r="B604" s="97">
        <v>9873345221</v>
      </c>
      <c r="C604" s="97" t="s">
        <v>779</v>
      </c>
      <c r="D604" s="47">
        <v>308870</v>
      </c>
    </row>
    <row r="605" spans="1:4">
      <c r="A605" s="97" t="s">
        <v>882</v>
      </c>
      <c r="B605" s="97">
        <v>9815855832</v>
      </c>
      <c r="C605" s="97" t="s">
        <v>779</v>
      </c>
      <c r="D605" s="47">
        <v>308644</v>
      </c>
    </row>
    <row r="606" spans="1:4">
      <c r="A606" s="97" t="s">
        <v>883</v>
      </c>
      <c r="B606" s="97">
        <v>9815268858</v>
      </c>
      <c r="C606" s="97" t="s">
        <v>779</v>
      </c>
      <c r="D606" s="47">
        <v>275320</v>
      </c>
    </row>
    <row r="607" spans="1:4">
      <c r="A607" s="97" t="s">
        <v>884</v>
      </c>
      <c r="B607" s="97">
        <v>9655991549</v>
      </c>
      <c r="C607" s="97" t="s">
        <v>779</v>
      </c>
      <c r="D607" s="47">
        <v>288555</v>
      </c>
    </row>
    <row r="608" spans="1:4">
      <c r="A608" s="97" t="s">
        <v>885</v>
      </c>
      <c r="B608" s="97">
        <v>9815773672</v>
      </c>
      <c r="C608" s="97" t="s">
        <v>779</v>
      </c>
      <c r="D608" s="47">
        <v>100892</v>
      </c>
    </row>
    <row r="609" spans="1:4">
      <c r="A609" s="97" t="s">
        <v>886</v>
      </c>
      <c r="B609" s="97">
        <v>9255555264</v>
      </c>
      <c r="C609" s="97" t="s">
        <v>779</v>
      </c>
      <c r="D609" s="47">
        <v>174582</v>
      </c>
    </row>
    <row r="610" spans="1:4">
      <c r="A610" s="97" t="s">
        <v>887</v>
      </c>
      <c r="B610" s="97">
        <v>9999915343</v>
      </c>
      <c r="C610" s="97" t="s">
        <v>779</v>
      </c>
      <c r="D610" s="47">
        <v>296911</v>
      </c>
    </row>
    <row r="611" spans="1:4">
      <c r="A611" s="97" t="s">
        <v>888</v>
      </c>
      <c r="B611" s="97">
        <v>9871374993</v>
      </c>
      <c r="C611" s="97" t="s">
        <v>779</v>
      </c>
      <c r="D611" s="47">
        <v>274047</v>
      </c>
    </row>
    <row r="612" spans="1:4">
      <c r="A612" s="97" t="s">
        <v>889</v>
      </c>
      <c r="B612" s="97">
        <v>9815551582</v>
      </c>
      <c r="C612" s="97" t="s">
        <v>890</v>
      </c>
      <c r="D612" s="47">
        <v>248460</v>
      </c>
    </row>
    <row r="613" spans="1:4">
      <c r="A613" s="97" t="s">
        <v>891</v>
      </c>
      <c r="B613" s="97">
        <v>9315596559</v>
      </c>
      <c r="C613" s="97" t="s">
        <v>890</v>
      </c>
      <c r="D613" s="47">
        <v>221494</v>
      </c>
    </row>
    <row r="614" spans="1:4">
      <c r="A614" s="97" t="s">
        <v>892</v>
      </c>
      <c r="B614" s="97">
        <v>9311524359</v>
      </c>
      <c r="C614" s="97" t="s">
        <v>893</v>
      </c>
      <c r="D614" s="47">
        <v>388598</v>
      </c>
    </row>
    <row r="615" spans="1:4">
      <c r="A615" s="97" t="s">
        <v>894</v>
      </c>
      <c r="B615" s="97">
        <v>9815533367</v>
      </c>
      <c r="C615" s="97" t="s">
        <v>893</v>
      </c>
      <c r="D615" s="47">
        <v>425939</v>
      </c>
    </row>
    <row r="616" spans="1:4">
      <c r="A616" s="97" t="s">
        <v>895</v>
      </c>
      <c r="B616" s="97">
        <v>9871544444</v>
      </c>
      <c r="C616" s="97" t="s">
        <v>893</v>
      </c>
      <c r="D616" s="47">
        <v>495022</v>
      </c>
    </row>
    <row r="617" spans="1:4">
      <c r="A617" s="97" t="s">
        <v>896</v>
      </c>
      <c r="B617" s="97">
        <v>9315545352</v>
      </c>
      <c r="C617" s="97" t="s">
        <v>893</v>
      </c>
      <c r="D617" s="47">
        <v>400172</v>
      </c>
    </row>
    <row r="618" spans="1:4">
      <c r="A618" s="97" t="s">
        <v>897</v>
      </c>
      <c r="B618" s="97">
        <v>9871136593</v>
      </c>
      <c r="C618" s="97" t="s">
        <v>893</v>
      </c>
      <c r="D618" s="47">
        <v>290850</v>
      </c>
    </row>
    <row r="619" spans="1:4">
      <c r="A619" s="97" t="s">
        <v>898</v>
      </c>
      <c r="B619" s="97">
        <v>9815384848</v>
      </c>
      <c r="C619" s="97" t="s">
        <v>893</v>
      </c>
      <c r="D619" s="47">
        <v>188932</v>
      </c>
    </row>
    <row r="620" spans="1:4">
      <c r="A620" s="97" t="s">
        <v>899</v>
      </c>
      <c r="B620" s="97">
        <v>9815136255</v>
      </c>
      <c r="C620" s="97" t="s">
        <v>893</v>
      </c>
      <c r="D620" s="47">
        <v>493932</v>
      </c>
    </row>
    <row r="621" spans="1:4">
      <c r="A621" s="97" t="s">
        <v>900</v>
      </c>
      <c r="B621" s="97">
        <v>9811464927</v>
      </c>
      <c r="C621" s="97" t="s">
        <v>893</v>
      </c>
      <c r="D621" s="47">
        <v>473371</v>
      </c>
    </row>
    <row r="622" spans="1:4">
      <c r="A622" s="97" t="s">
        <v>901</v>
      </c>
      <c r="B622" s="97">
        <v>9811814792</v>
      </c>
      <c r="C622" s="97" t="s">
        <v>893</v>
      </c>
      <c r="D622" s="47">
        <v>368905</v>
      </c>
    </row>
    <row r="623" spans="1:4">
      <c r="A623" s="97" t="s">
        <v>902</v>
      </c>
      <c r="B623" s="97">
        <v>9899574143</v>
      </c>
      <c r="C623" s="97" t="s">
        <v>893</v>
      </c>
      <c r="D623" s="47">
        <v>412287</v>
      </c>
    </row>
    <row r="624" spans="1:4">
      <c r="A624" s="97" t="s">
        <v>903</v>
      </c>
      <c r="B624" s="97">
        <v>9811531587</v>
      </c>
      <c r="C624" s="97" t="s">
        <v>893</v>
      </c>
      <c r="D624" s="47">
        <v>230370</v>
      </c>
    </row>
    <row r="625" spans="1:4">
      <c r="A625" s="97" t="s">
        <v>904</v>
      </c>
      <c r="B625" s="97">
        <v>9811875365</v>
      </c>
      <c r="C625" s="97" t="s">
        <v>893</v>
      </c>
      <c r="D625" s="47">
        <v>181467</v>
      </c>
    </row>
    <row r="626" spans="1:4">
      <c r="A626" s="97" t="s">
        <v>905</v>
      </c>
      <c r="B626" s="97">
        <v>9815599799</v>
      </c>
      <c r="C626" s="97" t="s">
        <v>893</v>
      </c>
      <c r="D626" s="47">
        <v>323604</v>
      </c>
    </row>
    <row r="627" spans="1:4">
      <c r="A627" s="97" t="s">
        <v>906</v>
      </c>
      <c r="B627" s="97">
        <v>9815566692</v>
      </c>
      <c r="C627" s="97" t="s">
        <v>893</v>
      </c>
      <c r="D627" s="47">
        <v>102052</v>
      </c>
    </row>
    <row r="628" spans="1:4">
      <c r="A628" s="97" t="s">
        <v>907</v>
      </c>
      <c r="B628" s="97">
        <v>9871125511</v>
      </c>
      <c r="C628" s="97" t="s">
        <v>893</v>
      </c>
      <c r="D628" s="47">
        <v>319221</v>
      </c>
    </row>
    <row r="629" spans="1:4">
      <c r="A629" s="97" t="s">
        <v>908</v>
      </c>
      <c r="B629" s="97">
        <v>9899733442</v>
      </c>
      <c r="C629" s="97" t="s">
        <v>893</v>
      </c>
      <c r="D629" s="47">
        <v>439872</v>
      </c>
    </row>
    <row r="630" spans="1:4">
      <c r="A630" s="97" t="s">
        <v>909</v>
      </c>
      <c r="B630" s="97">
        <v>9891353799</v>
      </c>
      <c r="C630" s="97" t="s">
        <v>893</v>
      </c>
      <c r="D630" s="47">
        <v>191541</v>
      </c>
    </row>
    <row r="631" spans="1:4">
      <c r="A631" s="97" t="s">
        <v>282</v>
      </c>
      <c r="B631" s="97">
        <v>9818114545</v>
      </c>
      <c r="C631" s="97" t="s">
        <v>893</v>
      </c>
      <c r="D631" s="47">
        <v>367238</v>
      </c>
    </row>
    <row r="632" spans="1:4">
      <c r="A632" s="97" t="s">
        <v>910</v>
      </c>
      <c r="B632" s="97">
        <v>9891282948</v>
      </c>
      <c r="C632" s="97" t="s">
        <v>893</v>
      </c>
      <c r="D632" s="47">
        <v>413061</v>
      </c>
    </row>
    <row r="633" spans="1:4">
      <c r="A633" s="97" t="s">
        <v>911</v>
      </c>
      <c r="B633" s="97">
        <v>9871376321</v>
      </c>
      <c r="C633" s="97" t="s">
        <v>893</v>
      </c>
      <c r="D633" s="47">
        <v>335637</v>
      </c>
    </row>
    <row r="634" spans="1:4">
      <c r="A634" s="97" t="s">
        <v>912</v>
      </c>
      <c r="B634" s="97">
        <v>9711985151</v>
      </c>
      <c r="C634" s="97" t="s">
        <v>893</v>
      </c>
      <c r="D634" s="47">
        <v>391263</v>
      </c>
    </row>
    <row r="635" spans="1:4">
      <c r="A635" s="97" t="s">
        <v>913</v>
      </c>
      <c r="B635" s="97">
        <v>9811394556</v>
      </c>
      <c r="C635" s="97" t="s">
        <v>893</v>
      </c>
      <c r="D635" s="47">
        <v>214303</v>
      </c>
    </row>
    <row r="636" spans="1:4">
      <c r="A636" s="97" t="s">
        <v>914</v>
      </c>
      <c r="B636" s="97">
        <v>9815621225</v>
      </c>
      <c r="C636" s="97" t="s">
        <v>893</v>
      </c>
      <c r="D636" s="47">
        <v>122164</v>
      </c>
    </row>
    <row r="637" spans="1:4">
      <c r="A637" s="97" t="s">
        <v>915</v>
      </c>
      <c r="B637" s="97">
        <v>9971794669</v>
      </c>
      <c r="C637" s="97" t="s">
        <v>893</v>
      </c>
      <c r="D637" s="47">
        <v>246206</v>
      </c>
    </row>
    <row r="638" spans="1:4">
      <c r="A638" s="97" t="s">
        <v>916</v>
      </c>
      <c r="B638" s="97">
        <v>9811521626</v>
      </c>
      <c r="C638" s="97" t="s">
        <v>893</v>
      </c>
      <c r="D638" s="47">
        <v>350227</v>
      </c>
    </row>
    <row r="639" spans="1:4">
      <c r="A639" s="97" t="s">
        <v>917</v>
      </c>
      <c r="B639" s="97">
        <v>9958885511</v>
      </c>
      <c r="C639" s="97" t="s">
        <v>893</v>
      </c>
      <c r="D639" s="47">
        <v>443221</v>
      </c>
    </row>
    <row r="640" spans="1:4">
      <c r="A640" s="97" t="s">
        <v>918</v>
      </c>
      <c r="B640" s="97">
        <v>9915596555</v>
      </c>
      <c r="C640" s="97" t="s">
        <v>893</v>
      </c>
      <c r="D640" s="47">
        <v>368782</v>
      </c>
    </row>
    <row r="641" spans="1:4">
      <c r="A641" s="97" t="s">
        <v>919</v>
      </c>
      <c r="B641" s="97">
        <v>9818379181</v>
      </c>
      <c r="C641" s="97" t="s">
        <v>893</v>
      </c>
      <c r="D641" s="47">
        <v>380901</v>
      </c>
    </row>
    <row r="642" spans="1:4">
      <c r="A642" s="97" t="s">
        <v>920</v>
      </c>
      <c r="B642" s="97">
        <v>9811152532</v>
      </c>
      <c r="C642" s="97" t="s">
        <v>893</v>
      </c>
      <c r="D642" s="47">
        <v>400359</v>
      </c>
    </row>
    <row r="643" spans="1:4">
      <c r="A643" s="97" t="s">
        <v>921</v>
      </c>
      <c r="B643" s="97">
        <v>9915395595</v>
      </c>
      <c r="C643" s="97" t="s">
        <v>893</v>
      </c>
      <c r="D643" s="47">
        <v>169178</v>
      </c>
    </row>
    <row r="644" spans="1:4">
      <c r="A644" s="97" t="s">
        <v>922</v>
      </c>
      <c r="B644" s="97">
        <v>9811512164</v>
      </c>
      <c r="C644" s="97" t="s">
        <v>893</v>
      </c>
      <c r="D644" s="47">
        <v>299933</v>
      </c>
    </row>
    <row r="645" spans="1:4">
      <c r="A645" s="97" t="s">
        <v>923</v>
      </c>
      <c r="B645" s="97">
        <v>9815568724</v>
      </c>
      <c r="C645" s="97" t="s">
        <v>893</v>
      </c>
      <c r="D645" s="47">
        <v>407016</v>
      </c>
    </row>
    <row r="646" spans="1:4">
      <c r="A646" s="97" t="s">
        <v>924</v>
      </c>
      <c r="B646" s="97">
        <v>9891524779</v>
      </c>
      <c r="C646" s="97" t="s">
        <v>893</v>
      </c>
      <c r="D646" s="47">
        <v>375388</v>
      </c>
    </row>
    <row r="647" spans="1:4">
      <c r="A647" s="97" t="s">
        <v>925</v>
      </c>
      <c r="B647" s="97">
        <v>9899233363</v>
      </c>
      <c r="C647" s="97" t="s">
        <v>893</v>
      </c>
      <c r="D647" s="47">
        <v>254441</v>
      </c>
    </row>
    <row r="648" spans="1:4">
      <c r="A648" s="97" t="s">
        <v>926</v>
      </c>
      <c r="B648" s="97">
        <v>9811489311</v>
      </c>
      <c r="C648" s="97" t="s">
        <v>893</v>
      </c>
      <c r="D648" s="47">
        <v>414861</v>
      </c>
    </row>
    <row r="649" spans="1:4">
      <c r="A649" s="97" t="s">
        <v>927</v>
      </c>
      <c r="B649" s="97">
        <v>9818671114</v>
      </c>
      <c r="C649" s="97" t="s">
        <v>893</v>
      </c>
      <c r="D649" s="47">
        <v>325911</v>
      </c>
    </row>
    <row r="650" spans="1:4">
      <c r="A650" s="97" t="s">
        <v>384</v>
      </c>
      <c r="B650" s="97">
        <v>9815154355</v>
      </c>
      <c r="C650" s="97" t="s">
        <v>893</v>
      </c>
      <c r="D650" s="47">
        <v>404024</v>
      </c>
    </row>
    <row r="651" spans="1:4">
      <c r="A651" s="97" t="s">
        <v>928</v>
      </c>
      <c r="B651" s="97">
        <v>9815522392</v>
      </c>
      <c r="C651" s="97" t="s">
        <v>893</v>
      </c>
      <c r="D651" s="47">
        <v>101446</v>
      </c>
    </row>
    <row r="652" spans="1:4">
      <c r="A652" s="97" t="s">
        <v>929</v>
      </c>
      <c r="B652" s="97">
        <v>9899547954</v>
      </c>
      <c r="C652" s="97" t="s">
        <v>893</v>
      </c>
      <c r="D652" s="47">
        <v>202386</v>
      </c>
    </row>
    <row r="653" spans="1:4">
      <c r="A653" s="97" t="s">
        <v>930</v>
      </c>
      <c r="B653" s="97">
        <v>9655295575</v>
      </c>
      <c r="C653" s="97" t="s">
        <v>893</v>
      </c>
      <c r="D653" s="47">
        <v>192475</v>
      </c>
    </row>
    <row r="654" spans="1:4">
      <c r="A654" s="97" t="s">
        <v>931</v>
      </c>
      <c r="B654" s="97">
        <v>9815932872</v>
      </c>
      <c r="C654" s="97" t="s">
        <v>893</v>
      </c>
      <c r="D654" s="47">
        <v>498434</v>
      </c>
    </row>
    <row r="655" spans="1:4">
      <c r="A655" s="97" t="s">
        <v>932</v>
      </c>
      <c r="B655" s="97">
        <v>9711555574</v>
      </c>
      <c r="C655" s="97" t="s">
        <v>893</v>
      </c>
      <c r="D655" s="47">
        <v>235802</v>
      </c>
    </row>
    <row r="656" spans="1:4">
      <c r="A656" s="97" t="s">
        <v>933</v>
      </c>
      <c r="B656" s="97">
        <v>9215558555</v>
      </c>
      <c r="C656" s="97" t="s">
        <v>893</v>
      </c>
      <c r="D656" s="47">
        <v>298113</v>
      </c>
    </row>
    <row r="657" spans="1:4">
      <c r="A657" s="97" t="s">
        <v>934</v>
      </c>
      <c r="B657" s="97">
        <v>9891356323</v>
      </c>
      <c r="C657" s="97" t="s">
        <v>893</v>
      </c>
      <c r="D657" s="47">
        <v>289758</v>
      </c>
    </row>
    <row r="658" spans="1:4">
      <c r="A658" s="97" t="s">
        <v>935</v>
      </c>
      <c r="B658" s="97">
        <v>9911426845</v>
      </c>
      <c r="C658" s="97" t="s">
        <v>893</v>
      </c>
      <c r="D658" s="47">
        <v>392714</v>
      </c>
    </row>
    <row r="659" spans="1:4">
      <c r="A659" s="97" t="s">
        <v>936</v>
      </c>
      <c r="B659" s="97">
        <v>9873717234</v>
      </c>
      <c r="C659" s="97" t="s">
        <v>893</v>
      </c>
      <c r="D659" s="47">
        <v>477950</v>
      </c>
    </row>
    <row r="660" spans="1:4">
      <c r="A660" s="97" t="s">
        <v>937</v>
      </c>
      <c r="B660" s="97">
        <v>9815541342</v>
      </c>
      <c r="C660" s="97" t="s">
        <v>893</v>
      </c>
      <c r="D660" s="47">
        <v>463584</v>
      </c>
    </row>
    <row r="661" spans="1:4">
      <c r="A661" s="97" t="s">
        <v>938</v>
      </c>
      <c r="B661" s="97">
        <v>9815551121</v>
      </c>
      <c r="C661" s="97" t="s">
        <v>893</v>
      </c>
      <c r="D661" s="47">
        <v>331373</v>
      </c>
    </row>
    <row r="662" spans="1:4">
      <c r="A662" s="97" t="s">
        <v>939</v>
      </c>
      <c r="B662" s="97">
        <v>9815185693</v>
      </c>
      <c r="C662" s="97" t="s">
        <v>893</v>
      </c>
      <c r="D662" s="47">
        <v>354238</v>
      </c>
    </row>
    <row r="663" spans="1:4">
      <c r="A663" s="97" t="s">
        <v>940</v>
      </c>
      <c r="B663" s="97">
        <v>9312354599</v>
      </c>
      <c r="C663" s="97" t="s">
        <v>893</v>
      </c>
      <c r="D663" s="47">
        <v>339128</v>
      </c>
    </row>
    <row r="664" spans="1:4">
      <c r="A664" s="97" t="s">
        <v>941</v>
      </c>
      <c r="B664" s="97">
        <v>9818753737</v>
      </c>
      <c r="C664" s="97" t="s">
        <v>893</v>
      </c>
      <c r="D664" s="47">
        <v>247139</v>
      </c>
    </row>
    <row r="665" spans="1:4">
      <c r="A665" s="97" t="s">
        <v>942</v>
      </c>
      <c r="B665" s="97">
        <v>9815553451</v>
      </c>
      <c r="C665" s="97" t="s">
        <v>893</v>
      </c>
      <c r="D665" s="47">
        <v>111016</v>
      </c>
    </row>
    <row r="666" spans="1:4">
      <c r="A666" s="97" t="s">
        <v>943</v>
      </c>
      <c r="B666" s="97">
        <v>8865574212</v>
      </c>
      <c r="C666" s="97" t="s">
        <v>893</v>
      </c>
      <c r="D666" s="47">
        <v>326646</v>
      </c>
    </row>
    <row r="667" spans="1:4">
      <c r="A667" s="97" t="s">
        <v>944</v>
      </c>
      <c r="B667" s="97">
        <v>9971394771</v>
      </c>
      <c r="C667" s="97" t="s">
        <v>893</v>
      </c>
      <c r="D667" s="47">
        <v>378770</v>
      </c>
    </row>
    <row r="668" spans="1:4">
      <c r="A668" s="97" t="s">
        <v>945</v>
      </c>
      <c r="B668" s="97">
        <v>9811215887</v>
      </c>
      <c r="C668" s="97" t="s">
        <v>893</v>
      </c>
      <c r="D668" s="47">
        <v>277444</v>
      </c>
    </row>
    <row r="669" spans="1:4">
      <c r="A669" s="97" t="s">
        <v>946</v>
      </c>
      <c r="B669" s="97">
        <v>9873622555</v>
      </c>
      <c r="C669" s="97" t="s">
        <v>893</v>
      </c>
      <c r="D669" s="47">
        <v>259830</v>
      </c>
    </row>
    <row r="670" spans="1:4">
      <c r="A670" s="97" t="s">
        <v>947</v>
      </c>
      <c r="B670" s="97">
        <v>9899571557</v>
      </c>
      <c r="C670" s="97" t="s">
        <v>893</v>
      </c>
      <c r="D670" s="47">
        <v>111963</v>
      </c>
    </row>
    <row r="671" spans="1:4">
      <c r="A671" s="97" t="s">
        <v>948</v>
      </c>
      <c r="B671" s="97">
        <v>9811355725</v>
      </c>
      <c r="C671" s="97" t="s">
        <v>893</v>
      </c>
      <c r="D671" s="47">
        <v>254148</v>
      </c>
    </row>
    <row r="672" spans="1:4">
      <c r="A672" s="97" t="s">
        <v>949</v>
      </c>
      <c r="B672" s="97">
        <v>9999655535</v>
      </c>
      <c r="C672" s="97" t="s">
        <v>893</v>
      </c>
      <c r="D672" s="47">
        <v>143871</v>
      </c>
    </row>
    <row r="673" spans="1:4">
      <c r="A673" s="97" t="s">
        <v>950</v>
      </c>
      <c r="B673" s="97">
        <v>9999155757</v>
      </c>
      <c r="C673" s="97" t="s">
        <v>951</v>
      </c>
      <c r="D673" s="47">
        <v>168380</v>
      </c>
    </row>
    <row r="674" spans="1:4">
      <c r="A674" s="97" t="s">
        <v>952</v>
      </c>
      <c r="B674" s="97">
        <v>9815125371</v>
      </c>
      <c r="C674" s="97" t="s">
        <v>951</v>
      </c>
      <c r="D674" s="47">
        <v>241115</v>
      </c>
    </row>
    <row r="675" spans="1:4">
      <c r="A675" s="97" t="s">
        <v>953</v>
      </c>
      <c r="B675" s="97">
        <v>9999542422</v>
      </c>
      <c r="C675" s="97" t="s">
        <v>951</v>
      </c>
      <c r="D675" s="47">
        <v>153155</v>
      </c>
    </row>
    <row r="676" spans="1:4">
      <c r="A676" s="97" t="s">
        <v>954</v>
      </c>
      <c r="B676" s="97">
        <v>9815125498</v>
      </c>
      <c r="C676" s="97" t="s">
        <v>951</v>
      </c>
      <c r="D676" s="47">
        <v>453547</v>
      </c>
    </row>
    <row r="677" spans="1:4">
      <c r="A677" s="97" t="s">
        <v>955</v>
      </c>
      <c r="B677" s="97">
        <v>9995592198</v>
      </c>
      <c r="C677" s="97" t="s">
        <v>951</v>
      </c>
      <c r="D677" s="47">
        <v>357001</v>
      </c>
    </row>
    <row r="678" spans="1:4">
      <c r="A678" s="97" t="s">
        <v>956</v>
      </c>
      <c r="B678" s="97">
        <v>9815565642</v>
      </c>
      <c r="C678" s="97" t="s">
        <v>951</v>
      </c>
      <c r="D678" s="47">
        <v>414436</v>
      </c>
    </row>
    <row r="679" spans="1:4">
      <c r="A679" s="97" t="s">
        <v>957</v>
      </c>
      <c r="B679" s="97">
        <v>9212258578</v>
      </c>
      <c r="C679" s="97" t="s">
        <v>951</v>
      </c>
      <c r="D679" s="47">
        <v>220215</v>
      </c>
    </row>
    <row r="680" spans="1:4">
      <c r="A680" s="97" t="s">
        <v>958</v>
      </c>
      <c r="B680" s="97">
        <v>9815273684</v>
      </c>
      <c r="C680" s="97" t="s">
        <v>951</v>
      </c>
      <c r="D680" s="47">
        <v>493257</v>
      </c>
    </row>
    <row r="681" spans="1:4">
      <c r="A681" s="97" t="s">
        <v>959</v>
      </c>
      <c r="B681" s="97">
        <v>9815553489</v>
      </c>
      <c r="C681" s="97" t="s">
        <v>951</v>
      </c>
      <c r="D681" s="47">
        <v>476261</v>
      </c>
    </row>
    <row r="682" spans="1:4">
      <c r="A682" s="97" t="s">
        <v>960</v>
      </c>
      <c r="B682" s="97">
        <v>9212646583</v>
      </c>
      <c r="C682" s="97" t="s">
        <v>951</v>
      </c>
      <c r="D682" s="47">
        <v>177755</v>
      </c>
    </row>
    <row r="683" spans="1:4">
      <c r="A683" s="97" t="s">
        <v>961</v>
      </c>
      <c r="B683" s="97">
        <v>9873262955</v>
      </c>
      <c r="C683" s="97" t="s">
        <v>951</v>
      </c>
      <c r="D683" s="47">
        <v>271688</v>
      </c>
    </row>
    <row r="684" spans="1:4">
      <c r="A684" s="97" t="s">
        <v>962</v>
      </c>
      <c r="B684" s="97">
        <v>9958659919</v>
      </c>
      <c r="C684" s="97" t="s">
        <v>951</v>
      </c>
      <c r="D684" s="47">
        <v>128350</v>
      </c>
    </row>
    <row r="685" spans="1:4">
      <c r="A685" s="97" t="s">
        <v>963</v>
      </c>
      <c r="B685" s="97">
        <v>9815534225</v>
      </c>
      <c r="C685" s="97" t="s">
        <v>951</v>
      </c>
      <c r="D685" s="47">
        <v>447605</v>
      </c>
    </row>
    <row r="686" spans="1:4">
      <c r="A686" s="97" t="s">
        <v>964</v>
      </c>
      <c r="B686" s="97">
        <v>9811614255</v>
      </c>
      <c r="C686" s="97" t="s">
        <v>951</v>
      </c>
      <c r="D686" s="47">
        <v>187188</v>
      </c>
    </row>
    <row r="687" spans="1:4">
      <c r="A687" s="97" t="s">
        <v>965</v>
      </c>
      <c r="B687" s="97">
        <v>9811195555</v>
      </c>
      <c r="C687" s="97" t="s">
        <v>951</v>
      </c>
      <c r="D687" s="47">
        <v>206711</v>
      </c>
    </row>
    <row r="688" spans="1:4">
      <c r="A688" s="97" t="s">
        <v>966</v>
      </c>
      <c r="B688" s="97">
        <v>9818335529</v>
      </c>
      <c r="C688" s="97" t="s">
        <v>951</v>
      </c>
      <c r="D688" s="47">
        <v>275970</v>
      </c>
    </row>
    <row r="689" spans="1:4">
      <c r="A689" s="97" t="s">
        <v>967</v>
      </c>
      <c r="B689" s="97">
        <v>9811468355</v>
      </c>
      <c r="C689" s="97" t="s">
        <v>951</v>
      </c>
      <c r="D689" s="47">
        <v>389724</v>
      </c>
    </row>
    <row r="690" spans="1:4">
      <c r="A690" s="97" t="s">
        <v>968</v>
      </c>
      <c r="B690" s="97">
        <v>9815727373</v>
      </c>
      <c r="C690" s="97" t="s">
        <v>951</v>
      </c>
      <c r="D690" s="47">
        <v>225746</v>
      </c>
    </row>
    <row r="691" spans="1:4">
      <c r="A691" s="97" t="s">
        <v>969</v>
      </c>
      <c r="B691" s="97">
        <v>9818688798</v>
      </c>
      <c r="C691" s="97" t="s">
        <v>951</v>
      </c>
      <c r="D691" s="47">
        <v>139506</v>
      </c>
    </row>
    <row r="692" spans="1:4">
      <c r="A692" s="97" t="s">
        <v>970</v>
      </c>
      <c r="B692" s="97">
        <v>9899763635</v>
      </c>
      <c r="C692" s="97" t="s">
        <v>951</v>
      </c>
      <c r="D692" s="47">
        <v>429476</v>
      </c>
    </row>
    <row r="693" spans="1:4">
      <c r="A693" s="97" t="s">
        <v>971</v>
      </c>
      <c r="B693" s="97">
        <v>9818551515</v>
      </c>
      <c r="C693" s="97" t="s">
        <v>951</v>
      </c>
      <c r="D693" s="47">
        <v>353412</v>
      </c>
    </row>
    <row r="694" spans="1:4">
      <c r="A694" s="97" t="s">
        <v>972</v>
      </c>
      <c r="B694" s="97">
        <v>9871418245</v>
      </c>
      <c r="C694" s="97" t="s">
        <v>951</v>
      </c>
      <c r="D694" s="47">
        <v>357380</v>
      </c>
    </row>
    <row r="695" spans="1:4">
      <c r="A695" s="97" t="s">
        <v>973</v>
      </c>
      <c r="B695" s="97">
        <v>9891258256</v>
      </c>
      <c r="C695" s="97" t="s">
        <v>951</v>
      </c>
      <c r="D695" s="47">
        <v>358367</v>
      </c>
    </row>
    <row r="696" spans="1:4">
      <c r="A696" s="97" t="s">
        <v>974</v>
      </c>
      <c r="B696" s="97">
        <v>9717411424</v>
      </c>
      <c r="C696" s="97" t="s">
        <v>951</v>
      </c>
      <c r="D696" s="47">
        <v>354704</v>
      </c>
    </row>
    <row r="697" spans="1:4">
      <c r="A697" s="97" t="s">
        <v>975</v>
      </c>
      <c r="B697" s="97">
        <v>9958799569</v>
      </c>
      <c r="C697" s="97" t="s">
        <v>951</v>
      </c>
      <c r="D697" s="47">
        <v>242532</v>
      </c>
    </row>
    <row r="698" spans="1:4">
      <c r="A698" s="97" t="s">
        <v>976</v>
      </c>
      <c r="B698" s="97">
        <v>9958855539</v>
      </c>
      <c r="C698" s="97" t="s">
        <v>951</v>
      </c>
      <c r="D698" s="47">
        <v>162987</v>
      </c>
    </row>
    <row r="699" spans="1:4">
      <c r="A699" s="97" t="s">
        <v>977</v>
      </c>
      <c r="B699" s="97">
        <v>9815425855</v>
      </c>
      <c r="C699" s="97" t="s">
        <v>951</v>
      </c>
      <c r="D699" s="47">
        <v>357527</v>
      </c>
    </row>
    <row r="700" spans="1:4">
      <c r="A700" s="97" t="s">
        <v>978</v>
      </c>
      <c r="B700" s="97">
        <v>9815185813</v>
      </c>
      <c r="C700" s="97" t="s">
        <v>951</v>
      </c>
      <c r="D700" s="47">
        <v>315313</v>
      </c>
    </row>
    <row r="701" spans="1:4">
      <c r="A701" s="97" t="s">
        <v>979</v>
      </c>
      <c r="B701" s="97">
        <v>9868282226</v>
      </c>
      <c r="C701" s="97" t="s">
        <v>951</v>
      </c>
      <c r="D701" s="47">
        <v>439446</v>
      </c>
    </row>
    <row r="702" spans="1:4">
      <c r="A702" s="97" t="s">
        <v>980</v>
      </c>
      <c r="B702" s="97">
        <v>9711387456</v>
      </c>
      <c r="C702" s="97" t="s">
        <v>951</v>
      </c>
      <c r="D702" s="47">
        <v>214239</v>
      </c>
    </row>
    <row r="703" spans="1:4">
      <c r="A703" s="97" t="s">
        <v>981</v>
      </c>
      <c r="B703" s="97">
        <v>9873279396</v>
      </c>
      <c r="C703" s="97" t="s">
        <v>951</v>
      </c>
      <c r="D703" s="47">
        <v>235925</v>
      </c>
    </row>
    <row r="704" spans="1:4">
      <c r="A704" s="97" t="s">
        <v>982</v>
      </c>
      <c r="B704" s="97">
        <v>9313899264</v>
      </c>
      <c r="C704" s="97" t="s">
        <v>951</v>
      </c>
      <c r="D704" s="47">
        <v>413374</v>
      </c>
    </row>
    <row r="705" spans="1:4">
      <c r="A705" s="97" t="s">
        <v>983</v>
      </c>
      <c r="B705" s="97">
        <v>9999445778</v>
      </c>
      <c r="C705" s="97" t="s">
        <v>951</v>
      </c>
      <c r="D705" s="47">
        <v>404323</v>
      </c>
    </row>
    <row r="706" spans="1:4">
      <c r="A706" s="97" t="s">
        <v>984</v>
      </c>
      <c r="B706" s="97">
        <v>9717944464</v>
      </c>
      <c r="C706" s="97" t="s">
        <v>951</v>
      </c>
      <c r="D706" s="47">
        <v>250148</v>
      </c>
    </row>
    <row r="707" spans="1:4">
      <c r="A707" s="97" t="s">
        <v>985</v>
      </c>
      <c r="B707" s="97">
        <v>9312255988</v>
      </c>
      <c r="C707" s="97" t="s">
        <v>951</v>
      </c>
      <c r="D707" s="47">
        <v>142402</v>
      </c>
    </row>
    <row r="708" spans="1:4">
      <c r="A708" s="97" t="s">
        <v>986</v>
      </c>
      <c r="B708" s="97">
        <v>9717592958</v>
      </c>
      <c r="C708" s="97" t="s">
        <v>951</v>
      </c>
      <c r="D708" s="47">
        <v>139146</v>
      </c>
    </row>
    <row r="709" spans="1:4">
      <c r="A709" s="97" t="s">
        <v>987</v>
      </c>
      <c r="B709" s="97">
        <v>9871646855</v>
      </c>
      <c r="C709" s="97" t="s">
        <v>951</v>
      </c>
      <c r="D709" s="47">
        <v>439371</v>
      </c>
    </row>
    <row r="710" spans="1:4">
      <c r="A710" s="97" t="s">
        <v>988</v>
      </c>
      <c r="B710" s="97">
        <v>9811559384</v>
      </c>
      <c r="C710" s="97" t="s">
        <v>951</v>
      </c>
      <c r="D710" s="47">
        <v>439028</v>
      </c>
    </row>
    <row r="711" spans="1:4">
      <c r="A711" s="97" t="s">
        <v>989</v>
      </c>
      <c r="B711" s="97">
        <v>9815282455</v>
      </c>
      <c r="C711" s="97" t="s">
        <v>951</v>
      </c>
      <c r="D711" s="47">
        <v>427051</v>
      </c>
    </row>
    <row r="712" spans="1:4">
      <c r="A712" s="97" t="s">
        <v>990</v>
      </c>
      <c r="B712" s="97">
        <v>9815911556</v>
      </c>
      <c r="C712" s="97" t="s">
        <v>951</v>
      </c>
      <c r="D712" s="47">
        <v>129352</v>
      </c>
    </row>
    <row r="713" spans="1:4">
      <c r="A713" s="97" t="s">
        <v>991</v>
      </c>
      <c r="B713" s="97">
        <v>9315295155</v>
      </c>
      <c r="C713" s="97" t="s">
        <v>951</v>
      </c>
      <c r="D713" s="47">
        <v>243902</v>
      </c>
    </row>
    <row r="714" spans="1:4">
      <c r="A714" s="97" t="s">
        <v>992</v>
      </c>
      <c r="B714" s="97">
        <v>9999241419</v>
      </c>
      <c r="C714" s="97" t="s">
        <v>951</v>
      </c>
      <c r="D714" s="47">
        <v>196294</v>
      </c>
    </row>
    <row r="715" spans="1:4">
      <c r="A715" s="97" t="s">
        <v>993</v>
      </c>
      <c r="B715" s="97">
        <v>9811488369</v>
      </c>
      <c r="C715" s="97" t="s">
        <v>951</v>
      </c>
      <c r="D715" s="47">
        <v>154308</v>
      </c>
    </row>
    <row r="716" spans="1:4">
      <c r="A716" s="97" t="s">
        <v>994</v>
      </c>
      <c r="B716" s="97">
        <v>9515364598</v>
      </c>
      <c r="C716" s="97" t="s">
        <v>951</v>
      </c>
      <c r="D716" s="47">
        <v>104425</v>
      </c>
    </row>
    <row r="717" spans="1:4">
      <c r="A717" s="97" t="s">
        <v>386</v>
      </c>
      <c r="B717" s="97">
        <v>9915838592</v>
      </c>
      <c r="C717" s="97" t="s">
        <v>951</v>
      </c>
      <c r="D717" s="47">
        <v>344092</v>
      </c>
    </row>
    <row r="718" spans="1:4">
      <c r="A718" s="97" t="s">
        <v>995</v>
      </c>
      <c r="B718" s="97">
        <v>9711455519</v>
      </c>
      <c r="C718" s="97" t="s">
        <v>951</v>
      </c>
      <c r="D718" s="47">
        <v>421876</v>
      </c>
    </row>
    <row r="719" spans="1:4">
      <c r="A719" s="97" t="s">
        <v>996</v>
      </c>
      <c r="B719" s="97">
        <v>9818935955</v>
      </c>
      <c r="C719" s="97" t="s">
        <v>951</v>
      </c>
      <c r="D719" s="47">
        <v>495326</v>
      </c>
    </row>
    <row r="720" spans="1:4">
      <c r="A720" s="97" t="s">
        <v>997</v>
      </c>
      <c r="B720" s="97">
        <v>9811559461</v>
      </c>
      <c r="C720" s="97" t="s">
        <v>951</v>
      </c>
      <c r="D720" s="47">
        <v>265685</v>
      </c>
    </row>
    <row r="721" spans="1:4">
      <c r="A721" s="97" t="s">
        <v>998</v>
      </c>
      <c r="B721" s="97">
        <v>9818533565</v>
      </c>
      <c r="C721" s="97" t="s">
        <v>951</v>
      </c>
      <c r="D721" s="47">
        <v>398012</v>
      </c>
    </row>
    <row r="722" spans="1:4">
      <c r="A722" s="97" t="s">
        <v>999</v>
      </c>
      <c r="B722" s="97">
        <v>9818715756</v>
      </c>
      <c r="C722" s="97" t="s">
        <v>951</v>
      </c>
      <c r="D722" s="47">
        <v>147936</v>
      </c>
    </row>
    <row r="723" spans="1:4">
      <c r="A723" s="97" t="s">
        <v>1000</v>
      </c>
      <c r="B723" s="97">
        <v>9815558322</v>
      </c>
      <c r="C723" s="97" t="s">
        <v>951</v>
      </c>
      <c r="D723" s="47">
        <v>417670</v>
      </c>
    </row>
    <row r="724" spans="1:4">
      <c r="A724" s="97" t="s">
        <v>1001</v>
      </c>
      <c r="B724" s="97">
        <v>9818548321</v>
      </c>
      <c r="C724" s="97" t="s">
        <v>951</v>
      </c>
      <c r="D724" s="47">
        <v>379398</v>
      </c>
    </row>
    <row r="725" spans="1:4">
      <c r="A725" s="97" t="s">
        <v>1002</v>
      </c>
      <c r="B725" s="97">
        <v>9655166997</v>
      </c>
      <c r="C725" s="97" t="s">
        <v>951</v>
      </c>
      <c r="D725" s="47">
        <v>117830</v>
      </c>
    </row>
    <row r="726" spans="1:4">
      <c r="A726" s="97" t="s">
        <v>1003</v>
      </c>
      <c r="B726" s="97">
        <v>9815199445</v>
      </c>
      <c r="C726" s="97" t="s">
        <v>951</v>
      </c>
      <c r="D726" s="47">
        <v>403834</v>
      </c>
    </row>
    <row r="727" spans="1:4">
      <c r="A727" s="97" t="s">
        <v>1004</v>
      </c>
      <c r="B727" s="97">
        <v>9655687918</v>
      </c>
      <c r="C727" s="97" t="s">
        <v>951</v>
      </c>
      <c r="D727" s="47">
        <v>129160</v>
      </c>
    </row>
    <row r="728" spans="1:4">
      <c r="A728" s="97" t="s">
        <v>1005</v>
      </c>
      <c r="B728" s="97">
        <v>9873923566</v>
      </c>
      <c r="C728" s="97" t="s">
        <v>951</v>
      </c>
      <c r="D728" s="47">
        <v>201822</v>
      </c>
    </row>
    <row r="729" spans="1:4">
      <c r="A729" s="97" t="s">
        <v>1006</v>
      </c>
      <c r="B729" s="97">
        <v>9513365313</v>
      </c>
      <c r="C729" s="97" t="s">
        <v>951</v>
      </c>
      <c r="D729" s="47">
        <v>259141</v>
      </c>
    </row>
    <row r="730" spans="1:4">
      <c r="A730" s="97" t="s">
        <v>1007</v>
      </c>
      <c r="B730" s="97">
        <v>9355255649</v>
      </c>
      <c r="C730" s="97" t="s">
        <v>951</v>
      </c>
      <c r="D730" s="47">
        <v>337392</v>
      </c>
    </row>
    <row r="731" spans="1:4">
      <c r="A731" s="97" t="s">
        <v>1008</v>
      </c>
      <c r="B731" s="97">
        <v>9312215367</v>
      </c>
      <c r="C731" s="97" t="s">
        <v>951</v>
      </c>
      <c r="D731" s="47">
        <v>271250</v>
      </c>
    </row>
    <row r="732" spans="1:4">
      <c r="A732" s="97" t="s">
        <v>1009</v>
      </c>
      <c r="B732" s="97">
        <v>9899985654</v>
      </c>
      <c r="C732" s="97" t="s">
        <v>951</v>
      </c>
      <c r="D732" s="47">
        <v>334606</v>
      </c>
    </row>
    <row r="733" spans="1:4">
      <c r="A733" s="97" t="s">
        <v>1010</v>
      </c>
      <c r="B733" s="97">
        <v>9899378193</v>
      </c>
      <c r="C733" s="97" t="s">
        <v>951</v>
      </c>
      <c r="D733" s="47">
        <v>368947</v>
      </c>
    </row>
    <row r="734" spans="1:4">
      <c r="A734" s="97" t="s">
        <v>1011</v>
      </c>
      <c r="B734" s="97">
        <v>9815145116</v>
      </c>
      <c r="C734" s="97" t="s">
        <v>951</v>
      </c>
      <c r="D734" s="47">
        <v>234909</v>
      </c>
    </row>
    <row r="735" spans="1:4">
      <c r="A735" s="97" t="s">
        <v>1012</v>
      </c>
      <c r="B735" s="97">
        <v>9891475554</v>
      </c>
      <c r="C735" s="97" t="s">
        <v>951</v>
      </c>
      <c r="D735" s="47">
        <v>231155</v>
      </c>
    </row>
    <row r="736" spans="1:4">
      <c r="A736" s="97" t="s">
        <v>1013</v>
      </c>
      <c r="B736" s="97">
        <v>9811516784</v>
      </c>
      <c r="C736" s="97" t="s">
        <v>951</v>
      </c>
      <c r="D736" s="47">
        <v>113069</v>
      </c>
    </row>
    <row r="737" spans="1:4">
      <c r="A737" s="97" t="s">
        <v>1014</v>
      </c>
      <c r="B737" s="97">
        <v>9899113875</v>
      </c>
      <c r="C737" s="97" t="s">
        <v>951</v>
      </c>
      <c r="D737" s="47">
        <v>111882</v>
      </c>
    </row>
    <row r="738" spans="1:4">
      <c r="A738" s="97" t="s">
        <v>1015</v>
      </c>
      <c r="B738" s="97">
        <v>9815762278</v>
      </c>
      <c r="C738" s="97" t="s">
        <v>951</v>
      </c>
      <c r="D738" s="47">
        <v>313187</v>
      </c>
    </row>
    <row r="739" spans="1:4">
      <c r="A739" s="97" t="s">
        <v>1016</v>
      </c>
      <c r="B739" s="97">
        <v>9873944717</v>
      </c>
      <c r="C739" s="97" t="s">
        <v>951</v>
      </c>
      <c r="D739" s="47">
        <v>295921</v>
      </c>
    </row>
    <row r="740" spans="1:4">
      <c r="A740" s="97" t="s">
        <v>1017</v>
      </c>
      <c r="B740" s="97">
        <v>9811583818</v>
      </c>
      <c r="C740" s="97" t="s">
        <v>951</v>
      </c>
      <c r="D740" s="47">
        <v>342580</v>
      </c>
    </row>
    <row r="741" spans="1:4">
      <c r="A741" s="97" t="s">
        <v>1018</v>
      </c>
      <c r="B741" s="97">
        <v>9818329755</v>
      </c>
      <c r="C741" s="97" t="s">
        <v>951</v>
      </c>
      <c r="D741" s="47">
        <v>127318</v>
      </c>
    </row>
    <row r="742" spans="1:4">
      <c r="A742" s="97" t="s">
        <v>1019</v>
      </c>
      <c r="B742" s="97">
        <v>8447752729</v>
      </c>
      <c r="C742" s="97" t="s">
        <v>951</v>
      </c>
      <c r="D742" s="47">
        <v>350542</v>
      </c>
    </row>
    <row r="743" spans="1:4">
      <c r="A743" s="97" t="s">
        <v>1020</v>
      </c>
      <c r="B743" s="97">
        <v>9815383355</v>
      </c>
      <c r="C743" s="97" t="s">
        <v>951</v>
      </c>
      <c r="D743" s="47">
        <v>201675</v>
      </c>
    </row>
    <row r="744" spans="1:4">
      <c r="A744" s="97" t="s">
        <v>1021</v>
      </c>
      <c r="B744" s="97">
        <v>9818969789</v>
      </c>
      <c r="C744" s="97" t="s">
        <v>951</v>
      </c>
      <c r="D744" s="47">
        <v>150750</v>
      </c>
    </row>
    <row r="745" spans="1:4">
      <c r="A745" s="97" t="s">
        <v>1022</v>
      </c>
      <c r="B745" s="97">
        <v>9815944255</v>
      </c>
      <c r="C745" s="97" t="s">
        <v>951</v>
      </c>
      <c r="D745" s="47">
        <v>304064</v>
      </c>
    </row>
    <row r="746" spans="1:4">
      <c r="A746" s="97" t="s">
        <v>1023</v>
      </c>
      <c r="B746" s="97">
        <v>9718885555</v>
      </c>
      <c r="C746" s="97" t="s">
        <v>951</v>
      </c>
      <c r="D746" s="47">
        <v>107444</v>
      </c>
    </row>
    <row r="747" spans="1:4">
      <c r="A747" s="97" t="s">
        <v>1024</v>
      </c>
      <c r="B747" s="97">
        <v>9811818355</v>
      </c>
      <c r="C747" s="97" t="s">
        <v>951</v>
      </c>
      <c r="D747" s="47">
        <v>385345</v>
      </c>
    </row>
    <row r="748" spans="1:4">
      <c r="A748" s="97" t="s">
        <v>1025</v>
      </c>
      <c r="B748" s="97">
        <v>9811677585</v>
      </c>
      <c r="C748" s="97" t="s">
        <v>951</v>
      </c>
      <c r="D748" s="47">
        <v>106881</v>
      </c>
    </row>
    <row r="749" spans="1:4">
      <c r="A749" s="97" t="s">
        <v>1026</v>
      </c>
      <c r="B749" s="97">
        <v>9815282623</v>
      </c>
      <c r="C749" s="97" t="s">
        <v>951</v>
      </c>
      <c r="D749" s="47">
        <v>227961</v>
      </c>
    </row>
    <row r="750" spans="1:4">
      <c r="A750" s="97" t="s">
        <v>1027</v>
      </c>
      <c r="B750" s="97">
        <v>9911984543</v>
      </c>
      <c r="C750" s="97" t="s">
        <v>951</v>
      </c>
      <c r="D750" s="47">
        <v>282417</v>
      </c>
    </row>
    <row r="751" spans="1:4">
      <c r="A751" s="97" t="s">
        <v>1028</v>
      </c>
      <c r="B751" s="97">
        <v>9815822656</v>
      </c>
      <c r="C751" s="97" t="s">
        <v>951</v>
      </c>
      <c r="D751" s="47">
        <v>201855</v>
      </c>
    </row>
    <row r="752" spans="1:4">
      <c r="A752" s="97" t="s">
        <v>1029</v>
      </c>
      <c r="B752" s="97">
        <v>9999911125</v>
      </c>
      <c r="C752" s="97" t="s">
        <v>951</v>
      </c>
      <c r="D752" s="47">
        <v>442074</v>
      </c>
    </row>
    <row r="753" spans="1:4">
      <c r="A753" s="97" t="s">
        <v>1030</v>
      </c>
      <c r="B753" s="97">
        <v>9811155175</v>
      </c>
      <c r="C753" s="97" t="s">
        <v>951</v>
      </c>
      <c r="D753" s="47">
        <v>467115</v>
      </c>
    </row>
    <row r="754" spans="1:4">
      <c r="A754" s="97" t="s">
        <v>1031</v>
      </c>
      <c r="B754" s="97">
        <v>9815234932</v>
      </c>
      <c r="C754" s="97" t="s">
        <v>951</v>
      </c>
      <c r="D754" s="47">
        <v>366114</v>
      </c>
    </row>
    <row r="755" spans="1:4">
      <c r="A755" s="97" t="s">
        <v>1032</v>
      </c>
      <c r="B755" s="97">
        <v>9811579964</v>
      </c>
      <c r="C755" s="97" t="s">
        <v>951</v>
      </c>
      <c r="D755" s="47">
        <v>127342</v>
      </c>
    </row>
    <row r="756" spans="1:4">
      <c r="A756" s="97" t="s">
        <v>1033</v>
      </c>
      <c r="B756" s="97">
        <v>8852828721</v>
      </c>
      <c r="C756" s="97" t="s">
        <v>951</v>
      </c>
      <c r="D756" s="47">
        <v>207260</v>
      </c>
    </row>
    <row r="757" spans="1:4">
      <c r="A757" s="97" t="s">
        <v>1034</v>
      </c>
      <c r="B757" s="97">
        <v>9968518157</v>
      </c>
      <c r="C757" s="97" t="s">
        <v>951</v>
      </c>
      <c r="D757" s="47">
        <v>248835</v>
      </c>
    </row>
    <row r="758" spans="1:4">
      <c r="A758" s="97" t="s">
        <v>1035</v>
      </c>
      <c r="B758" s="97">
        <v>9811546297</v>
      </c>
      <c r="C758" s="97" t="s">
        <v>951</v>
      </c>
      <c r="D758" s="47">
        <v>156060</v>
      </c>
    </row>
    <row r="759" spans="1:4">
      <c r="A759" s="97" t="s">
        <v>1036</v>
      </c>
      <c r="B759" s="97">
        <v>9815566951</v>
      </c>
      <c r="C759" s="97" t="s">
        <v>951</v>
      </c>
      <c r="D759" s="47">
        <v>331980</v>
      </c>
    </row>
    <row r="760" spans="1:4">
      <c r="A760" s="97" t="s">
        <v>1037</v>
      </c>
      <c r="B760" s="97">
        <v>9313553531</v>
      </c>
      <c r="C760" s="97" t="s">
        <v>951</v>
      </c>
      <c r="D760" s="47">
        <v>236640</v>
      </c>
    </row>
    <row r="761" spans="1:4">
      <c r="A761" s="97" t="s">
        <v>1038</v>
      </c>
      <c r="B761" s="97">
        <v>9815346269</v>
      </c>
      <c r="C761" s="97" t="s">
        <v>951</v>
      </c>
      <c r="D761" s="47">
        <v>487180</v>
      </c>
    </row>
    <row r="762" spans="1:4">
      <c r="A762" s="97" t="s">
        <v>1039</v>
      </c>
      <c r="B762" s="97">
        <v>9868257795</v>
      </c>
      <c r="C762" s="97" t="s">
        <v>951</v>
      </c>
      <c r="D762" s="47">
        <v>476428</v>
      </c>
    </row>
    <row r="763" spans="1:4">
      <c r="A763" s="97" t="s">
        <v>1040</v>
      </c>
      <c r="B763" s="97">
        <v>9815154222</v>
      </c>
      <c r="C763" s="97" t="s">
        <v>951</v>
      </c>
      <c r="D763" s="47">
        <v>238401</v>
      </c>
    </row>
    <row r="764" spans="1:4">
      <c r="A764" s="97" t="s">
        <v>1041</v>
      </c>
      <c r="B764" s="97">
        <v>9891572855</v>
      </c>
      <c r="C764" s="97" t="s">
        <v>951</v>
      </c>
      <c r="D764" s="47">
        <v>137551</v>
      </c>
    </row>
    <row r="765" spans="1:4">
      <c r="A765" s="97" t="s">
        <v>1042</v>
      </c>
      <c r="B765" s="97">
        <v>9873588421</v>
      </c>
      <c r="C765" s="97" t="s">
        <v>951</v>
      </c>
      <c r="D765" s="47">
        <v>337446</v>
      </c>
    </row>
    <row r="766" spans="1:4">
      <c r="A766" s="97" t="s">
        <v>1043</v>
      </c>
      <c r="B766" s="97">
        <v>9811855566</v>
      </c>
      <c r="C766" s="97" t="s">
        <v>951</v>
      </c>
      <c r="D766" s="47">
        <v>378277</v>
      </c>
    </row>
    <row r="767" spans="1:4">
      <c r="A767" s="97" t="s">
        <v>1044</v>
      </c>
      <c r="B767" s="97">
        <v>9355255265</v>
      </c>
      <c r="C767" s="97" t="s">
        <v>951</v>
      </c>
      <c r="D767" s="47">
        <v>474090</v>
      </c>
    </row>
    <row r="768" spans="1:4">
      <c r="A768" s="97" t="s">
        <v>1045</v>
      </c>
      <c r="B768" s="97">
        <v>9313561798</v>
      </c>
      <c r="C768" s="97" t="s">
        <v>951</v>
      </c>
      <c r="D768" s="47">
        <v>268618</v>
      </c>
    </row>
    <row r="769" spans="1:4">
      <c r="A769" s="97" t="s">
        <v>1046</v>
      </c>
      <c r="B769" s="97">
        <v>9811273352</v>
      </c>
      <c r="C769" s="97" t="s">
        <v>951</v>
      </c>
      <c r="D769" s="47">
        <v>354885</v>
      </c>
    </row>
    <row r="770" spans="1:4">
      <c r="A770" s="97" t="s">
        <v>1047</v>
      </c>
      <c r="B770" s="97">
        <v>9545525655</v>
      </c>
      <c r="C770" s="97" t="s">
        <v>951</v>
      </c>
      <c r="D770" s="47">
        <v>134151</v>
      </c>
    </row>
    <row r="771" spans="1:4">
      <c r="A771" s="97" t="s">
        <v>1048</v>
      </c>
      <c r="B771" s="97">
        <v>9899817849</v>
      </c>
      <c r="C771" s="97" t="s">
        <v>951</v>
      </c>
      <c r="D771" s="47">
        <v>391212</v>
      </c>
    </row>
    <row r="772" spans="1:4">
      <c r="A772" s="97" t="s">
        <v>1049</v>
      </c>
      <c r="B772" s="97">
        <v>9811591211</v>
      </c>
      <c r="C772" s="97" t="s">
        <v>951</v>
      </c>
      <c r="D772" s="47">
        <v>212304</v>
      </c>
    </row>
    <row r="773" spans="1:4">
      <c r="A773" s="97" t="s">
        <v>1050</v>
      </c>
      <c r="B773" s="97">
        <v>9212173695</v>
      </c>
      <c r="C773" s="97" t="s">
        <v>951</v>
      </c>
      <c r="D773" s="47">
        <v>481456</v>
      </c>
    </row>
    <row r="774" spans="1:4">
      <c r="A774" s="97" t="s">
        <v>1051</v>
      </c>
      <c r="B774" s="97">
        <v>9815114592</v>
      </c>
      <c r="C774" s="97" t="s">
        <v>951</v>
      </c>
      <c r="D774" s="47">
        <v>307278</v>
      </c>
    </row>
    <row r="775" spans="1:4">
      <c r="A775" s="97" t="s">
        <v>1052</v>
      </c>
      <c r="B775" s="97">
        <v>9915293315</v>
      </c>
      <c r="C775" s="97" t="s">
        <v>951</v>
      </c>
      <c r="D775" s="47">
        <v>299616</v>
      </c>
    </row>
    <row r="776" spans="1:4">
      <c r="A776" s="97" t="s">
        <v>1053</v>
      </c>
      <c r="B776" s="97">
        <v>9312875712</v>
      </c>
      <c r="C776" s="97" t="s">
        <v>951</v>
      </c>
      <c r="D776" s="47">
        <v>416666</v>
      </c>
    </row>
    <row r="777" spans="1:4">
      <c r="A777" s="97" t="s">
        <v>1054</v>
      </c>
      <c r="B777" s="97">
        <v>9818991866</v>
      </c>
      <c r="C777" s="97" t="s">
        <v>951</v>
      </c>
      <c r="D777" s="47">
        <v>112054</v>
      </c>
    </row>
    <row r="778" spans="1:4">
      <c r="A778" s="97" t="s">
        <v>1055</v>
      </c>
      <c r="B778" s="97">
        <v>9313622518</v>
      </c>
      <c r="C778" s="97" t="s">
        <v>951</v>
      </c>
      <c r="D778" s="47">
        <v>345864</v>
      </c>
    </row>
    <row r="779" spans="1:4">
      <c r="A779" s="97" t="s">
        <v>1056</v>
      </c>
      <c r="B779" s="97">
        <v>9868589799</v>
      </c>
      <c r="C779" s="97" t="s">
        <v>951</v>
      </c>
      <c r="D779" s="47">
        <v>308962</v>
      </c>
    </row>
    <row r="780" spans="1:4">
      <c r="A780" s="97" t="s">
        <v>1057</v>
      </c>
      <c r="B780" s="97">
        <v>9815533325</v>
      </c>
      <c r="C780" s="97" t="s">
        <v>951</v>
      </c>
      <c r="D780" s="47">
        <v>354606</v>
      </c>
    </row>
    <row r="781" spans="1:4">
      <c r="A781" s="97" t="s">
        <v>1058</v>
      </c>
      <c r="B781" s="97">
        <v>9968282732</v>
      </c>
      <c r="C781" s="97" t="s">
        <v>951</v>
      </c>
      <c r="D781" s="47">
        <v>125545</v>
      </c>
    </row>
    <row r="782" spans="1:4">
      <c r="A782" s="97" t="s">
        <v>1059</v>
      </c>
      <c r="B782" s="97">
        <v>9818426165</v>
      </c>
      <c r="C782" s="97" t="s">
        <v>951</v>
      </c>
      <c r="D782" s="47">
        <v>130371</v>
      </c>
    </row>
    <row r="783" spans="1:4">
      <c r="A783" s="97" t="s">
        <v>1060</v>
      </c>
      <c r="B783" s="97">
        <v>9811589447</v>
      </c>
      <c r="C783" s="97" t="s">
        <v>951</v>
      </c>
      <c r="D783" s="47">
        <v>312829</v>
      </c>
    </row>
    <row r="784" spans="1:4">
      <c r="A784" s="97" t="s">
        <v>384</v>
      </c>
      <c r="B784" s="97">
        <v>9818548795</v>
      </c>
      <c r="C784" s="97" t="s">
        <v>951</v>
      </c>
      <c r="D784" s="47">
        <v>477765</v>
      </c>
    </row>
    <row r="785" spans="1:4">
      <c r="A785" s="97" t="s">
        <v>1061</v>
      </c>
      <c r="B785" s="97">
        <v>9873931551</v>
      </c>
      <c r="C785" s="97" t="s">
        <v>951</v>
      </c>
      <c r="D785" s="47">
        <v>130582</v>
      </c>
    </row>
    <row r="786" spans="1:4">
      <c r="A786" s="97" t="s">
        <v>1062</v>
      </c>
      <c r="B786" s="97">
        <v>9873114488</v>
      </c>
      <c r="C786" s="97" t="s">
        <v>951</v>
      </c>
      <c r="D786" s="47">
        <v>453892</v>
      </c>
    </row>
    <row r="787" spans="1:4">
      <c r="A787" s="97" t="s">
        <v>1063</v>
      </c>
      <c r="B787" s="97">
        <v>9815532157</v>
      </c>
      <c r="C787" s="97" t="s">
        <v>951</v>
      </c>
      <c r="D787" s="47">
        <v>459786</v>
      </c>
    </row>
    <row r="788" spans="1:4">
      <c r="A788" s="97" t="s">
        <v>1064</v>
      </c>
      <c r="B788" s="97">
        <v>9811255918</v>
      </c>
      <c r="C788" s="97" t="s">
        <v>951</v>
      </c>
      <c r="D788" s="47">
        <v>412981</v>
      </c>
    </row>
    <row r="789" spans="1:4">
      <c r="A789" s="97" t="s">
        <v>1065</v>
      </c>
      <c r="B789" s="97">
        <v>9811583892</v>
      </c>
      <c r="C789" s="97" t="s">
        <v>951</v>
      </c>
      <c r="D789" s="47">
        <v>225834</v>
      </c>
    </row>
    <row r="790" spans="1:4">
      <c r="A790" s="97" t="s">
        <v>1066</v>
      </c>
      <c r="B790" s="97">
        <v>9655628666</v>
      </c>
      <c r="C790" s="97" t="s">
        <v>951</v>
      </c>
      <c r="D790" s="47">
        <v>208115</v>
      </c>
    </row>
    <row r="791" spans="1:4">
      <c r="A791" s="97" t="s">
        <v>1067</v>
      </c>
      <c r="B791" s="97">
        <v>9915573414</v>
      </c>
      <c r="C791" s="97" t="s">
        <v>951</v>
      </c>
      <c r="D791" s="47">
        <v>296641</v>
      </c>
    </row>
    <row r="792" spans="1:4">
      <c r="A792" s="97" t="s">
        <v>1068</v>
      </c>
      <c r="B792" s="97">
        <v>9582158557</v>
      </c>
      <c r="C792" s="97" t="s">
        <v>951</v>
      </c>
      <c r="D792" s="47">
        <v>121243</v>
      </c>
    </row>
    <row r="793" spans="1:4">
      <c r="A793" s="97" t="s">
        <v>1069</v>
      </c>
      <c r="B793" s="97">
        <v>9815857474</v>
      </c>
      <c r="C793" s="97" t="s">
        <v>951</v>
      </c>
      <c r="D793" s="47">
        <v>280507</v>
      </c>
    </row>
    <row r="794" spans="1:4">
      <c r="A794" s="97" t="s">
        <v>1070</v>
      </c>
      <c r="B794" s="97">
        <v>9891557611</v>
      </c>
      <c r="C794" s="97" t="s">
        <v>951</v>
      </c>
      <c r="D794" s="47">
        <v>196169</v>
      </c>
    </row>
    <row r="795" spans="1:4">
      <c r="A795" s="97" t="s">
        <v>1071</v>
      </c>
      <c r="B795" s="97">
        <v>9811899997</v>
      </c>
      <c r="C795" s="97" t="s">
        <v>951</v>
      </c>
      <c r="D795" s="47">
        <v>167751</v>
      </c>
    </row>
    <row r="796" spans="1:4">
      <c r="A796" s="97" t="s">
        <v>1072</v>
      </c>
      <c r="B796" s="97">
        <v>9315247475</v>
      </c>
      <c r="C796" s="97" t="s">
        <v>951</v>
      </c>
      <c r="D796" s="47">
        <v>359752</v>
      </c>
    </row>
    <row r="797" spans="1:4">
      <c r="A797" s="97" t="s">
        <v>1073</v>
      </c>
      <c r="B797" s="97">
        <v>9815513765</v>
      </c>
      <c r="C797" s="97" t="s">
        <v>951</v>
      </c>
      <c r="D797" s="47">
        <v>150393</v>
      </c>
    </row>
    <row r="798" spans="1:4">
      <c r="A798" s="97" t="s">
        <v>1074</v>
      </c>
      <c r="B798" s="97">
        <v>9995623255</v>
      </c>
      <c r="C798" s="97" t="s">
        <v>951</v>
      </c>
      <c r="D798" s="47">
        <v>451859</v>
      </c>
    </row>
    <row r="799" spans="1:4">
      <c r="A799" s="97" t="s">
        <v>1075</v>
      </c>
      <c r="B799" s="97">
        <v>9811273798</v>
      </c>
      <c r="C799" s="97" t="s">
        <v>951</v>
      </c>
      <c r="D799" s="47">
        <v>276820</v>
      </c>
    </row>
    <row r="800" spans="1:4">
      <c r="A800" s="97" t="s">
        <v>1076</v>
      </c>
      <c r="B800" s="97">
        <v>9915266111</v>
      </c>
      <c r="C800" s="97" t="s">
        <v>951</v>
      </c>
      <c r="D800" s="47">
        <v>183277</v>
      </c>
    </row>
    <row r="801" spans="1:4">
      <c r="A801" s="97" t="s">
        <v>1077</v>
      </c>
      <c r="B801" s="97">
        <v>9899965974</v>
      </c>
      <c r="C801" s="97" t="s">
        <v>951</v>
      </c>
      <c r="D801" s="47">
        <v>191312</v>
      </c>
    </row>
    <row r="802" spans="1:4">
      <c r="A802" s="97" t="s">
        <v>1078</v>
      </c>
      <c r="B802" s="97">
        <v>9915638515</v>
      </c>
      <c r="C802" s="97" t="s">
        <v>951</v>
      </c>
      <c r="D802" s="47">
        <v>342518</v>
      </c>
    </row>
    <row r="803" spans="1:4">
      <c r="A803" s="97" t="s">
        <v>1079</v>
      </c>
      <c r="B803" s="97">
        <v>9999956965</v>
      </c>
      <c r="C803" s="97" t="s">
        <v>951</v>
      </c>
      <c r="D803" s="47">
        <v>166172</v>
      </c>
    </row>
    <row r="804" spans="1:4">
      <c r="A804" s="97" t="s">
        <v>1080</v>
      </c>
      <c r="B804" s="97">
        <v>9871292751</v>
      </c>
      <c r="C804" s="97" t="s">
        <v>951</v>
      </c>
      <c r="D804" s="47">
        <v>275308</v>
      </c>
    </row>
    <row r="805" spans="1:4">
      <c r="A805" s="97" t="s">
        <v>1081</v>
      </c>
      <c r="B805" s="97">
        <v>9971888952</v>
      </c>
      <c r="C805" s="97" t="s">
        <v>951</v>
      </c>
      <c r="D805" s="47">
        <v>272151</v>
      </c>
    </row>
    <row r="806" spans="1:4">
      <c r="A806" s="97" t="s">
        <v>1082</v>
      </c>
      <c r="B806" s="97">
        <v>9818113111</v>
      </c>
      <c r="C806" s="97" t="s">
        <v>951</v>
      </c>
      <c r="D806" s="47">
        <v>301678</v>
      </c>
    </row>
    <row r="807" spans="1:4">
      <c r="A807" s="97" t="s">
        <v>1083</v>
      </c>
      <c r="B807" s="97">
        <v>9873768255</v>
      </c>
      <c r="C807" s="97" t="s">
        <v>951</v>
      </c>
      <c r="D807" s="47">
        <v>233093</v>
      </c>
    </row>
    <row r="808" spans="1:4">
      <c r="A808" s="97" t="s">
        <v>1084</v>
      </c>
      <c r="B808" s="97">
        <v>9818595556</v>
      </c>
      <c r="C808" s="97" t="s">
        <v>951</v>
      </c>
      <c r="D808" s="47">
        <v>431799</v>
      </c>
    </row>
    <row r="809" spans="1:4">
      <c r="A809" s="97" t="s">
        <v>1085</v>
      </c>
      <c r="B809" s="97">
        <v>9811355569</v>
      </c>
      <c r="C809" s="97" t="s">
        <v>951</v>
      </c>
      <c r="D809" s="47">
        <v>271499</v>
      </c>
    </row>
    <row r="810" spans="1:4">
      <c r="A810" s="97" t="s">
        <v>1086</v>
      </c>
      <c r="B810" s="97">
        <v>9815161639</v>
      </c>
      <c r="C810" s="97" t="s">
        <v>951</v>
      </c>
      <c r="D810" s="47">
        <v>122771</v>
      </c>
    </row>
    <row r="811" spans="1:4">
      <c r="A811" s="97" t="s">
        <v>1087</v>
      </c>
      <c r="B811" s="97">
        <v>9313721345</v>
      </c>
      <c r="C811" s="97" t="s">
        <v>951</v>
      </c>
      <c r="D811" s="47">
        <v>301297</v>
      </c>
    </row>
    <row r="812" spans="1:4">
      <c r="A812" s="97" t="s">
        <v>1088</v>
      </c>
      <c r="B812" s="97">
        <v>9815356158</v>
      </c>
      <c r="C812" s="97" t="s">
        <v>951</v>
      </c>
      <c r="D812" s="47">
        <v>205767</v>
      </c>
    </row>
    <row r="813" spans="1:4">
      <c r="A813" s="97" t="s">
        <v>1089</v>
      </c>
      <c r="B813" s="97">
        <v>9815549775</v>
      </c>
      <c r="C813" s="97" t="s">
        <v>951</v>
      </c>
      <c r="D813" s="47">
        <v>409784</v>
      </c>
    </row>
    <row r="814" spans="1:4">
      <c r="A814" s="97" t="s">
        <v>1090</v>
      </c>
      <c r="B814" s="97">
        <v>9815146159</v>
      </c>
      <c r="C814" s="97" t="s">
        <v>951</v>
      </c>
      <c r="D814" s="47">
        <v>142344</v>
      </c>
    </row>
    <row r="815" spans="1:4">
      <c r="A815" s="97" t="s">
        <v>1091</v>
      </c>
      <c r="B815" s="97">
        <v>9871975179</v>
      </c>
      <c r="C815" s="97" t="s">
        <v>951</v>
      </c>
      <c r="D815" s="47">
        <v>245868</v>
      </c>
    </row>
    <row r="816" spans="1:4">
      <c r="A816" s="97" t="s">
        <v>1092</v>
      </c>
      <c r="B816" s="97">
        <v>9215855888</v>
      </c>
      <c r="C816" s="97" t="s">
        <v>951</v>
      </c>
      <c r="D816" s="47">
        <v>497293</v>
      </c>
    </row>
    <row r="817" spans="1:4">
      <c r="A817" s="97" t="s">
        <v>1093</v>
      </c>
      <c r="B817" s="97">
        <v>9811945584</v>
      </c>
      <c r="C817" s="97" t="s">
        <v>951</v>
      </c>
      <c r="D817" s="47">
        <v>106973</v>
      </c>
    </row>
    <row r="818" spans="1:4">
      <c r="A818" s="97" t="s">
        <v>1094</v>
      </c>
      <c r="B818" s="97">
        <v>9815157224</v>
      </c>
      <c r="C818" s="97" t="s">
        <v>951</v>
      </c>
      <c r="D818" s="47">
        <v>328605</v>
      </c>
    </row>
    <row r="819" spans="1:4">
      <c r="A819" s="97" t="s">
        <v>1095</v>
      </c>
      <c r="B819" s="97">
        <v>9255487953</v>
      </c>
      <c r="C819" s="97" t="s">
        <v>951</v>
      </c>
      <c r="D819" s="47">
        <v>155259</v>
      </c>
    </row>
    <row r="820" spans="1:4">
      <c r="A820" s="97" t="s">
        <v>1096</v>
      </c>
      <c r="B820" s="97">
        <v>9818224545</v>
      </c>
      <c r="C820" s="97" t="s">
        <v>951</v>
      </c>
      <c r="D820" s="47">
        <v>131293</v>
      </c>
    </row>
    <row r="821" spans="1:4">
      <c r="A821" s="97" t="s">
        <v>1097</v>
      </c>
      <c r="B821" s="97">
        <v>9811596751</v>
      </c>
      <c r="C821" s="97" t="s">
        <v>951</v>
      </c>
      <c r="D821" s="47">
        <v>324282</v>
      </c>
    </row>
    <row r="822" spans="1:4">
      <c r="A822" s="97" t="s">
        <v>1098</v>
      </c>
      <c r="B822" s="97">
        <v>9811252292</v>
      </c>
      <c r="C822" s="97" t="s">
        <v>951</v>
      </c>
      <c r="D822" s="47">
        <v>324006</v>
      </c>
    </row>
    <row r="823" spans="1:4">
      <c r="A823" s="97" t="s">
        <v>1099</v>
      </c>
      <c r="B823" s="97">
        <v>9871338124</v>
      </c>
      <c r="C823" s="97" t="s">
        <v>951</v>
      </c>
      <c r="D823" s="47">
        <v>178609</v>
      </c>
    </row>
    <row r="824" spans="1:4">
      <c r="A824" s="97" t="s">
        <v>1100</v>
      </c>
      <c r="B824" s="97">
        <v>8865753555</v>
      </c>
      <c r="C824" s="97" t="s">
        <v>951</v>
      </c>
      <c r="D824" s="47">
        <v>487131</v>
      </c>
    </row>
    <row r="825" spans="1:4">
      <c r="A825" s="97" t="s">
        <v>1101</v>
      </c>
      <c r="B825" s="97">
        <v>9958573947</v>
      </c>
      <c r="C825" s="97" t="s">
        <v>951</v>
      </c>
      <c r="D825" s="47">
        <v>218211</v>
      </c>
    </row>
    <row r="826" spans="1:4">
      <c r="A826" s="97" t="s">
        <v>1102</v>
      </c>
      <c r="B826" s="97">
        <v>9654529823</v>
      </c>
      <c r="C826" s="97" t="s">
        <v>951</v>
      </c>
      <c r="D826" s="47">
        <v>189562</v>
      </c>
    </row>
    <row r="827" spans="1:4">
      <c r="A827" s="97" t="s">
        <v>1103</v>
      </c>
      <c r="B827" s="97">
        <v>9958294916</v>
      </c>
      <c r="C827" s="97" t="s">
        <v>951</v>
      </c>
      <c r="D827" s="47">
        <v>383558</v>
      </c>
    </row>
    <row r="828" spans="1:4">
      <c r="A828" s="97" t="s">
        <v>1104</v>
      </c>
      <c r="B828" s="97">
        <v>9313121258</v>
      </c>
      <c r="C828" s="97" t="s">
        <v>951</v>
      </c>
      <c r="D828" s="47">
        <v>371854</v>
      </c>
    </row>
    <row r="829" spans="1:4">
      <c r="A829" s="97" t="s">
        <v>1105</v>
      </c>
      <c r="B829" s="97">
        <v>8527552424</v>
      </c>
      <c r="C829" s="97" t="s">
        <v>951</v>
      </c>
      <c r="D829" s="47">
        <v>257969</v>
      </c>
    </row>
    <row r="830" spans="1:4">
      <c r="A830" s="97" t="s">
        <v>1106</v>
      </c>
      <c r="B830" s="97">
        <v>9818665533</v>
      </c>
      <c r="C830" s="97" t="s">
        <v>951</v>
      </c>
      <c r="D830" s="47">
        <v>367078</v>
      </c>
    </row>
    <row r="831" spans="1:4">
      <c r="A831" s="97" t="s">
        <v>1107</v>
      </c>
      <c r="B831" s="97">
        <v>9871148555</v>
      </c>
      <c r="C831" s="97" t="s">
        <v>951</v>
      </c>
      <c r="D831" s="47">
        <v>177285</v>
      </c>
    </row>
    <row r="832" spans="1:4">
      <c r="A832" s="97" t="s">
        <v>1108</v>
      </c>
      <c r="B832" s="97">
        <v>9868391591</v>
      </c>
      <c r="C832" s="97" t="s">
        <v>951</v>
      </c>
      <c r="D832" s="47">
        <v>474874</v>
      </c>
    </row>
    <row r="833" spans="1:4">
      <c r="A833" s="97" t="s">
        <v>1109</v>
      </c>
      <c r="B833" s="97">
        <v>9891594448</v>
      </c>
      <c r="C833" s="97" t="s">
        <v>951</v>
      </c>
      <c r="D833" s="47">
        <v>284024</v>
      </c>
    </row>
    <row r="834" spans="1:4">
      <c r="A834" s="97" t="s">
        <v>1110</v>
      </c>
      <c r="B834" s="97">
        <v>9711555877</v>
      </c>
      <c r="C834" s="97" t="s">
        <v>951</v>
      </c>
      <c r="D834" s="47">
        <v>333172</v>
      </c>
    </row>
    <row r="835" spans="1:4">
      <c r="A835" s="97" t="s">
        <v>1111</v>
      </c>
      <c r="B835" s="97">
        <v>9811479551</v>
      </c>
      <c r="C835" s="97" t="s">
        <v>951</v>
      </c>
      <c r="D835" s="47">
        <v>156823</v>
      </c>
    </row>
    <row r="836" spans="1:4">
      <c r="A836" s="97" t="s">
        <v>1112</v>
      </c>
      <c r="B836" s="97">
        <v>9815274588</v>
      </c>
      <c r="C836" s="97" t="s">
        <v>951</v>
      </c>
      <c r="D836" s="47">
        <v>294137</v>
      </c>
    </row>
    <row r="837" spans="1:4">
      <c r="A837" s="97" t="s">
        <v>1113</v>
      </c>
      <c r="B837" s="97">
        <v>9815867415</v>
      </c>
      <c r="C837" s="97" t="s">
        <v>951</v>
      </c>
      <c r="D837" s="47">
        <v>168582</v>
      </c>
    </row>
    <row r="838" spans="1:4">
      <c r="A838" s="97" t="s">
        <v>1114</v>
      </c>
      <c r="B838" s="97">
        <v>9811558599</v>
      </c>
      <c r="C838" s="97" t="s">
        <v>951</v>
      </c>
      <c r="D838" s="47">
        <v>184924</v>
      </c>
    </row>
    <row r="839" spans="1:4">
      <c r="A839" s="97" t="s">
        <v>1115</v>
      </c>
      <c r="B839" s="97">
        <v>9815552519</v>
      </c>
      <c r="C839" s="97" t="s">
        <v>951</v>
      </c>
      <c r="D839" s="47">
        <v>433278</v>
      </c>
    </row>
    <row r="840" spans="1:4">
      <c r="A840" s="97" t="s">
        <v>1116</v>
      </c>
      <c r="B840" s="97">
        <v>9871349915</v>
      </c>
      <c r="C840" s="97" t="s">
        <v>951</v>
      </c>
      <c r="D840" s="47">
        <v>201473</v>
      </c>
    </row>
    <row r="841" spans="1:4">
      <c r="A841" s="97" t="s">
        <v>1117</v>
      </c>
      <c r="B841" s="97">
        <v>9811166996</v>
      </c>
      <c r="C841" s="97" t="s">
        <v>951</v>
      </c>
      <c r="D841" s="47">
        <v>290618</v>
      </c>
    </row>
    <row r="842" spans="1:4">
      <c r="A842" s="97" t="s">
        <v>1118</v>
      </c>
      <c r="B842" s="97">
        <v>9815571255</v>
      </c>
      <c r="C842" s="97" t="s">
        <v>951</v>
      </c>
      <c r="D842" s="47">
        <v>459228</v>
      </c>
    </row>
    <row r="843" spans="1:4">
      <c r="A843" s="97" t="s">
        <v>1119</v>
      </c>
      <c r="B843" s="97">
        <v>9811157585</v>
      </c>
      <c r="C843" s="97" t="s">
        <v>951</v>
      </c>
      <c r="D843" s="47">
        <v>425956</v>
      </c>
    </row>
    <row r="844" spans="1:4">
      <c r="A844" s="97" t="s">
        <v>1120</v>
      </c>
      <c r="B844" s="97">
        <v>9818471185</v>
      </c>
      <c r="C844" s="97" t="s">
        <v>951</v>
      </c>
      <c r="D844" s="47">
        <v>192816</v>
      </c>
    </row>
    <row r="845" spans="1:4">
      <c r="A845" s="97" t="s">
        <v>1121</v>
      </c>
      <c r="B845" s="97">
        <v>9815575275</v>
      </c>
      <c r="C845" s="97" t="s">
        <v>951</v>
      </c>
      <c r="D845" s="47">
        <v>421841</v>
      </c>
    </row>
    <row r="846" spans="1:4">
      <c r="A846" s="97" t="s">
        <v>1122</v>
      </c>
      <c r="B846" s="97">
        <v>9899985441</v>
      </c>
      <c r="C846" s="97" t="s">
        <v>951</v>
      </c>
      <c r="D846" s="47">
        <v>268895</v>
      </c>
    </row>
    <row r="847" spans="1:4">
      <c r="A847" s="97" t="s">
        <v>1123</v>
      </c>
      <c r="B847" s="97">
        <v>9815159874</v>
      </c>
      <c r="C847" s="97" t="s">
        <v>951</v>
      </c>
      <c r="D847" s="47">
        <v>390256</v>
      </c>
    </row>
    <row r="848" spans="1:4">
      <c r="A848" s="97" t="s">
        <v>1124</v>
      </c>
      <c r="B848" s="97">
        <v>9599623944</v>
      </c>
      <c r="C848" s="97" t="s">
        <v>951</v>
      </c>
      <c r="D848" s="47">
        <v>304727</v>
      </c>
    </row>
    <row r="849" spans="1:4">
      <c r="A849" s="97" t="s">
        <v>1125</v>
      </c>
      <c r="B849" s="97">
        <v>9811594531</v>
      </c>
      <c r="C849" s="97" t="s">
        <v>951</v>
      </c>
      <c r="D849" s="47">
        <v>453518</v>
      </c>
    </row>
    <row r="850" spans="1:4">
      <c r="A850" s="97" t="s">
        <v>1126</v>
      </c>
      <c r="B850" s="97">
        <v>9815545423</v>
      </c>
      <c r="C850" s="97" t="s">
        <v>951</v>
      </c>
      <c r="D850" s="47">
        <v>304524</v>
      </c>
    </row>
    <row r="851" spans="1:4">
      <c r="A851" s="97" t="s">
        <v>1127</v>
      </c>
      <c r="B851" s="97">
        <v>9313887657</v>
      </c>
      <c r="C851" s="97" t="s">
        <v>951</v>
      </c>
      <c r="D851" s="47">
        <v>330504</v>
      </c>
    </row>
    <row r="852" spans="1:4">
      <c r="A852" s="97" t="s">
        <v>1128</v>
      </c>
      <c r="B852" s="97">
        <v>9811272245</v>
      </c>
      <c r="C852" s="97" t="s">
        <v>951</v>
      </c>
      <c r="D852" s="47">
        <v>427194</v>
      </c>
    </row>
    <row r="853" spans="1:4">
      <c r="A853" s="97" t="s">
        <v>1129</v>
      </c>
      <c r="B853" s="97">
        <v>8855533244</v>
      </c>
      <c r="C853" s="97" t="s">
        <v>951</v>
      </c>
      <c r="D853" s="47">
        <v>361395</v>
      </c>
    </row>
    <row r="854" spans="1:4">
      <c r="A854" s="97" t="s">
        <v>1130</v>
      </c>
      <c r="B854" s="97">
        <v>9899685388</v>
      </c>
      <c r="C854" s="97" t="s">
        <v>951</v>
      </c>
      <c r="D854" s="47">
        <v>417313</v>
      </c>
    </row>
    <row r="855" spans="1:4">
      <c r="A855" s="97" t="s">
        <v>1131</v>
      </c>
      <c r="B855" s="97">
        <v>9312225596</v>
      </c>
      <c r="C855" s="97" t="s">
        <v>951</v>
      </c>
      <c r="D855" s="47">
        <v>187151</v>
      </c>
    </row>
    <row r="856" spans="1:4">
      <c r="A856" s="97" t="s">
        <v>1132</v>
      </c>
      <c r="B856" s="97">
        <v>9312554254</v>
      </c>
      <c r="C856" s="97" t="s">
        <v>951</v>
      </c>
      <c r="D856" s="47">
        <v>478595</v>
      </c>
    </row>
    <row r="857" spans="1:4">
      <c r="A857" s="97" t="s">
        <v>1133</v>
      </c>
      <c r="B857" s="97">
        <v>9582158415</v>
      </c>
      <c r="C857" s="97" t="s">
        <v>951</v>
      </c>
      <c r="D857" s="47">
        <v>110630</v>
      </c>
    </row>
    <row r="858" spans="1:4">
      <c r="A858" s="97" t="s">
        <v>1134</v>
      </c>
      <c r="B858" s="97">
        <v>9868541255</v>
      </c>
      <c r="C858" s="97" t="s">
        <v>951</v>
      </c>
      <c r="D858" s="47">
        <v>130475</v>
      </c>
    </row>
    <row r="859" spans="1:4">
      <c r="A859" s="97" t="s">
        <v>487</v>
      </c>
      <c r="B859" s="97">
        <v>9717173457</v>
      </c>
      <c r="C859" s="97" t="s">
        <v>951</v>
      </c>
      <c r="D859" s="47">
        <v>198931</v>
      </c>
    </row>
    <row r="860" spans="1:4">
      <c r="A860" s="97" t="s">
        <v>1135</v>
      </c>
      <c r="B860" s="97">
        <v>9899993684</v>
      </c>
      <c r="C860" s="97" t="s">
        <v>951</v>
      </c>
      <c r="D860" s="47">
        <v>474143</v>
      </c>
    </row>
    <row r="861" spans="1:4">
      <c r="A861" s="97" t="s">
        <v>1136</v>
      </c>
      <c r="B861" s="97">
        <v>9899886488</v>
      </c>
      <c r="C861" s="97" t="s">
        <v>951</v>
      </c>
      <c r="D861" s="47">
        <v>332614</v>
      </c>
    </row>
    <row r="862" spans="1:4">
      <c r="A862" s="97" t="s">
        <v>1137</v>
      </c>
      <c r="B862" s="97">
        <v>9873838111</v>
      </c>
      <c r="C862" s="97" t="s">
        <v>951</v>
      </c>
      <c r="D862" s="47">
        <v>259608</v>
      </c>
    </row>
    <row r="863" spans="1:4">
      <c r="A863" s="97" t="s">
        <v>1138</v>
      </c>
      <c r="B863" s="97">
        <v>9815731941</v>
      </c>
      <c r="C863" s="97" t="s">
        <v>951</v>
      </c>
      <c r="D863" s="47">
        <v>149181</v>
      </c>
    </row>
    <row r="864" spans="1:4">
      <c r="A864" s="97" t="s">
        <v>1139</v>
      </c>
      <c r="B864" s="97">
        <v>9815582448</v>
      </c>
      <c r="C864" s="97" t="s">
        <v>951</v>
      </c>
      <c r="D864" s="47">
        <v>190249</v>
      </c>
    </row>
    <row r="865" spans="1:4">
      <c r="A865" s="97" t="s">
        <v>1140</v>
      </c>
      <c r="B865" s="97">
        <v>9868282377</v>
      </c>
      <c r="C865" s="97" t="s">
        <v>951</v>
      </c>
      <c r="D865" s="47">
        <v>162627</v>
      </c>
    </row>
    <row r="866" spans="1:4">
      <c r="A866" s="97" t="s">
        <v>1141</v>
      </c>
      <c r="B866" s="97">
        <v>9811586282</v>
      </c>
      <c r="C866" s="97" t="s">
        <v>951</v>
      </c>
      <c r="D866" s="47">
        <v>324729</v>
      </c>
    </row>
    <row r="867" spans="1:4">
      <c r="A867" s="97" t="s">
        <v>1142</v>
      </c>
      <c r="B867" s="97">
        <v>9958294955</v>
      </c>
      <c r="C867" s="97" t="s">
        <v>951</v>
      </c>
      <c r="D867" s="47">
        <v>377841</v>
      </c>
    </row>
    <row r="868" spans="1:4">
      <c r="A868" s="97" t="s">
        <v>1143</v>
      </c>
      <c r="B868" s="97">
        <v>9995169155</v>
      </c>
      <c r="C868" s="97" t="s">
        <v>951</v>
      </c>
      <c r="D868" s="47">
        <v>184736</v>
      </c>
    </row>
    <row r="869" spans="1:4">
      <c r="A869" s="97" t="s">
        <v>1144</v>
      </c>
      <c r="B869" s="97">
        <v>9873515116</v>
      </c>
      <c r="C869" s="97" t="s">
        <v>951</v>
      </c>
      <c r="D869" s="47">
        <v>188189</v>
      </c>
    </row>
    <row r="870" spans="1:4">
      <c r="A870" s="97" t="s">
        <v>1145</v>
      </c>
      <c r="B870" s="97">
        <v>9999429191</v>
      </c>
      <c r="C870" s="97" t="s">
        <v>951</v>
      </c>
      <c r="D870" s="47">
        <v>125927</v>
      </c>
    </row>
    <row r="871" spans="1:4">
      <c r="A871" s="97" t="s">
        <v>1146</v>
      </c>
      <c r="B871" s="97">
        <v>9811884122</v>
      </c>
      <c r="C871" s="97" t="s">
        <v>951</v>
      </c>
      <c r="D871" s="47">
        <v>411671</v>
      </c>
    </row>
    <row r="872" spans="1:4">
      <c r="A872" s="97" t="s">
        <v>1147</v>
      </c>
      <c r="B872" s="97">
        <v>9312724216</v>
      </c>
      <c r="C872" s="97" t="s">
        <v>951</v>
      </c>
      <c r="D872" s="47">
        <v>237744</v>
      </c>
    </row>
    <row r="873" spans="1:4">
      <c r="A873" s="97" t="s">
        <v>1148</v>
      </c>
      <c r="B873" s="97">
        <v>9818635544</v>
      </c>
      <c r="C873" s="97" t="s">
        <v>951</v>
      </c>
      <c r="D873" s="47">
        <v>101353</v>
      </c>
    </row>
    <row r="874" spans="1:4">
      <c r="A874" s="97" t="s">
        <v>1149</v>
      </c>
      <c r="B874" s="97">
        <v>9355876836</v>
      </c>
      <c r="C874" s="97" t="s">
        <v>951</v>
      </c>
      <c r="D874" s="47">
        <v>323136</v>
      </c>
    </row>
    <row r="875" spans="1:4">
      <c r="A875" s="97" t="s">
        <v>1150</v>
      </c>
      <c r="B875" s="97">
        <v>9815221934</v>
      </c>
      <c r="C875" s="97" t="s">
        <v>951</v>
      </c>
      <c r="D875" s="47">
        <v>156489</v>
      </c>
    </row>
    <row r="876" spans="1:4">
      <c r="A876" s="97" t="s">
        <v>1151</v>
      </c>
      <c r="B876" s="97">
        <v>9815511551</v>
      </c>
      <c r="C876" s="97" t="s">
        <v>951</v>
      </c>
      <c r="D876" s="47">
        <v>406012</v>
      </c>
    </row>
    <row r="877" spans="1:4">
      <c r="A877" s="97" t="s">
        <v>1152</v>
      </c>
      <c r="B877" s="97">
        <v>9953639985</v>
      </c>
      <c r="C877" s="97" t="s">
        <v>951</v>
      </c>
      <c r="D877" s="47">
        <v>414672</v>
      </c>
    </row>
    <row r="878" spans="1:4">
      <c r="A878" s="97" t="s">
        <v>1153</v>
      </c>
      <c r="B878" s="97">
        <v>9818158845</v>
      </c>
      <c r="C878" s="97" t="s">
        <v>951</v>
      </c>
      <c r="D878" s="47">
        <v>492519</v>
      </c>
    </row>
    <row r="879" spans="1:4">
      <c r="A879" s="97" t="s">
        <v>1154</v>
      </c>
      <c r="B879" s="97">
        <v>9815181365</v>
      </c>
      <c r="C879" s="97" t="s">
        <v>951</v>
      </c>
      <c r="D879" s="47">
        <v>129368</v>
      </c>
    </row>
    <row r="880" spans="1:4">
      <c r="A880" s="97" t="s">
        <v>1155</v>
      </c>
      <c r="B880" s="97">
        <v>9815758231</v>
      </c>
      <c r="C880" s="97" t="s">
        <v>951</v>
      </c>
      <c r="D880" s="47">
        <v>442613</v>
      </c>
    </row>
    <row r="881" spans="1:4">
      <c r="A881" s="97" t="s">
        <v>1156</v>
      </c>
      <c r="B881" s="97">
        <v>9811515256</v>
      </c>
      <c r="C881" s="97" t="s">
        <v>951</v>
      </c>
      <c r="D881" s="47">
        <v>157663</v>
      </c>
    </row>
    <row r="882" spans="1:4">
      <c r="A882" s="97" t="s">
        <v>1157</v>
      </c>
      <c r="B882" s="97">
        <v>9899548375</v>
      </c>
      <c r="C882" s="97" t="s">
        <v>951</v>
      </c>
      <c r="D882" s="47">
        <v>222696</v>
      </c>
    </row>
    <row r="883" spans="1:4">
      <c r="A883" s="97" t="s">
        <v>1158</v>
      </c>
      <c r="B883" s="97">
        <v>9815563555</v>
      </c>
      <c r="C883" s="97" t="s">
        <v>951</v>
      </c>
      <c r="D883" s="47">
        <v>487599</v>
      </c>
    </row>
    <row r="884" spans="1:4">
      <c r="A884" s="97" t="s">
        <v>1159</v>
      </c>
      <c r="B884" s="97">
        <v>9815188929</v>
      </c>
      <c r="C884" s="97" t="s">
        <v>951</v>
      </c>
      <c r="D884" s="47">
        <v>184111</v>
      </c>
    </row>
    <row r="885" spans="1:4">
      <c r="A885" s="97" t="s">
        <v>1160</v>
      </c>
      <c r="B885" s="97">
        <v>9818758151</v>
      </c>
      <c r="C885" s="97" t="s">
        <v>951</v>
      </c>
      <c r="D885" s="47">
        <v>207750</v>
      </c>
    </row>
    <row r="886" spans="1:4">
      <c r="A886" s="97" t="s">
        <v>1161</v>
      </c>
      <c r="B886" s="97">
        <v>9815599511</v>
      </c>
      <c r="C886" s="97" t="s">
        <v>951</v>
      </c>
      <c r="D886" s="47">
        <v>333304</v>
      </c>
    </row>
    <row r="887" spans="1:4">
      <c r="A887" s="97" t="s">
        <v>1162</v>
      </c>
      <c r="B887" s="97">
        <v>9818185685</v>
      </c>
      <c r="C887" s="97" t="s">
        <v>951</v>
      </c>
      <c r="D887" s="47">
        <v>426817</v>
      </c>
    </row>
    <row r="888" spans="1:4">
      <c r="A888" s="97" t="s">
        <v>1163</v>
      </c>
      <c r="B888" s="97">
        <v>9958591741</v>
      </c>
      <c r="C888" s="97" t="s">
        <v>951</v>
      </c>
      <c r="D888" s="47">
        <v>152134</v>
      </c>
    </row>
    <row r="889" spans="1:4">
      <c r="A889" s="97" t="s">
        <v>1164</v>
      </c>
      <c r="B889" s="97">
        <v>9871698428</v>
      </c>
      <c r="C889" s="97" t="s">
        <v>951</v>
      </c>
      <c r="D889" s="47">
        <v>213850</v>
      </c>
    </row>
    <row r="890" spans="1:4">
      <c r="A890" s="97" t="s">
        <v>1165</v>
      </c>
      <c r="B890" s="97">
        <v>8855515544</v>
      </c>
      <c r="C890" s="97" t="s">
        <v>951</v>
      </c>
      <c r="D890" s="47">
        <v>425991</v>
      </c>
    </row>
    <row r="891" spans="1:4">
      <c r="A891" s="97" t="s">
        <v>1166</v>
      </c>
      <c r="B891" s="97">
        <v>9811182235</v>
      </c>
      <c r="C891" s="97" t="s">
        <v>951</v>
      </c>
      <c r="D891" s="47">
        <v>374140</v>
      </c>
    </row>
    <row r="892" spans="1:4">
      <c r="A892" s="97" t="s">
        <v>1167</v>
      </c>
      <c r="B892" s="97">
        <v>9815563214</v>
      </c>
      <c r="C892" s="97" t="s">
        <v>951</v>
      </c>
      <c r="D892" s="47">
        <v>268888</v>
      </c>
    </row>
    <row r="893" spans="1:4">
      <c r="A893" s="97" t="s">
        <v>1168</v>
      </c>
      <c r="B893" s="97">
        <v>9999517658</v>
      </c>
      <c r="C893" s="97" t="s">
        <v>951</v>
      </c>
      <c r="D893" s="47">
        <v>170027</v>
      </c>
    </row>
    <row r="894" spans="1:4">
      <c r="A894" s="97" t="s">
        <v>1169</v>
      </c>
      <c r="B894" s="97">
        <v>9815533633</v>
      </c>
      <c r="C894" s="97" t="s">
        <v>951</v>
      </c>
      <c r="D894" s="47">
        <v>350489</v>
      </c>
    </row>
    <row r="895" spans="1:4">
      <c r="A895" s="97" t="s">
        <v>1170</v>
      </c>
      <c r="B895" s="97">
        <v>9711547524</v>
      </c>
      <c r="C895" s="97" t="s">
        <v>951</v>
      </c>
      <c r="D895" s="47">
        <v>459038</v>
      </c>
    </row>
    <row r="896" spans="1:4">
      <c r="A896" s="97" t="s">
        <v>1171</v>
      </c>
      <c r="B896" s="97">
        <v>9999438385</v>
      </c>
      <c r="C896" s="97" t="s">
        <v>951</v>
      </c>
      <c r="D896" s="47">
        <v>316348</v>
      </c>
    </row>
    <row r="897" spans="1:4">
      <c r="A897" s="97" t="s">
        <v>1172</v>
      </c>
      <c r="B897" s="97">
        <v>9818915173</v>
      </c>
      <c r="C897" s="97" t="s">
        <v>951</v>
      </c>
      <c r="D897" s="47">
        <v>194946</v>
      </c>
    </row>
    <row r="898" spans="1:4">
      <c r="A898" s="97" t="s">
        <v>1173</v>
      </c>
      <c r="B898" s="97">
        <v>9312511883</v>
      </c>
      <c r="C898" s="97" t="s">
        <v>951</v>
      </c>
      <c r="D898" s="47">
        <v>275116</v>
      </c>
    </row>
    <row r="899" spans="1:4">
      <c r="A899" s="97" t="s">
        <v>1174</v>
      </c>
      <c r="B899" s="97">
        <v>9811273535</v>
      </c>
      <c r="C899" s="97" t="s">
        <v>951</v>
      </c>
      <c r="D899" s="47">
        <v>381184</v>
      </c>
    </row>
    <row r="900" spans="1:4">
      <c r="A900" s="97" t="s">
        <v>1175</v>
      </c>
      <c r="B900" s="97">
        <v>9815552911</v>
      </c>
      <c r="C900" s="97" t="s">
        <v>951</v>
      </c>
      <c r="D900" s="47">
        <v>258414</v>
      </c>
    </row>
    <row r="901" spans="1:4">
      <c r="A901" s="97" t="s">
        <v>1176</v>
      </c>
      <c r="B901" s="97">
        <v>8855324443</v>
      </c>
      <c r="C901" s="97" t="s">
        <v>951</v>
      </c>
      <c r="D901" s="47">
        <v>355258</v>
      </c>
    </row>
    <row r="902" spans="1:4">
      <c r="A902" s="97" t="s">
        <v>1177</v>
      </c>
      <c r="B902" s="97">
        <v>9815283153</v>
      </c>
      <c r="C902" s="97" t="s">
        <v>951</v>
      </c>
      <c r="D902" s="47">
        <v>485303</v>
      </c>
    </row>
    <row r="903" spans="1:4">
      <c r="A903" s="97" t="s">
        <v>1178</v>
      </c>
      <c r="B903" s="97">
        <v>9915377448</v>
      </c>
      <c r="C903" s="97" t="s">
        <v>951</v>
      </c>
      <c r="D903" s="47">
        <v>171711</v>
      </c>
    </row>
    <row r="904" spans="1:4">
      <c r="A904" s="97" t="s">
        <v>1179</v>
      </c>
      <c r="B904" s="97">
        <v>9999788949</v>
      </c>
      <c r="C904" s="97" t="s">
        <v>951</v>
      </c>
      <c r="D904" s="47">
        <v>298338</v>
      </c>
    </row>
    <row r="905" spans="1:4">
      <c r="A905" s="97" t="s">
        <v>1180</v>
      </c>
      <c r="B905" s="97">
        <v>9711298556</v>
      </c>
      <c r="C905" s="97" t="s">
        <v>951</v>
      </c>
      <c r="D905" s="47">
        <v>311225</v>
      </c>
    </row>
    <row r="906" spans="1:4">
      <c r="A906" s="97" t="s">
        <v>1181</v>
      </c>
      <c r="B906" s="97">
        <v>9717557446</v>
      </c>
      <c r="C906" s="97" t="s">
        <v>951</v>
      </c>
      <c r="D906" s="47">
        <v>189122</v>
      </c>
    </row>
    <row r="907" spans="1:4">
      <c r="A907" s="97" t="s">
        <v>1182</v>
      </c>
      <c r="B907" s="97">
        <v>9815169165</v>
      </c>
      <c r="C907" s="97" t="s">
        <v>951</v>
      </c>
      <c r="D907" s="47">
        <v>123996</v>
      </c>
    </row>
    <row r="908" spans="1:4">
      <c r="A908" s="97" t="s">
        <v>1183</v>
      </c>
      <c r="B908" s="97">
        <v>9811155587</v>
      </c>
      <c r="C908" s="97" t="s">
        <v>951</v>
      </c>
      <c r="D908" s="47">
        <v>362044</v>
      </c>
    </row>
    <row r="909" spans="1:4">
      <c r="A909" s="97" t="s">
        <v>1184</v>
      </c>
      <c r="B909" s="97">
        <v>9915828885</v>
      </c>
      <c r="C909" s="97" t="s">
        <v>951</v>
      </c>
      <c r="D909" s="47">
        <v>288346</v>
      </c>
    </row>
    <row r="910" spans="1:4">
      <c r="A910" s="97" t="s">
        <v>1185</v>
      </c>
      <c r="B910" s="97">
        <v>9915455443</v>
      </c>
      <c r="C910" s="97" t="s">
        <v>951</v>
      </c>
      <c r="D910" s="47">
        <v>361887</v>
      </c>
    </row>
    <row r="911" spans="1:4">
      <c r="A911" s="97" t="s">
        <v>1186</v>
      </c>
      <c r="B911" s="97">
        <v>9995168916</v>
      </c>
      <c r="C911" s="97" t="s">
        <v>951</v>
      </c>
      <c r="D911" s="47">
        <v>126813</v>
      </c>
    </row>
    <row r="912" spans="1:4">
      <c r="A912" s="97" t="s">
        <v>1187</v>
      </c>
      <c r="B912" s="97">
        <v>9818782222</v>
      </c>
      <c r="C912" s="97" t="s">
        <v>951</v>
      </c>
      <c r="D912" s="47">
        <v>494590</v>
      </c>
    </row>
    <row r="913" spans="1:4">
      <c r="A913" s="97" t="s">
        <v>1188</v>
      </c>
      <c r="B913" s="97">
        <v>9971597679</v>
      </c>
      <c r="C913" s="97" t="s">
        <v>951</v>
      </c>
      <c r="D913" s="47">
        <v>270420</v>
      </c>
    </row>
    <row r="914" spans="1:4">
      <c r="A914" s="97" t="s">
        <v>1189</v>
      </c>
      <c r="B914" s="97">
        <v>9871158274</v>
      </c>
      <c r="C914" s="97" t="s">
        <v>951</v>
      </c>
      <c r="D914" s="47">
        <v>165128</v>
      </c>
    </row>
    <row r="915" spans="1:4">
      <c r="A915" s="97" t="s">
        <v>1190</v>
      </c>
      <c r="B915" s="97">
        <v>9815268625</v>
      </c>
      <c r="C915" s="97" t="s">
        <v>951</v>
      </c>
      <c r="D915" s="47">
        <v>346731</v>
      </c>
    </row>
    <row r="916" spans="1:4">
      <c r="A916" s="97" t="s">
        <v>1191</v>
      </c>
      <c r="B916" s="97">
        <v>9871148646</v>
      </c>
      <c r="C916" s="97" t="s">
        <v>951</v>
      </c>
      <c r="D916" s="47">
        <v>347714</v>
      </c>
    </row>
    <row r="917" spans="1:4">
      <c r="A917" s="97" t="s">
        <v>1192</v>
      </c>
      <c r="B917" s="97">
        <v>9873995599</v>
      </c>
      <c r="C917" s="97" t="s">
        <v>951</v>
      </c>
      <c r="D917" s="47">
        <v>328802</v>
      </c>
    </row>
    <row r="918" spans="1:4">
      <c r="A918" s="97" t="s">
        <v>1193</v>
      </c>
      <c r="B918" s="97">
        <v>9999975557</v>
      </c>
      <c r="C918" s="97" t="s">
        <v>951</v>
      </c>
      <c r="D918" s="47">
        <v>361580</v>
      </c>
    </row>
    <row r="919" spans="1:4">
      <c r="A919" s="97" t="s">
        <v>1194</v>
      </c>
      <c r="B919" s="97">
        <v>9815235854</v>
      </c>
      <c r="C919" s="97" t="s">
        <v>951</v>
      </c>
      <c r="D919" s="47">
        <v>334998</v>
      </c>
    </row>
    <row r="920" spans="1:4">
      <c r="A920" s="97" t="s">
        <v>1195</v>
      </c>
      <c r="B920" s="97">
        <v>9655568788</v>
      </c>
      <c r="C920" s="97" t="s">
        <v>951</v>
      </c>
      <c r="D920" s="47">
        <v>283576</v>
      </c>
    </row>
    <row r="921" spans="1:4">
      <c r="A921" s="97" t="s">
        <v>1196</v>
      </c>
      <c r="B921" s="97">
        <v>9811835819</v>
      </c>
      <c r="C921" s="97" t="s">
        <v>951</v>
      </c>
      <c r="D921" s="47">
        <v>164706</v>
      </c>
    </row>
    <row r="922" spans="1:4">
      <c r="A922" s="97" t="s">
        <v>1197</v>
      </c>
      <c r="B922" s="97">
        <v>9815556115</v>
      </c>
      <c r="C922" s="97" t="s">
        <v>951</v>
      </c>
      <c r="D922" s="47">
        <v>469642</v>
      </c>
    </row>
    <row r="923" spans="1:4">
      <c r="A923" s="97" t="s">
        <v>1198</v>
      </c>
      <c r="B923" s="97">
        <v>9999554545</v>
      </c>
      <c r="C923" s="97" t="s">
        <v>951</v>
      </c>
      <c r="D923" s="47">
        <v>402392</v>
      </c>
    </row>
    <row r="924" spans="1:4">
      <c r="A924" s="97" t="s">
        <v>1199</v>
      </c>
      <c r="B924" s="97">
        <v>9899222555</v>
      </c>
      <c r="C924" s="97" t="s">
        <v>951</v>
      </c>
      <c r="D924" s="47">
        <v>328711</v>
      </c>
    </row>
    <row r="925" spans="1:4">
      <c r="A925" s="97" t="s">
        <v>1200</v>
      </c>
      <c r="B925" s="97">
        <v>9815298945</v>
      </c>
      <c r="C925" s="97" t="s">
        <v>951</v>
      </c>
      <c r="D925" s="47">
        <v>100285</v>
      </c>
    </row>
    <row r="926" spans="1:4">
      <c r="A926" s="97" t="s">
        <v>1201</v>
      </c>
      <c r="B926" s="97">
        <v>9911886577</v>
      </c>
      <c r="C926" s="97" t="s">
        <v>951</v>
      </c>
      <c r="D926" s="47">
        <v>476925</v>
      </c>
    </row>
    <row r="927" spans="1:4">
      <c r="A927" s="97" t="s">
        <v>1202</v>
      </c>
      <c r="B927" s="97">
        <v>9213355155</v>
      </c>
      <c r="C927" s="97" t="s">
        <v>951</v>
      </c>
      <c r="D927" s="47">
        <v>192284</v>
      </c>
    </row>
    <row r="928" spans="1:4">
      <c r="A928" s="97" t="s">
        <v>1203</v>
      </c>
      <c r="B928" s="97">
        <v>9899486271</v>
      </c>
      <c r="C928" s="97" t="s">
        <v>951</v>
      </c>
      <c r="D928" s="47">
        <v>355555</v>
      </c>
    </row>
    <row r="929" spans="1:4">
      <c r="A929" s="97" t="s">
        <v>1204</v>
      </c>
      <c r="B929" s="97">
        <v>9871378586</v>
      </c>
      <c r="C929" s="97" t="s">
        <v>951</v>
      </c>
      <c r="D929" s="47">
        <v>111804</v>
      </c>
    </row>
    <row r="930" spans="1:4">
      <c r="A930" s="97" t="s">
        <v>1205</v>
      </c>
      <c r="B930" s="97">
        <v>9873662566</v>
      </c>
      <c r="C930" s="97" t="s">
        <v>951</v>
      </c>
      <c r="D930" s="47">
        <v>406021</v>
      </c>
    </row>
    <row r="931" spans="1:4">
      <c r="A931" s="97" t="s">
        <v>1206</v>
      </c>
      <c r="B931" s="97">
        <v>9312455877</v>
      </c>
      <c r="C931" s="97" t="s">
        <v>951</v>
      </c>
      <c r="D931" s="47">
        <v>181013</v>
      </c>
    </row>
    <row r="932" spans="1:4">
      <c r="A932" s="97" t="s">
        <v>1207</v>
      </c>
      <c r="B932" s="97">
        <v>9815222215</v>
      </c>
      <c r="C932" s="97" t="s">
        <v>951</v>
      </c>
      <c r="D932" s="47">
        <v>211531</v>
      </c>
    </row>
    <row r="933" spans="1:4">
      <c r="A933" s="97" t="s">
        <v>1208</v>
      </c>
      <c r="B933" s="97">
        <v>9315466465</v>
      </c>
      <c r="C933" s="97" t="s">
        <v>951</v>
      </c>
      <c r="D933" s="47">
        <v>113040</v>
      </c>
    </row>
    <row r="934" spans="1:4">
      <c r="A934" s="97" t="s">
        <v>1209</v>
      </c>
      <c r="B934" s="97">
        <v>9891161349</v>
      </c>
      <c r="C934" s="97" t="s">
        <v>951</v>
      </c>
      <c r="D934" s="47">
        <v>113046</v>
      </c>
    </row>
    <row r="935" spans="1:4">
      <c r="A935" s="97" t="s">
        <v>1210</v>
      </c>
      <c r="B935" s="97">
        <v>9718852477</v>
      </c>
      <c r="C935" s="97" t="s">
        <v>951</v>
      </c>
      <c r="D935" s="47">
        <v>162717</v>
      </c>
    </row>
    <row r="936" spans="1:4">
      <c r="A936" s="97" t="s">
        <v>1211</v>
      </c>
      <c r="B936" s="97">
        <v>9815769955</v>
      </c>
      <c r="C936" s="97" t="s">
        <v>951</v>
      </c>
      <c r="D936" s="47">
        <v>185866</v>
      </c>
    </row>
    <row r="937" spans="1:4">
      <c r="A937" s="97" t="s">
        <v>1212</v>
      </c>
      <c r="B937" s="97">
        <v>9999997457</v>
      </c>
      <c r="C937" s="97" t="s">
        <v>951</v>
      </c>
      <c r="D937" s="47">
        <v>178409</v>
      </c>
    </row>
    <row r="938" spans="1:4">
      <c r="A938" s="97" t="s">
        <v>1213</v>
      </c>
      <c r="B938" s="97">
        <v>9971646815</v>
      </c>
      <c r="C938" s="97" t="s">
        <v>951</v>
      </c>
      <c r="D938" s="47">
        <v>224079</v>
      </c>
    </row>
    <row r="939" spans="1:4">
      <c r="A939" s="97" t="s">
        <v>1214</v>
      </c>
      <c r="B939" s="97">
        <v>9815483846</v>
      </c>
      <c r="C939" s="97" t="s">
        <v>951</v>
      </c>
      <c r="D939" s="47">
        <v>465699</v>
      </c>
    </row>
    <row r="940" spans="1:4">
      <c r="A940" s="97" t="s">
        <v>1215</v>
      </c>
      <c r="B940" s="97">
        <v>9313565757</v>
      </c>
      <c r="C940" s="97" t="s">
        <v>951</v>
      </c>
      <c r="D940" s="47">
        <v>455216</v>
      </c>
    </row>
    <row r="941" spans="1:4">
      <c r="A941" s="97" t="s">
        <v>1216</v>
      </c>
      <c r="B941" s="97">
        <v>9873622319</v>
      </c>
      <c r="C941" s="97" t="s">
        <v>951</v>
      </c>
      <c r="D941" s="47">
        <v>294938</v>
      </c>
    </row>
    <row r="942" spans="1:4">
      <c r="A942" s="97" t="s">
        <v>1217</v>
      </c>
      <c r="B942" s="97">
        <v>9815885887</v>
      </c>
      <c r="C942" s="97" t="s">
        <v>951</v>
      </c>
      <c r="D942" s="47">
        <v>201652</v>
      </c>
    </row>
    <row r="943" spans="1:4">
      <c r="A943" s="97" t="s">
        <v>1218</v>
      </c>
      <c r="B943" s="97">
        <v>9999915344</v>
      </c>
      <c r="C943" s="97" t="s">
        <v>951</v>
      </c>
      <c r="D943" s="47">
        <v>477467</v>
      </c>
    </row>
    <row r="944" spans="1:4">
      <c r="A944" s="97" t="s">
        <v>1219</v>
      </c>
      <c r="B944" s="97">
        <v>9815711273</v>
      </c>
      <c r="C944" s="97" t="s">
        <v>951</v>
      </c>
      <c r="D944" s="47">
        <v>275538</v>
      </c>
    </row>
    <row r="945" spans="1:4">
      <c r="A945" s="97" t="s">
        <v>1220</v>
      </c>
      <c r="B945" s="97">
        <v>9818132822</v>
      </c>
      <c r="C945" s="97" t="s">
        <v>951</v>
      </c>
      <c r="D945" s="47">
        <v>356159</v>
      </c>
    </row>
    <row r="946" spans="1:4">
      <c r="A946" s="97" t="s">
        <v>1221</v>
      </c>
      <c r="B946" s="97">
        <v>9655695338</v>
      </c>
      <c r="C946" s="97" t="s">
        <v>951</v>
      </c>
      <c r="D946" s="47">
        <v>286579</v>
      </c>
    </row>
    <row r="947" spans="1:4">
      <c r="A947" s="97" t="s">
        <v>1222</v>
      </c>
      <c r="B947" s="97">
        <v>9899527744</v>
      </c>
      <c r="C947" s="97" t="s">
        <v>951</v>
      </c>
      <c r="D947" s="47">
        <v>251016</v>
      </c>
    </row>
    <row r="948" spans="1:4">
      <c r="A948" s="97" t="s">
        <v>1223</v>
      </c>
      <c r="B948" s="97">
        <v>9811478541</v>
      </c>
      <c r="C948" s="97" t="s">
        <v>951</v>
      </c>
      <c r="D948" s="47">
        <v>263726</v>
      </c>
    </row>
    <row r="949" spans="1:4">
      <c r="A949" s="97" t="s">
        <v>1224</v>
      </c>
      <c r="B949" s="97">
        <v>9815273982</v>
      </c>
      <c r="C949" s="97" t="s">
        <v>951</v>
      </c>
      <c r="D949" s="47">
        <v>489624</v>
      </c>
    </row>
    <row r="950" spans="1:4">
      <c r="A950" s="97" t="s">
        <v>1225</v>
      </c>
      <c r="B950" s="97">
        <v>9811536441</v>
      </c>
      <c r="C950" s="97" t="s">
        <v>951</v>
      </c>
      <c r="D950" s="47">
        <v>238822</v>
      </c>
    </row>
    <row r="951" spans="1:4">
      <c r="A951" s="97" t="s">
        <v>1226</v>
      </c>
      <c r="B951" s="97">
        <v>9811114499</v>
      </c>
      <c r="C951" s="97" t="s">
        <v>951</v>
      </c>
      <c r="D951" s="47">
        <v>314115</v>
      </c>
    </row>
    <row r="952" spans="1:4">
      <c r="A952" s="97" t="s">
        <v>1227</v>
      </c>
      <c r="B952" s="97">
        <v>9212721131</v>
      </c>
      <c r="C952" s="97" t="s">
        <v>951</v>
      </c>
      <c r="D952" s="47">
        <v>356153</v>
      </c>
    </row>
    <row r="953" spans="1:4">
      <c r="A953" s="97" t="s">
        <v>1228</v>
      </c>
      <c r="B953" s="97">
        <v>9999531238</v>
      </c>
      <c r="C953" s="97" t="s">
        <v>951</v>
      </c>
      <c r="D953" s="47">
        <v>284997</v>
      </c>
    </row>
    <row r="954" spans="1:4">
      <c r="A954" s="97" t="s">
        <v>1229</v>
      </c>
      <c r="B954" s="97">
        <v>9717286464</v>
      </c>
      <c r="C954" s="97" t="s">
        <v>951</v>
      </c>
      <c r="D954" s="47">
        <v>137566</v>
      </c>
    </row>
    <row r="955" spans="1:4">
      <c r="A955" s="97" t="s">
        <v>1230</v>
      </c>
      <c r="B955" s="97">
        <v>9811285895</v>
      </c>
      <c r="C955" s="97" t="s">
        <v>951</v>
      </c>
      <c r="D955" s="47">
        <v>413198</v>
      </c>
    </row>
    <row r="956" spans="1:4">
      <c r="A956" s="97" t="s">
        <v>1231</v>
      </c>
      <c r="B956" s="97">
        <v>9811511848</v>
      </c>
      <c r="C956" s="97" t="s">
        <v>951</v>
      </c>
      <c r="D956" s="47">
        <v>263304</v>
      </c>
    </row>
    <row r="957" spans="1:4">
      <c r="A957" s="97" t="s">
        <v>1232</v>
      </c>
      <c r="B957" s="97">
        <v>9312245951</v>
      </c>
      <c r="C957" s="97" t="s">
        <v>951</v>
      </c>
      <c r="D957" s="47">
        <v>453330</v>
      </c>
    </row>
    <row r="958" spans="1:4">
      <c r="A958" s="97" t="s">
        <v>1233</v>
      </c>
      <c r="B958" s="97">
        <v>9815574977</v>
      </c>
      <c r="C958" s="97" t="s">
        <v>951</v>
      </c>
      <c r="D958" s="47">
        <v>351309</v>
      </c>
    </row>
    <row r="959" spans="1:4">
      <c r="A959" s="97" t="s">
        <v>1234</v>
      </c>
      <c r="B959" s="97">
        <v>9811564988</v>
      </c>
      <c r="C959" s="97" t="s">
        <v>951</v>
      </c>
      <c r="D959" s="47">
        <v>288048</v>
      </c>
    </row>
    <row r="960" spans="1:4">
      <c r="A960" s="97" t="s">
        <v>1235</v>
      </c>
      <c r="B960" s="97">
        <v>9871855769</v>
      </c>
      <c r="C960" s="97" t="s">
        <v>951</v>
      </c>
      <c r="D960" s="47">
        <v>159420</v>
      </c>
    </row>
    <row r="961" spans="1:4">
      <c r="A961" s="97" t="s">
        <v>1236</v>
      </c>
      <c r="B961" s="97">
        <v>9811252478</v>
      </c>
      <c r="C961" s="97" t="s">
        <v>951</v>
      </c>
      <c r="D961" s="47">
        <v>322047</v>
      </c>
    </row>
    <row r="962" spans="1:4">
      <c r="A962" s="97" t="s">
        <v>1237</v>
      </c>
      <c r="B962" s="97">
        <v>9899852833</v>
      </c>
      <c r="C962" s="97" t="s">
        <v>951</v>
      </c>
      <c r="D962" s="47">
        <v>420387</v>
      </c>
    </row>
    <row r="963" spans="1:4">
      <c r="A963" s="97" t="s">
        <v>1238</v>
      </c>
      <c r="B963" s="97">
        <v>9818552445</v>
      </c>
      <c r="C963" s="97" t="s">
        <v>951</v>
      </c>
      <c r="D963" s="47">
        <v>334834</v>
      </c>
    </row>
    <row r="964" spans="1:4">
      <c r="A964" s="97" t="s">
        <v>1239</v>
      </c>
      <c r="B964" s="97">
        <v>9915781155</v>
      </c>
      <c r="C964" s="97" t="s">
        <v>951</v>
      </c>
      <c r="D964" s="47">
        <v>416315</v>
      </c>
    </row>
    <row r="965" spans="1:4">
      <c r="A965" s="97" t="s">
        <v>1240</v>
      </c>
      <c r="B965" s="97">
        <v>9312432756</v>
      </c>
      <c r="C965" s="97" t="s">
        <v>951</v>
      </c>
      <c r="D965" s="47">
        <v>386871</v>
      </c>
    </row>
    <row r="966" spans="1:4">
      <c r="A966" s="97" t="s">
        <v>1241</v>
      </c>
      <c r="B966" s="97">
        <v>9811133781</v>
      </c>
      <c r="C966" s="97" t="s">
        <v>951</v>
      </c>
      <c r="D966" s="47">
        <v>111203</v>
      </c>
    </row>
    <row r="967" spans="1:4">
      <c r="A967" s="97" t="s">
        <v>1242</v>
      </c>
      <c r="B967" s="97">
        <v>9811156353</v>
      </c>
      <c r="C967" s="97" t="s">
        <v>951</v>
      </c>
      <c r="D967" s="47">
        <v>366655</v>
      </c>
    </row>
    <row r="968" spans="1:4">
      <c r="A968" s="97" t="s">
        <v>1243</v>
      </c>
      <c r="B968" s="97">
        <v>9654459244</v>
      </c>
      <c r="C968" s="97" t="s">
        <v>951</v>
      </c>
      <c r="D968" s="47">
        <v>283871</v>
      </c>
    </row>
    <row r="969" spans="1:4">
      <c r="A969" s="97" t="s">
        <v>1244</v>
      </c>
      <c r="B969" s="97">
        <v>9811359559</v>
      </c>
      <c r="C969" s="97" t="s">
        <v>951</v>
      </c>
      <c r="D969" s="47">
        <v>220932</v>
      </c>
    </row>
    <row r="970" spans="1:4">
      <c r="A970" s="97" t="s">
        <v>1245</v>
      </c>
      <c r="B970" s="97">
        <v>9811577794</v>
      </c>
      <c r="C970" s="97" t="s">
        <v>951</v>
      </c>
      <c r="D970" s="47">
        <v>164722</v>
      </c>
    </row>
    <row r="971" spans="1:4">
      <c r="A971" s="97" t="s">
        <v>1246</v>
      </c>
      <c r="B971" s="97">
        <v>9871592244</v>
      </c>
      <c r="C971" s="97" t="s">
        <v>951</v>
      </c>
      <c r="D971" s="47">
        <v>291152</v>
      </c>
    </row>
    <row r="972" spans="1:4">
      <c r="A972" s="97" t="s">
        <v>1247</v>
      </c>
      <c r="B972" s="97">
        <v>9958385144</v>
      </c>
      <c r="C972" s="97" t="s">
        <v>951</v>
      </c>
      <c r="D972" s="47">
        <v>478647</v>
      </c>
    </row>
    <row r="973" spans="1:4">
      <c r="A973" s="97" t="s">
        <v>1248</v>
      </c>
      <c r="B973" s="97">
        <v>9312291338</v>
      </c>
      <c r="C973" s="97" t="s">
        <v>951</v>
      </c>
      <c r="D973" s="47">
        <v>171806</v>
      </c>
    </row>
    <row r="974" spans="1:4">
      <c r="A974" s="97" t="s">
        <v>1249</v>
      </c>
      <c r="B974" s="97">
        <v>9811555575</v>
      </c>
      <c r="C974" s="97" t="s">
        <v>951</v>
      </c>
      <c r="D974" s="47">
        <v>351542</v>
      </c>
    </row>
    <row r="975" spans="1:4">
      <c r="A975" s="97" t="s">
        <v>1250</v>
      </c>
      <c r="B975" s="97">
        <v>9565567373</v>
      </c>
      <c r="C975" s="97" t="s">
        <v>951</v>
      </c>
      <c r="D975" s="47">
        <v>206999</v>
      </c>
    </row>
    <row r="976" spans="1:4">
      <c r="A976" s="97" t="s">
        <v>1251</v>
      </c>
      <c r="B976" s="97">
        <v>9815994498</v>
      </c>
      <c r="C976" s="97" t="s">
        <v>951</v>
      </c>
      <c r="D976" s="47">
        <v>205957</v>
      </c>
    </row>
    <row r="977" spans="1:4">
      <c r="A977" s="97" t="s">
        <v>1252</v>
      </c>
      <c r="B977" s="97">
        <v>9815295221</v>
      </c>
      <c r="C977" s="97" t="s">
        <v>951</v>
      </c>
      <c r="D977" s="47">
        <v>248275</v>
      </c>
    </row>
    <row r="978" spans="1:4">
      <c r="A978" s="97" t="s">
        <v>1253</v>
      </c>
      <c r="B978" s="97">
        <v>9811259858</v>
      </c>
      <c r="C978" s="97" t="s">
        <v>951</v>
      </c>
      <c r="D978" s="47">
        <v>470128</v>
      </c>
    </row>
    <row r="979" spans="1:4">
      <c r="A979" s="97" t="s">
        <v>1254</v>
      </c>
      <c r="B979" s="97">
        <v>9811523417</v>
      </c>
      <c r="C979" s="97" t="s">
        <v>951</v>
      </c>
      <c r="D979" s="47">
        <v>223288</v>
      </c>
    </row>
    <row r="980" spans="1:4">
      <c r="A980" s="97" t="s">
        <v>1255</v>
      </c>
      <c r="B980" s="97">
        <v>9716774999</v>
      </c>
      <c r="C980" s="97" t="s">
        <v>951</v>
      </c>
      <c r="D980" s="47">
        <v>138546</v>
      </c>
    </row>
    <row r="981" spans="1:4">
      <c r="A981" s="97" t="s">
        <v>1256</v>
      </c>
      <c r="B981" s="97">
        <v>9815314638</v>
      </c>
      <c r="C981" s="97" t="s">
        <v>951</v>
      </c>
      <c r="D981" s="47">
        <v>305850</v>
      </c>
    </row>
    <row r="982" spans="1:4">
      <c r="A982" s="97" t="s">
        <v>1257</v>
      </c>
      <c r="B982" s="97">
        <v>9311449611</v>
      </c>
      <c r="C982" s="97" t="s">
        <v>951</v>
      </c>
      <c r="D982" s="47">
        <v>224796</v>
      </c>
    </row>
    <row r="983" spans="1:4">
      <c r="A983" s="97" t="s">
        <v>1258</v>
      </c>
      <c r="B983" s="97">
        <v>9315533588</v>
      </c>
      <c r="C983" s="97" t="s">
        <v>951</v>
      </c>
      <c r="D983" s="47">
        <v>303530</v>
      </c>
    </row>
    <row r="984" spans="1:4">
      <c r="A984" s="97" t="s">
        <v>1259</v>
      </c>
      <c r="B984" s="97">
        <v>9655997346</v>
      </c>
      <c r="C984" s="97" t="s">
        <v>951</v>
      </c>
      <c r="D984" s="47">
        <v>276034</v>
      </c>
    </row>
    <row r="985" spans="1:4">
      <c r="A985" s="97" t="s">
        <v>1260</v>
      </c>
      <c r="B985" s="97">
        <v>9815399577</v>
      </c>
      <c r="C985" s="97" t="s">
        <v>951</v>
      </c>
      <c r="D985" s="47">
        <v>102414</v>
      </c>
    </row>
    <row r="986" spans="1:4">
      <c r="A986" s="97" t="s">
        <v>1261</v>
      </c>
      <c r="B986" s="97">
        <v>9811898569</v>
      </c>
      <c r="C986" s="97" t="s">
        <v>951</v>
      </c>
      <c r="D986" s="47">
        <v>324326</v>
      </c>
    </row>
    <row r="987" spans="1:4">
      <c r="A987" s="97" t="s">
        <v>1262</v>
      </c>
      <c r="B987" s="97">
        <v>9815573251</v>
      </c>
      <c r="C987" s="97" t="s">
        <v>951</v>
      </c>
      <c r="D987" s="47">
        <v>284521</v>
      </c>
    </row>
    <row r="988" spans="1:4">
      <c r="A988" s="97" t="s">
        <v>1263</v>
      </c>
      <c r="B988" s="97">
        <v>9815576195</v>
      </c>
      <c r="C988" s="97" t="s">
        <v>951</v>
      </c>
      <c r="D988" s="47">
        <v>495696</v>
      </c>
    </row>
    <row r="989" spans="1:4">
      <c r="A989" s="97" t="s">
        <v>1264</v>
      </c>
      <c r="B989" s="97">
        <v>9818163555</v>
      </c>
      <c r="C989" s="97" t="s">
        <v>951</v>
      </c>
      <c r="D989" s="47">
        <v>298512</v>
      </c>
    </row>
    <row r="990" spans="1:4">
      <c r="A990" s="97" t="s">
        <v>1265</v>
      </c>
      <c r="B990" s="97">
        <v>9717498888</v>
      </c>
      <c r="C990" s="97" t="s">
        <v>951</v>
      </c>
      <c r="D990" s="47">
        <v>224106</v>
      </c>
    </row>
    <row r="991" spans="1:4">
      <c r="A991" s="97" t="s">
        <v>1266</v>
      </c>
      <c r="B991" s="97">
        <v>9815928781</v>
      </c>
      <c r="C991" s="97" t="s">
        <v>951</v>
      </c>
      <c r="D991" s="47">
        <v>132692</v>
      </c>
    </row>
    <row r="992" spans="1:4">
      <c r="A992" s="97" t="s">
        <v>1267</v>
      </c>
      <c r="B992" s="97">
        <v>9815114159</v>
      </c>
      <c r="C992" s="97" t="s">
        <v>951</v>
      </c>
      <c r="D992" s="47">
        <v>476947</v>
      </c>
    </row>
    <row r="993" spans="1:4">
      <c r="A993" s="97" t="s">
        <v>1268</v>
      </c>
      <c r="B993" s="97">
        <v>7838389999</v>
      </c>
      <c r="C993" s="97" t="s">
        <v>951</v>
      </c>
      <c r="D993" s="47">
        <v>361814</v>
      </c>
    </row>
    <row r="994" spans="1:4">
      <c r="A994" s="97" t="s">
        <v>1269</v>
      </c>
      <c r="B994" s="97">
        <v>9711588557</v>
      </c>
      <c r="C994" s="97" t="s">
        <v>951</v>
      </c>
      <c r="D994" s="47">
        <v>411838</v>
      </c>
    </row>
    <row r="995" spans="1:4">
      <c r="A995" s="97" t="s">
        <v>1270</v>
      </c>
      <c r="B995" s="97">
        <v>9815155246</v>
      </c>
      <c r="C995" s="97" t="s">
        <v>951</v>
      </c>
      <c r="D995" s="47">
        <v>192102</v>
      </c>
    </row>
    <row r="996" spans="1:4">
      <c r="A996" s="97" t="s">
        <v>1271</v>
      </c>
      <c r="B996" s="97">
        <v>9811285658</v>
      </c>
      <c r="C996" s="97" t="s">
        <v>951</v>
      </c>
      <c r="D996" s="47">
        <v>495196</v>
      </c>
    </row>
    <row r="997" spans="1:4">
      <c r="A997" s="97" t="s">
        <v>1272</v>
      </c>
      <c r="B997" s="97">
        <v>9355261195</v>
      </c>
      <c r="C997" s="97" t="s">
        <v>951</v>
      </c>
      <c r="D997" s="47">
        <v>133054</v>
      </c>
    </row>
    <row r="998" spans="1:4">
      <c r="A998" s="97" t="s">
        <v>1273</v>
      </c>
      <c r="B998" s="97">
        <v>9873854195</v>
      </c>
      <c r="C998" s="97" t="s">
        <v>951</v>
      </c>
      <c r="D998" s="47">
        <v>154922</v>
      </c>
    </row>
    <row r="999" spans="1:4">
      <c r="A999" s="97" t="s">
        <v>1274</v>
      </c>
      <c r="B999" s="97">
        <v>9311629797</v>
      </c>
      <c r="C999" s="97" t="s">
        <v>951</v>
      </c>
      <c r="D999" s="47">
        <v>343297</v>
      </c>
    </row>
    <row r="1000" spans="1:4">
      <c r="A1000" s="97" t="s">
        <v>1275</v>
      </c>
      <c r="B1000" s="97">
        <v>9915694337</v>
      </c>
      <c r="C1000" s="97" t="s">
        <v>951</v>
      </c>
      <c r="D1000" s="47">
        <v>349618</v>
      </c>
    </row>
    <row r="1001" spans="1:4">
      <c r="A1001" s="97" t="s">
        <v>1276</v>
      </c>
      <c r="B1001" s="97">
        <v>9815511586</v>
      </c>
      <c r="C1001" s="97" t="s">
        <v>951</v>
      </c>
      <c r="D1001" s="47">
        <v>454200</v>
      </c>
    </row>
    <row r="1002" spans="1:4">
      <c r="A1002" s="97" t="s">
        <v>1277</v>
      </c>
      <c r="B1002" s="97">
        <v>9871546828</v>
      </c>
      <c r="C1002" s="97" t="s">
        <v>951</v>
      </c>
      <c r="D1002" s="47">
        <v>210096</v>
      </c>
    </row>
    <row r="1003" spans="1:4">
      <c r="A1003" s="97" t="s">
        <v>1278</v>
      </c>
      <c r="B1003" s="97">
        <v>9312563397</v>
      </c>
      <c r="C1003" s="97" t="s">
        <v>951</v>
      </c>
      <c r="D1003" s="47">
        <v>334599</v>
      </c>
    </row>
    <row r="1004" spans="1:4">
      <c r="A1004" s="97" t="s">
        <v>1279</v>
      </c>
      <c r="B1004" s="97">
        <v>9811193431</v>
      </c>
      <c r="C1004" s="97" t="s">
        <v>951</v>
      </c>
      <c r="D1004" s="47">
        <v>414278</v>
      </c>
    </row>
    <row r="1005" spans="1:4">
      <c r="A1005" s="97" t="s">
        <v>1280</v>
      </c>
      <c r="B1005" s="97">
        <v>9565148845</v>
      </c>
      <c r="C1005" s="97" t="s">
        <v>951</v>
      </c>
      <c r="D1005" s="47">
        <v>169713</v>
      </c>
    </row>
    <row r="1006" spans="1:4">
      <c r="A1006" s="97" t="s">
        <v>1281</v>
      </c>
      <c r="B1006" s="97">
        <v>9811129498</v>
      </c>
      <c r="C1006" s="97" t="s">
        <v>951</v>
      </c>
      <c r="D1006" s="47">
        <v>385691</v>
      </c>
    </row>
    <row r="1007" spans="1:4">
      <c r="A1007" s="97" t="s">
        <v>1282</v>
      </c>
      <c r="B1007" s="97">
        <v>9915911646</v>
      </c>
      <c r="C1007" s="97" t="s">
        <v>951</v>
      </c>
      <c r="D1007" s="47">
        <v>164710</v>
      </c>
    </row>
    <row r="1008" spans="1:4">
      <c r="A1008" s="97" t="s">
        <v>1283</v>
      </c>
      <c r="B1008" s="97">
        <v>9815415513</v>
      </c>
      <c r="C1008" s="97" t="s">
        <v>951</v>
      </c>
      <c r="D1008" s="47">
        <v>357378</v>
      </c>
    </row>
    <row r="1009" spans="1:4">
      <c r="A1009" s="97" t="s">
        <v>1284</v>
      </c>
      <c r="B1009" s="97">
        <v>9815359453</v>
      </c>
      <c r="C1009" s="97" t="s">
        <v>951</v>
      </c>
      <c r="D1009" s="47">
        <v>443537</v>
      </c>
    </row>
    <row r="1010" spans="1:4">
      <c r="A1010" s="97" t="s">
        <v>1285</v>
      </c>
      <c r="B1010" s="97">
        <v>9815234665</v>
      </c>
      <c r="C1010" s="97" t="s">
        <v>951</v>
      </c>
      <c r="D1010" s="47">
        <v>223283</v>
      </c>
    </row>
    <row r="1011" spans="1:4">
      <c r="A1011" s="97" t="s">
        <v>1286</v>
      </c>
      <c r="B1011" s="97">
        <v>9873584411</v>
      </c>
      <c r="C1011" s="97" t="s">
        <v>951</v>
      </c>
      <c r="D1011" s="47">
        <v>220590</v>
      </c>
    </row>
    <row r="1012" spans="1:4">
      <c r="A1012" s="97" t="s">
        <v>1287</v>
      </c>
      <c r="B1012" s="97">
        <v>9811182446</v>
      </c>
      <c r="C1012" s="97" t="s">
        <v>951</v>
      </c>
      <c r="D1012" s="47">
        <v>459927</v>
      </c>
    </row>
    <row r="1013" spans="1:4">
      <c r="A1013" s="97" t="s">
        <v>1288</v>
      </c>
      <c r="B1013" s="97">
        <v>9815342832</v>
      </c>
      <c r="C1013" s="97" t="s">
        <v>951</v>
      </c>
      <c r="D1013" s="47">
        <v>263834</v>
      </c>
    </row>
    <row r="1014" spans="1:4">
      <c r="A1014" s="97" t="s">
        <v>1289</v>
      </c>
      <c r="B1014" s="97">
        <v>9818562526</v>
      </c>
      <c r="C1014" s="97" t="s">
        <v>951</v>
      </c>
      <c r="D1014" s="47">
        <v>179066</v>
      </c>
    </row>
    <row r="1015" spans="1:4">
      <c r="A1015" s="97" t="s">
        <v>1290</v>
      </c>
      <c r="B1015" s="97">
        <v>9815635554</v>
      </c>
      <c r="C1015" s="97" t="s">
        <v>951</v>
      </c>
      <c r="D1015" s="47">
        <v>320896</v>
      </c>
    </row>
    <row r="1016" spans="1:4">
      <c r="A1016" s="97" t="s">
        <v>1291</v>
      </c>
      <c r="B1016" s="97">
        <v>9868335952</v>
      </c>
      <c r="C1016" s="97" t="s">
        <v>951</v>
      </c>
      <c r="D1016" s="47">
        <v>343638</v>
      </c>
    </row>
    <row r="1017" spans="1:4">
      <c r="A1017" s="97" t="s">
        <v>1292</v>
      </c>
      <c r="B1017" s="97">
        <v>9915573567</v>
      </c>
      <c r="C1017" s="97" t="s">
        <v>951</v>
      </c>
      <c r="D1017" s="47">
        <v>202002</v>
      </c>
    </row>
    <row r="1018" spans="1:4">
      <c r="A1018" s="97" t="s">
        <v>1293</v>
      </c>
      <c r="B1018" s="97">
        <v>9815161754</v>
      </c>
      <c r="C1018" s="97" t="s">
        <v>951</v>
      </c>
      <c r="D1018" s="47">
        <v>424354</v>
      </c>
    </row>
    <row r="1019" spans="1:4">
      <c r="A1019" s="97" t="s">
        <v>1294</v>
      </c>
      <c r="B1019" s="97">
        <v>9815612898</v>
      </c>
      <c r="C1019" s="97" t="s">
        <v>951</v>
      </c>
      <c r="D1019" s="47">
        <v>280601</v>
      </c>
    </row>
    <row r="1020" spans="1:4">
      <c r="A1020" s="97" t="s">
        <v>1295</v>
      </c>
      <c r="B1020" s="97">
        <v>9953655546</v>
      </c>
      <c r="C1020" s="97" t="s">
        <v>951</v>
      </c>
      <c r="D1020" s="47">
        <v>389936</v>
      </c>
    </row>
    <row r="1021" spans="1:4">
      <c r="A1021" s="97" t="s">
        <v>1296</v>
      </c>
      <c r="B1021" s="97">
        <v>9811668289</v>
      </c>
      <c r="C1021" s="97" t="s">
        <v>951</v>
      </c>
      <c r="D1021" s="47">
        <v>299440</v>
      </c>
    </row>
    <row r="1022" spans="1:4">
      <c r="A1022" s="97" t="s">
        <v>1297</v>
      </c>
      <c r="B1022" s="97">
        <v>9711515465</v>
      </c>
      <c r="C1022" s="97" t="s">
        <v>951</v>
      </c>
      <c r="D1022" s="47">
        <v>132942</v>
      </c>
    </row>
    <row r="1023" spans="1:4">
      <c r="A1023" s="97" t="s">
        <v>1298</v>
      </c>
      <c r="B1023" s="97">
        <v>9655991525</v>
      </c>
      <c r="C1023" s="97" t="s">
        <v>951</v>
      </c>
      <c r="D1023" s="47">
        <v>390268</v>
      </c>
    </row>
    <row r="1024" spans="1:4">
      <c r="A1024" s="97" t="s">
        <v>1299</v>
      </c>
      <c r="B1024" s="97">
        <v>9891636949</v>
      </c>
      <c r="C1024" s="97" t="s">
        <v>951</v>
      </c>
      <c r="D1024" s="47">
        <v>362723</v>
      </c>
    </row>
    <row r="1025" spans="1:4">
      <c r="A1025" s="97" t="s">
        <v>1300</v>
      </c>
      <c r="B1025" s="97">
        <v>9818282955</v>
      </c>
      <c r="C1025" s="97" t="s">
        <v>951</v>
      </c>
      <c r="D1025" s="47">
        <v>252946</v>
      </c>
    </row>
    <row r="1026" spans="1:4">
      <c r="A1026" s="97" t="s">
        <v>1301</v>
      </c>
      <c r="B1026" s="97">
        <v>9995169468</v>
      </c>
      <c r="C1026" s="97" t="s">
        <v>951</v>
      </c>
      <c r="D1026" s="47">
        <v>490321</v>
      </c>
    </row>
    <row r="1027" spans="1:4">
      <c r="A1027" s="97" t="s">
        <v>1302</v>
      </c>
      <c r="B1027" s="97">
        <v>9818558257</v>
      </c>
      <c r="C1027" s="97" t="s">
        <v>951</v>
      </c>
      <c r="D1027" s="47">
        <v>245348</v>
      </c>
    </row>
    <row r="1028" spans="1:4">
      <c r="A1028" s="97" t="s">
        <v>1303</v>
      </c>
      <c r="B1028" s="97">
        <v>9811555556</v>
      </c>
      <c r="C1028" s="97" t="s">
        <v>951</v>
      </c>
      <c r="D1028" s="47">
        <v>283574</v>
      </c>
    </row>
    <row r="1029" spans="1:4">
      <c r="A1029" s="97" t="s">
        <v>1304</v>
      </c>
      <c r="B1029" s="97">
        <v>9315615858</v>
      </c>
      <c r="C1029" s="97" t="s">
        <v>951</v>
      </c>
      <c r="D1029" s="47">
        <v>123487</v>
      </c>
    </row>
    <row r="1030" spans="1:4">
      <c r="A1030" s="97" t="s">
        <v>1305</v>
      </c>
      <c r="B1030" s="97">
        <v>9811132994</v>
      </c>
      <c r="C1030" s="97" t="s">
        <v>951</v>
      </c>
      <c r="D1030" s="47">
        <v>424533</v>
      </c>
    </row>
    <row r="1031" spans="1:4">
      <c r="A1031" s="97" t="s">
        <v>1306</v>
      </c>
      <c r="B1031" s="97">
        <v>9212535392</v>
      </c>
      <c r="C1031" s="97" t="s">
        <v>951</v>
      </c>
      <c r="D1031" s="47">
        <v>351772</v>
      </c>
    </row>
    <row r="1032" spans="1:4">
      <c r="A1032" s="97" t="s">
        <v>1307</v>
      </c>
      <c r="B1032" s="97">
        <v>9811421885</v>
      </c>
      <c r="C1032" s="97" t="s">
        <v>951</v>
      </c>
      <c r="D1032" s="47">
        <v>320230</v>
      </c>
    </row>
    <row r="1033" spans="1:4">
      <c r="A1033" s="97" t="s">
        <v>1308</v>
      </c>
      <c r="B1033" s="97">
        <v>9868549158</v>
      </c>
      <c r="C1033" s="97" t="s">
        <v>951</v>
      </c>
      <c r="D1033" s="47">
        <v>351180</v>
      </c>
    </row>
    <row r="1034" spans="1:4">
      <c r="A1034" s="97" t="s">
        <v>1309</v>
      </c>
      <c r="B1034" s="97">
        <v>9891355372</v>
      </c>
      <c r="C1034" s="97" t="s">
        <v>951</v>
      </c>
      <c r="D1034" s="47">
        <v>267201</v>
      </c>
    </row>
    <row r="1035" spans="1:4">
      <c r="A1035" s="97" t="s">
        <v>1310</v>
      </c>
      <c r="B1035" s="97">
        <v>9815257255</v>
      </c>
      <c r="C1035" s="97" t="s">
        <v>951</v>
      </c>
      <c r="D1035" s="47">
        <v>159707</v>
      </c>
    </row>
    <row r="1036" spans="1:4">
      <c r="A1036" s="97" t="s">
        <v>1311</v>
      </c>
      <c r="B1036" s="97">
        <v>9818218246</v>
      </c>
      <c r="C1036" s="97" t="s">
        <v>951</v>
      </c>
      <c r="D1036" s="47">
        <v>453912</v>
      </c>
    </row>
    <row r="1037" spans="1:4">
      <c r="A1037" s="97" t="s">
        <v>1312</v>
      </c>
      <c r="B1037" s="97">
        <v>9818218317</v>
      </c>
      <c r="C1037" s="97" t="s">
        <v>951</v>
      </c>
      <c r="D1037" s="47">
        <v>102808</v>
      </c>
    </row>
    <row r="1038" spans="1:4">
      <c r="A1038" s="97" t="s">
        <v>1313</v>
      </c>
      <c r="B1038" s="97">
        <v>9915829595</v>
      </c>
      <c r="C1038" s="97" t="s">
        <v>951</v>
      </c>
      <c r="D1038" s="47">
        <v>134108</v>
      </c>
    </row>
    <row r="1039" spans="1:4">
      <c r="A1039" s="97" t="s">
        <v>1314</v>
      </c>
      <c r="B1039" s="97">
        <v>9811699885</v>
      </c>
      <c r="C1039" s="97" t="s">
        <v>951</v>
      </c>
      <c r="D1039" s="47">
        <v>431380</v>
      </c>
    </row>
    <row r="1040" spans="1:4">
      <c r="A1040" s="97" t="s">
        <v>1315</v>
      </c>
      <c r="B1040" s="97">
        <v>9995725965</v>
      </c>
      <c r="C1040" s="97" t="s">
        <v>951</v>
      </c>
      <c r="D1040" s="47">
        <v>285156</v>
      </c>
    </row>
    <row r="1041" spans="1:4">
      <c r="A1041" s="97" t="s">
        <v>1316</v>
      </c>
      <c r="B1041" s="97">
        <v>9871552369</v>
      </c>
      <c r="C1041" s="97" t="s">
        <v>951</v>
      </c>
      <c r="D1041" s="47">
        <v>481792</v>
      </c>
    </row>
    <row r="1042" spans="1:4">
      <c r="A1042" s="97" t="s">
        <v>1317</v>
      </c>
      <c r="B1042" s="97">
        <v>9818511664</v>
      </c>
      <c r="C1042" s="97" t="s">
        <v>951</v>
      </c>
      <c r="D1042" s="47">
        <v>189157</v>
      </c>
    </row>
    <row r="1043" spans="1:4">
      <c r="A1043" s="97" t="s">
        <v>1318</v>
      </c>
      <c r="B1043" s="97">
        <v>9815244155</v>
      </c>
      <c r="C1043" s="97" t="s">
        <v>951</v>
      </c>
      <c r="D1043" s="47">
        <v>263099</v>
      </c>
    </row>
    <row r="1044" spans="1:4">
      <c r="A1044" s="97" t="s">
        <v>1319</v>
      </c>
      <c r="B1044" s="97">
        <v>9312579892</v>
      </c>
      <c r="C1044" s="97" t="s">
        <v>951</v>
      </c>
      <c r="D1044" s="47">
        <v>335248</v>
      </c>
    </row>
    <row r="1045" spans="1:4">
      <c r="A1045" s="97" t="s">
        <v>1320</v>
      </c>
      <c r="B1045" s="97">
        <v>9815861651</v>
      </c>
      <c r="C1045" s="97" t="s">
        <v>951</v>
      </c>
      <c r="D1045" s="47">
        <v>283858</v>
      </c>
    </row>
    <row r="1046" spans="1:4">
      <c r="A1046" s="97" t="s">
        <v>1321</v>
      </c>
      <c r="B1046" s="97">
        <v>9315472178</v>
      </c>
      <c r="C1046" s="97" t="s">
        <v>951</v>
      </c>
      <c r="D1046" s="47">
        <v>375961</v>
      </c>
    </row>
    <row r="1047" spans="1:4">
      <c r="A1047" s="97" t="s">
        <v>1322</v>
      </c>
      <c r="B1047" s="97">
        <v>9818551915</v>
      </c>
      <c r="C1047" s="97" t="s">
        <v>951</v>
      </c>
      <c r="D1047" s="47">
        <v>209270</v>
      </c>
    </row>
    <row r="1048" spans="1:4">
      <c r="A1048" s="97" t="s">
        <v>1323</v>
      </c>
      <c r="B1048" s="97">
        <v>9995518441</v>
      </c>
      <c r="C1048" s="97" t="s">
        <v>951</v>
      </c>
      <c r="D1048" s="47">
        <v>416841</v>
      </c>
    </row>
    <row r="1049" spans="1:4">
      <c r="A1049" s="97" t="s">
        <v>1324</v>
      </c>
      <c r="B1049" s="97">
        <v>9815114569</v>
      </c>
      <c r="C1049" s="97" t="s">
        <v>951</v>
      </c>
      <c r="D1049" s="47">
        <v>377617</v>
      </c>
    </row>
    <row r="1050" spans="1:4">
      <c r="A1050" s="97" t="s">
        <v>1325</v>
      </c>
      <c r="B1050" s="97">
        <v>9815514295</v>
      </c>
      <c r="C1050" s="97" t="s">
        <v>951</v>
      </c>
      <c r="D1050" s="47">
        <v>366937</v>
      </c>
    </row>
    <row r="1051" spans="1:4">
      <c r="A1051" s="97" t="s">
        <v>1326</v>
      </c>
      <c r="B1051" s="97">
        <v>9811953532</v>
      </c>
      <c r="C1051" s="97" t="s">
        <v>951</v>
      </c>
      <c r="D1051" s="47">
        <v>392752</v>
      </c>
    </row>
    <row r="1052" spans="1:4">
      <c r="A1052" s="97" t="s">
        <v>1327</v>
      </c>
      <c r="B1052" s="97">
        <v>9818585565</v>
      </c>
      <c r="C1052" s="97" t="s">
        <v>951</v>
      </c>
      <c r="D1052" s="47">
        <v>252916</v>
      </c>
    </row>
    <row r="1053" spans="1:4">
      <c r="A1053" s="97" t="s">
        <v>1328</v>
      </c>
      <c r="B1053" s="97">
        <v>9811943556</v>
      </c>
      <c r="C1053" s="97" t="s">
        <v>951</v>
      </c>
      <c r="D1053" s="47">
        <v>149252</v>
      </c>
    </row>
    <row r="1054" spans="1:4">
      <c r="A1054" s="97" t="s">
        <v>1329</v>
      </c>
      <c r="B1054" s="97">
        <v>9818269486</v>
      </c>
      <c r="C1054" s="97" t="s">
        <v>951</v>
      </c>
      <c r="D1054" s="47">
        <v>132063</v>
      </c>
    </row>
    <row r="1055" spans="1:4">
      <c r="A1055" s="97" t="s">
        <v>1330</v>
      </c>
      <c r="B1055" s="97">
        <v>9873699926</v>
      </c>
      <c r="C1055" s="97" t="s">
        <v>951</v>
      </c>
      <c r="D1055" s="47">
        <v>173214</v>
      </c>
    </row>
    <row r="1056" spans="1:4">
      <c r="A1056" s="97" t="s">
        <v>1331</v>
      </c>
      <c r="B1056" s="97">
        <v>9811345736</v>
      </c>
      <c r="C1056" s="97" t="s">
        <v>951</v>
      </c>
      <c r="D1056" s="47">
        <v>341990</v>
      </c>
    </row>
    <row r="1057" spans="1:4">
      <c r="A1057" s="97" t="s">
        <v>1332</v>
      </c>
      <c r="B1057" s="97">
        <v>9811266112</v>
      </c>
      <c r="C1057" s="97" t="s">
        <v>951</v>
      </c>
      <c r="D1057" s="47">
        <v>427216</v>
      </c>
    </row>
    <row r="1058" spans="1:4">
      <c r="A1058" s="97" t="s">
        <v>1333</v>
      </c>
      <c r="B1058" s="97">
        <v>9313556886</v>
      </c>
      <c r="C1058" s="97" t="s">
        <v>951</v>
      </c>
      <c r="D1058" s="47">
        <v>232392</v>
      </c>
    </row>
    <row r="1059" spans="1:4">
      <c r="A1059" s="97" t="s">
        <v>1334</v>
      </c>
      <c r="B1059" s="97">
        <v>9717793566</v>
      </c>
      <c r="C1059" s="97" t="s">
        <v>951</v>
      </c>
      <c r="D1059" s="47">
        <v>257028</v>
      </c>
    </row>
    <row r="1060" spans="1:4">
      <c r="A1060" s="97" t="s">
        <v>1335</v>
      </c>
      <c r="B1060" s="97">
        <v>9811224478</v>
      </c>
      <c r="C1060" s="97" t="s">
        <v>951</v>
      </c>
      <c r="D1060" s="47">
        <v>415945</v>
      </c>
    </row>
    <row r="1061" spans="1:4">
      <c r="A1061" s="97" t="s">
        <v>1336</v>
      </c>
      <c r="B1061" s="97">
        <v>9815482411</v>
      </c>
      <c r="C1061" s="97" t="s">
        <v>951</v>
      </c>
      <c r="D1061" s="47">
        <v>168425</v>
      </c>
    </row>
    <row r="1062" spans="1:4">
      <c r="A1062" s="97" t="s">
        <v>1337</v>
      </c>
      <c r="B1062" s="97">
        <v>9811325685</v>
      </c>
      <c r="C1062" s="97" t="s">
        <v>951</v>
      </c>
      <c r="D1062" s="47">
        <v>397167</v>
      </c>
    </row>
    <row r="1063" spans="1:4">
      <c r="A1063" s="97" t="s">
        <v>1338</v>
      </c>
      <c r="B1063" s="97">
        <v>9815555531</v>
      </c>
      <c r="C1063" s="97" t="s">
        <v>951</v>
      </c>
      <c r="D1063" s="47">
        <v>396421</v>
      </c>
    </row>
    <row r="1064" spans="1:4">
      <c r="A1064" s="97" t="s">
        <v>1339</v>
      </c>
      <c r="B1064" s="97">
        <v>9815515145</v>
      </c>
      <c r="C1064" s="97" t="s">
        <v>951</v>
      </c>
      <c r="D1064" s="47">
        <v>321011</v>
      </c>
    </row>
    <row r="1065" spans="1:4">
      <c r="A1065" s="97" t="s">
        <v>1340</v>
      </c>
      <c r="B1065" s="97">
        <v>9815274575</v>
      </c>
      <c r="C1065" s="97" t="s">
        <v>951</v>
      </c>
      <c r="D1065" s="47">
        <v>269820</v>
      </c>
    </row>
    <row r="1066" spans="1:4">
      <c r="A1066" s="97" t="s">
        <v>1341</v>
      </c>
      <c r="B1066" s="97">
        <v>9212526894</v>
      </c>
      <c r="C1066" s="97" t="s">
        <v>951</v>
      </c>
      <c r="D1066" s="47">
        <v>340823</v>
      </c>
    </row>
    <row r="1067" spans="1:4">
      <c r="A1067" s="97" t="s">
        <v>1342</v>
      </c>
      <c r="B1067" s="97">
        <v>9718886557</v>
      </c>
      <c r="C1067" s="97" t="s">
        <v>951</v>
      </c>
      <c r="D1067" s="47">
        <v>256314</v>
      </c>
    </row>
    <row r="1068" spans="1:4">
      <c r="A1068" s="97" t="s">
        <v>1343</v>
      </c>
      <c r="B1068" s="97">
        <v>9312858165</v>
      </c>
      <c r="C1068" s="97" t="s">
        <v>951</v>
      </c>
      <c r="D1068" s="47">
        <v>259573</v>
      </c>
    </row>
    <row r="1069" spans="1:4">
      <c r="A1069" s="97" t="s">
        <v>1344</v>
      </c>
      <c r="B1069" s="97">
        <v>9312775616</v>
      </c>
      <c r="C1069" s="97" t="s">
        <v>951</v>
      </c>
      <c r="D1069" s="47">
        <v>330728</v>
      </c>
    </row>
    <row r="1070" spans="1:4">
      <c r="A1070" s="97" t="s">
        <v>1345</v>
      </c>
      <c r="B1070" s="97">
        <v>9999137165</v>
      </c>
      <c r="C1070" s="97" t="s">
        <v>951</v>
      </c>
      <c r="D1070" s="47">
        <v>458225</v>
      </c>
    </row>
    <row r="1071" spans="1:4">
      <c r="A1071" s="97" t="s">
        <v>1346</v>
      </c>
      <c r="B1071" s="97">
        <v>9871194518</v>
      </c>
      <c r="C1071" s="97" t="s">
        <v>951</v>
      </c>
      <c r="D1071" s="47">
        <v>385843</v>
      </c>
    </row>
    <row r="1072" spans="1:4">
      <c r="A1072" s="97" t="s">
        <v>1347</v>
      </c>
      <c r="B1072" s="97">
        <v>9313463536</v>
      </c>
      <c r="C1072" s="97" t="s">
        <v>951</v>
      </c>
      <c r="D1072" s="47">
        <v>382260</v>
      </c>
    </row>
    <row r="1073" spans="1:4">
      <c r="A1073" s="97" t="s">
        <v>1348</v>
      </c>
      <c r="B1073" s="97">
        <v>9815852983</v>
      </c>
      <c r="C1073" s="97" t="s">
        <v>951</v>
      </c>
      <c r="D1073" s="47">
        <v>274713</v>
      </c>
    </row>
    <row r="1074" spans="1:4">
      <c r="A1074" s="97" t="s">
        <v>1349</v>
      </c>
      <c r="B1074" s="97">
        <v>9958885253</v>
      </c>
      <c r="C1074" s="97" t="s">
        <v>951</v>
      </c>
      <c r="D1074" s="47">
        <v>160728</v>
      </c>
    </row>
    <row r="1075" spans="1:4">
      <c r="A1075" s="97" t="s">
        <v>1350</v>
      </c>
      <c r="B1075" s="97">
        <v>9818213454</v>
      </c>
      <c r="C1075" s="97" t="s">
        <v>951</v>
      </c>
      <c r="D1075" s="47">
        <v>485006</v>
      </c>
    </row>
    <row r="1076" spans="1:4">
      <c r="A1076" s="97" t="s">
        <v>1351</v>
      </c>
      <c r="B1076" s="97">
        <v>9811667761</v>
      </c>
      <c r="C1076" s="97" t="s">
        <v>951</v>
      </c>
      <c r="D1076" s="47">
        <v>430384</v>
      </c>
    </row>
    <row r="1077" spans="1:4">
      <c r="A1077" s="97" t="s">
        <v>1352</v>
      </c>
      <c r="B1077" s="97">
        <v>9815565131</v>
      </c>
      <c r="C1077" s="97" t="s">
        <v>951</v>
      </c>
      <c r="D1077" s="47">
        <v>417470</v>
      </c>
    </row>
    <row r="1078" spans="1:4">
      <c r="A1078" s="97" t="s">
        <v>1353</v>
      </c>
      <c r="B1078" s="97">
        <v>9899323136</v>
      </c>
      <c r="C1078" s="97" t="s">
        <v>951</v>
      </c>
      <c r="D1078" s="47">
        <v>407069</v>
      </c>
    </row>
    <row r="1079" spans="1:4">
      <c r="A1079" s="97" t="s">
        <v>1354</v>
      </c>
      <c r="B1079" s="97">
        <v>9873345559</v>
      </c>
      <c r="C1079" s="97" t="s">
        <v>951</v>
      </c>
      <c r="D1079" s="47">
        <v>122845</v>
      </c>
    </row>
    <row r="1080" spans="1:4">
      <c r="A1080" s="97" t="s">
        <v>1355</v>
      </c>
      <c r="B1080" s="97">
        <v>9717792725</v>
      </c>
      <c r="C1080" s="97" t="s">
        <v>951</v>
      </c>
      <c r="D1080" s="47">
        <v>420751</v>
      </c>
    </row>
    <row r="1081" spans="1:4">
      <c r="A1081" s="97" t="s">
        <v>1356</v>
      </c>
      <c r="B1081" s="97">
        <v>9811359337</v>
      </c>
      <c r="C1081" s="97" t="s">
        <v>951</v>
      </c>
      <c r="D1081" s="47">
        <v>474767</v>
      </c>
    </row>
    <row r="1082" spans="1:4">
      <c r="A1082" s="97" t="s">
        <v>1357</v>
      </c>
      <c r="B1082" s="97">
        <v>9899455823</v>
      </c>
      <c r="C1082" s="97" t="s">
        <v>951</v>
      </c>
      <c r="D1082" s="47">
        <v>221612</v>
      </c>
    </row>
    <row r="1083" spans="1:4">
      <c r="A1083" s="97" t="s">
        <v>1358</v>
      </c>
      <c r="B1083" s="97">
        <v>9355541498</v>
      </c>
      <c r="C1083" s="97" t="s">
        <v>951</v>
      </c>
      <c r="D1083" s="47">
        <v>401476</v>
      </c>
    </row>
    <row r="1084" spans="1:4">
      <c r="A1084" s="97" t="s">
        <v>1359</v>
      </c>
      <c r="B1084" s="97">
        <v>9818559595</v>
      </c>
      <c r="C1084" s="97" t="s">
        <v>951</v>
      </c>
      <c r="D1084" s="47">
        <v>288985</v>
      </c>
    </row>
    <row r="1085" spans="1:4">
      <c r="A1085" s="97" t="s">
        <v>1360</v>
      </c>
      <c r="B1085" s="97">
        <v>9545299255</v>
      </c>
      <c r="C1085" s="97" t="s">
        <v>951</v>
      </c>
      <c r="D1085" s="47">
        <v>143250</v>
      </c>
    </row>
    <row r="1086" spans="1:4">
      <c r="A1086" s="97" t="s">
        <v>1361</v>
      </c>
      <c r="B1086" s="97">
        <v>9811491253</v>
      </c>
      <c r="C1086" s="97" t="s">
        <v>951</v>
      </c>
      <c r="D1086" s="47">
        <v>138287</v>
      </c>
    </row>
    <row r="1087" spans="1:4">
      <c r="A1087" s="97" t="s">
        <v>1362</v>
      </c>
      <c r="B1087" s="97">
        <v>9815639145</v>
      </c>
      <c r="C1087" s="97" t="s">
        <v>951</v>
      </c>
      <c r="D1087" s="47">
        <v>247517</v>
      </c>
    </row>
    <row r="1088" spans="1:4">
      <c r="A1088" s="97" t="s">
        <v>1363</v>
      </c>
      <c r="B1088" s="97">
        <v>9971599755</v>
      </c>
      <c r="C1088" s="97" t="s">
        <v>951</v>
      </c>
      <c r="D1088" s="47">
        <v>426142</v>
      </c>
    </row>
    <row r="1089" spans="1:4">
      <c r="A1089" s="97" t="s">
        <v>1364</v>
      </c>
      <c r="B1089" s="97">
        <v>9811162385</v>
      </c>
      <c r="C1089" s="97" t="s">
        <v>951</v>
      </c>
      <c r="D1089" s="47">
        <v>487166</v>
      </c>
    </row>
    <row r="1090" spans="1:4">
      <c r="A1090" s="97" t="s">
        <v>1365</v>
      </c>
      <c r="B1090" s="97">
        <v>9815847166</v>
      </c>
      <c r="C1090" s="97" t="s">
        <v>951</v>
      </c>
      <c r="D1090" s="47">
        <v>354190</v>
      </c>
    </row>
    <row r="1091" spans="1:4">
      <c r="A1091" s="97" t="s">
        <v>1366</v>
      </c>
      <c r="B1091" s="97">
        <v>9136455521</v>
      </c>
      <c r="C1091" s="97" t="s">
        <v>951</v>
      </c>
      <c r="D1091" s="47">
        <v>475719</v>
      </c>
    </row>
    <row r="1092" spans="1:4">
      <c r="A1092" s="97" t="s">
        <v>1367</v>
      </c>
      <c r="B1092" s="97">
        <v>9811193429</v>
      </c>
      <c r="C1092" s="97" t="s">
        <v>951</v>
      </c>
      <c r="D1092" s="47">
        <v>136134</v>
      </c>
    </row>
    <row r="1093" spans="1:4">
      <c r="A1093" s="97" t="s">
        <v>1368</v>
      </c>
      <c r="B1093" s="97">
        <v>9818469258</v>
      </c>
      <c r="C1093" s="97" t="s">
        <v>951</v>
      </c>
      <c r="D1093" s="47">
        <v>274667</v>
      </c>
    </row>
    <row r="1094" spans="1:4">
      <c r="A1094" s="97" t="s">
        <v>1369</v>
      </c>
      <c r="B1094" s="97">
        <v>9212375554</v>
      </c>
      <c r="C1094" s="97" t="s">
        <v>951</v>
      </c>
      <c r="D1094" s="47">
        <v>229454</v>
      </c>
    </row>
    <row r="1095" spans="1:4">
      <c r="A1095" s="97" t="s">
        <v>1370</v>
      </c>
      <c r="B1095" s="97">
        <v>9911665643</v>
      </c>
      <c r="C1095" s="97" t="s">
        <v>951</v>
      </c>
      <c r="D1095" s="47">
        <v>466082</v>
      </c>
    </row>
    <row r="1096" spans="1:4">
      <c r="A1096" s="97" t="s">
        <v>1371</v>
      </c>
      <c r="B1096" s="97">
        <v>9655628585</v>
      </c>
      <c r="C1096" s="97" t="s">
        <v>951</v>
      </c>
      <c r="D1096" s="47">
        <v>438134</v>
      </c>
    </row>
    <row r="1097" spans="1:4">
      <c r="A1097" s="97" t="s">
        <v>1372</v>
      </c>
      <c r="B1097" s="97">
        <v>9312628845</v>
      </c>
      <c r="C1097" s="97" t="s">
        <v>951</v>
      </c>
      <c r="D1097" s="47">
        <v>439198</v>
      </c>
    </row>
    <row r="1098" spans="1:4">
      <c r="A1098" s="97" t="s">
        <v>1373</v>
      </c>
      <c r="B1098" s="97">
        <v>9815533627</v>
      </c>
      <c r="C1098" s="97" t="s">
        <v>951</v>
      </c>
      <c r="D1098" s="47">
        <v>398159</v>
      </c>
    </row>
    <row r="1099" spans="1:4">
      <c r="A1099" s="97" t="s">
        <v>1374</v>
      </c>
      <c r="B1099" s="97">
        <v>9868185577</v>
      </c>
      <c r="C1099" s="97" t="s">
        <v>951</v>
      </c>
      <c r="D1099" s="47">
        <v>263364</v>
      </c>
    </row>
    <row r="1100" spans="1:4">
      <c r="A1100" s="97" t="s">
        <v>1375</v>
      </c>
      <c r="B1100" s="97">
        <v>9871686777</v>
      </c>
      <c r="C1100" s="97" t="s">
        <v>951</v>
      </c>
      <c r="D1100" s="47">
        <v>230337</v>
      </c>
    </row>
    <row r="1101" spans="1:4">
      <c r="A1101" s="97" t="s">
        <v>1376</v>
      </c>
      <c r="B1101" s="97">
        <v>9811545793</v>
      </c>
      <c r="C1101" s="97" t="s">
        <v>951</v>
      </c>
      <c r="D1101" s="47">
        <v>106335</v>
      </c>
    </row>
    <row r="1102" spans="1:4">
      <c r="A1102" s="97" t="s">
        <v>1377</v>
      </c>
      <c r="B1102" s="97">
        <v>9873499566</v>
      </c>
      <c r="C1102" s="97" t="s">
        <v>951</v>
      </c>
      <c r="D1102" s="47">
        <v>156797</v>
      </c>
    </row>
    <row r="1103" spans="1:4">
      <c r="A1103" s="97" t="s">
        <v>1378</v>
      </c>
      <c r="B1103" s="97">
        <v>9811178525</v>
      </c>
      <c r="C1103" s="97" t="s">
        <v>951</v>
      </c>
      <c r="D1103" s="47">
        <v>120050</v>
      </c>
    </row>
    <row r="1104" spans="1:4">
      <c r="A1104" s="97" t="s">
        <v>1379</v>
      </c>
      <c r="B1104" s="97">
        <v>9312284753</v>
      </c>
      <c r="C1104" s="97" t="s">
        <v>951</v>
      </c>
      <c r="D1104" s="47">
        <v>188940</v>
      </c>
    </row>
    <row r="1105" spans="1:4">
      <c r="A1105" s="97" t="s">
        <v>1380</v>
      </c>
      <c r="B1105" s="97">
        <v>9999634411</v>
      </c>
      <c r="C1105" s="97" t="s">
        <v>951</v>
      </c>
      <c r="D1105" s="47">
        <v>171522</v>
      </c>
    </row>
    <row r="1106" spans="1:4">
      <c r="A1106" s="97" t="s">
        <v>1381</v>
      </c>
      <c r="B1106" s="97">
        <v>9312212698</v>
      </c>
      <c r="C1106" s="97" t="s">
        <v>951</v>
      </c>
      <c r="D1106" s="47">
        <v>324149</v>
      </c>
    </row>
    <row r="1107" spans="1:4">
      <c r="A1107" s="97" t="s">
        <v>1382</v>
      </c>
      <c r="B1107" s="97">
        <v>9212351251</v>
      </c>
      <c r="C1107" s="97" t="s">
        <v>951</v>
      </c>
      <c r="D1107" s="47">
        <v>441574</v>
      </c>
    </row>
    <row r="1108" spans="1:4">
      <c r="A1108" s="97" t="s">
        <v>1383</v>
      </c>
      <c r="B1108" s="97">
        <v>9873549258</v>
      </c>
      <c r="C1108" s="97" t="s">
        <v>951</v>
      </c>
      <c r="D1108" s="47">
        <v>310485</v>
      </c>
    </row>
    <row r="1109" spans="1:4">
      <c r="A1109" s="97" t="s">
        <v>1384</v>
      </c>
      <c r="B1109" s="97">
        <v>9811599853</v>
      </c>
      <c r="C1109" s="97" t="s">
        <v>951</v>
      </c>
      <c r="D1109" s="47">
        <v>157050</v>
      </c>
    </row>
    <row r="1110" spans="1:4">
      <c r="A1110" s="97" t="s">
        <v>1385</v>
      </c>
      <c r="B1110" s="97">
        <v>9815869657</v>
      </c>
      <c r="C1110" s="97" t="s">
        <v>951</v>
      </c>
      <c r="D1110" s="47">
        <v>483964</v>
      </c>
    </row>
    <row r="1111" spans="1:4">
      <c r="A1111" s="97" t="s">
        <v>1386</v>
      </c>
      <c r="B1111" s="97">
        <v>8852532525</v>
      </c>
      <c r="C1111" s="97" t="s">
        <v>951</v>
      </c>
      <c r="D1111" s="47">
        <v>378989</v>
      </c>
    </row>
    <row r="1112" spans="1:4">
      <c r="A1112" s="97" t="s">
        <v>1387</v>
      </c>
      <c r="B1112" s="97">
        <v>9811453675</v>
      </c>
      <c r="C1112" s="97" t="s">
        <v>951</v>
      </c>
      <c r="D1112" s="47">
        <v>188344</v>
      </c>
    </row>
    <row r="1113" spans="1:4">
      <c r="A1113" s="97" t="s">
        <v>1388</v>
      </c>
      <c r="B1113" s="97">
        <v>9815549666</v>
      </c>
      <c r="C1113" s="97" t="s">
        <v>951</v>
      </c>
      <c r="D1113" s="47">
        <v>406422</v>
      </c>
    </row>
    <row r="1114" spans="1:4">
      <c r="A1114" s="97" t="s">
        <v>1389</v>
      </c>
      <c r="B1114" s="97">
        <v>9655991195</v>
      </c>
      <c r="C1114" s="97" t="s">
        <v>951</v>
      </c>
      <c r="D1114" s="47">
        <v>317377</v>
      </c>
    </row>
    <row r="1115" spans="1:4">
      <c r="A1115" s="97" t="s">
        <v>1390</v>
      </c>
      <c r="B1115" s="97">
        <v>9871125336</v>
      </c>
      <c r="C1115" s="97" t="s">
        <v>951</v>
      </c>
      <c r="D1115" s="47">
        <v>280515</v>
      </c>
    </row>
    <row r="1116" spans="1:4">
      <c r="A1116" s="97" t="s">
        <v>1391</v>
      </c>
      <c r="B1116" s="97">
        <v>9815966335</v>
      </c>
      <c r="C1116" s="97" t="s">
        <v>951</v>
      </c>
      <c r="D1116" s="47">
        <v>291710</v>
      </c>
    </row>
    <row r="1117" spans="1:4">
      <c r="A1117" s="97" t="s">
        <v>1392</v>
      </c>
      <c r="B1117" s="97">
        <v>9311959865</v>
      </c>
      <c r="C1117" s="97" t="s">
        <v>951</v>
      </c>
      <c r="D1117" s="47">
        <v>271632</v>
      </c>
    </row>
    <row r="1118" spans="1:4">
      <c r="A1118" s="97" t="s">
        <v>1393</v>
      </c>
      <c r="B1118" s="97">
        <v>9312745555</v>
      </c>
      <c r="C1118" s="97" t="s">
        <v>951</v>
      </c>
      <c r="D1118" s="47">
        <v>378688</v>
      </c>
    </row>
    <row r="1119" spans="1:4">
      <c r="A1119" s="97" t="s">
        <v>1394</v>
      </c>
      <c r="B1119" s="97">
        <v>9811227575</v>
      </c>
      <c r="C1119" s="97" t="s">
        <v>951</v>
      </c>
      <c r="D1119" s="47">
        <v>281895</v>
      </c>
    </row>
    <row r="1120" spans="1:4">
      <c r="A1120" s="97" t="s">
        <v>1395</v>
      </c>
      <c r="B1120" s="97">
        <v>9971773617</v>
      </c>
      <c r="C1120" s="97" t="s">
        <v>951</v>
      </c>
      <c r="D1120" s="47">
        <v>414924</v>
      </c>
    </row>
    <row r="1121" spans="1:4">
      <c r="A1121" s="97" t="s">
        <v>1396</v>
      </c>
      <c r="B1121" s="97">
        <v>9818492871</v>
      </c>
      <c r="C1121" s="97" t="s">
        <v>951</v>
      </c>
      <c r="D1121" s="47">
        <v>426413</v>
      </c>
    </row>
    <row r="1122" spans="1:4">
      <c r="A1122" s="97" t="s">
        <v>1397</v>
      </c>
      <c r="B1122" s="97">
        <v>9815666395</v>
      </c>
      <c r="C1122" s="97" t="s">
        <v>951</v>
      </c>
      <c r="D1122" s="47">
        <v>203156</v>
      </c>
    </row>
    <row r="1123" spans="1:4">
      <c r="A1123" s="97" t="s">
        <v>1398</v>
      </c>
      <c r="B1123" s="97">
        <v>9815199429</v>
      </c>
      <c r="C1123" s="97" t="s">
        <v>951</v>
      </c>
      <c r="D1123" s="47">
        <v>246973</v>
      </c>
    </row>
    <row r="1124" spans="1:4">
      <c r="A1124" s="97" t="s">
        <v>1399</v>
      </c>
      <c r="B1124" s="97">
        <v>9654389665</v>
      </c>
      <c r="C1124" s="97" t="s">
        <v>951</v>
      </c>
      <c r="D1124" s="47">
        <v>374925</v>
      </c>
    </row>
    <row r="1125" spans="1:4">
      <c r="A1125" s="97" t="s">
        <v>1400</v>
      </c>
      <c r="B1125" s="97">
        <v>9818855959</v>
      </c>
      <c r="C1125" s="97" t="s">
        <v>951</v>
      </c>
      <c r="D1125" s="47">
        <v>364925</v>
      </c>
    </row>
    <row r="1126" spans="1:4">
      <c r="A1126" s="97" t="s">
        <v>1401</v>
      </c>
      <c r="B1126" s="97">
        <v>9811525637</v>
      </c>
      <c r="C1126" s="97" t="s">
        <v>951</v>
      </c>
      <c r="D1126" s="47">
        <v>212962</v>
      </c>
    </row>
    <row r="1127" spans="1:4">
      <c r="A1127" s="97" t="s">
        <v>1402</v>
      </c>
      <c r="B1127" s="97">
        <v>9212754551</v>
      </c>
      <c r="C1127" s="97" t="s">
        <v>951</v>
      </c>
      <c r="D1127" s="47">
        <v>391285</v>
      </c>
    </row>
    <row r="1128" spans="1:4">
      <c r="A1128" s="97" t="s">
        <v>1403</v>
      </c>
      <c r="B1128" s="97">
        <v>9311454664</v>
      </c>
      <c r="C1128" s="97" t="s">
        <v>951</v>
      </c>
      <c r="D1128" s="47">
        <v>328648</v>
      </c>
    </row>
    <row r="1129" spans="1:4">
      <c r="A1129" s="97" t="s">
        <v>1404</v>
      </c>
      <c r="B1129" s="97">
        <v>9868672527</v>
      </c>
      <c r="C1129" s="97" t="s">
        <v>951</v>
      </c>
      <c r="D1129" s="47">
        <v>419523</v>
      </c>
    </row>
    <row r="1130" spans="1:4">
      <c r="A1130" s="97" t="s">
        <v>1405</v>
      </c>
      <c r="B1130" s="97">
        <v>9313945666</v>
      </c>
      <c r="C1130" s="97" t="s">
        <v>951</v>
      </c>
      <c r="D1130" s="47">
        <v>439338</v>
      </c>
    </row>
    <row r="1131" spans="1:4">
      <c r="A1131" s="97" t="s">
        <v>1406</v>
      </c>
      <c r="B1131" s="97">
        <v>9958893549</v>
      </c>
      <c r="C1131" s="97" t="s">
        <v>951</v>
      </c>
      <c r="D1131" s="47">
        <v>387569</v>
      </c>
    </row>
    <row r="1132" spans="1:4">
      <c r="A1132" s="97" t="s">
        <v>1407</v>
      </c>
      <c r="B1132" s="97">
        <v>9818888563</v>
      </c>
      <c r="C1132" s="97" t="s">
        <v>951</v>
      </c>
      <c r="D1132" s="47">
        <v>429260</v>
      </c>
    </row>
    <row r="1133" spans="1:4">
      <c r="A1133" s="97" t="s">
        <v>1408</v>
      </c>
      <c r="B1133" s="97">
        <v>9891728531</v>
      </c>
      <c r="C1133" s="97" t="s">
        <v>951</v>
      </c>
      <c r="D1133" s="47">
        <v>261823</v>
      </c>
    </row>
    <row r="1134" spans="1:4">
      <c r="A1134" s="97" t="s">
        <v>1409</v>
      </c>
      <c r="B1134" s="97">
        <v>9868215747</v>
      </c>
      <c r="C1134" s="97" t="s">
        <v>951</v>
      </c>
      <c r="D1134" s="47">
        <v>215908</v>
      </c>
    </row>
    <row r="1135" spans="1:4">
      <c r="A1135" s="97" t="s">
        <v>1410</v>
      </c>
      <c r="B1135" s="97">
        <v>9891986677</v>
      </c>
      <c r="C1135" s="97" t="s">
        <v>951</v>
      </c>
      <c r="D1135" s="47">
        <v>458873</v>
      </c>
    </row>
    <row r="1136" spans="1:4">
      <c r="A1136" s="97" t="s">
        <v>1411</v>
      </c>
      <c r="B1136" s="97">
        <v>9971378552</v>
      </c>
      <c r="C1136" s="97" t="s">
        <v>951</v>
      </c>
      <c r="D1136" s="47">
        <v>282832</v>
      </c>
    </row>
    <row r="1137" spans="1:4">
      <c r="A1137" s="97" t="s">
        <v>1412</v>
      </c>
      <c r="B1137" s="97">
        <v>9811552437</v>
      </c>
      <c r="C1137" s="97" t="s">
        <v>951</v>
      </c>
      <c r="D1137" s="47">
        <v>240578</v>
      </c>
    </row>
    <row r="1138" spans="1:4">
      <c r="A1138" s="97" t="s">
        <v>1413</v>
      </c>
      <c r="B1138" s="97">
        <v>9871887799</v>
      </c>
      <c r="C1138" s="97" t="s">
        <v>951</v>
      </c>
      <c r="D1138" s="47">
        <v>108835</v>
      </c>
    </row>
    <row r="1139" spans="1:4">
      <c r="A1139" s="97" t="s">
        <v>1414</v>
      </c>
      <c r="B1139" s="97">
        <v>9999171966</v>
      </c>
      <c r="C1139" s="97" t="s">
        <v>951</v>
      </c>
      <c r="D1139" s="47">
        <v>455470</v>
      </c>
    </row>
    <row r="1140" spans="1:4">
      <c r="A1140" s="97" t="s">
        <v>1415</v>
      </c>
      <c r="B1140" s="97">
        <v>9915243455</v>
      </c>
      <c r="C1140" s="97" t="s">
        <v>951</v>
      </c>
      <c r="D1140" s="47">
        <v>268904</v>
      </c>
    </row>
    <row r="1141" spans="1:4">
      <c r="A1141" s="97" t="s">
        <v>1087</v>
      </c>
      <c r="B1141" s="97">
        <v>9811999682</v>
      </c>
      <c r="C1141" s="97" t="s">
        <v>951</v>
      </c>
      <c r="D1141" s="47">
        <v>224003</v>
      </c>
    </row>
    <row r="1142" spans="1:4">
      <c r="A1142" s="97" t="s">
        <v>1416</v>
      </c>
      <c r="B1142" s="97">
        <v>9815549781</v>
      </c>
      <c r="C1142" s="97" t="s">
        <v>951</v>
      </c>
      <c r="D1142" s="47">
        <v>117819</v>
      </c>
    </row>
    <row r="1143" spans="1:4">
      <c r="A1143" s="97" t="s">
        <v>1417</v>
      </c>
      <c r="B1143" s="97">
        <v>9873555476</v>
      </c>
      <c r="C1143" s="97" t="s">
        <v>951</v>
      </c>
      <c r="D1143" s="47">
        <v>209747</v>
      </c>
    </row>
    <row r="1144" spans="1:4">
      <c r="A1144" s="97" t="s">
        <v>1418</v>
      </c>
      <c r="B1144" s="97">
        <v>9871617188</v>
      </c>
      <c r="C1144" s="97" t="s">
        <v>951</v>
      </c>
      <c r="D1144" s="47">
        <v>455966</v>
      </c>
    </row>
    <row r="1145" spans="1:4">
      <c r="A1145" s="97" t="s">
        <v>1419</v>
      </c>
      <c r="B1145" s="97">
        <v>9999191868</v>
      </c>
      <c r="C1145" s="97" t="s">
        <v>951</v>
      </c>
      <c r="D1145" s="47">
        <v>264338</v>
      </c>
    </row>
    <row r="1146" spans="1:4">
      <c r="A1146" s="97" t="s">
        <v>1420</v>
      </c>
      <c r="B1146" s="97">
        <v>9355632227</v>
      </c>
      <c r="C1146" s="97" t="s">
        <v>951</v>
      </c>
      <c r="D1146" s="47">
        <v>228867</v>
      </c>
    </row>
    <row r="1147" spans="1:4">
      <c r="A1147" s="97" t="s">
        <v>1421</v>
      </c>
      <c r="B1147" s="97">
        <v>9355451277</v>
      </c>
      <c r="C1147" s="97" t="s">
        <v>951</v>
      </c>
      <c r="D1147" s="47">
        <v>395696</v>
      </c>
    </row>
    <row r="1148" spans="1:4">
      <c r="A1148" s="97" t="s">
        <v>1422</v>
      </c>
      <c r="B1148" s="97">
        <v>9815127245</v>
      </c>
      <c r="C1148" s="97" t="s">
        <v>951</v>
      </c>
      <c r="D1148" s="47">
        <v>418601</v>
      </c>
    </row>
    <row r="1149" spans="1:4">
      <c r="A1149" s="97" t="s">
        <v>1423</v>
      </c>
      <c r="B1149" s="97">
        <v>9655963637</v>
      </c>
      <c r="C1149" s="97" t="s">
        <v>951</v>
      </c>
      <c r="D1149" s="47">
        <v>226285</v>
      </c>
    </row>
    <row r="1150" spans="1:4">
      <c r="A1150" s="97" t="s">
        <v>1424</v>
      </c>
      <c r="B1150" s="97">
        <v>9815518686</v>
      </c>
      <c r="C1150" s="97" t="s">
        <v>951</v>
      </c>
      <c r="D1150" s="47">
        <v>419337</v>
      </c>
    </row>
    <row r="1151" spans="1:4">
      <c r="A1151" s="97" t="s">
        <v>1425</v>
      </c>
      <c r="B1151" s="97">
        <v>9811524881</v>
      </c>
      <c r="C1151" s="97" t="s">
        <v>951</v>
      </c>
      <c r="D1151" s="47">
        <v>365691</v>
      </c>
    </row>
    <row r="1152" spans="1:4">
      <c r="A1152" s="97" t="s">
        <v>1426</v>
      </c>
      <c r="B1152" s="97">
        <v>9958515259</v>
      </c>
      <c r="C1152" s="97" t="s">
        <v>951</v>
      </c>
      <c r="D1152" s="47">
        <v>383785</v>
      </c>
    </row>
    <row r="1153" spans="1:4">
      <c r="A1153" s="97" t="s">
        <v>1427</v>
      </c>
      <c r="B1153" s="97">
        <v>9899338853</v>
      </c>
      <c r="C1153" s="97" t="s">
        <v>951</v>
      </c>
      <c r="D1153" s="47">
        <v>171624</v>
      </c>
    </row>
    <row r="1154" spans="1:4">
      <c r="A1154" s="97" t="s">
        <v>1428</v>
      </c>
      <c r="B1154" s="97">
        <v>9815265833</v>
      </c>
      <c r="C1154" s="97" t="s">
        <v>951</v>
      </c>
      <c r="D1154" s="47">
        <v>232834</v>
      </c>
    </row>
    <row r="1155" spans="1:4">
      <c r="A1155" s="97" t="s">
        <v>1429</v>
      </c>
      <c r="B1155" s="97">
        <v>9315586511</v>
      </c>
      <c r="C1155" s="97" t="s">
        <v>951</v>
      </c>
      <c r="D1155" s="47">
        <v>485986</v>
      </c>
    </row>
    <row r="1156" spans="1:4">
      <c r="A1156" s="97" t="s">
        <v>1430</v>
      </c>
      <c r="B1156" s="97">
        <v>9899526198</v>
      </c>
      <c r="C1156" s="97" t="s">
        <v>951</v>
      </c>
      <c r="D1156" s="47">
        <v>228518</v>
      </c>
    </row>
    <row r="1157" spans="1:4">
      <c r="A1157" s="97" t="s">
        <v>1431</v>
      </c>
      <c r="B1157" s="97">
        <v>9871126565</v>
      </c>
      <c r="C1157" s="97" t="s">
        <v>951</v>
      </c>
      <c r="D1157" s="47">
        <v>347958</v>
      </c>
    </row>
    <row r="1158" spans="1:4">
      <c r="A1158" s="97" t="s">
        <v>1432</v>
      </c>
      <c r="B1158" s="97">
        <v>9815252735</v>
      </c>
      <c r="C1158" s="97" t="s">
        <v>951</v>
      </c>
      <c r="D1158" s="47">
        <v>276300</v>
      </c>
    </row>
    <row r="1159" spans="1:4">
      <c r="A1159" s="97" t="s">
        <v>1433</v>
      </c>
      <c r="B1159" s="97">
        <v>9312265271</v>
      </c>
      <c r="C1159" s="97" t="s">
        <v>951</v>
      </c>
      <c r="D1159" s="47">
        <v>445624</v>
      </c>
    </row>
    <row r="1160" spans="1:4">
      <c r="A1160" s="97" t="s">
        <v>1434</v>
      </c>
      <c r="B1160" s="97">
        <v>9815598955</v>
      </c>
      <c r="C1160" s="97" t="s">
        <v>951</v>
      </c>
      <c r="D1160" s="47">
        <v>325328</v>
      </c>
    </row>
    <row r="1161" spans="1:4">
      <c r="A1161" s="97" t="s">
        <v>1435</v>
      </c>
      <c r="B1161" s="97">
        <v>9815153938</v>
      </c>
      <c r="C1161" s="97" t="s">
        <v>951</v>
      </c>
      <c r="D1161" s="47">
        <v>278572</v>
      </c>
    </row>
    <row r="1162" spans="1:4">
      <c r="A1162" s="97" t="s">
        <v>1436</v>
      </c>
      <c r="B1162" s="97">
        <v>9818787885</v>
      </c>
      <c r="C1162" s="97" t="s">
        <v>951</v>
      </c>
      <c r="D1162" s="47">
        <v>411573</v>
      </c>
    </row>
    <row r="1163" spans="1:4">
      <c r="A1163" s="97" t="s">
        <v>1437</v>
      </c>
      <c r="B1163" s="97">
        <v>9811452226</v>
      </c>
      <c r="C1163" s="97" t="s">
        <v>951</v>
      </c>
      <c r="D1163" s="47">
        <v>117690</v>
      </c>
    </row>
    <row r="1164" spans="1:4">
      <c r="A1164" s="97" t="s">
        <v>1438</v>
      </c>
      <c r="B1164" s="97">
        <v>8515574222</v>
      </c>
      <c r="C1164" s="97" t="s">
        <v>951</v>
      </c>
      <c r="D1164" s="47">
        <v>211636</v>
      </c>
    </row>
    <row r="1165" spans="1:4">
      <c r="A1165" s="97" t="s">
        <v>1439</v>
      </c>
      <c r="B1165" s="97">
        <v>9811584967</v>
      </c>
      <c r="C1165" s="97" t="s">
        <v>951</v>
      </c>
      <c r="D1165" s="47">
        <v>195126</v>
      </c>
    </row>
    <row r="1166" spans="1:4">
      <c r="A1166" s="97" t="s">
        <v>1440</v>
      </c>
      <c r="B1166" s="97">
        <v>9815752586</v>
      </c>
      <c r="C1166" s="97" t="s">
        <v>951</v>
      </c>
      <c r="D1166" s="47">
        <v>378856</v>
      </c>
    </row>
    <row r="1167" spans="1:4">
      <c r="A1167" s="97" t="s">
        <v>1441</v>
      </c>
      <c r="B1167" s="97">
        <v>9815288859</v>
      </c>
      <c r="C1167" s="97" t="s">
        <v>951</v>
      </c>
      <c r="D1167" s="47">
        <v>146990</v>
      </c>
    </row>
    <row r="1168" spans="1:4">
      <c r="A1168" s="97" t="s">
        <v>1442</v>
      </c>
      <c r="B1168" s="97">
        <v>9915591161</v>
      </c>
      <c r="C1168" s="97" t="s">
        <v>951</v>
      </c>
      <c r="D1168" s="47">
        <v>433069</v>
      </c>
    </row>
    <row r="1169" spans="1:4">
      <c r="A1169" s="97" t="s">
        <v>1443</v>
      </c>
      <c r="B1169" s="97">
        <v>9815826956</v>
      </c>
      <c r="C1169" s="97" t="s">
        <v>951</v>
      </c>
      <c r="D1169" s="47">
        <v>358991</v>
      </c>
    </row>
    <row r="1170" spans="1:4">
      <c r="A1170" s="97" t="s">
        <v>469</v>
      </c>
      <c r="B1170" s="97">
        <v>9313554965</v>
      </c>
      <c r="C1170" s="97" t="s">
        <v>951</v>
      </c>
      <c r="D1170" s="47">
        <v>423686</v>
      </c>
    </row>
    <row r="1171" spans="1:4">
      <c r="A1171" s="97" t="s">
        <v>1444</v>
      </c>
      <c r="B1171" s="97">
        <v>9355458194</v>
      </c>
      <c r="C1171" s="97" t="s">
        <v>951</v>
      </c>
      <c r="D1171" s="47">
        <v>205127</v>
      </c>
    </row>
    <row r="1172" spans="1:4">
      <c r="A1172" s="97" t="s">
        <v>1445</v>
      </c>
      <c r="B1172" s="97">
        <v>9815551929</v>
      </c>
      <c r="C1172" s="97" t="s">
        <v>951</v>
      </c>
      <c r="D1172" s="47">
        <v>290432</v>
      </c>
    </row>
    <row r="1173" spans="1:4">
      <c r="A1173" s="97" t="s">
        <v>1446</v>
      </c>
      <c r="B1173" s="97">
        <v>9815565699</v>
      </c>
      <c r="C1173" s="97" t="s">
        <v>951</v>
      </c>
      <c r="D1173" s="47">
        <v>438009</v>
      </c>
    </row>
    <row r="1174" spans="1:4">
      <c r="A1174" s="97" t="s">
        <v>1447</v>
      </c>
      <c r="B1174" s="97">
        <v>9871555757</v>
      </c>
      <c r="C1174" s="97" t="s">
        <v>951</v>
      </c>
      <c r="D1174" s="47">
        <v>487713</v>
      </c>
    </row>
    <row r="1175" spans="1:4">
      <c r="A1175" s="97" t="s">
        <v>1448</v>
      </c>
      <c r="B1175" s="97">
        <v>9915543551</v>
      </c>
      <c r="C1175" s="97" t="s">
        <v>951</v>
      </c>
      <c r="D1175" s="47">
        <v>401517</v>
      </c>
    </row>
    <row r="1176" spans="1:4">
      <c r="A1176" s="97" t="s">
        <v>1449</v>
      </c>
      <c r="B1176" s="97">
        <v>9811111557</v>
      </c>
      <c r="C1176" s="97" t="s">
        <v>951</v>
      </c>
      <c r="D1176" s="47">
        <v>489625</v>
      </c>
    </row>
    <row r="1177" spans="1:4">
      <c r="A1177" s="97" t="s">
        <v>1450</v>
      </c>
      <c r="B1177" s="97">
        <v>9818675595</v>
      </c>
      <c r="C1177" s="97" t="s">
        <v>951</v>
      </c>
      <c r="D1177" s="47">
        <v>350377</v>
      </c>
    </row>
    <row r="1178" spans="1:4">
      <c r="A1178" s="97" t="s">
        <v>1451</v>
      </c>
      <c r="B1178" s="97">
        <v>9968282758</v>
      </c>
      <c r="C1178" s="97" t="s">
        <v>951</v>
      </c>
      <c r="D1178" s="47">
        <v>424994</v>
      </c>
    </row>
    <row r="1179" spans="1:4">
      <c r="A1179" s="97" t="s">
        <v>1452</v>
      </c>
      <c r="B1179" s="97">
        <v>9811578557</v>
      </c>
      <c r="C1179" s="97" t="s">
        <v>951</v>
      </c>
      <c r="D1179" s="47">
        <v>367378</v>
      </c>
    </row>
    <row r="1180" spans="1:4">
      <c r="A1180" s="97" t="s">
        <v>1453</v>
      </c>
      <c r="B1180" s="97">
        <v>9811679111</v>
      </c>
      <c r="C1180" s="97" t="s">
        <v>951</v>
      </c>
      <c r="D1180" s="47">
        <v>430944</v>
      </c>
    </row>
    <row r="1181" spans="1:4">
      <c r="A1181" s="97" t="s">
        <v>1454</v>
      </c>
      <c r="B1181" s="97">
        <v>9212429848</v>
      </c>
      <c r="C1181" s="97" t="s">
        <v>951</v>
      </c>
      <c r="D1181" s="47">
        <v>112905</v>
      </c>
    </row>
    <row r="1182" spans="1:4">
      <c r="A1182" s="97" t="s">
        <v>1455</v>
      </c>
      <c r="B1182" s="97">
        <v>9811543234</v>
      </c>
      <c r="C1182" s="97" t="s">
        <v>951</v>
      </c>
      <c r="D1182" s="47">
        <v>376025</v>
      </c>
    </row>
    <row r="1183" spans="1:4">
      <c r="A1183" s="97" t="s">
        <v>1456</v>
      </c>
      <c r="B1183" s="97">
        <v>9815516768</v>
      </c>
      <c r="C1183" s="97" t="s">
        <v>951</v>
      </c>
      <c r="D1183" s="47">
        <v>107884</v>
      </c>
    </row>
    <row r="1184" spans="1:4">
      <c r="A1184" s="97" t="s">
        <v>1457</v>
      </c>
      <c r="B1184" s="97">
        <v>9312559179</v>
      </c>
      <c r="C1184" s="97" t="s">
        <v>951</v>
      </c>
      <c r="D1184" s="47">
        <v>208458</v>
      </c>
    </row>
    <row r="1185" spans="1:4">
      <c r="A1185" s="97" t="s">
        <v>1458</v>
      </c>
      <c r="B1185" s="97">
        <v>9212228456</v>
      </c>
      <c r="C1185" s="97" t="s">
        <v>951</v>
      </c>
      <c r="D1185" s="47">
        <v>253360</v>
      </c>
    </row>
    <row r="1186" spans="1:4">
      <c r="A1186" s="97" t="s">
        <v>1459</v>
      </c>
      <c r="B1186" s="97">
        <v>9818533533</v>
      </c>
      <c r="C1186" s="97" t="s">
        <v>951</v>
      </c>
      <c r="D1186" s="47">
        <v>403741</v>
      </c>
    </row>
    <row r="1187" spans="1:4">
      <c r="A1187" s="97" t="s">
        <v>1460</v>
      </c>
      <c r="B1187" s="97">
        <v>9711739115</v>
      </c>
      <c r="C1187" s="97" t="s">
        <v>951</v>
      </c>
      <c r="D1187" s="47">
        <v>336588</v>
      </c>
    </row>
    <row r="1188" spans="1:4">
      <c r="A1188" s="97" t="s">
        <v>1461</v>
      </c>
      <c r="B1188" s="97">
        <v>9818492559</v>
      </c>
      <c r="C1188" s="97" t="s">
        <v>951</v>
      </c>
      <c r="D1188" s="47">
        <v>246839</v>
      </c>
    </row>
    <row r="1189" spans="1:4">
      <c r="A1189" s="97" t="s">
        <v>1462</v>
      </c>
      <c r="B1189" s="97">
        <v>9999147868</v>
      </c>
      <c r="C1189" s="97" t="s">
        <v>951</v>
      </c>
      <c r="D1189" s="47">
        <v>218606</v>
      </c>
    </row>
    <row r="1190" spans="1:4">
      <c r="A1190" s="97" t="s">
        <v>1463</v>
      </c>
      <c r="B1190" s="97">
        <v>9313623556</v>
      </c>
      <c r="C1190" s="97" t="s">
        <v>951</v>
      </c>
      <c r="D1190" s="47">
        <v>493623</v>
      </c>
    </row>
    <row r="1191" spans="1:4">
      <c r="A1191" s="97" t="s">
        <v>1464</v>
      </c>
      <c r="B1191" s="97">
        <v>9871147384</v>
      </c>
      <c r="C1191" s="97" t="s">
        <v>951</v>
      </c>
      <c r="D1191" s="47">
        <v>389434</v>
      </c>
    </row>
    <row r="1192" spans="1:4">
      <c r="A1192" s="97" t="s">
        <v>1465</v>
      </c>
      <c r="B1192" s="97">
        <v>9999417752</v>
      </c>
      <c r="C1192" s="97" t="s">
        <v>951</v>
      </c>
      <c r="D1192" s="47">
        <v>174944</v>
      </c>
    </row>
    <row r="1193" spans="1:4">
      <c r="A1193" s="97" t="s">
        <v>1466</v>
      </c>
      <c r="B1193" s="97">
        <v>9815244773</v>
      </c>
      <c r="C1193" s="97" t="s">
        <v>951</v>
      </c>
      <c r="D1193" s="47">
        <v>429837</v>
      </c>
    </row>
    <row r="1194" spans="1:4">
      <c r="A1194" s="97" t="s">
        <v>1467</v>
      </c>
      <c r="B1194" s="97">
        <v>9815357246</v>
      </c>
      <c r="C1194" s="97" t="s">
        <v>951</v>
      </c>
      <c r="D1194" s="47">
        <v>186056</v>
      </c>
    </row>
    <row r="1195" spans="1:4">
      <c r="A1195" s="97" t="s">
        <v>1468</v>
      </c>
      <c r="B1195" s="97">
        <v>9815149565</v>
      </c>
      <c r="C1195" s="97" t="s">
        <v>951</v>
      </c>
      <c r="D1195" s="47">
        <v>450554</v>
      </c>
    </row>
    <row r="1196" spans="1:4">
      <c r="A1196" s="97" t="s">
        <v>1469</v>
      </c>
      <c r="B1196" s="97">
        <v>9711175572</v>
      </c>
      <c r="C1196" s="97" t="s">
        <v>951</v>
      </c>
      <c r="D1196" s="47">
        <v>177553</v>
      </c>
    </row>
    <row r="1197" spans="1:4">
      <c r="A1197" s="97" t="s">
        <v>1470</v>
      </c>
      <c r="B1197" s="97">
        <v>9868311379</v>
      </c>
      <c r="C1197" s="97" t="s">
        <v>951</v>
      </c>
      <c r="D1197" s="47">
        <v>486577</v>
      </c>
    </row>
    <row r="1198" spans="1:4">
      <c r="A1198" s="97" t="s">
        <v>1471</v>
      </c>
      <c r="B1198" s="97">
        <v>9811195127</v>
      </c>
      <c r="C1198" s="97" t="s">
        <v>951</v>
      </c>
      <c r="D1198" s="47">
        <v>189001</v>
      </c>
    </row>
    <row r="1199" spans="1:4">
      <c r="A1199" s="97" t="s">
        <v>1472</v>
      </c>
      <c r="B1199" s="97">
        <v>9815123765</v>
      </c>
      <c r="C1199" s="97" t="s">
        <v>951</v>
      </c>
      <c r="D1199" s="47">
        <v>328393</v>
      </c>
    </row>
    <row r="1200" spans="1:4">
      <c r="A1200" s="97" t="s">
        <v>1473</v>
      </c>
      <c r="B1200" s="97">
        <v>9815965697</v>
      </c>
      <c r="C1200" s="97" t="s">
        <v>951</v>
      </c>
      <c r="D1200" s="47">
        <v>190227</v>
      </c>
    </row>
    <row r="1201" spans="1:4">
      <c r="A1201" s="97" t="s">
        <v>1474</v>
      </c>
      <c r="B1201" s="97">
        <v>9915222555</v>
      </c>
      <c r="C1201" s="97" t="s">
        <v>951</v>
      </c>
      <c r="D1201" s="47">
        <v>138142</v>
      </c>
    </row>
    <row r="1202" spans="1:4">
      <c r="A1202" s="97" t="s">
        <v>1475</v>
      </c>
      <c r="B1202" s="97">
        <v>9212395636</v>
      </c>
      <c r="C1202" s="97" t="s">
        <v>951</v>
      </c>
      <c r="D1202" s="47">
        <v>142948</v>
      </c>
    </row>
    <row r="1203" spans="1:4">
      <c r="A1203" s="97" t="s">
        <v>1476</v>
      </c>
      <c r="B1203" s="97">
        <v>9915773822</v>
      </c>
      <c r="C1203" s="97" t="s">
        <v>951</v>
      </c>
      <c r="D1203" s="47">
        <v>124184</v>
      </c>
    </row>
    <row r="1204" spans="1:4">
      <c r="A1204" s="97" t="s">
        <v>1477</v>
      </c>
      <c r="B1204" s="97">
        <v>9811464159</v>
      </c>
      <c r="C1204" s="97" t="s">
        <v>951</v>
      </c>
      <c r="D1204" s="47">
        <v>402049</v>
      </c>
    </row>
    <row r="1205" spans="1:4">
      <c r="A1205" s="97" t="s">
        <v>1478</v>
      </c>
      <c r="B1205" s="97">
        <v>9811159198</v>
      </c>
      <c r="C1205" s="97" t="s">
        <v>951</v>
      </c>
      <c r="D1205" s="47">
        <v>413416</v>
      </c>
    </row>
    <row r="1206" spans="1:4">
      <c r="A1206" s="97" t="s">
        <v>1479</v>
      </c>
      <c r="B1206" s="97">
        <v>9873562632</v>
      </c>
      <c r="C1206" s="97" t="s">
        <v>951</v>
      </c>
      <c r="D1206" s="47">
        <v>460482</v>
      </c>
    </row>
    <row r="1207" spans="1:4">
      <c r="A1207" s="97" t="s">
        <v>1480</v>
      </c>
      <c r="B1207" s="97">
        <v>9818671375</v>
      </c>
      <c r="C1207" s="97" t="s">
        <v>951</v>
      </c>
      <c r="D1207" s="47">
        <v>497067</v>
      </c>
    </row>
    <row r="1208" spans="1:4">
      <c r="A1208" s="97" t="s">
        <v>1481</v>
      </c>
      <c r="B1208" s="97">
        <v>9818553751</v>
      </c>
      <c r="C1208" s="97" t="s">
        <v>951</v>
      </c>
      <c r="D1208" s="47">
        <v>403526</v>
      </c>
    </row>
    <row r="1209" spans="1:4">
      <c r="A1209" s="97" t="s">
        <v>1482</v>
      </c>
      <c r="B1209" s="97">
        <v>9717755353</v>
      </c>
      <c r="C1209" s="97" t="s">
        <v>951</v>
      </c>
      <c r="D1209" s="47">
        <v>214254</v>
      </c>
    </row>
    <row r="1210" spans="1:4">
      <c r="A1210" s="97" t="s">
        <v>1483</v>
      </c>
      <c r="B1210" s="97">
        <v>9711737339</v>
      </c>
      <c r="C1210" s="97" t="s">
        <v>951</v>
      </c>
      <c r="D1210" s="47">
        <v>443181</v>
      </c>
    </row>
    <row r="1211" spans="1:4">
      <c r="A1211" s="97" t="s">
        <v>1484</v>
      </c>
      <c r="B1211" s="97">
        <v>9312757125</v>
      </c>
      <c r="C1211" s="97" t="s">
        <v>951</v>
      </c>
      <c r="D1211" s="47">
        <v>363771</v>
      </c>
    </row>
    <row r="1212" spans="1:4">
      <c r="A1212" s="97" t="s">
        <v>1485</v>
      </c>
      <c r="B1212" s="97">
        <v>9971596655</v>
      </c>
      <c r="C1212" s="97" t="s">
        <v>951</v>
      </c>
      <c r="D1212" s="47">
        <v>200013</v>
      </c>
    </row>
    <row r="1213" spans="1:4">
      <c r="A1213" s="97" t="s">
        <v>1486</v>
      </c>
      <c r="B1213" s="97">
        <v>9818552286</v>
      </c>
      <c r="C1213" s="97" t="s">
        <v>951</v>
      </c>
      <c r="D1213" s="47">
        <v>493827</v>
      </c>
    </row>
    <row r="1214" spans="1:4">
      <c r="A1214" s="97" t="s">
        <v>1487</v>
      </c>
      <c r="B1214" s="97">
        <v>9815264593</v>
      </c>
      <c r="C1214" s="97" t="s">
        <v>951</v>
      </c>
      <c r="D1214" s="47">
        <v>161328</v>
      </c>
    </row>
    <row r="1215" spans="1:4">
      <c r="A1215" s="97" t="s">
        <v>1488</v>
      </c>
      <c r="B1215" s="97">
        <v>9815199425</v>
      </c>
      <c r="C1215" s="97" t="s">
        <v>951</v>
      </c>
      <c r="D1215" s="47">
        <v>363810</v>
      </c>
    </row>
    <row r="1216" spans="1:4">
      <c r="A1216" s="97" t="s">
        <v>1489</v>
      </c>
      <c r="B1216" s="97">
        <v>9811199955</v>
      </c>
      <c r="C1216" s="97" t="s">
        <v>951</v>
      </c>
      <c r="D1216" s="47">
        <v>371000</v>
      </c>
    </row>
    <row r="1217" spans="1:4">
      <c r="A1217" s="97" t="s">
        <v>1490</v>
      </c>
      <c r="B1217" s="97">
        <v>9818223896</v>
      </c>
      <c r="C1217" s="97" t="s">
        <v>951</v>
      </c>
      <c r="D1217" s="47">
        <v>430690</v>
      </c>
    </row>
    <row r="1218" spans="1:4">
      <c r="A1218" s="97" t="s">
        <v>1491</v>
      </c>
      <c r="B1218" s="97">
        <v>9818233276</v>
      </c>
      <c r="C1218" s="97" t="s">
        <v>951</v>
      </c>
      <c r="D1218" s="47">
        <v>162517</v>
      </c>
    </row>
    <row r="1219" spans="1:4">
      <c r="A1219" s="97" t="s">
        <v>1492</v>
      </c>
      <c r="B1219" s="97">
        <v>9891499685</v>
      </c>
      <c r="C1219" s="97" t="s">
        <v>951</v>
      </c>
      <c r="D1219" s="47">
        <v>276656</v>
      </c>
    </row>
    <row r="1220" spans="1:4">
      <c r="A1220" s="97" t="s">
        <v>1493</v>
      </c>
      <c r="B1220" s="97">
        <v>9315161335</v>
      </c>
      <c r="C1220" s="97" t="s">
        <v>951</v>
      </c>
      <c r="D1220" s="47">
        <v>402644</v>
      </c>
    </row>
    <row r="1221" spans="1:4">
      <c r="A1221" s="97" t="s">
        <v>1494</v>
      </c>
      <c r="B1221" s="97">
        <v>9999499948</v>
      </c>
      <c r="C1221" s="97" t="s">
        <v>951</v>
      </c>
      <c r="D1221" s="47">
        <v>274880</v>
      </c>
    </row>
    <row r="1222" spans="1:4">
      <c r="A1222" s="97" t="s">
        <v>1495</v>
      </c>
      <c r="B1222" s="97">
        <v>9815516655</v>
      </c>
      <c r="C1222" s="97" t="s">
        <v>951</v>
      </c>
      <c r="D1222" s="47">
        <v>253984</v>
      </c>
    </row>
    <row r="1223" spans="1:4">
      <c r="A1223" s="97" t="s">
        <v>1496</v>
      </c>
      <c r="B1223" s="97">
        <v>9971161692</v>
      </c>
      <c r="C1223" s="97" t="s">
        <v>951</v>
      </c>
      <c r="D1223" s="47">
        <v>125023</v>
      </c>
    </row>
    <row r="1224" spans="1:4">
      <c r="A1224" s="97" t="s">
        <v>1497</v>
      </c>
      <c r="B1224" s="97">
        <v>9871551721</v>
      </c>
      <c r="C1224" s="97" t="s">
        <v>951</v>
      </c>
      <c r="D1224" s="47">
        <v>442217</v>
      </c>
    </row>
    <row r="1225" spans="1:4">
      <c r="A1225" s="97" t="s">
        <v>1498</v>
      </c>
      <c r="B1225" s="97">
        <v>9718888881</v>
      </c>
      <c r="C1225" s="97" t="s">
        <v>951</v>
      </c>
      <c r="D1225" s="47">
        <v>414807</v>
      </c>
    </row>
    <row r="1226" spans="1:4">
      <c r="A1226" s="97" t="s">
        <v>1499</v>
      </c>
      <c r="B1226" s="97">
        <v>9815377995</v>
      </c>
      <c r="C1226" s="97" t="s">
        <v>951</v>
      </c>
      <c r="D1226" s="47">
        <v>158387</v>
      </c>
    </row>
    <row r="1227" spans="1:4">
      <c r="A1227" s="97" t="s">
        <v>1500</v>
      </c>
      <c r="B1227" s="97">
        <v>9911333666</v>
      </c>
      <c r="C1227" s="97" t="s">
        <v>951</v>
      </c>
      <c r="D1227" s="47">
        <v>392761</v>
      </c>
    </row>
    <row r="1228" spans="1:4">
      <c r="A1228" s="97" t="s">
        <v>1501</v>
      </c>
      <c r="B1228" s="97">
        <v>9815597145</v>
      </c>
      <c r="C1228" s="97" t="s">
        <v>951</v>
      </c>
      <c r="D1228" s="47">
        <v>472700</v>
      </c>
    </row>
    <row r="1229" spans="1:4">
      <c r="A1229" s="97" t="s">
        <v>1502</v>
      </c>
      <c r="B1229" s="97">
        <v>9815268453</v>
      </c>
      <c r="C1229" s="97" t="s">
        <v>951</v>
      </c>
      <c r="D1229" s="47">
        <v>462953</v>
      </c>
    </row>
    <row r="1230" spans="1:4">
      <c r="A1230" s="97" t="s">
        <v>1503</v>
      </c>
      <c r="B1230" s="97">
        <v>9873955359</v>
      </c>
      <c r="C1230" s="97" t="s">
        <v>951</v>
      </c>
      <c r="D1230" s="47">
        <v>186373</v>
      </c>
    </row>
    <row r="1231" spans="1:4">
      <c r="A1231" s="97" t="s">
        <v>1440</v>
      </c>
      <c r="B1231" s="97">
        <v>9815516795</v>
      </c>
      <c r="C1231" s="97" t="s">
        <v>951</v>
      </c>
      <c r="D1231" s="47">
        <v>252708</v>
      </c>
    </row>
    <row r="1232" spans="1:4">
      <c r="A1232" s="97" t="s">
        <v>1504</v>
      </c>
      <c r="B1232" s="97">
        <v>9811515591</v>
      </c>
      <c r="C1232" s="97" t="s">
        <v>951</v>
      </c>
      <c r="D1232" s="47">
        <v>229000</v>
      </c>
    </row>
    <row r="1233" spans="1:4">
      <c r="A1233" s="97" t="s">
        <v>1505</v>
      </c>
      <c r="B1233" s="97">
        <v>9815455535</v>
      </c>
      <c r="C1233" s="97" t="s">
        <v>951</v>
      </c>
      <c r="D1233" s="47">
        <v>468666</v>
      </c>
    </row>
    <row r="1234" spans="1:4">
      <c r="A1234" s="97" t="s">
        <v>1506</v>
      </c>
      <c r="B1234" s="97">
        <v>9815582375</v>
      </c>
      <c r="C1234" s="97" t="s">
        <v>951</v>
      </c>
      <c r="D1234" s="47">
        <v>409451</v>
      </c>
    </row>
    <row r="1235" spans="1:4">
      <c r="A1235" s="97" t="s">
        <v>1507</v>
      </c>
      <c r="B1235" s="97">
        <v>9971555511</v>
      </c>
      <c r="C1235" s="97" t="s">
        <v>951</v>
      </c>
      <c r="D1235" s="47">
        <v>443477</v>
      </c>
    </row>
    <row r="1236" spans="1:4">
      <c r="A1236" s="97" t="s">
        <v>1508</v>
      </c>
      <c r="B1236" s="97">
        <v>9818552555</v>
      </c>
      <c r="C1236" s="97" t="s">
        <v>951</v>
      </c>
      <c r="D1236" s="47">
        <v>189106</v>
      </c>
    </row>
    <row r="1237" spans="1:4">
      <c r="A1237" s="97" t="s">
        <v>1509</v>
      </c>
      <c r="B1237" s="97">
        <v>9871663575</v>
      </c>
      <c r="C1237" s="97" t="s">
        <v>951</v>
      </c>
      <c r="D1237" s="47">
        <v>258756</v>
      </c>
    </row>
    <row r="1238" spans="1:4">
      <c r="A1238" s="97" t="s">
        <v>1510</v>
      </c>
      <c r="B1238" s="97">
        <v>9958855355</v>
      </c>
      <c r="C1238" s="97" t="s">
        <v>951</v>
      </c>
      <c r="D1238" s="47">
        <v>363820</v>
      </c>
    </row>
    <row r="1239" spans="1:4">
      <c r="A1239" s="97" t="s">
        <v>922</v>
      </c>
      <c r="B1239" s="97">
        <v>9818329634</v>
      </c>
      <c r="C1239" s="97" t="s">
        <v>951</v>
      </c>
      <c r="D1239" s="47">
        <v>322892</v>
      </c>
    </row>
    <row r="1240" spans="1:4">
      <c r="A1240" s="97" t="s">
        <v>1511</v>
      </c>
      <c r="B1240" s="97">
        <v>9811485564</v>
      </c>
      <c r="C1240" s="97" t="s">
        <v>951</v>
      </c>
      <c r="D1240" s="47">
        <v>255403</v>
      </c>
    </row>
    <row r="1241" spans="1:4">
      <c r="A1241" s="97" t="s">
        <v>1512</v>
      </c>
      <c r="B1241" s="97">
        <v>9818288622</v>
      </c>
      <c r="C1241" s="97" t="s">
        <v>951</v>
      </c>
      <c r="D1241" s="47">
        <v>224684</v>
      </c>
    </row>
    <row r="1242" spans="1:4">
      <c r="A1242" s="97" t="s">
        <v>1513</v>
      </c>
      <c r="B1242" s="97">
        <v>9971395254</v>
      </c>
      <c r="C1242" s="97" t="s">
        <v>951</v>
      </c>
      <c r="D1242" s="47">
        <v>315552</v>
      </c>
    </row>
    <row r="1243" spans="1:4">
      <c r="A1243" s="97" t="s">
        <v>1514</v>
      </c>
      <c r="B1243" s="97">
        <v>9811582813</v>
      </c>
      <c r="C1243" s="97" t="s">
        <v>951</v>
      </c>
      <c r="D1243" s="47">
        <v>135894</v>
      </c>
    </row>
    <row r="1244" spans="1:4">
      <c r="A1244" s="97" t="s">
        <v>1515</v>
      </c>
      <c r="B1244" s="97">
        <v>9815226344</v>
      </c>
      <c r="C1244" s="97" t="s">
        <v>951</v>
      </c>
      <c r="D1244" s="47">
        <v>393337</v>
      </c>
    </row>
    <row r="1245" spans="1:4">
      <c r="A1245" s="97" t="s">
        <v>1516</v>
      </c>
      <c r="B1245" s="97">
        <v>9315131732</v>
      </c>
      <c r="C1245" s="97" t="s">
        <v>951</v>
      </c>
      <c r="D1245" s="47">
        <v>398704</v>
      </c>
    </row>
    <row r="1246" spans="1:4">
      <c r="A1246" s="97" t="s">
        <v>1517</v>
      </c>
      <c r="B1246" s="97">
        <v>9999678752</v>
      </c>
      <c r="C1246" s="97" t="s">
        <v>951</v>
      </c>
      <c r="D1246" s="47">
        <v>457283</v>
      </c>
    </row>
    <row r="1247" spans="1:4">
      <c r="A1247" s="97" t="s">
        <v>1518</v>
      </c>
      <c r="B1247" s="97">
        <v>9717666715</v>
      </c>
      <c r="C1247" s="97" t="s">
        <v>951</v>
      </c>
      <c r="D1247" s="47">
        <v>275187</v>
      </c>
    </row>
    <row r="1248" spans="1:4">
      <c r="A1248" s="97" t="s">
        <v>1519</v>
      </c>
      <c r="B1248" s="97">
        <v>9891639576</v>
      </c>
      <c r="C1248" s="97" t="s">
        <v>951</v>
      </c>
      <c r="D1248" s="47">
        <v>148861</v>
      </c>
    </row>
    <row r="1249" spans="1:4">
      <c r="A1249" s="97" t="s">
        <v>1520</v>
      </c>
      <c r="B1249" s="97">
        <v>9915688663</v>
      </c>
      <c r="C1249" s="97" t="s">
        <v>951</v>
      </c>
      <c r="D1249" s="47">
        <v>343486</v>
      </c>
    </row>
    <row r="1250" spans="1:4">
      <c r="A1250" s="97" t="s">
        <v>1521</v>
      </c>
      <c r="B1250" s="97">
        <v>9999963754</v>
      </c>
      <c r="C1250" s="97" t="s">
        <v>951</v>
      </c>
      <c r="D1250" s="47">
        <v>459016</v>
      </c>
    </row>
    <row r="1251" spans="1:4">
      <c r="A1251" s="97" t="s">
        <v>1522</v>
      </c>
      <c r="B1251" s="97">
        <v>8527293955</v>
      </c>
      <c r="C1251" s="97" t="s">
        <v>951</v>
      </c>
      <c r="D1251" s="47">
        <v>287017</v>
      </c>
    </row>
    <row r="1252" spans="1:4">
      <c r="A1252" s="97" t="s">
        <v>1523</v>
      </c>
      <c r="B1252" s="97">
        <v>9818417711</v>
      </c>
      <c r="C1252" s="97" t="s">
        <v>951</v>
      </c>
      <c r="D1252" s="47">
        <v>361764</v>
      </c>
    </row>
    <row r="1253" spans="1:4">
      <c r="A1253" s="97" t="s">
        <v>1524</v>
      </c>
      <c r="B1253" s="97">
        <v>9815234575</v>
      </c>
      <c r="C1253" s="97" t="s">
        <v>951</v>
      </c>
      <c r="D1253" s="47">
        <v>357192</v>
      </c>
    </row>
    <row r="1254" spans="1:4">
      <c r="A1254" s="97" t="s">
        <v>1525</v>
      </c>
      <c r="B1254" s="97">
        <v>9811944284</v>
      </c>
      <c r="C1254" s="97" t="s">
        <v>951</v>
      </c>
      <c r="D1254" s="47">
        <v>361765</v>
      </c>
    </row>
    <row r="1255" spans="1:4">
      <c r="A1255" s="97" t="s">
        <v>1526</v>
      </c>
      <c r="B1255" s="97">
        <v>9818868571</v>
      </c>
      <c r="C1255" s="97" t="s">
        <v>951</v>
      </c>
      <c r="D1255" s="47">
        <v>293556</v>
      </c>
    </row>
    <row r="1256" spans="1:4">
      <c r="A1256" s="97" t="s">
        <v>1527</v>
      </c>
      <c r="B1256" s="97">
        <v>9717279838</v>
      </c>
      <c r="C1256" s="97" t="s">
        <v>951</v>
      </c>
      <c r="D1256" s="47">
        <v>327388</v>
      </c>
    </row>
    <row r="1257" spans="1:4">
      <c r="A1257" s="97" t="s">
        <v>1528</v>
      </c>
      <c r="B1257" s="97">
        <v>9915531195</v>
      </c>
      <c r="C1257" s="97" t="s">
        <v>951</v>
      </c>
      <c r="D1257" s="47">
        <v>233023</v>
      </c>
    </row>
    <row r="1258" spans="1:4">
      <c r="A1258" s="97" t="s">
        <v>1529</v>
      </c>
      <c r="B1258" s="97">
        <v>9212795556</v>
      </c>
      <c r="C1258" s="97" t="s">
        <v>951</v>
      </c>
      <c r="D1258" s="47">
        <v>307010</v>
      </c>
    </row>
    <row r="1259" spans="1:4">
      <c r="A1259" s="97" t="s">
        <v>1530</v>
      </c>
      <c r="B1259" s="97">
        <v>9811129348</v>
      </c>
      <c r="C1259" s="97" t="s">
        <v>951</v>
      </c>
      <c r="D1259" s="47">
        <v>209067</v>
      </c>
    </row>
    <row r="1260" spans="1:4">
      <c r="A1260" s="97" t="s">
        <v>1531</v>
      </c>
      <c r="B1260" s="97">
        <v>9815132515</v>
      </c>
      <c r="C1260" s="97" t="s">
        <v>951</v>
      </c>
      <c r="D1260" s="47">
        <v>138084</v>
      </c>
    </row>
    <row r="1261" spans="1:4">
      <c r="A1261" s="97" t="s">
        <v>1532</v>
      </c>
      <c r="B1261" s="97">
        <v>9815524988</v>
      </c>
      <c r="C1261" s="97" t="s">
        <v>951</v>
      </c>
      <c r="D1261" s="47">
        <v>161295</v>
      </c>
    </row>
    <row r="1262" spans="1:4">
      <c r="A1262" s="97" t="s">
        <v>1533</v>
      </c>
      <c r="B1262" s="97">
        <v>9815821572</v>
      </c>
      <c r="C1262" s="97" t="s">
        <v>951</v>
      </c>
      <c r="D1262" s="47">
        <v>401309</v>
      </c>
    </row>
    <row r="1263" spans="1:4">
      <c r="A1263" s="97" t="s">
        <v>1161</v>
      </c>
      <c r="B1263" s="97">
        <v>9958533552</v>
      </c>
      <c r="C1263" s="97" t="s">
        <v>951</v>
      </c>
      <c r="D1263" s="47">
        <v>189166</v>
      </c>
    </row>
    <row r="1264" spans="1:4">
      <c r="A1264" s="97" t="s">
        <v>1534</v>
      </c>
      <c r="B1264" s="97">
        <v>9717667166</v>
      </c>
      <c r="C1264" s="97" t="s">
        <v>951</v>
      </c>
      <c r="D1264" s="47">
        <v>311457</v>
      </c>
    </row>
    <row r="1265" spans="1:4">
      <c r="A1265" s="97" t="s">
        <v>1535</v>
      </c>
      <c r="B1265" s="97">
        <v>9873141939</v>
      </c>
      <c r="C1265" s="97" t="s">
        <v>951</v>
      </c>
      <c r="D1265" s="47">
        <v>139593</v>
      </c>
    </row>
    <row r="1266" spans="1:4">
      <c r="A1266" s="97" t="s">
        <v>1536</v>
      </c>
      <c r="B1266" s="97">
        <v>9811265822</v>
      </c>
      <c r="C1266" s="97" t="s">
        <v>951</v>
      </c>
      <c r="D1266" s="47">
        <v>481930</v>
      </c>
    </row>
    <row r="1267" spans="1:4">
      <c r="A1267" s="97" t="s">
        <v>1537</v>
      </c>
      <c r="B1267" s="97">
        <v>9868242563</v>
      </c>
      <c r="C1267" s="97" t="s">
        <v>951</v>
      </c>
      <c r="D1267" s="47">
        <v>468618</v>
      </c>
    </row>
    <row r="1268" spans="1:4">
      <c r="A1268" s="97" t="s">
        <v>1538</v>
      </c>
      <c r="B1268" s="97">
        <v>9815544543</v>
      </c>
      <c r="C1268" s="97" t="s">
        <v>951</v>
      </c>
      <c r="D1268" s="47">
        <v>378897</v>
      </c>
    </row>
    <row r="1269" spans="1:4">
      <c r="A1269" s="97" t="s">
        <v>1539</v>
      </c>
      <c r="B1269" s="97">
        <v>9815724376</v>
      </c>
      <c r="C1269" s="97" t="s">
        <v>951</v>
      </c>
      <c r="D1269" s="47">
        <v>392797</v>
      </c>
    </row>
    <row r="1270" spans="1:4">
      <c r="A1270" s="97" t="s">
        <v>1540</v>
      </c>
      <c r="B1270" s="97">
        <v>9655174148</v>
      </c>
      <c r="C1270" s="97" t="s">
        <v>951</v>
      </c>
      <c r="D1270" s="47">
        <v>146717</v>
      </c>
    </row>
    <row r="1271" spans="1:4">
      <c r="A1271" s="97" t="s">
        <v>1541</v>
      </c>
      <c r="B1271" s="97">
        <v>9811259435</v>
      </c>
      <c r="C1271" s="97" t="s">
        <v>951</v>
      </c>
      <c r="D1271" s="47">
        <v>203884</v>
      </c>
    </row>
    <row r="1272" spans="1:4">
      <c r="A1272" s="97" t="s">
        <v>1542</v>
      </c>
      <c r="B1272" s="97">
        <v>9815234955</v>
      </c>
      <c r="C1272" s="97" t="s">
        <v>951</v>
      </c>
      <c r="D1272" s="47">
        <v>457868</v>
      </c>
    </row>
    <row r="1273" spans="1:4">
      <c r="A1273" s="97" t="s">
        <v>1543</v>
      </c>
      <c r="B1273" s="97">
        <v>9915995565</v>
      </c>
      <c r="C1273" s="97" t="s">
        <v>951</v>
      </c>
      <c r="D1273" s="47">
        <v>317273</v>
      </c>
    </row>
    <row r="1274" spans="1:4">
      <c r="A1274" s="97" t="s">
        <v>1544</v>
      </c>
      <c r="B1274" s="97">
        <v>9899531923</v>
      </c>
      <c r="C1274" s="97" t="s">
        <v>951</v>
      </c>
      <c r="D1274" s="47">
        <v>223952</v>
      </c>
    </row>
    <row r="1275" spans="1:4">
      <c r="A1275" s="97" t="s">
        <v>1545</v>
      </c>
      <c r="B1275" s="97">
        <v>9818185537</v>
      </c>
      <c r="C1275" s="97" t="s">
        <v>951</v>
      </c>
      <c r="D1275" s="47">
        <v>403760</v>
      </c>
    </row>
    <row r="1276" spans="1:4">
      <c r="A1276" s="97" t="s">
        <v>1546</v>
      </c>
      <c r="B1276" s="97">
        <v>9711495848</v>
      </c>
      <c r="C1276" s="97" t="s">
        <v>951</v>
      </c>
      <c r="D1276" s="47">
        <v>178917</v>
      </c>
    </row>
    <row r="1277" spans="1:4">
      <c r="A1277" s="97" t="s">
        <v>1547</v>
      </c>
      <c r="B1277" s="97">
        <v>9811245551</v>
      </c>
      <c r="C1277" s="97" t="s">
        <v>951</v>
      </c>
      <c r="D1277" s="47">
        <v>324835</v>
      </c>
    </row>
    <row r="1278" spans="1:4">
      <c r="A1278" s="97" t="s">
        <v>1548</v>
      </c>
      <c r="B1278" s="97">
        <v>9815958558</v>
      </c>
      <c r="C1278" s="97" t="s">
        <v>951</v>
      </c>
      <c r="D1278" s="47">
        <v>404116</v>
      </c>
    </row>
    <row r="1279" spans="1:4">
      <c r="A1279" s="97" t="s">
        <v>1549</v>
      </c>
      <c r="B1279" s="97">
        <v>9818162622</v>
      </c>
      <c r="C1279" s="97" t="s">
        <v>951</v>
      </c>
      <c r="D1279" s="47">
        <v>222176</v>
      </c>
    </row>
    <row r="1280" spans="1:4">
      <c r="A1280" s="97" t="s">
        <v>1550</v>
      </c>
      <c r="B1280" s="97">
        <v>9818515711</v>
      </c>
      <c r="C1280" s="97" t="s">
        <v>951</v>
      </c>
      <c r="D1280" s="47">
        <v>201034</v>
      </c>
    </row>
    <row r="1281" spans="1:4">
      <c r="A1281" s="97" t="s">
        <v>1551</v>
      </c>
      <c r="B1281" s="97">
        <v>9971429786</v>
      </c>
      <c r="C1281" s="97" t="s">
        <v>951</v>
      </c>
      <c r="D1281" s="47">
        <v>294199</v>
      </c>
    </row>
    <row r="1282" spans="1:4">
      <c r="A1282" s="97" t="s">
        <v>1552</v>
      </c>
      <c r="B1282" s="97">
        <v>9811516879</v>
      </c>
      <c r="C1282" s="97" t="s">
        <v>951</v>
      </c>
      <c r="D1282" s="47">
        <v>268563</v>
      </c>
    </row>
    <row r="1283" spans="1:4">
      <c r="A1283" s="97" t="s">
        <v>1553</v>
      </c>
      <c r="B1283" s="97">
        <v>9311178551</v>
      </c>
      <c r="C1283" s="97" t="s">
        <v>951</v>
      </c>
      <c r="D1283" s="47">
        <v>159082</v>
      </c>
    </row>
    <row r="1284" spans="1:4">
      <c r="A1284" s="97" t="s">
        <v>1554</v>
      </c>
      <c r="B1284" s="97">
        <v>9818875432</v>
      </c>
      <c r="C1284" s="97" t="s">
        <v>951</v>
      </c>
      <c r="D1284" s="47">
        <v>266710</v>
      </c>
    </row>
    <row r="1285" spans="1:4">
      <c r="A1285" s="97" t="s">
        <v>1555</v>
      </c>
      <c r="B1285" s="97">
        <v>9811363727</v>
      </c>
      <c r="C1285" s="97" t="s">
        <v>951</v>
      </c>
      <c r="D1285" s="47">
        <v>379917</v>
      </c>
    </row>
    <row r="1286" spans="1:4">
      <c r="A1286" s="97" t="s">
        <v>1556</v>
      </c>
      <c r="B1286" s="97">
        <v>9815541761</v>
      </c>
      <c r="C1286" s="97" t="s">
        <v>951</v>
      </c>
      <c r="D1286" s="47">
        <v>362802</v>
      </c>
    </row>
    <row r="1287" spans="1:4">
      <c r="A1287" s="97" t="s">
        <v>1557</v>
      </c>
      <c r="B1287" s="97">
        <v>9971795454</v>
      </c>
      <c r="C1287" s="97" t="s">
        <v>951</v>
      </c>
      <c r="D1287" s="47">
        <v>255856</v>
      </c>
    </row>
    <row r="1288" spans="1:4">
      <c r="A1288" s="97" t="s">
        <v>1558</v>
      </c>
      <c r="B1288" s="97">
        <v>9315156655</v>
      </c>
      <c r="C1288" s="97" t="s">
        <v>951</v>
      </c>
      <c r="D1288" s="47">
        <v>207648</v>
      </c>
    </row>
    <row r="1289" spans="1:4">
      <c r="A1289" s="97" t="s">
        <v>1559</v>
      </c>
      <c r="B1289" s="97">
        <v>9971185559</v>
      </c>
      <c r="C1289" s="97" t="s">
        <v>951</v>
      </c>
      <c r="D1289" s="47">
        <v>124624</v>
      </c>
    </row>
    <row r="1290" spans="1:4">
      <c r="A1290" s="97" t="s">
        <v>1560</v>
      </c>
      <c r="B1290" s="97">
        <v>9818563523</v>
      </c>
      <c r="C1290" s="97" t="s">
        <v>951</v>
      </c>
      <c r="D1290" s="47">
        <v>461772</v>
      </c>
    </row>
    <row r="1291" spans="1:4">
      <c r="A1291" s="97" t="s">
        <v>1561</v>
      </c>
      <c r="B1291" s="97">
        <v>9355534559</v>
      </c>
      <c r="C1291" s="97" t="s">
        <v>951</v>
      </c>
      <c r="D1291" s="47">
        <v>410192</v>
      </c>
    </row>
    <row r="1292" spans="1:4">
      <c r="A1292" s="97" t="s">
        <v>1562</v>
      </c>
      <c r="B1292" s="97">
        <v>9811166255</v>
      </c>
      <c r="C1292" s="97" t="s">
        <v>951</v>
      </c>
      <c r="D1292" s="47">
        <v>474240</v>
      </c>
    </row>
    <row r="1293" spans="1:4">
      <c r="A1293" s="97" t="s">
        <v>1563</v>
      </c>
      <c r="B1293" s="97">
        <v>9815161486</v>
      </c>
      <c r="C1293" s="97" t="s">
        <v>951</v>
      </c>
      <c r="D1293" s="47">
        <v>439261</v>
      </c>
    </row>
    <row r="1294" spans="1:4">
      <c r="A1294" s="97" t="s">
        <v>1564</v>
      </c>
      <c r="B1294" s="97">
        <v>9717422844</v>
      </c>
      <c r="C1294" s="97" t="s">
        <v>951</v>
      </c>
      <c r="D1294" s="47">
        <v>230122</v>
      </c>
    </row>
    <row r="1295" spans="1:4">
      <c r="A1295" s="97" t="s">
        <v>1565</v>
      </c>
      <c r="B1295" s="97">
        <v>9971911335</v>
      </c>
      <c r="C1295" s="97" t="s">
        <v>951</v>
      </c>
      <c r="D1295" s="47">
        <v>420776</v>
      </c>
    </row>
    <row r="1296" spans="1:4">
      <c r="A1296" s="97" t="s">
        <v>1566</v>
      </c>
      <c r="B1296" s="97">
        <v>9311653581</v>
      </c>
      <c r="C1296" s="97" t="s">
        <v>951</v>
      </c>
      <c r="D1296" s="47">
        <v>391203</v>
      </c>
    </row>
    <row r="1297" spans="1:4">
      <c r="A1297" s="97" t="s">
        <v>1567</v>
      </c>
      <c r="B1297" s="97">
        <v>9891355878</v>
      </c>
      <c r="C1297" s="97" t="s">
        <v>951</v>
      </c>
      <c r="D1297" s="47">
        <v>432372</v>
      </c>
    </row>
    <row r="1298" spans="1:4">
      <c r="A1298" s="97" t="s">
        <v>1568</v>
      </c>
      <c r="B1298" s="97">
        <v>9868125565</v>
      </c>
      <c r="C1298" s="97" t="s">
        <v>951</v>
      </c>
      <c r="D1298" s="47">
        <v>445018</v>
      </c>
    </row>
    <row r="1299" spans="1:4">
      <c r="A1299" s="97" t="s">
        <v>1569</v>
      </c>
      <c r="B1299" s="97">
        <v>9655629545</v>
      </c>
      <c r="C1299" s="97" t="s">
        <v>951</v>
      </c>
      <c r="D1299" s="47">
        <v>134047</v>
      </c>
    </row>
    <row r="1300" spans="1:4">
      <c r="A1300" s="97" t="s">
        <v>1570</v>
      </c>
      <c r="B1300" s="97">
        <v>9873553915</v>
      </c>
      <c r="C1300" s="97" t="s">
        <v>951</v>
      </c>
      <c r="D1300" s="47">
        <v>133551</v>
      </c>
    </row>
    <row r="1301" spans="1:4">
      <c r="A1301" s="97" t="s">
        <v>1571</v>
      </c>
      <c r="B1301" s="97">
        <v>9811253763</v>
      </c>
      <c r="C1301" s="97" t="s">
        <v>951</v>
      </c>
      <c r="D1301" s="47">
        <v>498293</v>
      </c>
    </row>
    <row r="1302" spans="1:4">
      <c r="A1302" s="97" t="s">
        <v>1572</v>
      </c>
      <c r="B1302" s="97">
        <v>9815252856</v>
      </c>
      <c r="C1302" s="97" t="s">
        <v>951</v>
      </c>
      <c r="D1302" s="47">
        <v>226963</v>
      </c>
    </row>
    <row r="1303" spans="1:4">
      <c r="A1303" s="97" t="s">
        <v>1573</v>
      </c>
      <c r="B1303" s="97">
        <v>9818154787</v>
      </c>
      <c r="C1303" s="97" t="s">
        <v>951</v>
      </c>
      <c r="D1303" s="47">
        <v>192275</v>
      </c>
    </row>
    <row r="1304" spans="1:4">
      <c r="A1304" s="97" t="s">
        <v>1574</v>
      </c>
      <c r="B1304" s="97">
        <v>9958752342</v>
      </c>
      <c r="C1304" s="97" t="s">
        <v>951</v>
      </c>
      <c r="D1304" s="47">
        <v>478361</v>
      </c>
    </row>
    <row r="1305" spans="1:4">
      <c r="A1305" s="97" t="s">
        <v>1575</v>
      </c>
      <c r="B1305" s="97">
        <v>9899757955</v>
      </c>
      <c r="C1305" s="97" t="s">
        <v>951</v>
      </c>
      <c r="D1305" s="47">
        <v>480380</v>
      </c>
    </row>
    <row r="1306" spans="1:4">
      <c r="A1306" s="97" t="s">
        <v>1576</v>
      </c>
      <c r="B1306" s="97">
        <v>9312678254</v>
      </c>
      <c r="C1306" s="97" t="s">
        <v>951</v>
      </c>
      <c r="D1306" s="47">
        <v>437517</v>
      </c>
    </row>
    <row r="1307" spans="1:4">
      <c r="A1307" s="97" t="s">
        <v>1577</v>
      </c>
      <c r="B1307" s="97">
        <v>9815113952</v>
      </c>
      <c r="C1307" s="97" t="s">
        <v>951</v>
      </c>
      <c r="D1307" s="47">
        <v>448324</v>
      </c>
    </row>
    <row r="1308" spans="1:4">
      <c r="A1308" s="97" t="s">
        <v>1578</v>
      </c>
      <c r="B1308" s="97">
        <v>9811576657</v>
      </c>
      <c r="C1308" s="97" t="s">
        <v>951</v>
      </c>
      <c r="D1308" s="47">
        <v>432727</v>
      </c>
    </row>
    <row r="1309" spans="1:4">
      <c r="A1309" s="97" t="s">
        <v>1579</v>
      </c>
      <c r="B1309" s="97">
        <v>9971992725</v>
      </c>
      <c r="C1309" s="97" t="s">
        <v>951</v>
      </c>
      <c r="D1309" s="47">
        <v>279533</v>
      </c>
    </row>
    <row r="1310" spans="1:4">
      <c r="A1310" s="97" t="s">
        <v>1580</v>
      </c>
      <c r="B1310" s="97">
        <v>9915115755</v>
      </c>
      <c r="C1310" s="97" t="s">
        <v>951</v>
      </c>
      <c r="D1310" s="47">
        <v>454014</v>
      </c>
    </row>
    <row r="1311" spans="1:4">
      <c r="A1311" s="97" t="s">
        <v>1581</v>
      </c>
      <c r="B1311" s="97">
        <v>9999262629</v>
      </c>
      <c r="C1311" s="97" t="s">
        <v>951</v>
      </c>
      <c r="D1311" s="47">
        <v>452018</v>
      </c>
    </row>
    <row r="1312" spans="1:4">
      <c r="A1312" s="97" t="s">
        <v>1582</v>
      </c>
      <c r="B1312" s="97">
        <v>8527685714</v>
      </c>
      <c r="C1312" s="97" t="s">
        <v>951</v>
      </c>
      <c r="D1312" s="47">
        <v>461605</v>
      </c>
    </row>
    <row r="1313" spans="1:4">
      <c r="A1313" s="97" t="s">
        <v>1583</v>
      </c>
      <c r="B1313" s="97">
        <v>9911223252</v>
      </c>
      <c r="C1313" s="97" t="s">
        <v>951</v>
      </c>
      <c r="D1313" s="47">
        <v>133393</v>
      </c>
    </row>
    <row r="1314" spans="1:4">
      <c r="A1314" s="97" t="s">
        <v>1584</v>
      </c>
      <c r="B1314" s="97">
        <v>9871332441</v>
      </c>
      <c r="C1314" s="97" t="s">
        <v>951</v>
      </c>
      <c r="D1314" s="47">
        <v>117356</v>
      </c>
    </row>
    <row r="1315" spans="1:4">
      <c r="A1315" s="97" t="s">
        <v>1585</v>
      </c>
      <c r="B1315" s="97">
        <v>9915693393</v>
      </c>
      <c r="C1315" s="97" t="s">
        <v>951</v>
      </c>
      <c r="D1315" s="47">
        <v>408321</v>
      </c>
    </row>
    <row r="1316" spans="1:4">
      <c r="A1316" s="97" t="s">
        <v>1586</v>
      </c>
      <c r="B1316" s="97">
        <v>9815483472</v>
      </c>
      <c r="C1316" s="97" t="s">
        <v>951</v>
      </c>
      <c r="D1316" s="47">
        <v>432699</v>
      </c>
    </row>
    <row r="1317" spans="1:4">
      <c r="A1317" s="97" t="s">
        <v>1587</v>
      </c>
      <c r="B1317" s="97">
        <v>9999728215</v>
      </c>
      <c r="C1317" s="97" t="s">
        <v>951</v>
      </c>
      <c r="D1317" s="47">
        <v>243493</v>
      </c>
    </row>
    <row r="1318" spans="1:4">
      <c r="A1318" s="97" t="s">
        <v>1588</v>
      </c>
      <c r="B1318" s="97">
        <v>9971274242</v>
      </c>
      <c r="C1318" s="97" t="s">
        <v>951</v>
      </c>
      <c r="D1318" s="47">
        <v>309187</v>
      </c>
    </row>
    <row r="1319" spans="1:4">
      <c r="A1319" s="97" t="s">
        <v>1589</v>
      </c>
      <c r="B1319" s="97">
        <v>9811271421</v>
      </c>
      <c r="C1319" s="97" t="s">
        <v>951</v>
      </c>
      <c r="D1319" s="47">
        <v>176141</v>
      </c>
    </row>
    <row r="1320" spans="1:4">
      <c r="A1320" s="97" t="s">
        <v>1590</v>
      </c>
      <c r="B1320" s="97">
        <v>9811584842</v>
      </c>
      <c r="C1320" s="97" t="s">
        <v>951</v>
      </c>
      <c r="D1320" s="47">
        <v>181059</v>
      </c>
    </row>
    <row r="1321" spans="1:4">
      <c r="A1321" s="97" t="s">
        <v>1591</v>
      </c>
      <c r="B1321" s="97">
        <v>9818678455</v>
      </c>
      <c r="C1321" s="97" t="s">
        <v>951</v>
      </c>
      <c r="D1321" s="47">
        <v>226903</v>
      </c>
    </row>
    <row r="1322" spans="1:4">
      <c r="A1322" s="97" t="s">
        <v>1592</v>
      </c>
      <c r="B1322" s="97">
        <v>9212115669</v>
      </c>
      <c r="C1322" s="97" t="s">
        <v>951</v>
      </c>
      <c r="D1322" s="47">
        <v>272440</v>
      </c>
    </row>
    <row r="1323" spans="1:4">
      <c r="A1323" s="97" t="s">
        <v>1593</v>
      </c>
      <c r="B1323" s="97">
        <v>9513185331</v>
      </c>
      <c r="C1323" s="97" t="s">
        <v>951</v>
      </c>
      <c r="D1323" s="47">
        <v>441689</v>
      </c>
    </row>
    <row r="1324" spans="1:4">
      <c r="A1324" s="97" t="s">
        <v>1594</v>
      </c>
      <c r="B1324" s="97">
        <v>9899613123</v>
      </c>
      <c r="C1324" s="97" t="s">
        <v>951</v>
      </c>
      <c r="D1324" s="47">
        <v>120674</v>
      </c>
    </row>
    <row r="1325" spans="1:4">
      <c r="A1325" s="97" t="s">
        <v>1595</v>
      </c>
      <c r="B1325" s="97">
        <v>9815292929</v>
      </c>
      <c r="C1325" s="97" t="s">
        <v>951</v>
      </c>
      <c r="D1325" s="47">
        <v>189714</v>
      </c>
    </row>
    <row r="1326" spans="1:4">
      <c r="A1326" s="97" t="s">
        <v>1596</v>
      </c>
      <c r="B1326" s="97">
        <v>9815539885</v>
      </c>
      <c r="C1326" s="97" t="s">
        <v>951</v>
      </c>
      <c r="D1326" s="47">
        <v>349788</v>
      </c>
    </row>
    <row r="1327" spans="1:4">
      <c r="A1327" s="97" t="s">
        <v>1597</v>
      </c>
      <c r="B1327" s="97">
        <v>9811151556</v>
      </c>
      <c r="C1327" s="97" t="s">
        <v>951</v>
      </c>
      <c r="D1327" s="47">
        <v>236233</v>
      </c>
    </row>
    <row r="1328" spans="1:4">
      <c r="A1328" s="97" t="s">
        <v>1598</v>
      </c>
      <c r="B1328" s="97">
        <v>9818329555</v>
      </c>
      <c r="C1328" s="97" t="s">
        <v>951</v>
      </c>
      <c r="D1328" s="47">
        <v>444984</v>
      </c>
    </row>
    <row r="1329" spans="1:4">
      <c r="A1329" s="97" t="s">
        <v>1599</v>
      </c>
      <c r="B1329" s="97">
        <v>9871687455</v>
      </c>
      <c r="C1329" s="97" t="s">
        <v>951</v>
      </c>
      <c r="D1329" s="47">
        <v>102994</v>
      </c>
    </row>
    <row r="1330" spans="1:4">
      <c r="A1330" s="97" t="s">
        <v>1600</v>
      </c>
      <c r="B1330" s="97">
        <v>9818858312</v>
      </c>
      <c r="C1330" s="97" t="s">
        <v>951</v>
      </c>
      <c r="D1330" s="47">
        <v>100123</v>
      </c>
    </row>
    <row r="1331" spans="1:4">
      <c r="A1331" s="97" t="s">
        <v>1601</v>
      </c>
      <c r="B1331" s="97">
        <v>9915493247</v>
      </c>
      <c r="C1331" s="97" t="s">
        <v>951</v>
      </c>
      <c r="D1331" s="47">
        <v>487634</v>
      </c>
    </row>
    <row r="1332" spans="1:4">
      <c r="A1332" s="97" t="s">
        <v>1602</v>
      </c>
      <c r="B1332" s="97">
        <v>9815692754</v>
      </c>
      <c r="C1332" s="97" t="s">
        <v>951</v>
      </c>
      <c r="D1332" s="47">
        <v>227208</v>
      </c>
    </row>
    <row r="1333" spans="1:4">
      <c r="A1333" s="97" t="s">
        <v>1603</v>
      </c>
      <c r="B1333" s="97">
        <v>9811156389</v>
      </c>
      <c r="C1333" s="97" t="s">
        <v>951</v>
      </c>
      <c r="D1333" s="47">
        <v>262451</v>
      </c>
    </row>
    <row r="1334" spans="1:4">
      <c r="A1334" s="97" t="s">
        <v>1604</v>
      </c>
      <c r="B1334" s="97">
        <v>9891435739</v>
      </c>
      <c r="C1334" s="97" t="s">
        <v>951</v>
      </c>
      <c r="D1334" s="47">
        <v>116409</v>
      </c>
    </row>
    <row r="1335" spans="1:4">
      <c r="A1335" s="97" t="s">
        <v>1605</v>
      </c>
      <c r="B1335" s="97">
        <v>9711355234</v>
      </c>
      <c r="C1335" s="97" t="s">
        <v>951</v>
      </c>
      <c r="D1335" s="47">
        <v>462161</v>
      </c>
    </row>
    <row r="1336" spans="1:4">
      <c r="A1336" s="97" t="s">
        <v>1606</v>
      </c>
      <c r="B1336" s="97">
        <v>9818839716</v>
      </c>
      <c r="C1336" s="97" t="s">
        <v>951</v>
      </c>
      <c r="D1336" s="47">
        <v>458764</v>
      </c>
    </row>
    <row r="1337" spans="1:4">
      <c r="A1337" s="97" t="s">
        <v>1607</v>
      </c>
      <c r="B1337" s="97">
        <v>9818385327</v>
      </c>
      <c r="C1337" s="97" t="s">
        <v>951</v>
      </c>
      <c r="D1337" s="47">
        <v>117584</v>
      </c>
    </row>
    <row r="1338" spans="1:4">
      <c r="A1338" s="97" t="s">
        <v>1608</v>
      </c>
      <c r="B1338" s="97">
        <v>9815926442</v>
      </c>
      <c r="C1338" s="97" t="s">
        <v>951</v>
      </c>
      <c r="D1338" s="47">
        <v>114895</v>
      </c>
    </row>
    <row r="1339" spans="1:4">
      <c r="A1339" s="97" t="s">
        <v>1609</v>
      </c>
      <c r="B1339" s="97">
        <v>9212314382</v>
      </c>
      <c r="C1339" s="97" t="s">
        <v>951</v>
      </c>
      <c r="D1339" s="47">
        <v>301209</v>
      </c>
    </row>
    <row r="1340" spans="1:4">
      <c r="A1340" s="97" t="s">
        <v>1610</v>
      </c>
      <c r="B1340" s="97">
        <v>9815419643</v>
      </c>
      <c r="C1340" s="97" t="s">
        <v>951</v>
      </c>
      <c r="D1340" s="47">
        <v>305840</v>
      </c>
    </row>
    <row r="1341" spans="1:4">
      <c r="A1341" s="97" t="s">
        <v>1611</v>
      </c>
      <c r="B1341" s="97">
        <v>9873499765</v>
      </c>
      <c r="C1341" s="97" t="s">
        <v>951</v>
      </c>
      <c r="D1341" s="47">
        <v>200325</v>
      </c>
    </row>
    <row r="1342" spans="1:4">
      <c r="A1342" s="97" t="s">
        <v>1612</v>
      </c>
      <c r="B1342" s="97">
        <v>9995865355</v>
      </c>
      <c r="C1342" s="97" t="s">
        <v>951</v>
      </c>
      <c r="D1342" s="47">
        <v>108359</v>
      </c>
    </row>
    <row r="1343" spans="1:4">
      <c r="A1343" s="97" t="s">
        <v>1613</v>
      </c>
      <c r="B1343" s="97">
        <v>9968654257</v>
      </c>
      <c r="C1343" s="97" t="s">
        <v>951</v>
      </c>
      <c r="D1343" s="47">
        <v>228112</v>
      </c>
    </row>
    <row r="1344" spans="1:4">
      <c r="A1344" s="97" t="s">
        <v>1614</v>
      </c>
      <c r="B1344" s="97">
        <v>9868288155</v>
      </c>
      <c r="C1344" s="97" t="s">
        <v>951</v>
      </c>
      <c r="D1344" s="47">
        <v>234107</v>
      </c>
    </row>
    <row r="1345" spans="1:4">
      <c r="A1345" s="97" t="s">
        <v>1615</v>
      </c>
      <c r="B1345" s="97">
        <v>9815589791</v>
      </c>
      <c r="C1345" s="97" t="s">
        <v>951</v>
      </c>
      <c r="D1345" s="47">
        <v>332526</v>
      </c>
    </row>
    <row r="1346" spans="1:4">
      <c r="A1346" s="97" t="s">
        <v>1616</v>
      </c>
      <c r="B1346" s="97">
        <v>9899922266</v>
      </c>
      <c r="C1346" s="97" t="s">
        <v>951</v>
      </c>
      <c r="D1346" s="47">
        <v>231699</v>
      </c>
    </row>
    <row r="1347" spans="1:4">
      <c r="A1347" s="97" t="s">
        <v>1617</v>
      </c>
      <c r="B1347" s="97">
        <v>9815497171</v>
      </c>
      <c r="C1347" s="97" t="s">
        <v>951</v>
      </c>
      <c r="D1347" s="47">
        <v>105797</v>
      </c>
    </row>
    <row r="1348" spans="1:4">
      <c r="A1348" s="97" t="s">
        <v>1618</v>
      </c>
      <c r="B1348" s="97">
        <v>9717792931</v>
      </c>
      <c r="C1348" s="97" t="s">
        <v>951</v>
      </c>
      <c r="D1348" s="47">
        <v>440586</v>
      </c>
    </row>
    <row r="1349" spans="1:4">
      <c r="A1349" s="97" t="s">
        <v>1619</v>
      </c>
      <c r="B1349" s="97">
        <v>9958895677</v>
      </c>
      <c r="C1349" s="97" t="s">
        <v>951</v>
      </c>
      <c r="D1349" s="47">
        <v>317803</v>
      </c>
    </row>
    <row r="1350" spans="1:4">
      <c r="A1350" s="97" t="s">
        <v>1620</v>
      </c>
      <c r="B1350" s="97">
        <v>9871719596</v>
      </c>
      <c r="C1350" s="97" t="s">
        <v>951</v>
      </c>
      <c r="D1350" s="47">
        <v>393329</v>
      </c>
    </row>
    <row r="1351" spans="1:4">
      <c r="A1351" s="97" t="s">
        <v>1621</v>
      </c>
      <c r="B1351" s="97">
        <v>9815167784</v>
      </c>
      <c r="C1351" s="97" t="s">
        <v>951</v>
      </c>
      <c r="D1351" s="47">
        <v>338337</v>
      </c>
    </row>
    <row r="1352" spans="1:4">
      <c r="A1352" s="97" t="s">
        <v>1622</v>
      </c>
      <c r="B1352" s="97">
        <v>9818485985</v>
      </c>
      <c r="C1352" s="97" t="s">
        <v>951</v>
      </c>
      <c r="D1352" s="47">
        <v>261121</v>
      </c>
    </row>
    <row r="1353" spans="1:4">
      <c r="A1353" s="97" t="s">
        <v>1623</v>
      </c>
      <c r="B1353" s="97">
        <v>9899695666</v>
      </c>
      <c r="C1353" s="97" t="s">
        <v>951</v>
      </c>
      <c r="D1353" s="47">
        <v>408109</v>
      </c>
    </row>
    <row r="1354" spans="1:4">
      <c r="A1354" s="97" t="s">
        <v>1624</v>
      </c>
      <c r="B1354" s="97">
        <v>9136369173</v>
      </c>
      <c r="C1354" s="97" t="s">
        <v>951</v>
      </c>
      <c r="D1354" s="47">
        <v>475006</v>
      </c>
    </row>
    <row r="1355" spans="1:4">
      <c r="A1355" s="97" t="s">
        <v>1625</v>
      </c>
      <c r="B1355" s="97">
        <v>9815185726</v>
      </c>
      <c r="C1355" s="97" t="s">
        <v>951</v>
      </c>
      <c r="D1355" s="47">
        <v>485534</v>
      </c>
    </row>
    <row r="1356" spans="1:4">
      <c r="A1356" s="97" t="s">
        <v>1626</v>
      </c>
      <c r="B1356" s="97">
        <v>9313554199</v>
      </c>
      <c r="C1356" s="97" t="s">
        <v>951</v>
      </c>
      <c r="D1356" s="47">
        <v>309746</v>
      </c>
    </row>
    <row r="1357" spans="1:4">
      <c r="A1357" s="97" t="s">
        <v>1627</v>
      </c>
      <c r="B1357" s="97">
        <v>9313554635</v>
      </c>
      <c r="C1357" s="97" t="s">
        <v>951</v>
      </c>
      <c r="D1357" s="47">
        <v>328172</v>
      </c>
    </row>
    <row r="1358" spans="1:4">
      <c r="A1358" s="97" t="s">
        <v>1628</v>
      </c>
      <c r="B1358" s="97">
        <v>9811543557</v>
      </c>
      <c r="C1358" s="97" t="s">
        <v>951</v>
      </c>
      <c r="D1358" s="47">
        <v>231798</v>
      </c>
    </row>
    <row r="1359" spans="1:4">
      <c r="A1359" s="97" t="s">
        <v>1629</v>
      </c>
      <c r="B1359" s="97">
        <v>9815475718</v>
      </c>
      <c r="C1359" s="97" t="s">
        <v>951</v>
      </c>
      <c r="D1359" s="47">
        <v>155619</v>
      </c>
    </row>
    <row r="1360" spans="1:4">
      <c r="A1360" s="97" t="s">
        <v>1630</v>
      </c>
      <c r="B1360" s="97">
        <v>9818373355</v>
      </c>
      <c r="C1360" s="97" t="s">
        <v>951</v>
      </c>
      <c r="D1360" s="47">
        <v>477227</v>
      </c>
    </row>
    <row r="1361" spans="1:4">
      <c r="A1361" s="97" t="s">
        <v>1631</v>
      </c>
      <c r="B1361" s="97">
        <v>9873859148</v>
      </c>
      <c r="C1361" s="97" t="s">
        <v>951</v>
      </c>
      <c r="D1361" s="47">
        <v>258075</v>
      </c>
    </row>
    <row r="1362" spans="1:4">
      <c r="A1362" s="97" t="s">
        <v>1632</v>
      </c>
      <c r="B1362" s="97">
        <v>9717173465</v>
      </c>
      <c r="C1362" s="97" t="s">
        <v>951</v>
      </c>
      <c r="D1362" s="47">
        <v>123582</v>
      </c>
    </row>
    <row r="1363" spans="1:4">
      <c r="A1363" s="97" t="s">
        <v>1633</v>
      </c>
      <c r="B1363" s="97">
        <v>9873373638</v>
      </c>
      <c r="C1363" s="97" t="s">
        <v>951</v>
      </c>
      <c r="D1363" s="47">
        <v>324883</v>
      </c>
    </row>
    <row r="1364" spans="1:4">
      <c r="A1364" s="97" t="s">
        <v>1634</v>
      </c>
      <c r="B1364" s="97">
        <v>9815458871</v>
      </c>
      <c r="C1364" s="97" t="s">
        <v>951</v>
      </c>
      <c r="D1364" s="47">
        <v>114126</v>
      </c>
    </row>
    <row r="1365" spans="1:4">
      <c r="A1365" s="97" t="s">
        <v>1635</v>
      </c>
      <c r="B1365" s="97">
        <v>9565492625</v>
      </c>
      <c r="C1365" s="97" t="s">
        <v>951</v>
      </c>
      <c r="D1365" s="47">
        <v>298331</v>
      </c>
    </row>
    <row r="1366" spans="1:4">
      <c r="A1366" s="97" t="s">
        <v>1636</v>
      </c>
      <c r="B1366" s="97">
        <v>9818998322</v>
      </c>
      <c r="C1366" s="97" t="s">
        <v>951</v>
      </c>
      <c r="D1366" s="47">
        <v>302727</v>
      </c>
    </row>
    <row r="1367" spans="1:4">
      <c r="A1367" s="97" t="s">
        <v>1637</v>
      </c>
      <c r="B1367" s="97">
        <v>9873195412</v>
      </c>
      <c r="C1367" s="97" t="s">
        <v>951</v>
      </c>
      <c r="D1367" s="47">
        <v>296049</v>
      </c>
    </row>
    <row r="1368" spans="1:4">
      <c r="A1368" s="97" t="s">
        <v>1638</v>
      </c>
      <c r="B1368" s="97">
        <v>9815197134</v>
      </c>
      <c r="C1368" s="97" t="s">
        <v>951</v>
      </c>
      <c r="D1368" s="47">
        <v>448940</v>
      </c>
    </row>
    <row r="1369" spans="1:4">
      <c r="A1369" s="97" t="s">
        <v>1639</v>
      </c>
      <c r="B1369" s="97">
        <v>9999752757</v>
      </c>
      <c r="C1369" s="97" t="s">
        <v>951</v>
      </c>
      <c r="D1369" s="47">
        <v>193858</v>
      </c>
    </row>
    <row r="1370" spans="1:4">
      <c r="A1370" s="97" t="s">
        <v>1640</v>
      </c>
      <c r="B1370" s="97">
        <v>9891594513</v>
      </c>
      <c r="C1370" s="97" t="s">
        <v>951</v>
      </c>
      <c r="D1370" s="47">
        <v>492550</v>
      </c>
    </row>
    <row r="1371" spans="1:4">
      <c r="A1371" s="97" t="s">
        <v>1641</v>
      </c>
      <c r="B1371" s="97">
        <v>9999455113</v>
      </c>
      <c r="C1371" s="97" t="s">
        <v>951</v>
      </c>
      <c r="D1371" s="47">
        <v>496010</v>
      </c>
    </row>
    <row r="1372" spans="1:4">
      <c r="A1372" s="97" t="s">
        <v>1642</v>
      </c>
      <c r="B1372" s="97">
        <v>9711557717</v>
      </c>
      <c r="C1372" s="97" t="s">
        <v>951</v>
      </c>
      <c r="D1372" s="47">
        <v>326249</v>
      </c>
    </row>
    <row r="1373" spans="1:4">
      <c r="A1373" s="97" t="s">
        <v>1643</v>
      </c>
      <c r="B1373" s="97">
        <v>9815398253</v>
      </c>
      <c r="C1373" s="97" t="s">
        <v>951</v>
      </c>
      <c r="D1373" s="47">
        <v>155567</v>
      </c>
    </row>
    <row r="1374" spans="1:4">
      <c r="A1374" s="97" t="s">
        <v>1644</v>
      </c>
      <c r="B1374" s="97">
        <v>9815495544</v>
      </c>
      <c r="C1374" s="97" t="s">
        <v>951</v>
      </c>
      <c r="D1374" s="47">
        <v>308559</v>
      </c>
    </row>
    <row r="1375" spans="1:4">
      <c r="A1375" s="97" t="s">
        <v>1645</v>
      </c>
      <c r="B1375" s="97">
        <v>9815553449</v>
      </c>
      <c r="C1375" s="97" t="s">
        <v>951</v>
      </c>
      <c r="D1375" s="47">
        <v>467473</v>
      </c>
    </row>
    <row r="1376" spans="1:4">
      <c r="A1376" s="97" t="s">
        <v>1646</v>
      </c>
      <c r="B1376" s="97">
        <v>9999666554</v>
      </c>
      <c r="C1376" s="97" t="s">
        <v>951</v>
      </c>
      <c r="D1376" s="47">
        <v>488620</v>
      </c>
    </row>
    <row r="1377" spans="1:4">
      <c r="A1377" s="97" t="s">
        <v>1647</v>
      </c>
      <c r="B1377" s="97">
        <v>9815555642</v>
      </c>
      <c r="C1377" s="97" t="s">
        <v>951</v>
      </c>
      <c r="D1377" s="47">
        <v>296120</v>
      </c>
    </row>
    <row r="1378" spans="1:4">
      <c r="A1378" s="97" t="s">
        <v>1648</v>
      </c>
      <c r="B1378" s="97">
        <v>9818492652</v>
      </c>
      <c r="C1378" s="97" t="s">
        <v>951</v>
      </c>
      <c r="D1378" s="47">
        <v>273467</v>
      </c>
    </row>
    <row r="1379" spans="1:4">
      <c r="A1379" s="97" t="s">
        <v>1649</v>
      </c>
      <c r="B1379" s="97">
        <v>9815131817</v>
      </c>
      <c r="C1379" s="97" t="s">
        <v>951</v>
      </c>
      <c r="D1379" s="47">
        <v>473872</v>
      </c>
    </row>
    <row r="1380" spans="1:4">
      <c r="A1380" s="97" t="s">
        <v>1650</v>
      </c>
      <c r="B1380" s="97">
        <v>9915122988</v>
      </c>
      <c r="C1380" s="97" t="s">
        <v>951</v>
      </c>
      <c r="D1380" s="47">
        <v>316785</v>
      </c>
    </row>
    <row r="1381" spans="1:4">
      <c r="A1381" s="97" t="s">
        <v>1651</v>
      </c>
      <c r="B1381" s="97">
        <v>9815676455</v>
      </c>
      <c r="C1381" s="97" t="s">
        <v>951</v>
      </c>
      <c r="D1381" s="47">
        <v>130040</v>
      </c>
    </row>
    <row r="1382" spans="1:4">
      <c r="A1382" s="97" t="s">
        <v>1652</v>
      </c>
      <c r="B1382" s="97">
        <v>9811914362</v>
      </c>
      <c r="C1382" s="97" t="s">
        <v>951</v>
      </c>
      <c r="D1382" s="47">
        <v>169709</v>
      </c>
    </row>
    <row r="1383" spans="1:4">
      <c r="A1383" s="97" t="s">
        <v>1653</v>
      </c>
      <c r="B1383" s="97">
        <v>9871278544</v>
      </c>
      <c r="C1383" s="97" t="s">
        <v>951</v>
      </c>
      <c r="D1383" s="47">
        <v>385836</v>
      </c>
    </row>
    <row r="1384" spans="1:4">
      <c r="A1384" s="97" t="s">
        <v>1654</v>
      </c>
      <c r="B1384" s="97">
        <v>9958526633</v>
      </c>
      <c r="C1384" s="97" t="s">
        <v>951</v>
      </c>
      <c r="D1384" s="47">
        <v>477151</v>
      </c>
    </row>
    <row r="1385" spans="1:4">
      <c r="A1385" s="97" t="s">
        <v>1655</v>
      </c>
      <c r="B1385" s="97">
        <v>9971555828</v>
      </c>
      <c r="C1385" s="97" t="s">
        <v>951</v>
      </c>
      <c r="D1385" s="47">
        <v>297260</v>
      </c>
    </row>
    <row r="1386" spans="1:4">
      <c r="A1386" s="97" t="s">
        <v>1656</v>
      </c>
      <c r="B1386" s="97">
        <v>9312234481</v>
      </c>
      <c r="C1386" s="97" t="s">
        <v>951</v>
      </c>
      <c r="D1386" s="47">
        <v>194836</v>
      </c>
    </row>
    <row r="1387" spans="1:4">
      <c r="A1387" s="97" t="s">
        <v>1657</v>
      </c>
      <c r="B1387" s="97">
        <v>9815535294</v>
      </c>
      <c r="C1387" s="97" t="s">
        <v>951</v>
      </c>
      <c r="D1387" s="47">
        <v>479738</v>
      </c>
    </row>
    <row r="1388" spans="1:4">
      <c r="A1388" s="97" t="s">
        <v>1658</v>
      </c>
      <c r="B1388" s="97">
        <v>9999274245</v>
      </c>
      <c r="C1388" s="97" t="s">
        <v>951</v>
      </c>
      <c r="D1388" s="47">
        <v>306754</v>
      </c>
    </row>
    <row r="1389" spans="1:4">
      <c r="A1389" s="97" t="s">
        <v>1659</v>
      </c>
      <c r="B1389" s="97">
        <v>9312496456</v>
      </c>
      <c r="C1389" s="97" t="s">
        <v>951</v>
      </c>
      <c r="D1389" s="47">
        <v>383537</v>
      </c>
    </row>
    <row r="1390" spans="1:4">
      <c r="A1390" s="97" t="s">
        <v>1660</v>
      </c>
      <c r="B1390" s="97">
        <v>9815353135</v>
      </c>
      <c r="C1390" s="97" t="s">
        <v>951</v>
      </c>
      <c r="D1390" s="47">
        <v>241308</v>
      </c>
    </row>
    <row r="1391" spans="1:4">
      <c r="A1391" s="97" t="s">
        <v>1661</v>
      </c>
      <c r="B1391" s="97">
        <v>9811545619</v>
      </c>
      <c r="C1391" s="97" t="s">
        <v>951</v>
      </c>
      <c r="D1391" s="47">
        <v>406483</v>
      </c>
    </row>
    <row r="1392" spans="1:4">
      <c r="A1392" s="97" t="s">
        <v>1662</v>
      </c>
      <c r="B1392" s="97">
        <v>9818855175</v>
      </c>
      <c r="C1392" s="97" t="s">
        <v>951</v>
      </c>
      <c r="D1392" s="47">
        <v>428129</v>
      </c>
    </row>
    <row r="1393" spans="1:4">
      <c r="A1393" s="97" t="s">
        <v>1663</v>
      </c>
      <c r="B1393" s="97">
        <v>9873762122</v>
      </c>
      <c r="C1393" s="97" t="s">
        <v>951</v>
      </c>
      <c r="D1393" s="47">
        <v>214175</v>
      </c>
    </row>
    <row r="1394" spans="1:4">
      <c r="A1394" s="97" t="s">
        <v>1664</v>
      </c>
      <c r="B1394" s="97">
        <v>9811842335</v>
      </c>
      <c r="C1394" s="97" t="s">
        <v>951</v>
      </c>
      <c r="D1394" s="47">
        <v>147411</v>
      </c>
    </row>
    <row r="1395" spans="1:4">
      <c r="A1395" s="97" t="s">
        <v>1665</v>
      </c>
      <c r="B1395" s="97">
        <v>9717933557</v>
      </c>
      <c r="C1395" s="97" t="s">
        <v>951</v>
      </c>
      <c r="D1395" s="47">
        <v>232803</v>
      </c>
    </row>
    <row r="1396" spans="1:4">
      <c r="A1396" s="97" t="s">
        <v>1666</v>
      </c>
      <c r="B1396" s="97">
        <v>9815338553</v>
      </c>
      <c r="C1396" s="97" t="s">
        <v>951</v>
      </c>
      <c r="D1396" s="47">
        <v>250047</v>
      </c>
    </row>
    <row r="1397" spans="1:4">
      <c r="A1397" s="97" t="s">
        <v>1667</v>
      </c>
      <c r="B1397" s="97">
        <v>9871725595</v>
      </c>
      <c r="C1397" s="97" t="s">
        <v>951</v>
      </c>
      <c r="D1397" s="47">
        <v>404054</v>
      </c>
    </row>
    <row r="1398" spans="1:4">
      <c r="A1398" s="97" t="s">
        <v>1170</v>
      </c>
      <c r="B1398" s="97">
        <v>9818868658</v>
      </c>
      <c r="C1398" s="97" t="s">
        <v>951</v>
      </c>
      <c r="D1398" s="47">
        <v>422422</v>
      </c>
    </row>
    <row r="1399" spans="1:4">
      <c r="A1399" s="97" t="s">
        <v>1668</v>
      </c>
      <c r="B1399" s="97">
        <v>9312237539</v>
      </c>
      <c r="C1399" s="97" t="s">
        <v>951</v>
      </c>
      <c r="D1399" s="47">
        <v>475117</v>
      </c>
    </row>
    <row r="1400" spans="1:4">
      <c r="A1400" s="97" t="s">
        <v>1669</v>
      </c>
      <c r="B1400" s="97">
        <v>9899515241</v>
      </c>
      <c r="C1400" s="97" t="s">
        <v>951</v>
      </c>
      <c r="D1400" s="47">
        <v>375277</v>
      </c>
    </row>
    <row r="1401" spans="1:4">
      <c r="A1401" s="97" t="s">
        <v>1670</v>
      </c>
      <c r="B1401" s="97">
        <v>9312635688</v>
      </c>
      <c r="C1401" s="97" t="s">
        <v>951</v>
      </c>
      <c r="D1401" s="47">
        <v>217059</v>
      </c>
    </row>
    <row r="1402" spans="1:4">
      <c r="A1402" s="97" t="s">
        <v>1671</v>
      </c>
      <c r="B1402" s="97">
        <v>9711588497</v>
      </c>
      <c r="C1402" s="97" t="s">
        <v>951</v>
      </c>
      <c r="D1402" s="47">
        <v>179423</v>
      </c>
    </row>
    <row r="1403" spans="1:4">
      <c r="A1403" s="97" t="s">
        <v>1672</v>
      </c>
      <c r="B1403" s="97">
        <v>9995717525</v>
      </c>
      <c r="C1403" s="97" t="s">
        <v>951</v>
      </c>
      <c r="D1403" s="47">
        <v>136174</v>
      </c>
    </row>
    <row r="1404" spans="1:4">
      <c r="A1404" s="97" t="s">
        <v>1673</v>
      </c>
      <c r="B1404" s="97">
        <v>9818431813</v>
      </c>
      <c r="C1404" s="97" t="s">
        <v>951</v>
      </c>
      <c r="D1404" s="47">
        <v>400665</v>
      </c>
    </row>
    <row r="1405" spans="1:4">
      <c r="A1405" s="97" t="s">
        <v>1674</v>
      </c>
      <c r="B1405" s="97">
        <v>9654224855</v>
      </c>
      <c r="C1405" s="97" t="s">
        <v>951</v>
      </c>
      <c r="D1405" s="47">
        <v>321653</v>
      </c>
    </row>
    <row r="1406" spans="1:4">
      <c r="A1406" s="97" t="s">
        <v>1675</v>
      </c>
      <c r="B1406" s="97">
        <v>9873573499</v>
      </c>
      <c r="C1406" s="97" t="s">
        <v>951</v>
      </c>
      <c r="D1406" s="47">
        <v>476484</v>
      </c>
    </row>
    <row r="1407" spans="1:4">
      <c r="A1407" s="97" t="s">
        <v>1676</v>
      </c>
      <c r="B1407" s="97">
        <v>9891565551</v>
      </c>
      <c r="C1407" s="97" t="s">
        <v>951</v>
      </c>
      <c r="D1407" s="47">
        <v>239381</v>
      </c>
    </row>
    <row r="1408" spans="1:4">
      <c r="A1408" s="97" t="s">
        <v>1677</v>
      </c>
      <c r="B1408" s="97">
        <v>9818375531</v>
      </c>
      <c r="C1408" s="97" t="s">
        <v>951</v>
      </c>
      <c r="D1408" s="47">
        <v>229142</v>
      </c>
    </row>
    <row r="1409" spans="1:4">
      <c r="A1409" s="97" t="s">
        <v>1678</v>
      </c>
      <c r="B1409" s="97">
        <v>9815614577</v>
      </c>
      <c r="C1409" s="97" t="s">
        <v>951</v>
      </c>
      <c r="D1409" s="47">
        <v>302214</v>
      </c>
    </row>
    <row r="1410" spans="1:4">
      <c r="A1410" s="97" t="s">
        <v>1679</v>
      </c>
      <c r="B1410" s="97">
        <v>9815283142</v>
      </c>
      <c r="C1410" s="97" t="s">
        <v>951</v>
      </c>
      <c r="D1410" s="47">
        <v>400944</v>
      </c>
    </row>
    <row r="1411" spans="1:4">
      <c r="A1411" s="97" t="s">
        <v>1680</v>
      </c>
      <c r="B1411" s="97">
        <v>9811111122</v>
      </c>
      <c r="C1411" s="97" t="s">
        <v>951</v>
      </c>
      <c r="D1411" s="47">
        <v>259609</v>
      </c>
    </row>
    <row r="1412" spans="1:4">
      <c r="A1412" s="97" t="s">
        <v>1681</v>
      </c>
      <c r="B1412" s="97">
        <v>9999253259</v>
      </c>
      <c r="C1412" s="97" t="s">
        <v>951</v>
      </c>
      <c r="D1412" s="47">
        <v>484494</v>
      </c>
    </row>
    <row r="1413" spans="1:4">
      <c r="A1413" s="97" t="s">
        <v>1682</v>
      </c>
      <c r="B1413" s="97">
        <v>9815525253</v>
      </c>
      <c r="C1413" s="97" t="s">
        <v>951</v>
      </c>
      <c r="D1413" s="47">
        <v>457093</v>
      </c>
    </row>
    <row r="1414" spans="1:4">
      <c r="A1414" s="97" t="s">
        <v>1683</v>
      </c>
      <c r="B1414" s="97">
        <v>9815214263</v>
      </c>
      <c r="C1414" s="97" t="s">
        <v>951</v>
      </c>
      <c r="D1414" s="47">
        <v>155345</v>
      </c>
    </row>
    <row r="1415" spans="1:4">
      <c r="A1415" s="97" t="s">
        <v>1684</v>
      </c>
      <c r="B1415" s="97">
        <v>9815167839</v>
      </c>
      <c r="C1415" s="97" t="s">
        <v>951</v>
      </c>
      <c r="D1415" s="47">
        <v>434763</v>
      </c>
    </row>
    <row r="1416" spans="1:4">
      <c r="A1416" s="97" t="s">
        <v>1685</v>
      </c>
      <c r="B1416" s="97">
        <v>9815558262</v>
      </c>
      <c r="C1416" s="97" t="s">
        <v>951</v>
      </c>
      <c r="D1416" s="47">
        <v>336729</v>
      </c>
    </row>
    <row r="1417" spans="1:4">
      <c r="A1417" s="97" t="s">
        <v>1686</v>
      </c>
      <c r="B1417" s="97">
        <v>9873956845</v>
      </c>
      <c r="C1417" s="97" t="s">
        <v>951</v>
      </c>
      <c r="D1417" s="47">
        <v>182921</v>
      </c>
    </row>
    <row r="1418" spans="1:4">
      <c r="A1418" s="97" t="s">
        <v>1687</v>
      </c>
      <c r="B1418" s="97">
        <v>9999966222</v>
      </c>
      <c r="C1418" s="97" t="s">
        <v>951</v>
      </c>
      <c r="D1418" s="47">
        <v>166781</v>
      </c>
    </row>
    <row r="1419" spans="1:4">
      <c r="A1419" s="97" t="s">
        <v>1688</v>
      </c>
      <c r="B1419" s="97">
        <v>9999533886</v>
      </c>
      <c r="C1419" s="97" t="s">
        <v>951</v>
      </c>
      <c r="D1419" s="47">
        <v>374840</v>
      </c>
    </row>
    <row r="1420" spans="1:4">
      <c r="A1420" s="97" t="s">
        <v>1689</v>
      </c>
      <c r="B1420" s="97">
        <v>9871182431</v>
      </c>
      <c r="C1420" s="97" t="s">
        <v>951</v>
      </c>
      <c r="D1420" s="47">
        <v>258119</v>
      </c>
    </row>
    <row r="1421" spans="1:4">
      <c r="A1421" s="97" t="s">
        <v>1690</v>
      </c>
      <c r="B1421" s="97">
        <v>9899269798</v>
      </c>
      <c r="C1421" s="97" t="s">
        <v>951</v>
      </c>
      <c r="D1421" s="47">
        <v>419834</v>
      </c>
    </row>
    <row r="1422" spans="1:4">
      <c r="A1422" s="97" t="s">
        <v>1691</v>
      </c>
      <c r="B1422" s="97">
        <v>9711744755</v>
      </c>
      <c r="C1422" s="97" t="s">
        <v>951</v>
      </c>
      <c r="D1422" s="47">
        <v>458348</v>
      </c>
    </row>
    <row r="1423" spans="1:4">
      <c r="A1423" s="97" t="s">
        <v>1692</v>
      </c>
      <c r="B1423" s="97">
        <v>9891622722</v>
      </c>
      <c r="C1423" s="97" t="s">
        <v>951</v>
      </c>
      <c r="D1423" s="47">
        <v>186632</v>
      </c>
    </row>
    <row r="1424" spans="1:4">
      <c r="A1424" s="97" t="s">
        <v>1693</v>
      </c>
      <c r="B1424" s="97">
        <v>9873446664</v>
      </c>
      <c r="C1424" s="97" t="s">
        <v>951</v>
      </c>
      <c r="D1424" s="47">
        <v>118415</v>
      </c>
    </row>
    <row r="1425" spans="1:4">
      <c r="A1425" s="97" t="s">
        <v>1694</v>
      </c>
      <c r="B1425" s="97">
        <v>9811579655</v>
      </c>
      <c r="C1425" s="97" t="s">
        <v>951</v>
      </c>
      <c r="D1425" s="47">
        <v>375339</v>
      </c>
    </row>
    <row r="1426" spans="1:4">
      <c r="A1426" s="97" t="s">
        <v>1695</v>
      </c>
      <c r="B1426" s="97">
        <v>9212517348</v>
      </c>
      <c r="C1426" s="97" t="s">
        <v>951</v>
      </c>
      <c r="D1426" s="47">
        <v>123890</v>
      </c>
    </row>
    <row r="1427" spans="1:4">
      <c r="A1427" s="97" t="s">
        <v>1413</v>
      </c>
      <c r="B1427" s="97">
        <v>9873181685</v>
      </c>
      <c r="C1427" s="97" t="s">
        <v>951</v>
      </c>
      <c r="D1427" s="47">
        <v>184138</v>
      </c>
    </row>
    <row r="1428" spans="1:4">
      <c r="A1428" s="97" t="s">
        <v>1696</v>
      </c>
      <c r="B1428" s="97">
        <v>9655455243</v>
      </c>
      <c r="C1428" s="97" t="s">
        <v>951</v>
      </c>
      <c r="D1428" s="47">
        <v>341169</v>
      </c>
    </row>
    <row r="1429" spans="1:4">
      <c r="A1429" s="97" t="s">
        <v>1697</v>
      </c>
      <c r="B1429" s="97">
        <v>9811455755</v>
      </c>
      <c r="C1429" s="97" t="s">
        <v>951</v>
      </c>
      <c r="D1429" s="47">
        <v>416695</v>
      </c>
    </row>
    <row r="1430" spans="1:4">
      <c r="A1430" s="97" t="s">
        <v>1698</v>
      </c>
      <c r="B1430" s="97">
        <v>9815222222</v>
      </c>
      <c r="C1430" s="97" t="s">
        <v>951</v>
      </c>
      <c r="D1430" s="47">
        <v>279549</v>
      </c>
    </row>
    <row r="1431" spans="1:4">
      <c r="A1431" s="97" t="s">
        <v>1699</v>
      </c>
      <c r="B1431" s="97">
        <v>9899522777</v>
      </c>
      <c r="C1431" s="97" t="s">
        <v>951</v>
      </c>
      <c r="D1431" s="47">
        <v>288151</v>
      </c>
    </row>
    <row r="1432" spans="1:4">
      <c r="A1432" s="97" t="s">
        <v>1700</v>
      </c>
      <c r="B1432" s="97">
        <v>9815222562</v>
      </c>
      <c r="C1432" s="97" t="s">
        <v>951</v>
      </c>
      <c r="D1432" s="47">
        <v>187361</v>
      </c>
    </row>
    <row r="1433" spans="1:4">
      <c r="A1433" s="97" t="s">
        <v>1701</v>
      </c>
      <c r="B1433" s="97">
        <v>9815547175</v>
      </c>
      <c r="C1433" s="97" t="s">
        <v>951</v>
      </c>
      <c r="D1433" s="47">
        <v>492015</v>
      </c>
    </row>
    <row r="1434" spans="1:4">
      <c r="A1434" s="97" t="s">
        <v>1702</v>
      </c>
      <c r="B1434" s="97">
        <v>9899388877</v>
      </c>
      <c r="C1434" s="97" t="s">
        <v>951</v>
      </c>
      <c r="D1434" s="47">
        <v>439273</v>
      </c>
    </row>
    <row r="1435" spans="1:4">
      <c r="A1435" s="97" t="s">
        <v>1703</v>
      </c>
      <c r="B1435" s="97">
        <v>9815527756</v>
      </c>
      <c r="C1435" s="97" t="s">
        <v>951</v>
      </c>
      <c r="D1435" s="47">
        <v>115269</v>
      </c>
    </row>
    <row r="1436" spans="1:4">
      <c r="A1436" s="97" t="s">
        <v>1704</v>
      </c>
      <c r="B1436" s="97">
        <v>9717558795</v>
      </c>
      <c r="C1436" s="97" t="s">
        <v>951</v>
      </c>
      <c r="D1436" s="47">
        <v>279036</v>
      </c>
    </row>
    <row r="1437" spans="1:4">
      <c r="A1437" s="97" t="s">
        <v>1705</v>
      </c>
      <c r="B1437" s="97">
        <v>9818369661</v>
      </c>
      <c r="C1437" s="97" t="s">
        <v>951</v>
      </c>
      <c r="D1437" s="47">
        <v>218208</v>
      </c>
    </row>
    <row r="1438" spans="1:4">
      <c r="A1438" s="97" t="s">
        <v>1706</v>
      </c>
      <c r="B1438" s="97">
        <v>9815564941</v>
      </c>
      <c r="C1438" s="97" t="s">
        <v>951</v>
      </c>
      <c r="D1438" s="47">
        <v>324029</v>
      </c>
    </row>
    <row r="1439" spans="1:4">
      <c r="A1439" s="97" t="s">
        <v>1707</v>
      </c>
      <c r="B1439" s="97">
        <v>9815552914</v>
      </c>
      <c r="C1439" s="97" t="s">
        <v>951</v>
      </c>
      <c r="D1439" s="47">
        <v>374356</v>
      </c>
    </row>
    <row r="1440" spans="1:4">
      <c r="A1440" s="97" t="s">
        <v>1708</v>
      </c>
      <c r="B1440" s="97">
        <v>9815259545</v>
      </c>
      <c r="C1440" s="97" t="s">
        <v>951</v>
      </c>
      <c r="D1440" s="47">
        <v>192385</v>
      </c>
    </row>
    <row r="1441" spans="1:4">
      <c r="A1441" s="97" t="s">
        <v>1709</v>
      </c>
      <c r="B1441" s="97">
        <v>9899736452</v>
      </c>
      <c r="C1441" s="97" t="s">
        <v>951</v>
      </c>
      <c r="D1441" s="47">
        <v>167070</v>
      </c>
    </row>
    <row r="1442" spans="1:4">
      <c r="A1442" s="97" t="s">
        <v>1710</v>
      </c>
      <c r="B1442" s="97">
        <v>9815555445</v>
      </c>
      <c r="C1442" s="97" t="s">
        <v>951</v>
      </c>
      <c r="D1442" s="47">
        <v>402355</v>
      </c>
    </row>
    <row r="1443" spans="1:4">
      <c r="A1443" s="97" t="s">
        <v>1711</v>
      </c>
      <c r="B1443" s="97">
        <v>9873159766</v>
      </c>
      <c r="C1443" s="97" t="s">
        <v>951</v>
      </c>
      <c r="D1443" s="47">
        <v>215431</v>
      </c>
    </row>
    <row r="1444" spans="1:4">
      <c r="A1444" s="97" t="s">
        <v>1712</v>
      </c>
      <c r="B1444" s="97">
        <v>9891219749</v>
      </c>
      <c r="C1444" s="97" t="s">
        <v>951</v>
      </c>
      <c r="D1444" s="47">
        <v>305026</v>
      </c>
    </row>
    <row r="1445" spans="1:4">
      <c r="A1445" s="97" t="s">
        <v>1713</v>
      </c>
      <c r="B1445" s="97">
        <v>9815839748</v>
      </c>
      <c r="C1445" s="97" t="s">
        <v>951</v>
      </c>
      <c r="D1445" s="47">
        <v>279484</v>
      </c>
    </row>
    <row r="1446" spans="1:4">
      <c r="A1446" s="97" t="s">
        <v>1714</v>
      </c>
      <c r="B1446" s="97">
        <v>9815456889</v>
      </c>
      <c r="C1446" s="97" t="s">
        <v>951</v>
      </c>
      <c r="D1446" s="47">
        <v>292332</v>
      </c>
    </row>
    <row r="1447" spans="1:4">
      <c r="A1447" s="97" t="s">
        <v>1715</v>
      </c>
      <c r="B1447" s="97">
        <v>9811556993</v>
      </c>
      <c r="C1447" s="97" t="s">
        <v>951</v>
      </c>
      <c r="D1447" s="47">
        <v>409513</v>
      </c>
    </row>
    <row r="1448" spans="1:4">
      <c r="A1448" s="97" t="s">
        <v>1716</v>
      </c>
      <c r="B1448" s="97">
        <v>9811711531</v>
      </c>
      <c r="C1448" s="97" t="s">
        <v>951</v>
      </c>
      <c r="D1448" s="47">
        <v>368830</v>
      </c>
    </row>
    <row r="1449" spans="1:4">
      <c r="A1449" s="97" t="s">
        <v>1717</v>
      </c>
      <c r="B1449" s="97">
        <v>9915495595</v>
      </c>
      <c r="C1449" s="97" t="s">
        <v>951</v>
      </c>
      <c r="D1449" s="47">
        <v>126442</v>
      </c>
    </row>
    <row r="1450" spans="1:4">
      <c r="A1450" s="97" t="s">
        <v>1718</v>
      </c>
      <c r="B1450" s="97">
        <v>9717666335</v>
      </c>
      <c r="C1450" s="97" t="s">
        <v>951</v>
      </c>
      <c r="D1450" s="47">
        <v>304320</v>
      </c>
    </row>
    <row r="1451" spans="1:4">
      <c r="A1451" s="97" t="s">
        <v>1719</v>
      </c>
      <c r="B1451" s="97">
        <v>9815325319</v>
      </c>
      <c r="C1451" s="97" t="s">
        <v>951</v>
      </c>
      <c r="D1451" s="47">
        <v>478807</v>
      </c>
    </row>
    <row r="1452" spans="1:4">
      <c r="A1452" s="97" t="s">
        <v>1720</v>
      </c>
      <c r="B1452" s="97">
        <v>9899952211</v>
      </c>
      <c r="C1452" s="97" t="s">
        <v>951</v>
      </c>
      <c r="D1452" s="47">
        <v>239929</v>
      </c>
    </row>
    <row r="1453" spans="1:4">
      <c r="A1453" s="97" t="s">
        <v>1721</v>
      </c>
      <c r="B1453" s="97">
        <v>9815726623</v>
      </c>
      <c r="C1453" s="97" t="s">
        <v>951</v>
      </c>
      <c r="D1453" s="47">
        <v>165400</v>
      </c>
    </row>
    <row r="1454" spans="1:4">
      <c r="A1454" s="97" t="s">
        <v>1722</v>
      </c>
      <c r="B1454" s="97">
        <v>9871994975</v>
      </c>
      <c r="C1454" s="97" t="s">
        <v>951</v>
      </c>
      <c r="D1454" s="47">
        <v>219946</v>
      </c>
    </row>
    <row r="1455" spans="1:4">
      <c r="A1455" s="97" t="s">
        <v>1723</v>
      </c>
      <c r="B1455" s="97">
        <v>9811854839</v>
      </c>
      <c r="C1455" s="97" t="s">
        <v>951</v>
      </c>
      <c r="D1455" s="47">
        <v>326997</v>
      </c>
    </row>
    <row r="1456" spans="1:4">
      <c r="A1456" s="97" t="s">
        <v>1724</v>
      </c>
      <c r="B1456" s="97">
        <v>9815161647</v>
      </c>
      <c r="C1456" s="97" t="s">
        <v>951</v>
      </c>
      <c r="D1456" s="47">
        <v>159773</v>
      </c>
    </row>
    <row r="1457" spans="1:4">
      <c r="A1457" s="97" t="s">
        <v>1725</v>
      </c>
      <c r="B1457" s="97">
        <v>9815295692</v>
      </c>
      <c r="C1457" s="97" t="s">
        <v>951</v>
      </c>
      <c r="D1457" s="47">
        <v>330407</v>
      </c>
    </row>
    <row r="1458" spans="1:4">
      <c r="A1458" s="97" t="s">
        <v>1726</v>
      </c>
      <c r="B1458" s="97">
        <v>9871883313</v>
      </c>
      <c r="C1458" s="97" t="s">
        <v>951</v>
      </c>
      <c r="D1458" s="47">
        <v>295903</v>
      </c>
    </row>
    <row r="1459" spans="1:4">
      <c r="A1459" s="97" t="s">
        <v>1727</v>
      </c>
      <c r="B1459" s="97">
        <v>8855478638</v>
      </c>
      <c r="C1459" s="97" t="s">
        <v>951</v>
      </c>
      <c r="D1459" s="47">
        <v>223588</v>
      </c>
    </row>
    <row r="1460" spans="1:4">
      <c r="A1460" s="97" t="s">
        <v>1728</v>
      </c>
      <c r="B1460" s="97">
        <v>9873561756</v>
      </c>
      <c r="C1460" s="97" t="s">
        <v>951</v>
      </c>
      <c r="D1460" s="47">
        <v>261208</v>
      </c>
    </row>
    <row r="1461" spans="1:4">
      <c r="A1461" s="97" t="s">
        <v>1729</v>
      </c>
      <c r="B1461" s="97">
        <v>9811464845</v>
      </c>
      <c r="C1461" s="97" t="s">
        <v>951</v>
      </c>
      <c r="D1461" s="47">
        <v>311505</v>
      </c>
    </row>
    <row r="1462" spans="1:4">
      <c r="A1462" s="97" t="s">
        <v>1730</v>
      </c>
      <c r="B1462" s="97">
        <v>9815689997</v>
      </c>
      <c r="C1462" s="97" t="s">
        <v>951</v>
      </c>
      <c r="D1462" s="47">
        <v>496039</v>
      </c>
    </row>
    <row r="1463" spans="1:4">
      <c r="A1463" s="97" t="s">
        <v>1731</v>
      </c>
      <c r="B1463" s="97">
        <v>9815315383</v>
      </c>
      <c r="C1463" s="97" t="s">
        <v>951</v>
      </c>
      <c r="D1463" s="47">
        <v>247092</v>
      </c>
    </row>
    <row r="1464" spans="1:4">
      <c r="A1464" s="97" t="s">
        <v>1732</v>
      </c>
      <c r="B1464" s="97">
        <v>9999519999</v>
      </c>
      <c r="C1464" s="97" t="s">
        <v>951</v>
      </c>
      <c r="D1464" s="47">
        <v>214423</v>
      </c>
    </row>
    <row r="1465" spans="1:4">
      <c r="A1465" s="97" t="s">
        <v>1733</v>
      </c>
      <c r="B1465" s="97">
        <v>9355631655</v>
      </c>
      <c r="C1465" s="97" t="s">
        <v>951</v>
      </c>
      <c r="D1465" s="47">
        <v>159591</v>
      </c>
    </row>
    <row r="1466" spans="1:4">
      <c r="A1466" s="97" t="s">
        <v>1734</v>
      </c>
      <c r="B1466" s="97">
        <v>9815576548</v>
      </c>
      <c r="C1466" s="97" t="s">
        <v>951</v>
      </c>
      <c r="D1466" s="47">
        <v>433166</v>
      </c>
    </row>
    <row r="1467" spans="1:4">
      <c r="A1467" s="97" t="s">
        <v>1735</v>
      </c>
      <c r="B1467" s="97">
        <v>9999689453</v>
      </c>
      <c r="C1467" s="97" t="s">
        <v>951</v>
      </c>
      <c r="D1467" s="47">
        <v>110640</v>
      </c>
    </row>
    <row r="1468" spans="1:4">
      <c r="A1468" s="97" t="s">
        <v>1736</v>
      </c>
      <c r="B1468" s="97">
        <v>9654258274</v>
      </c>
      <c r="C1468" s="97" t="s">
        <v>951</v>
      </c>
      <c r="D1468" s="47">
        <v>186994</v>
      </c>
    </row>
    <row r="1469" spans="1:4">
      <c r="A1469" s="97" t="s">
        <v>1737</v>
      </c>
      <c r="B1469" s="97">
        <v>9815536612</v>
      </c>
      <c r="C1469" s="97" t="s">
        <v>951</v>
      </c>
      <c r="D1469" s="47">
        <v>117206</v>
      </c>
    </row>
    <row r="1470" spans="1:4">
      <c r="A1470" s="97" t="s">
        <v>1738</v>
      </c>
      <c r="B1470" s="97">
        <v>9818653364</v>
      </c>
      <c r="C1470" s="97" t="s">
        <v>951</v>
      </c>
      <c r="D1470" s="47">
        <v>367798</v>
      </c>
    </row>
    <row r="1471" spans="1:4">
      <c r="A1471" s="97" t="s">
        <v>1739</v>
      </c>
      <c r="B1471" s="97">
        <v>9815478183</v>
      </c>
      <c r="C1471" s="97" t="s">
        <v>951</v>
      </c>
      <c r="D1471" s="47">
        <v>479588</v>
      </c>
    </row>
    <row r="1472" spans="1:4">
      <c r="A1472" s="97" t="s">
        <v>1740</v>
      </c>
      <c r="B1472" s="97">
        <v>9815536459</v>
      </c>
      <c r="C1472" s="97" t="s">
        <v>951</v>
      </c>
      <c r="D1472" s="47">
        <v>184104</v>
      </c>
    </row>
    <row r="1473" spans="1:4">
      <c r="A1473" s="97" t="s">
        <v>1741</v>
      </c>
      <c r="B1473" s="97">
        <v>9815777157</v>
      </c>
      <c r="C1473" s="97" t="s">
        <v>951</v>
      </c>
      <c r="D1473" s="47">
        <v>205101</v>
      </c>
    </row>
    <row r="1474" spans="1:4">
      <c r="A1474" s="97" t="s">
        <v>1742</v>
      </c>
      <c r="B1474" s="97">
        <v>9815869988</v>
      </c>
      <c r="C1474" s="97" t="s">
        <v>951</v>
      </c>
      <c r="D1474" s="47">
        <v>315839</v>
      </c>
    </row>
    <row r="1475" spans="1:4">
      <c r="A1475" s="97" t="s">
        <v>1743</v>
      </c>
      <c r="B1475" s="97">
        <v>9815536496</v>
      </c>
      <c r="C1475" s="97" t="s">
        <v>951</v>
      </c>
      <c r="D1475" s="47">
        <v>394771</v>
      </c>
    </row>
    <row r="1476" spans="1:4">
      <c r="A1476" s="97" t="s">
        <v>1744</v>
      </c>
      <c r="B1476" s="97">
        <v>9815145598</v>
      </c>
      <c r="C1476" s="97" t="s">
        <v>951</v>
      </c>
      <c r="D1476" s="47">
        <v>174575</v>
      </c>
    </row>
    <row r="1477" spans="1:4">
      <c r="A1477" s="97" t="s">
        <v>1745</v>
      </c>
      <c r="B1477" s="97">
        <v>9811589689</v>
      </c>
      <c r="C1477" s="97" t="s">
        <v>951</v>
      </c>
      <c r="D1477" s="47">
        <v>404055</v>
      </c>
    </row>
    <row r="1478" spans="1:4">
      <c r="A1478" s="97" t="s">
        <v>1746</v>
      </c>
      <c r="B1478" s="97">
        <v>9871881599</v>
      </c>
      <c r="C1478" s="97" t="s">
        <v>951</v>
      </c>
      <c r="D1478" s="47">
        <v>272880</v>
      </c>
    </row>
    <row r="1479" spans="1:4">
      <c r="A1479" s="97" t="s">
        <v>1747</v>
      </c>
      <c r="B1479" s="97">
        <v>9311185855</v>
      </c>
      <c r="C1479" s="97" t="s">
        <v>951</v>
      </c>
      <c r="D1479" s="47">
        <v>427435</v>
      </c>
    </row>
    <row r="1480" spans="1:4">
      <c r="A1480" s="97" t="s">
        <v>1748</v>
      </c>
      <c r="B1480" s="97">
        <v>9871147773</v>
      </c>
      <c r="C1480" s="97" t="s">
        <v>951</v>
      </c>
      <c r="D1480" s="47">
        <v>360562</v>
      </c>
    </row>
    <row r="1481" spans="1:4">
      <c r="A1481" s="97" t="s">
        <v>1749</v>
      </c>
      <c r="B1481" s="97">
        <v>9313943557</v>
      </c>
      <c r="C1481" s="97" t="s">
        <v>951</v>
      </c>
      <c r="D1481" s="47">
        <v>252133</v>
      </c>
    </row>
    <row r="1482" spans="1:4">
      <c r="A1482" s="97" t="s">
        <v>1750</v>
      </c>
      <c r="B1482" s="97">
        <v>9815349857</v>
      </c>
      <c r="C1482" s="97" t="s">
        <v>951</v>
      </c>
      <c r="D1482" s="47">
        <v>463591</v>
      </c>
    </row>
    <row r="1483" spans="1:4">
      <c r="A1483" s="97" t="s">
        <v>1751</v>
      </c>
      <c r="B1483" s="97">
        <v>9999685377</v>
      </c>
      <c r="C1483" s="97" t="s">
        <v>951</v>
      </c>
      <c r="D1483" s="47">
        <v>354896</v>
      </c>
    </row>
    <row r="1484" spans="1:4">
      <c r="A1484" s="97" t="s">
        <v>1752</v>
      </c>
      <c r="B1484" s="97">
        <v>9811885298</v>
      </c>
      <c r="C1484" s="97" t="s">
        <v>951</v>
      </c>
      <c r="D1484" s="47">
        <v>364791</v>
      </c>
    </row>
    <row r="1485" spans="1:4">
      <c r="A1485" s="97" t="s">
        <v>1753</v>
      </c>
      <c r="B1485" s="97">
        <v>9868186799</v>
      </c>
      <c r="C1485" s="97" t="s">
        <v>951</v>
      </c>
      <c r="D1485" s="47">
        <v>369615</v>
      </c>
    </row>
    <row r="1486" spans="1:4">
      <c r="A1486" s="97" t="s">
        <v>1754</v>
      </c>
      <c r="B1486" s="97">
        <v>9915584224</v>
      </c>
      <c r="C1486" s="97" t="s">
        <v>951</v>
      </c>
      <c r="D1486" s="47">
        <v>107035</v>
      </c>
    </row>
    <row r="1487" spans="1:4">
      <c r="A1487" s="97" t="s">
        <v>1755</v>
      </c>
      <c r="B1487" s="97">
        <v>9815325472</v>
      </c>
      <c r="C1487" s="97" t="s">
        <v>951</v>
      </c>
      <c r="D1487" s="47">
        <v>250333</v>
      </c>
    </row>
    <row r="1488" spans="1:4">
      <c r="A1488" s="97" t="s">
        <v>1756</v>
      </c>
      <c r="B1488" s="97">
        <v>9717755477</v>
      </c>
      <c r="C1488" s="97" t="s">
        <v>951</v>
      </c>
      <c r="D1488" s="47">
        <v>395423</v>
      </c>
    </row>
    <row r="1489" spans="1:4">
      <c r="A1489" s="97" t="s">
        <v>1757</v>
      </c>
      <c r="B1489" s="97">
        <v>9911111898</v>
      </c>
      <c r="C1489" s="97" t="s">
        <v>951</v>
      </c>
      <c r="D1489" s="47">
        <v>313258</v>
      </c>
    </row>
    <row r="1490" spans="1:4">
      <c r="A1490" s="97" t="s">
        <v>1758</v>
      </c>
      <c r="B1490" s="97">
        <v>9312236565</v>
      </c>
      <c r="C1490" s="97" t="s">
        <v>951</v>
      </c>
      <c r="D1490" s="47">
        <v>489383</v>
      </c>
    </row>
    <row r="1491" spans="1:4">
      <c r="A1491" s="97" t="s">
        <v>1759</v>
      </c>
      <c r="B1491" s="97">
        <v>9815525243</v>
      </c>
      <c r="C1491" s="97" t="s">
        <v>951</v>
      </c>
      <c r="D1491" s="47">
        <v>296939</v>
      </c>
    </row>
    <row r="1492" spans="1:4">
      <c r="A1492" s="97" t="s">
        <v>1760</v>
      </c>
      <c r="B1492" s="97">
        <v>9811581763</v>
      </c>
      <c r="C1492" s="97" t="s">
        <v>951</v>
      </c>
      <c r="D1492" s="47">
        <v>178938</v>
      </c>
    </row>
    <row r="1493" spans="1:4">
      <c r="A1493" s="97" t="s">
        <v>1761</v>
      </c>
      <c r="B1493" s="97">
        <v>9815635112</v>
      </c>
      <c r="C1493" s="97" t="s">
        <v>951</v>
      </c>
      <c r="D1493" s="47">
        <v>214960</v>
      </c>
    </row>
    <row r="1494" spans="1:4">
      <c r="A1494" s="97" t="s">
        <v>1762</v>
      </c>
      <c r="B1494" s="97">
        <v>9278261258</v>
      </c>
      <c r="C1494" s="97" t="s">
        <v>951</v>
      </c>
      <c r="D1494" s="47">
        <v>278733</v>
      </c>
    </row>
    <row r="1495" spans="1:4">
      <c r="A1495" s="97" t="s">
        <v>1763</v>
      </c>
      <c r="B1495" s="97">
        <v>9655566966</v>
      </c>
      <c r="C1495" s="97" t="s">
        <v>951</v>
      </c>
      <c r="D1495" s="47">
        <v>283012</v>
      </c>
    </row>
    <row r="1496" spans="1:4">
      <c r="A1496" s="97" t="s">
        <v>1764</v>
      </c>
      <c r="B1496" s="97">
        <v>9873497349</v>
      </c>
      <c r="C1496" s="97" t="s">
        <v>951</v>
      </c>
      <c r="D1496" s="47">
        <v>162656</v>
      </c>
    </row>
    <row r="1497" spans="1:4">
      <c r="A1497" s="97" t="s">
        <v>1765</v>
      </c>
      <c r="B1497" s="97">
        <v>9891649949</v>
      </c>
      <c r="C1497" s="97" t="s">
        <v>951</v>
      </c>
      <c r="D1497" s="47">
        <v>200867</v>
      </c>
    </row>
    <row r="1498" spans="1:4">
      <c r="A1498" s="97" t="s">
        <v>1766</v>
      </c>
      <c r="B1498" s="97">
        <v>9899653934</v>
      </c>
      <c r="C1498" s="97" t="s">
        <v>951</v>
      </c>
      <c r="D1498" s="47">
        <v>234381</v>
      </c>
    </row>
    <row r="1499" spans="1:4">
      <c r="A1499" s="97" t="s">
        <v>1767</v>
      </c>
      <c r="B1499" s="97">
        <v>9815797557</v>
      </c>
      <c r="C1499" s="97" t="s">
        <v>951</v>
      </c>
      <c r="D1499" s="47">
        <v>285664</v>
      </c>
    </row>
    <row r="1500" spans="1:4">
      <c r="A1500" s="97" t="s">
        <v>1768</v>
      </c>
      <c r="B1500" s="97">
        <v>9655552155</v>
      </c>
      <c r="C1500" s="97" t="s">
        <v>951</v>
      </c>
      <c r="D1500" s="47">
        <v>330380</v>
      </c>
    </row>
    <row r="1501" spans="1:4">
      <c r="A1501" s="97" t="s">
        <v>1769</v>
      </c>
      <c r="B1501" s="97">
        <v>9815558847</v>
      </c>
      <c r="C1501" s="97" t="s">
        <v>951</v>
      </c>
      <c r="D1501" s="47">
        <v>127755</v>
      </c>
    </row>
    <row r="1502" spans="1:4">
      <c r="A1502" s="97" t="s">
        <v>1770</v>
      </c>
      <c r="B1502" s="97">
        <v>9811144969</v>
      </c>
      <c r="C1502" s="97" t="s">
        <v>951</v>
      </c>
      <c r="D1502" s="47">
        <v>349625</v>
      </c>
    </row>
    <row r="1503" spans="1:4">
      <c r="A1503" s="97" t="s">
        <v>1771</v>
      </c>
      <c r="B1503" s="97">
        <v>9811647965</v>
      </c>
      <c r="C1503" s="97" t="s">
        <v>951</v>
      </c>
      <c r="D1503" s="47">
        <v>171658</v>
      </c>
    </row>
    <row r="1504" spans="1:4">
      <c r="A1504" s="97" t="s">
        <v>1772</v>
      </c>
      <c r="B1504" s="97">
        <v>9958171852</v>
      </c>
      <c r="C1504" s="97" t="s">
        <v>951</v>
      </c>
      <c r="D1504" s="47">
        <v>291849</v>
      </c>
    </row>
    <row r="1505" spans="1:4">
      <c r="A1505" s="97" t="s">
        <v>1773</v>
      </c>
      <c r="B1505" s="97">
        <v>9565152793</v>
      </c>
      <c r="C1505" s="97" t="s">
        <v>951</v>
      </c>
      <c r="D1505" s="47">
        <v>340370</v>
      </c>
    </row>
    <row r="1506" spans="1:4">
      <c r="A1506" s="97" t="s">
        <v>1774</v>
      </c>
      <c r="B1506" s="97">
        <v>9815599567</v>
      </c>
      <c r="C1506" s="97" t="s">
        <v>951</v>
      </c>
      <c r="D1506" s="47">
        <v>163272</v>
      </c>
    </row>
    <row r="1507" spans="1:4">
      <c r="A1507" s="97" t="s">
        <v>1775</v>
      </c>
      <c r="B1507" s="97">
        <v>9818124975</v>
      </c>
      <c r="C1507" s="97" t="s">
        <v>951</v>
      </c>
      <c r="D1507" s="47">
        <v>450318</v>
      </c>
    </row>
    <row r="1508" spans="1:4">
      <c r="A1508" s="97" t="s">
        <v>1776</v>
      </c>
      <c r="B1508" s="97">
        <v>9313653325</v>
      </c>
      <c r="C1508" s="97" t="s">
        <v>951</v>
      </c>
      <c r="D1508" s="47">
        <v>415233</v>
      </c>
    </row>
    <row r="1509" spans="1:4">
      <c r="A1509" s="97" t="s">
        <v>1777</v>
      </c>
      <c r="B1509" s="97">
        <v>9815334452</v>
      </c>
      <c r="C1509" s="97" t="s">
        <v>951</v>
      </c>
      <c r="D1509" s="47">
        <v>208656</v>
      </c>
    </row>
    <row r="1510" spans="1:4">
      <c r="A1510" s="97" t="s">
        <v>1778</v>
      </c>
      <c r="B1510" s="97">
        <v>9899981539</v>
      </c>
      <c r="C1510" s="97" t="s">
        <v>951</v>
      </c>
      <c r="D1510" s="47">
        <v>238918</v>
      </c>
    </row>
    <row r="1511" spans="1:4">
      <c r="A1511" s="97" t="s">
        <v>1779</v>
      </c>
      <c r="B1511" s="97">
        <v>9811578425</v>
      </c>
      <c r="C1511" s="97" t="s">
        <v>951</v>
      </c>
      <c r="D1511" s="47">
        <v>292846</v>
      </c>
    </row>
    <row r="1512" spans="1:4">
      <c r="A1512" s="97" t="s">
        <v>1780</v>
      </c>
      <c r="B1512" s="97">
        <v>9995953595</v>
      </c>
      <c r="C1512" s="97" t="s">
        <v>951</v>
      </c>
      <c r="D1512" s="47">
        <v>437198</v>
      </c>
    </row>
    <row r="1513" spans="1:4">
      <c r="A1513" s="97" t="s">
        <v>1781</v>
      </c>
      <c r="B1513" s="97">
        <v>9815458353</v>
      </c>
      <c r="C1513" s="97" t="s">
        <v>951</v>
      </c>
      <c r="D1513" s="47">
        <v>166835</v>
      </c>
    </row>
    <row r="1514" spans="1:4">
      <c r="A1514" s="97" t="s">
        <v>1782</v>
      </c>
      <c r="B1514" s="97">
        <v>9811395525</v>
      </c>
      <c r="C1514" s="97" t="s">
        <v>951</v>
      </c>
      <c r="D1514" s="47">
        <v>477111</v>
      </c>
    </row>
    <row r="1515" spans="1:4">
      <c r="A1515" s="97" t="s">
        <v>1783</v>
      </c>
      <c r="B1515" s="97">
        <v>9811373476</v>
      </c>
      <c r="C1515" s="97" t="s">
        <v>951</v>
      </c>
      <c r="D1515" s="47">
        <v>112604</v>
      </c>
    </row>
    <row r="1516" spans="1:4">
      <c r="A1516" s="97" t="s">
        <v>1784</v>
      </c>
      <c r="B1516" s="97">
        <v>9811433722</v>
      </c>
      <c r="C1516" s="97" t="s">
        <v>951</v>
      </c>
      <c r="D1516" s="47">
        <v>122883</v>
      </c>
    </row>
    <row r="1517" spans="1:4">
      <c r="A1517" s="97" t="s">
        <v>1785</v>
      </c>
      <c r="B1517" s="97">
        <v>9655779933</v>
      </c>
      <c r="C1517" s="97" t="s">
        <v>951</v>
      </c>
      <c r="D1517" s="47">
        <v>127170</v>
      </c>
    </row>
    <row r="1518" spans="1:4">
      <c r="A1518" s="97" t="s">
        <v>1786</v>
      </c>
      <c r="B1518" s="97">
        <v>9815264355</v>
      </c>
      <c r="C1518" s="97" t="s">
        <v>951</v>
      </c>
      <c r="D1518" s="47">
        <v>184088</v>
      </c>
    </row>
    <row r="1519" spans="1:4">
      <c r="A1519" s="97" t="s">
        <v>1787</v>
      </c>
      <c r="B1519" s="97">
        <v>9815167228</v>
      </c>
      <c r="C1519" s="97" t="s">
        <v>951</v>
      </c>
      <c r="D1519" s="47">
        <v>320399</v>
      </c>
    </row>
    <row r="1520" spans="1:4">
      <c r="A1520" s="97" t="s">
        <v>1788</v>
      </c>
      <c r="B1520" s="97">
        <v>9815214634</v>
      </c>
      <c r="C1520" s="97" t="s">
        <v>951</v>
      </c>
      <c r="D1520" s="47">
        <v>455450</v>
      </c>
    </row>
    <row r="1521" spans="1:4">
      <c r="A1521" s="97" t="s">
        <v>1789</v>
      </c>
      <c r="B1521" s="97">
        <v>9968522565</v>
      </c>
      <c r="C1521" s="97" t="s">
        <v>951</v>
      </c>
      <c r="D1521" s="47">
        <v>324026</v>
      </c>
    </row>
    <row r="1522" spans="1:4">
      <c r="A1522" s="97" t="s">
        <v>1790</v>
      </c>
      <c r="B1522" s="97">
        <v>9899753266</v>
      </c>
      <c r="C1522" s="97" t="s">
        <v>951</v>
      </c>
      <c r="D1522" s="47">
        <v>450225</v>
      </c>
    </row>
    <row r="1523" spans="1:4">
      <c r="A1523" s="97" t="s">
        <v>1791</v>
      </c>
      <c r="B1523" s="97">
        <v>9971595558</v>
      </c>
      <c r="C1523" s="97" t="s">
        <v>951</v>
      </c>
      <c r="D1523" s="47">
        <v>169152</v>
      </c>
    </row>
    <row r="1524" spans="1:4">
      <c r="A1524" s="97" t="s">
        <v>1792</v>
      </c>
      <c r="B1524" s="97">
        <v>9811548594</v>
      </c>
      <c r="C1524" s="97" t="s">
        <v>951</v>
      </c>
      <c r="D1524" s="47">
        <v>343074</v>
      </c>
    </row>
    <row r="1525" spans="1:4">
      <c r="A1525" s="97" t="s">
        <v>1163</v>
      </c>
      <c r="B1525" s="97">
        <v>9655166774</v>
      </c>
      <c r="C1525" s="97" t="s">
        <v>951</v>
      </c>
      <c r="D1525" s="47">
        <v>137379</v>
      </c>
    </row>
    <row r="1526" spans="1:4">
      <c r="A1526" s="97" t="s">
        <v>1793</v>
      </c>
      <c r="B1526" s="97">
        <v>9999889682</v>
      </c>
      <c r="C1526" s="97" t="s">
        <v>951</v>
      </c>
      <c r="D1526" s="47">
        <v>172889</v>
      </c>
    </row>
    <row r="1527" spans="1:4">
      <c r="A1527" s="97" t="s">
        <v>1794</v>
      </c>
      <c r="B1527" s="97">
        <v>9311848659</v>
      </c>
      <c r="C1527" s="97" t="s">
        <v>951</v>
      </c>
      <c r="D1527" s="47">
        <v>132818</v>
      </c>
    </row>
    <row r="1528" spans="1:4">
      <c r="A1528" s="97" t="s">
        <v>1795</v>
      </c>
      <c r="B1528" s="97">
        <v>9818586545</v>
      </c>
      <c r="C1528" s="97" t="s">
        <v>951</v>
      </c>
      <c r="D1528" s="47">
        <v>108027</v>
      </c>
    </row>
    <row r="1529" spans="1:4">
      <c r="A1529" s="97" t="s">
        <v>1796</v>
      </c>
      <c r="B1529" s="97">
        <v>9313623559</v>
      </c>
      <c r="C1529" s="97" t="s">
        <v>951</v>
      </c>
      <c r="D1529" s="47">
        <v>142206</v>
      </c>
    </row>
    <row r="1530" spans="1:4">
      <c r="A1530" s="97" t="s">
        <v>1797</v>
      </c>
      <c r="B1530" s="97">
        <v>9873335514</v>
      </c>
      <c r="C1530" s="97" t="s">
        <v>951</v>
      </c>
      <c r="D1530" s="47">
        <v>355308</v>
      </c>
    </row>
    <row r="1531" spans="1:4">
      <c r="A1531" s="97" t="s">
        <v>997</v>
      </c>
      <c r="B1531" s="97">
        <v>9313333448</v>
      </c>
      <c r="C1531" s="97" t="s">
        <v>951</v>
      </c>
      <c r="D1531" s="47">
        <v>350193</v>
      </c>
    </row>
    <row r="1532" spans="1:4">
      <c r="A1532" s="97" t="s">
        <v>1798</v>
      </c>
      <c r="B1532" s="97">
        <v>9212375442</v>
      </c>
      <c r="C1532" s="97" t="s">
        <v>951</v>
      </c>
      <c r="D1532" s="47">
        <v>117979</v>
      </c>
    </row>
    <row r="1533" spans="1:4">
      <c r="A1533" s="97" t="s">
        <v>1799</v>
      </c>
      <c r="B1533" s="97">
        <v>9968282659</v>
      </c>
      <c r="C1533" s="97" t="s">
        <v>951</v>
      </c>
      <c r="D1533" s="47">
        <v>438438</v>
      </c>
    </row>
    <row r="1534" spans="1:4">
      <c r="A1534" s="97" t="s">
        <v>1800</v>
      </c>
      <c r="B1534" s="97">
        <v>9811915621</v>
      </c>
      <c r="C1534" s="97" t="s">
        <v>951</v>
      </c>
      <c r="D1534" s="47">
        <v>370542</v>
      </c>
    </row>
    <row r="1535" spans="1:4">
      <c r="A1535" s="97" t="s">
        <v>1801</v>
      </c>
      <c r="B1535" s="97">
        <v>9815693531</v>
      </c>
      <c r="C1535" s="97" t="s">
        <v>951</v>
      </c>
      <c r="D1535" s="47">
        <v>358688</v>
      </c>
    </row>
    <row r="1536" spans="1:4">
      <c r="A1536" s="97" t="s">
        <v>1802</v>
      </c>
      <c r="B1536" s="97">
        <v>9582432225</v>
      </c>
      <c r="C1536" s="97" t="s">
        <v>951</v>
      </c>
      <c r="D1536" s="47">
        <v>364766</v>
      </c>
    </row>
    <row r="1537" spans="1:4">
      <c r="A1537" s="97" t="s">
        <v>1803</v>
      </c>
      <c r="B1537" s="97">
        <v>9811824496</v>
      </c>
      <c r="C1537" s="97" t="s">
        <v>951</v>
      </c>
      <c r="D1537" s="47">
        <v>335724</v>
      </c>
    </row>
    <row r="1538" spans="1:4">
      <c r="A1538" s="97" t="s">
        <v>1804</v>
      </c>
      <c r="B1538" s="97">
        <v>9815755355</v>
      </c>
      <c r="C1538" s="97" t="s">
        <v>951</v>
      </c>
      <c r="D1538" s="47">
        <v>264103</v>
      </c>
    </row>
    <row r="1539" spans="1:4">
      <c r="A1539" s="97" t="s">
        <v>1805</v>
      </c>
      <c r="B1539" s="97">
        <v>9811551551</v>
      </c>
      <c r="C1539" s="97" t="s">
        <v>951</v>
      </c>
      <c r="D1539" s="47">
        <v>448144</v>
      </c>
    </row>
    <row r="1540" spans="1:4">
      <c r="A1540" s="97" t="s">
        <v>1806</v>
      </c>
      <c r="B1540" s="97">
        <v>9811187715</v>
      </c>
      <c r="C1540" s="97" t="s">
        <v>951</v>
      </c>
      <c r="D1540" s="47">
        <v>205358</v>
      </c>
    </row>
    <row r="1541" spans="1:4">
      <c r="A1541" s="97" t="s">
        <v>1807</v>
      </c>
      <c r="B1541" s="97">
        <v>9818213977</v>
      </c>
      <c r="C1541" s="97" t="s">
        <v>951</v>
      </c>
      <c r="D1541" s="47">
        <v>215951</v>
      </c>
    </row>
    <row r="1542" spans="1:4">
      <c r="A1542" s="97" t="s">
        <v>1808</v>
      </c>
      <c r="B1542" s="97">
        <v>9958896217</v>
      </c>
      <c r="C1542" s="97" t="s">
        <v>951</v>
      </c>
      <c r="D1542" s="47">
        <v>155372</v>
      </c>
    </row>
    <row r="1543" spans="1:4">
      <c r="A1543" s="97" t="s">
        <v>1809</v>
      </c>
      <c r="B1543" s="97">
        <v>9565256256</v>
      </c>
      <c r="C1543" s="97" t="s">
        <v>951</v>
      </c>
      <c r="D1543" s="47">
        <v>209389</v>
      </c>
    </row>
    <row r="1544" spans="1:4">
      <c r="A1544" s="97" t="s">
        <v>1810</v>
      </c>
      <c r="B1544" s="97">
        <v>9995468535</v>
      </c>
      <c r="C1544" s="97" t="s">
        <v>951</v>
      </c>
      <c r="D1544" s="47">
        <v>446052</v>
      </c>
    </row>
    <row r="1545" spans="1:4">
      <c r="A1545" s="97" t="s">
        <v>1811</v>
      </c>
      <c r="B1545" s="97">
        <v>9811515455</v>
      </c>
      <c r="C1545" s="97" t="s">
        <v>951</v>
      </c>
      <c r="D1545" s="47">
        <v>257434</v>
      </c>
    </row>
    <row r="1546" spans="1:4">
      <c r="A1546" s="97" t="s">
        <v>1812</v>
      </c>
      <c r="B1546" s="97">
        <v>9811122216</v>
      </c>
      <c r="C1546" s="97" t="s">
        <v>951</v>
      </c>
      <c r="D1546" s="47">
        <v>295415</v>
      </c>
    </row>
    <row r="1547" spans="1:4">
      <c r="A1547" s="97" t="s">
        <v>1813</v>
      </c>
      <c r="B1547" s="97">
        <v>9915436439</v>
      </c>
      <c r="C1547" s="97" t="s">
        <v>951</v>
      </c>
      <c r="D1547" s="47">
        <v>347017</v>
      </c>
    </row>
    <row r="1548" spans="1:4">
      <c r="A1548" s="97" t="s">
        <v>1814</v>
      </c>
      <c r="B1548" s="97">
        <v>9891123534</v>
      </c>
      <c r="C1548" s="97" t="s">
        <v>951</v>
      </c>
      <c r="D1548" s="47">
        <v>257365</v>
      </c>
    </row>
    <row r="1549" spans="1:4">
      <c r="A1549" s="97" t="s">
        <v>1815</v>
      </c>
      <c r="B1549" s="97">
        <v>9815181157</v>
      </c>
      <c r="C1549" s="97" t="s">
        <v>951</v>
      </c>
      <c r="D1549" s="47">
        <v>449511</v>
      </c>
    </row>
    <row r="1550" spans="1:4">
      <c r="A1550" s="97" t="s">
        <v>1816</v>
      </c>
      <c r="B1550" s="97">
        <v>9818649288</v>
      </c>
      <c r="C1550" s="97" t="s">
        <v>951</v>
      </c>
      <c r="D1550" s="47">
        <v>165290</v>
      </c>
    </row>
    <row r="1551" spans="1:4">
      <c r="A1551" s="97" t="s">
        <v>1817</v>
      </c>
      <c r="B1551" s="97">
        <v>9815573144</v>
      </c>
      <c r="C1551" s="97" t="s">
        <v>951</v>
      </c>
      <c r="D1551" s="47">
        <v>132235</v>
      </c>
    </row>
    <row r="1552" spans="1:4">
      <c r="A1552" s="97" t="s">
        <v>1818</v>
      </c>
      <c r="B1552" s="97">
        <v>9815444562</v>
      </c>
      <c r="C1552" s="97" t="s">
        <v>951</v>
      </c>
      <c r="D1552" s="47">
        <v>204892</v>
      </c>
    </row>
    <row r="1553" spans="1:4">
      <c r="A1553" s="97" t="s">
        <v>1819</v>
      </c>
      <c r="B1553" s="97">
        <v>9815888551</v>
      </c>
      <c r="C1553" s="97" t="s">
        <v>951</v>
      </c>
      <c r="D1553" s="47">
        <v>499846</v>
      </c>
    </row>
    <row r="1554" spans="1:4">
      <c r="A1554" s="97" t="s">
        <v>1820</v>
      </c>
      <c r="B1554" s="97">
        <v>9815269525</v>
      </c>
      <c r="C1554" s="97" t="s">
        <v>951</v>
      </c>
      <c r="D1554" s="47">
        <v>331054</v>
      </c>
    </row>
    <row r="1555" spans="1:4">
      <c r="A1555" s="97" t="s">
        <v>1821</v>
      </c>
      <c r="B1555" s="97">
        <v>9818595353</v>
      </c>
      <c r="C1555" s="97" t="s">
        <v>951</v>
      </c>
      <c r="D1555" s="47">
        <v>394002</v>
      </c>
    </row>
    <row r="1556" spans="1:4">
      <c r="A1556" s="97" t="s">
        <v>1822</v>
      </c>
      <c r="B1556" s="97">
        <v>9811854555</v>
      </c>
      <c r="C1556" s="97" t="s">
        <v>951</v>
      </c>
      <c r="D1556" s="47">
        <v>122365</v>
      </c>
    </row>
    <row r="1557" spans="1:4">
      <c r="A1557" s="97" t="s">
        <v>1823</v>
      </c>
      <c r="B1557" s="97">
        <v>9313561455</v>
      </c>
      <c r="C1557" s="97" t="s">
        <v>951</v>
      </c>
      <c r="D1557" s="47">
        <v>125955</v>
      </c>
    </row>
    <row r="1558" spans="1:4">
      <c r="A1558" s="97" t="s">
        <v>1824</v>
      </c>
      <c r="B1558" s="97">
        <v>9655559765</v>
      </c>
      <c r="C1558" s="97" t="s">
        <v>951</v>
      </c>
      <c r="D1558" s="47">
        <v>162213</v>
      </c>
    </row>
    <row r="1559" spans="1:4">
      <c r="A1559" s="97" t="s">
        <v>1825</v>
      </c>
      <c r="B1559" s="97">
        <v>9711972338</v>
      </c>
      <c r="C1559" s="97" t="s">
        <v>951</v>
      </c>
      <c r="D1559" s="47">
        <v>489952</v>
      </c>
    </row>
    <row r="1560" spans="1:4">
      <c r="A1560" s="97" t="s">
        <v>1826</v>
      </c>
      <c r="B1560" s="97">
        <v>9818586571</v>
      </c>
      <c r="C1560" s="97" t="s">
        <v>951</v>
      </c>
      <c r="D1560" s="47">
        <v>225298</v>
      </c>
    </row>
    <row r="1561" spans="1:4">
      <c r="A1561" s="97" t="s">
        <v>1827</v>
      </c>
      <c r="B1561" s="97">
        <v>9313727292</v>
      </c>
      <c r="C1561" s="97" t="s">
        <v>951</v>
      </c>
      <c r="D1561" s="47">
        <v>497673</v>
      </c>
    </row>
    <row r="1562" spans="1:4">
      <c r="A1562" s="97" t="s">
        <v>1828</v>
      </c>
      <c r="B1562" s="97">
        <v>9871785225</v>
      </c>
      <c r="C1562" s="97" t="s">
        <v>951</v>
      </c>
      <c r="D1562" s="47">
        <v>482608</v>
      </c>
    </row>
    <row r="1563" spans="1:4">
      <c r="A1563" s="97" t="s">
        <v>1829</v>
      </c>
      <c r="B1563" s="97">
        <v>9313913677</v>
      </c>
      <c r="C1563" s="97" t="s">
        <v>951</v>
      </c>
      <c r="D1563" s="47">
        <v>338783</v>
      </c>
    </row>
    <row r="1564" spans="1:4">
      <c r="A1564" s="97" t="s">
        <v>1830</v>
      </c>
      <c r="B1564" s="97">
        <v>9315195552</v>
      </c>
      <c r="C1564" s="97" t="s">
        <v>951</v>
      </c>
      <c r="D1564" s="47">
        <v>224965</v>
      </c>
    </row>
    <row r="1565" spans="1:4">
      <c r="A1565" s="97" t="s">
        <v>1831</v>
      </c>
      <c r="B1565" s="97">
        <v>9815557511</v>
      </c>
      <c r="C1565" s="97" t="s">
        <v>951</v>
      </c>
      <c r="D1565" s="47">
        <v>456123</v>
      </c>
    </row>
    <row r="1566" spans="1:4">
      <c r="A1566" s="97" t="s">
        <v>1832</v>
      </c>
      <c r="B1566" s="97">
        <v>9871725786</v>
      </c>
      <c r="C1566" s="97" t="s">
        <v>951</v>
      </c>
      <c r="D1566" s="47">
        <v>270100</v>
      </c>
    </row>
    <row r="1567" spans="1:4">
      <c r="A1567" s="97" t="s">
        <v>1833</v>
      </c>
      <c r="B1567" s="97">
        <v>9811355552</v>
      </c>
      <c r="C1567" s="97" t="s">
        <v>951</v>
      </c>
      <c r="D1567" s="47">
        <v>220907</v>
      </c>
    </row>
    <row r="1568" spans="1:4">
      <c r="A1568" s="97" t="s">
        <v>1834</v>
      </c>
      <c r="B1568" s="97">
        <v>9811582151</v>
      </c>
      <c r="C1568" s="97" t="s">
        <v>951</v>
      </c>
      <c r="D1568" s="47">
        <v>233070</v>
      </c>
    </row>
    <row r="1569" spans="1:4">
      <c r="A1569" s="97" t="s">
        <v>1835</v>
      </c>
      <c r="B1569" s="97">
        <v>9915867653</v>
      </c>
      <c r="C1569" s="97" t="s">
        <v>951</v>
      </c>
      <c r="D1569" s="47">
        <v>446550</v>
      </c>
    </row>
    <row r="1570" spans="1:4">
      <c r="A1570" s="97" t="s">
        <v>1836</v>
      </c>
      <c r="B1570" s="97">
        <v>9818539225</v>
      </c>
      <c r="C1570" s="97" t="s">
        <v>951</v>
      </c>
      <c r="D1570" s="47">
        <v>266129</v>
      </c>
    </row>
    <row r="1571" spans="1:4">
      <c r="A1571" s="97" t="s">
        <v>1837</v>
      </c>
      <c r="B1571" s="97">
        <v>9815174353</v>
      </c>
      <c r="C1571" s="97" t="s">
        <v>951</v>
      </c>
      <c r="D1571" s="47">
        <v>232766</v>
      </c>
    </row>
    <row r="1572" spans="1:4">
      <c r="A1572" s="97" t="s">
        <v>1838</v>
      </c>
      <c r="B1572" s="97">
        <v>9811542522</v>
      </c>
      <c r="C1572" s="97" t="s">
        <v>951</v>
      </c>
      <c r="D1572" s="47">
        <v>185980</v>
      </c>
    </row>
    <row r="1573" spans="1:4">
      <c r="A1573" s="97" t="s">
        <v>1839</v>
      </c>
      <c r="B1573" s="97">
        <v>9811578678</v>
      </c>
      <c r="C1573" s="97" t="s">
        <v>951</v>
      </c>
      <c r="D1573" s="47">
        <v>177107</v>
      </c>
    </row>
    <row r="1574" spans="1:4">
      <c r="A1574" s="97" t="s">
        <v>1840</v>
      </c>
      <c r="B1574" s="97">
        <v>9811117552</v>
      </c>
      <c r="C1574" s="97" t="s">
        <v>951</v>
      </c>
      <c r="D1574" s="47">
        <v>298838</v>
      </c>
    </row>
    <row r="1575" spans="1:4">
      <c r="A1575" s="97" t="s">
        <v>1841</v>
      </c>
      <c r="B1575" s="97">
        <v>9818347145</v>
      </c>
      <c r="C1575" s="97" t="s">
        <v>951</v>
      </c>
      <c r="D1575" s="47">
        <v>248473</v>
      </c>
    </row>
    <row r="1576" spans="1:4">
      <c r="A1576" s="97" t="s">
        <v>1842</v>
      </c>
      <c r="B1576" s="97">
        <v>9811565935</v>
      </c>
      <c r="C1576" s="97" t="s">
        <v>951</v>
      </c>
      <c r="D1576" s="47">
        <v>224483</v>
      </c>
    </row>
    <row r="1577" spans="1:4">
      <c r="A1577" s="97" t="s">
        <v>1033</v>
      </c>
      <c r="B1577" s="97">
        <v>9911223327</v>
      </c>
      <c r="C1577" s="97" t="s">
        <v>951</v>
      </c>
      <c r="D1577" s="47">
        <v>175849</v>
      </c>
    </row>
    <row r="1578" spans="1:4">
      <c r="A1578" s="97" t="s">
        <v>1843</v>
      </c>
      <c r="B1578" s="97">
        <v>9995671167</v>
      </c>
      <c r="C1578" s="97" t="s">
        <v>951</v>
      </c>
      <c r="D1578" s="47">
        <v>176045</v>
      </c>
    </row>
    <row r="1579" spans="1:4">
      <c r="A1579" s="97" t="s">
        <v>1844</v>
      </c>
      <c r="B1579" s="97">
        <v>9815371768</v>
      </c>
      <c r="C1579" s="97" t="s">
        <v>951</v>
      </c>
      <c r="D1579" s="47">
        <v>327537</v>
      </c>
    </row>
    <row r="1580" spans="1:4">
      <c r="A1580" s="97" t="s">
        <v>1845</v>
      </c>
      <c r="B1580" s="97">
        <v>9811555731</v>
      </c>
      <c r="C1580" s="97" t="s">
        <v>951</v>
      </c>
      <c r="D1580" s="47">
        <v>242871</v>
      </c>
    </row>
    <row r="1581" spans="1:4">
      <c r="A1581" s="97" t="s">
        <v>1846</v>
      </c>
      <c r="B1581" s="97">
        <v>9212557116</v>
      </c>
      <c r="C1581" s="97" t="s">
        <v>951</v>
      </c>
      <c r="D1581" s="47">
        <v>305776</v>
      </c>
    </row>
    <row r="1582" spans="1:4">
      <c r="A1582" s="97" t="s">
        <v>1847</v>
      </c>
      <c r="B1582" s="97">
        <v>9915125191</v>
      </c>
      <c r="C1582" s="97" t="s">
        <v>951</v>
      </c>
      <c r="D1582" s="47">
        <v>490767</v>
      </c>
    </row>
    <row r="1583" spans="1:4">
      <c r="A1583" s="97" t="s">
        <v>1848</v>
      </c>
      <c r="B1583" s="97">
        <v>9815641158</v>
      </c>
      <c r="C1583" s="97" t="s">
        <v>951</v>
      </c>
      <c r="D1583" s="47">
        <v>134684</v>
      </c>
    </row>
    <row r="1584" spans="1:4">
      <c r="A1584" s="97" t="s">
        <v>1849</v>
      </c>
      <c r="B1584" s="97">
        <v>9215251888</v>
      </c>
      <c r="C1584" s="97" t="s">
        <v>951</v>
      </c>
      <c r="D1584" s="47">
        <v>483995</v>
      </c>
    </row>
    <row r="1585" spans="1:4">
      <c r="A1585" s="97" t="s">
        <v>1850</v>
      </c>
      <c r="B1585" s="97">
        <v>9915158814</v>
      </c>
      <c r="C1585" s="97" t="s">
        <v>951</v>
      </c>
      <c r="D1585" s="47">
        <v>152393</v>
      </c>
    </row>
    <row r="1586" spans="1:4">
      <c r="A1586" s="97" t="s">
        <v>1851</v>
      </c>
      <c r="B1586" s="97">
        <v>9968265936</v>
      </c>
      <c r="C1586" s="97" t="s">
        <v>951</v>
      </c>
      <c r="D1586" s="47">
        <v>263788</v>
      </c>
    </row>
    <row r="1587" spans="1:4">
      <c r="A1587" s="97" t="s">
        <v>1852</v>
      </c>
      <c r="B1587" s="97">
        <v>9815293242</v>
      </c>
      <c r="C1587" s="97" t="s">
        <v>951</v>
      </c>
      <c r="D1587" s="47">
        <v>458477</v>
      </c>
    </row>
    <row r="1588" spans="1:4">
      <c r="A1588" s="97" t="s">
        <v>1853</v>
      </c>
      <c r="B1588" s="97">
        <v>9815912515</v>
      </c>
      <c r="C1588" s="97" t="s">
        <v>951</v>
      </c>
      <c r="D1588" s="47">
        <v>433420</v>
      </c>
    </row>
    <row r="1589" spans="1:4">
      <c r="A1589" s="97" t="s">
        <v>1854</v>
      </c>
      <c r="B1589" s="97">
        <v>9995725377</v>
      </c>
      <c r="C1589" s="97" t="s">
        <v>951</v>
      </c>
      <c r="D1589" s="47">
        <v>493731</v>
      </c>
    </row>
    <row r="1590" spans="1:4">
      <c r="A1590" s="97" t="s">
        <v>1354</v>
      </c>
      <c r="B1590" s="97">
        <v>9815555547</v>
      </c>
      <c r="C1590" s="97" t="s">
        <v>951</v>
      </c>
      <c r="D1590" s="47">
        <v>490886</v>
      </c>
    </row>
    <row r="1591" spans="1:4">
      <c r="A1591" s="97" t="s">
        <v>1855</v>
      </c>
      <c r="B1591" s="97">
        <v>9312726565</v>
      </c>
      <c r="C1591" s="97" t="s">
        <v>951</v>
      </c>
      <c r="D1591" s="47">
        <v>165316</v>
      </c>
    </row>
    <row r="1592" spans="1:4">
      <c r="A1592" s="97" t="s">
        <v>1856</v>
      </c>
      <c r="B1592" s="97">
        <v>9815162968</v>
      </c>
      <c r="C1592" s="97" t="s">
        <v>951</v>
      </c>
      <c r="D1592" s="47">
        <v>220263</v>
      </c>
    </row>
    <row r="1593" spans="1:4">
      <c r="A1593" s="97" t="s">
        <v>1857</v>
      </c>
      <c r="B1593" s="97">
        <v>9811516615</v>
      </c>
      <c r="C1593" s="97" t="s">
        <v>951</v>
      </c>
      <c r="D1593" s="47">
        <v>243714</v>
      </c>
    </row>
    <row r="1594" spans="1:4">
      <c r="A1594" s="97" t="s">
        <v>1858</v>
      </c>
      <c r="B1594" s="97">
        <v>9891855685</v>
      </c>
      <c r="C1594" s="97" t="s">
        <v>951</v>
      </c>
      <c r="D1594" s="47">
        <v>348623</v>
      </c>
    </row>
    <row r="1595" spans="1:4">
      <c r="A1595" s="97" t="s">
        <v>1859</v>
      </c>
      <c r="B1595" s="97">
        <v>9868136914</v>
      </c>
      <c r="C1595" s="97" t="s">
        <v>951</v>
      </c>
      <c r="D1595" s="47">
        <v>217529</v>
      </c>
    </row>
    <row r="1596" spans="1:4">
      <c r="A1596" s="97" t="s">
        <v>386</v>
      </c>
      <c r="B1596" s="97">
        <v>9815552678</v>
      </c>
      <c r="C1596" s="97" t="s">
        <v>951</v>
      </c>
      <c r="D1596" s="47">
        <v>187926</v>
      </c>
    </row>
    <row r="1597" spans="1:4">
      <c r="A1597" s="97" t="s">
        <v>1860</v>
      </c>
      <c r="B1597" s="97">
        <v>9871519288</v>
      </c>
      <c r="C1597" s="97" t="s">
        <v>951</v>
      </c>
      <c r="D1597" s="47">
        <v>207651</v>
      </c>
    </row>
    <row r="1598" spans="1:4">
      <c r="A1598" s="97" t="s">
        <v>1861</v>
      </c>
      <c r="B1598" s="97">
        <v>9815117558</v>
      </c>
      <c r="C1598" s="97" t="s">
        <v>951</v>
      </c>
      <c r="D1598" s="47">
        <v>455906</v>
      </c>
    </row>
    <row r="1599" spans="1:4">
      <c r="A1599" s="97" t="s">
        <v>1862</v>
      </c>
      <c r="B1599" s="97">
        <v>9815565223</v>
      </c>
      <c r="C1599" s="97" t="s">
        <v>951</v>
      </c>
      <c r="D1599" s="47">
        <v>452281</v>
      </c>
    </row>
    <row r="1600" spans="1:4">
      <c r="A1600" s="97" t="s">
        <v>1863</v>
      </c>
      <c r="B1600" s="97">
        <v>9815137376</v>
      </c>
      <c r="C1600" s="97" t="s">
        <v>951</v>
      </c>
      <c r="D1600" s="47">
        <v>454584</v>
      </c>
    </row>
    <row r="1601" spans="1:4">
      <c r="A1601" s="97" t="s">
        <v>1864</v>
      </c>
      <c r="B1601" s="97">
        <v>9873181433</v>
      </c>
      <c r="C1601" s="97" t="s">
        <v>951</v>
      </c>
      <c r="D1601" s="47">
        <v>355504</v>
      </c>
    </row>
    <row r="1602" spans="1:4">
      <c r="A1602" s="97" t="s">
        <v>1865</v>
      </c>
      <c r="B1602" s="97">
        <v>9312359872</v>
      </c>
      <c r="C1602" s="97" t="s">
        <v>951</v>
      </c>
      <c r="D1602" s="47">
        <v>410549</v>
      </c>
    </row>
    <row r="1603" spans="1:4">
      <c r="A1603" s="97" t="s">
        <v>1866</v>
      </c>
      <c r="B1603" s="97">
        <v>9818283512</v>
      </c>
      <c r="C1603" s="97" t="s">
        <v>951</v>
      </c>
      <c r="D1603" s="47">
        <v>318781</v>
      </c>
    </row>
    <row r="1604" spans="1:4">
      <c r="A1604" s="97" t="s">
        <v>1867</v>
      </c>
      <c r="B1604" s="97">
        <v>9818492557</v>
      </c>
      <c r="C1604" s="97" t="s">
        <v>951</v>
      </c>
      <c r="D1604" s="47">
        <v>307423</v>
      </c>
    </row>
    <row r="1605" spans="1:4">
      <c r="A1605" s="97" t="s">
        <v>1868</v>
      </c>
      <c r="B1605" s="97">
        <v>9995955581</v>
      </c>
      <c r="C1605" s="97" t="s">
        <v>951</v>
      </c>
      <c r="D1605" s="47">
        <v>172094</v>
      </c>
    </row>
    <row r="1606" spans="1:4">
      <c r="A1606" s="97" t="s">
        <v>1869</v>
      </c>
      <c r="B1606" s="97">
        <v>9815536552</v>
      </c>
      <c r="C1606" s="97" t="s">
        <v>951</v>
      </c>
      <c r="D1606" s="47">
        <v>136732</v>
      </c>
    </row>
    <row r="1607" spans="1:4">
      <c r="A1607" s="97" t="s">
        <v>1870</v>
      </c>
      <c r="B1607" s="97">
        <v>9716131513</v>
      </c>
      <c r="C1607" s="97" t="s">
        <v>951</v>
      </c>
      <c r="D1607" s="47">
        <v>359550</v>
      </c>
    </row>
    <row r="1608" spans="1:4">
      <c r="A1608" s="97" t="s">
        <v>1871</v>
      </c>
      <c r="B1608" s="97">
        <v>9268575353</v>
      </c>
      <c r="C1608" s="97" t="s">
        <v>951</v>
      </c>
      <c r="D1608" s="47">
        <v>495147</v>
      </c>
    </row>
    <row r="1609" spans="1:4">
      <c r="A1609" s="97" t="s">
        <v>1872</v>
      </c>
      <c r="B1609" s="97">
        <v>9871591794</v>
      </c>
      <c r="C1609" s="97" t="s">
        <v>951</v>
      </c>
      <c r="D1609" s="47">
        <v>217541</v>
      </c>
    </row>
    <row r="1610" spans="1:4">
      <c r="A1610" s="97" t="s">
        <v>1873</v>
      </c>
      <c r="B1610" s="97">
        <v>9815222167</v>
      </c>
      <c r="C1610" s="97" t="s">
        <v>951</v>
      </c>
      <c r="D1610" s="47">
        <v>287105</v>
      </c>
    </row>
    <row r="1611" spans="1:4">
      <c r="A1611" s="97" t="s">
        <v>1874</v>
      </c>
      <c r="B1611" s="97">
        <v>9899682825</v>
      </c>
      <c r="C1611" s="97" t="s">
        <v>951</v>
      </c>
      <c r="D1611" s="47">
        <v>209836</v>
      </c>
    </row>
    <row r="1612" spans="1:4">
      <c r="A1612" s="97" t="s">
        <v>1875</v>
      </c>
      <c r="B1612" s="97">
        <v>9871838655</v>
      </c>
      <c r="C1612" s="97" t="s">
        <v>951</v>
      </c>
      <c r="D1612" s="47">
        <v>281975</v>
      </c>
    </row>
    <row r="1613" spans="1:4">
      <c r="A1613" s="97" t="s">
        <v>1876</v>
      </c>
      <c r="B1613" s="97">
        <v>9911196171</v>
      </c>
      <c r="C1613" s="97" t="s">
        <v>951</v>
      </c>
      <c r="D1613" s="47">
        <v>360587</v>
      </c>
    </row>
    <row r="1614" spans="1:4">
      <c r="A1614" s="97" t="s">
        <v>1877</v>
      </c>
      <c r="B1614" s="97">
        <v>9718955591</v>
      </c>
      <c r="C1614" s="97" t="s">
        <v>951</v>
      </c>
      <c r="D1614" s="47">
        <v>477461</v>
      </c>
    </row>
    <row r="1615" spans="1:4">
      <c r="A1615" s="97" t="s">
        <v>1878</v>
      </c>
      <c r="B1615" s="97">
        <v>9971477963</v>
      </c>
      <c r="C1615" s="97" t="s">
        <v>951</v>
      </c>
      <c r="D1615" s="47">
        <v>231506</v>
      </c>
    </row>
    <row r="1616" spans="1:4">
      <c r="A1616" s="97" t="s">
        <v>1879</v>
      </c>
      <c r="B1616" s="97">
        <v>9818929686</v>
      </c>
      <c r="C1616" s="97" t="s">
        <v>951</v>
      </c>
      <c r="D1616" s="47">
        <v>262788</v>
      </c>
    </row>
    <row r="1617" spans="1:4">
      <c r="A1617" s="97" t="s">
        <v>1880</v>
      </c>
      <c r="B1617" s="97">
        <v>9868255576</v>
      </c>
      <c r="C1617" s="97" t="s">
        <v>951</v>
      </c>
      <c r="D1617" s="47">
        <v>162709</v>
      </c>
    </row>
    <row r="1618" spans="1:4">
      <c r="A1618" s="97" t="s">
        <v>1881</v>
      </c>
      <c r="B1618" s="97">
        <v>9871168565</v>
      </c>
      <c r="C1618" s="97" t="s">
        <v>951</v>
      </c>
      <c r="D1618" s="47">
        <v>134888</v>
      </c>
    </row>
    <row r="1619" spans="1:4">
      <c r="A1619" s="97" t="s">
        <v>1882</v>
      </c>
      <c r="B1619" s="97">
        <v>9811668553</v>
      </c>
      <c r="C1619" s="97" t="s">
        <v>951</v>
      </c>
      <c r="D1619" s="47">
        <v>294330</v>
      </c>
    </row>
    <row r="1620" spans="1:4">
      <c r="A1620" s="97" t="s">
        <v>1883</v>
      </c>
      <c r="B1620" s="97">
        <v>9958525656</v>
      </c>
      <c r="C1620" s="97" t="s">
        <v>951</v>
      </c>
      <c r="D1620" s="47">
        <v>467962</v>
      </c>
    </row>
    <row r="1621" spans="1:4">
      <c r="A1621" s="97" t="s">
        <v>1884</v>
      </c>
      <c r="B1621" s="97">
        <v>9811457558</v>
      </c>
      <c r="C1621" s="97" t="s">
        <v>951</v>
      </c>
      <c r="D1621" s="47">
        <v>431255</v>
      </c>
    </row>
    <row r="1622" spans="1:4">
      <c r="A1622" s="97" t="s">
        <v>1885</v>
      </c>
      <c r="B1622" s="97">
        <v>9811975475</v>
      </c>
      <c r="C1622" s="97" t="s">
        <v>951</v>
      </c>
      <c r="D1622" s="47">
        <v>381121</v>
      </c>
    </row>
    <row r="1623" spans="1:4">
      <c r="A1623" s="97" t="s">
        <v>1886</v>
      </c>
      <c r="B1623" s="97">
        <v>9815577423</v>
      </c>
      <c r="C1623" s="97" t="s">
        <v>951</v>
      </c>
      <c r="D1623" s="47">
        <v>237184</v>
      </c>
    </row>
    <row r="1624" spans="1:4">
      <c r="A1624" s="97" t="s">
        <v>1887</v>
      </c>
      <c r="B1624" s="97">
        <v>9891261777</v>
      </c>
      <c r="C1624" s="97" t="s">
        <v>951</v>
      </c>
      <c r="D1624" s="47">
        <v>470023</v>
      </c>
    </row>
    <row r="1625" spans="1:4">
      <c r="A1625" s="97" t="s">
        <v>1888</v>
      </c>
      <c r="B1625" s="97">
        <v>9811218341</v>
      </c>
      <c r="C1625" s="97" t="s">
        <v>951</v>
      </c>
      <c r="D1625" s="47">
        <v>199963</v>
      </c>
    </row>
    <row r="1626" spans="1:4">
      <c r="A1626" s="97" t="s">
        <v>1889</v>
      </c>
      <c r="B1626" s="97">
        <v>9655694994</v>
      </c>
      <c r="C1626" s="97" t="s">
        <v>951</v>
      </c>
      <c r="D1626" s="47">
        <v>216430</v>
      </c>
    </row>
    <row r="1627" spans="1:4">
      <c r="A1627" s="97" t="s">
        <v>1890</v>
      </c>
      <c r="B1627" s="97">
        <v>9711757534</v>
      </c>
      <c r="C1627" s="97" t="s">
        <v>951</v>
      </c>
      <c r="D1627" s="47">
        <v>490852</v>
      </c>
    </row>
    <row r="1628" spans="1:4">
      <c r="A1628" s="97" t="s">
        <v>1891</v>
      </c>
      <c r="B1628" s="97">
        <v>9811367626</v>
      </c>
      <c r="C1628" s="97" t="s">
        <v>951</v>
      </c>
      <c r="D1628" s="47">
        <v>452811</v>
      </c>
    </row>
    <row r="1629" spans="1:4">
      <c r="A1629" s="97" t="s">
        <v>1892</v>
      </c>
      <c r="B1629" s="97">
        <v>9915514747</v>
      </c>
      <c r="C1629" s="97" t="s">
        <v>951</v>
      </c>
      <c r="D1629" s="47">
        <v>352404</v>
      </c>
    </row>
    <row r="1630" spans="1:4">
      <c r="A1630" s="97" t="s">
        <v>1893</v>
      </c>
      <c r="B1630" s="97">
        <v>9312454555</v>
      </c>
      <c r="C1630" s="97" t="s">
        <v>951</v>
      </c>
      <c r="D1630" s="47">
        <v>151072</v>
      </c>
    </row>
    <row r="1631" spans="1:4">
      <c r="A1631" s="97" t="s">
        <v>1894</v>
      </c>
      <c r="B1631" s="97">
        <v>9815634756</v>
      </c>
      <c r="C1631" s="97" t="s">
        <v>951</v>
      </c>
      <c r="D1631" s="47">
        <v>362009</v>
      </c>
    </row>
    <row r="1632" spans="1:4">
      <c r="A1632" s="97" t="s">
        <v>1895</v>
      </c>
      <c r="B1632" s="97">
        <v>9815199373</v>
      </c>
      <c r="C1632" s="97" t="s">
        <v>951</v>
      </c>
      <c r="D1632" s="47">
        <v>439803</v>
      </c>
    </row>
    <row r="1633" spans="1:4">
      <c r="A1633" s="97" t="s">
        <v>1896</v>
      </c>
      <c r="B1633" s="97">
        <v>9899124534</v>
      </c>
      <c r="C1633" s="97" t="s">
        <v>951</v>
      </c>
      <c r="D1633" s="47">
        <v>175792</v>
      </c>
    </row>
    <row r="1634" spans="1:4">
      <c r="A1634" s="97" t="s">
        <v>1897</v>
      </c>
      <c r="B1634" s="97">
        <v>9811166422</v>
      </c>
      <c r="C1634" s="97" t="s">
        <v>951</v>
      </c>
      <c r="D1634" s="47">
        <v>178153</v>
      </c>
    </row>
    <row r="1635" spans="1:4">
      <c r="A1635" s="97" t="s">
        <v>1019</v>
      </c>
      <c r="B1635" s="97">
        <v>9999517678</v>
      </c>
      <c r="C1635" s="97" t="s">
        <v>951</v>
      </c>
      <c r="D1635" s="47">
        <v>257903</v>
      </c>
    </row>
    <row r="1636" spans="1:4">
      <c r="A1636" s="97" t="s">
        <v>1898</v>
      </c>
      <c r="B1636" s="97">
        <v>9815578577</v>
      </c>
      <c r="C1636" s="97" t="s">
        <v>951</v>
      </c>
      <c r="D1636" s="47">
        <v>398086</v>
      </c>
    </row>
    <row r="1637" spans="1:4">
      <c r="A1637" s="97" t="s">
        <v>1899</v>
      </c>
      <c r="B1637" s="97">
        <v>9815264581</v>
      </c>
      <c r="C1637" s="97" t="s">
        <v>951</v>
      </c>
      <c r="D1637" s="47">
        <v>357794</v>
      </c>
    </row>
    <row r="1638" spans="1:4">
      <c r="A1638" s="97" t="s">
        <v>1900</v>
      </c>
      <c r="B1638" s="97">
        <v>9815547254</v>
      </c>
      <c r="C1638" s="97" t="s">
        <v>951</v>
      </c>
      <c r="D1638" s="47">
        <v>362479</v>
      </c>
    </row>
    <row r="1639" spans="1:4">
      <c r="A1639" s="97" t="s">
        <v>1901</v>
      </c>
      <c r="B1639" s="97">
        <v>9811558255</v>
      </c>
      <c r="C1639" s="97" t="s">
        <v>951</v>
      </c>
      <c r="D1639" s="47">
        <v>481302</v>
      </c>
    </row>
    <row r="1640" spans="1:4">
      <c r="A1640" s="97" t="s">
        <v>1902</v>
      </c>
      <c r="B1640" s="97">
        <v>9815455855</v>
      </c>
      <c r="C1640" s="97" t="s">
        <v>951</v>
      </c>
      <c r="D1640" s="47">
        <v>120097</v>
      </c>
    </row>
    <row r="1641" spans="1:4">
      <c r="A1641" s="97" t="s">
        <v>1903</v>
      </c>
      <c r="B1641" s="97">
        <v>9818634559</v>
      </c>
      <c r="C1641" s="97" t="s">
        <v>951</v>
      </c>
      <c r="D1641" s="47">
        <v>479966</v>
      </c>
    </row>
    <row r="1642" spans="1:4">
      <c r="A1642" s="97" t="s">
        <v>1904</v>
      </c>
      <c r="B1642" s="97">
        <v>9811835655</v>
      </c>
      <c r="C1642" s="97" t="s">
        <v>951</v>
      </c>
      <c r="D1642" s="47">
        <v>318862</v>
      </c>
    </row>
    <row r="1643" spans="1:4">
      <c r="A1643" s="97" t="s">
        <v>1905</v>
      </c>
      <c r="B1643" s="97">
        <v>9312514237</v>
      </c>
      <c r="C1643" s="97" t="s">
        <v>951</v>
      </c>
      <c r="D1643" s="47">
        <v>221905</v>
      </c>
    </row>
    <row r="1644" spans="1:4">
      <c r="A1644" s="97" t="s">
        <v>1906</v>
      </c>
      <c r="B1644" s="97">
        <v>9815258829</v>
      </c>
      <c r="C1644" s="97" t="s">
        <v>951</v>
      </c>
      <c r="D1644" s="47">
        <v>222981</v>
      </c>
    </row>
    <row r="1645" spans="1:4">
      <c r="A1645" s="97" t="s">
        <v>1907</v>
      </c>
      <c r="B1645" s="97">
        <v>9717755221</v>
      </c>
      <c r="C1645" s="97" t="s">
        <v>951</v>
      </c>
      <c r="D1645" s="47">
        <v>492971</v>
      </c>
    </row>
    <row r="1646" spans="1:4">
      <c r="A1646" s="97" t="s">
        <v>1908</v>
      </c>
      <c r="B1646" s="97">
        <v>9355545577</v>
      </c>
      <c r="C1646" s="97" t="s">
        <v>951</v>
      </c>
      <c r="D1646" s="47">
        <v>470370</v>
      </c>
    </row>
    <row r="1647" spans="1:4">
      <c r="A1647" s="97" t="s">
        <v>1909</v>
      </c>
      <c r="B1647" s="97">
        <v>9999535761</v>
      </c>
      <c r="C1647" s="97" t="s">
        <v>951</v>
      </c>
      <c r="D1647" s="47">
        <v>107587</v>
      </c>
    </row>
    <row r="1648" spans="1:4">
      <c r="A1648" s="97" t="s">
        <v>1910</v>
      </c>
      <c r="B1648" s="97">
        <v>9811986351</v>
      </c>
      <c r="C1648" s="97" t="s">
        <v>951</v>
      </c>
      <c r="D1648" s="47">
        <v>360777</v>
      </c>
    </row>
    <row r="1649" spans="1:4">
      <c r="A1649" s="97" t="s">
        <v>1911</v>
      </c>
      <c r="B1649" s="97">
        <v>9717289113</v>
      </c>
      <c r="C1649" s="97" t="s">
        <v>951</v>
      </c>
      <c r="D1649" s="47">
        <v>250061</v>
      </c>
    </row>
    <row r="1650" spans="1:4">
      <c r="A1650" s="97" t="s">
        <v>1912</v>
      </c>
      <c r="B1650" s="97">
        <v>9999488853</v>
      </c>
      <c r="C1650" s="97" t="s">
        <v>951</v>
      </c>
      <c r="D1650" s="47">
        <v>370548</v>
      </c>
    </row>
    <row r="1651" spans="1:4">
      <c r="A1651" s="97" t="s">
        <v>1913</v>
      </c>
      <c r="B1651" s="97">
        <v>9811898118</v>
      </c>
      <c r="C1651" s="97" t="s">
        <v>951</v>
      </c>
      <c r="D1651" s="47">
        <v>345968</v>
      </c>
    </row>
    <row r="1652" spans="1:4">
      <c r="A1652" s="97" t="s">
        <v>1914</v>
      </c>
      <c r="B1652" s="97">
        <v>9999751554</v>
      </c>
      <c r="C1652" s="97" t="s">
        <v>951</v>
      </c>
      <c r="D1652" s="47">
        <v>491711</v>
      </c>
    </row>
    <row r="1653" spans="1:4">
      <c r="A1653" s="97" t="s">
        <v>1915</v>
      </c>
      <c r="B1653" s="97">
        <v>9871356829</v>
      </c>
      <c r="C1653" s="97" t="s">
        <v>951</v>
      </c>
      <c r="D1653" s="47">
        <v>448215</v>
      </c>
    </row>
    <row r="1654" spans="1:4">
      <c r="A1654" s="97" t="s">
        <v>1916</v>
      </c>
      <c r="B1654" s="97">
        <v>9971871328</v>
      </c>
      <c r="C1654" s="97" t="s">
        <v>951</v>
      </c>
      <c r="D1654" s="47">
        <v>211116</v>
      </c>
    </row>
    <row r="1655" spans="1:4">
      <c r="A1655" s="97" t="s">
        <v>1917</v>
      </c>
      <c r="B1655" s="97">
        <v>9355635555</v>
      </c>
      <c r="C1655" s="97" t="s">
        <v>951</v>
      </c>
      <c r="D1655" s="47">
        <v>173723</v>
      </c>
    </row>
    <row r="1656" spans="1:4">
      <c r="A1656" s="97" t="s">
        <v>1918</v>
      </c>
      <c r="B1656" s="97">
        <v>9968282753</v>
      </c>
      <c r="C1656" s="97" t="s">
        <v>951</v>
      </c>
      <c r="D1656" s="47">
        <v>441916</v>
      </c>
    </row>
    <row r="1657" spans="1:4">
      <c r="A1657" s="97" t="s">
        <v>1919</v>
      </c>
      <c r="B1657" s="97">
        <v>9716126523</v>
      </c>
      <c r="C1657" s="97" t="s">
        <v>951</v>
      </c>
      <c r="D1657" s="47">
        <v>236047</v>
      </c>
    </row>
    <row r="1658" spans="1:4">
      <c r="A1658" s="97" t="s">
        <v>1920</v>
      </c>
      <c r="B1658" s="97">
        <v>9815616831</v>
      </c>
      <c r="C1658" s="97" t="s">
        <v>951</v>
      </c>
      <c r="D1658" s="47">
        <v>480609</v>
      </c>
    </row>
    <row r="1659" spans="1:4">
      <c r="A1659" s="97" t="s">
        <v>1921</v>
      </c>
      <c r="B1659" s="97">
        <v>9815185787</v>
      </c>
      <c r="C1659" s="97" t="s">
        <v>951</v>
      </c>
      <c r="D1659" s="47">
        <v>382236</v>
      </c>
    </row>
    <row r="1660" spans="1:4">
      <c r="A1660" s="97" t="s">
        <v>1922</v>
      </c>
      <c r="B1660" s="97">
        <v>9815182567</v>
      </c>
      <c r="C1660" s="97" t="s">
        <v>951</v>
      </c>
      <c r="D1660" s="47">
        <v>261931</v>
      </c>
    </row>
    <row r="1661" spans="1:4">
      <c r="A1661" s="97" t="s">
        <v>1923</v>
      </c>
      <c r="B1661" s="97">
        <v>9899363993</v>
      </c>
      <c r="C1661" s="97" t="s">
        <v>951</v>
      </c>
      <c r="D1661" s="47">
        <v>342397</v>
      </c>
    </row>
    <row r="1662" spans="1:4">
      <c r="A1662" s="97" t="s">
        <v>1924</v>
      </c>
      <c r="B1662" s="97">
        <v>9958592626</v>
      </c>
      <c r="C1662" s="97" t="s">
        <v>951</v>
      </c>
      <c r="D1662" s="47">
        <v>328040</v>
      </c>
    </row>
    <row r="1663" spans="1:4">
      <c r="A1663" s="97" t="s">
        <v>1925</v>
      </c>
      <c r="B1663" s="97">
        <v>9815511367</v>
      </c>
      <c r="C1663" s="97" t="s">
        <v>951</v>
      </c>
      <c r="D1663" s="47">
        <v>489179</v>
      </c>
    </row>
    <row r="1664" spans="1:4">
      <c r="A1664" s="97" t="s">
        <v>1926</v>
      </c>
      <c r="B1664" s="97">
        <v>9999465675</v>
      </c>
      <c r="C1664" s="97" t="s">
        <v>951</v>
      </c>
      <c r="D1664" s="47">
        <v>455351</v>
      </c>
    </row>
    <row r="1665" spans="1:4">
      <c r="A1665" s="97" t="s">
        <v>1927</v>
      </c>
      <c r="B1665" s="97">
        <v>9815131663</v>
      </c>
      <c r="C1665" s="97" t="s">
        <v>951</v>
      </c>
      <c r="D1665" s="47">
        <v>189433</v>
      </c>
    </row>
    <row r="1666" spans="1:4">
      <c r="A1666" s="97" t="s">
        <v>1928</v>
      </c>
      <c r="B1666" s="97">
        <v>9899159327</v>
      </c>
      <c r="C1666" s="97" t="s">
        <v>951</v>
      </c>
      <c r="D1666" s="47">
        <v>305458</v>
      </c>
    </row>
    <row r="1667" spans="1:4">
      <c r="A1667" s="97" t="s">
        <v>1929</v>
      </c>
      <c r="B1667" s="97">
        <v>9815512423</v>
      </c>
      <c r="C1667" s="97" t="s">
        <v>951</v>
      </c>
      <c r="D1667" s="47">
        <v>192655</v>
      </c>
    </row>
    <row r="1668" spans="1:4">
      <c r="A1668" s="97" t="s">
        <v>1930</v>
      </c>
      <c r="B1668" s="97">
        <v>9815892134</v>
      </c>
      <c r="C1668" s="97" t="s">
        <v>951</v>
      </c>
      <c r="D1668" s="47">
        <v>202430</v>
      </c>
    </row>
    <row r="1669" spans="1:4">
      <c r="A1669" s="97" t="s">
        <v>1931</v>
      </c>
      <c r="B1669" s="97">
        <v>9312455551</v>
      </c>
      <c r="C1669" s="97" t="s">
        <v>951</v>
      </c>
      <c r="D1669" s="47">
        <v>266037</v>
      </c>
    </row>
    <row r="1670" spans="1:4">
      <c r="A1670" s="97" t="s">
        <v>1932</v>
      </c>
      <c r="B1670" s="97">
        <v>9815551224</v>
      </c>
      <c r="C1670" s="97" t="s">
        <v>951</v>
      </c>
      <c r="D1670" s="47">
        <v>404644</v>
      </c>
    </row>
    <row r="1671" spans="1:4">
      <c r="A1671" s="97" t="s">
        <v>1933</v>
      </c>
      <c r="B1671" s="97">
        <v>9815181325</v>
      </c>
      <c r="C1671" s="97" t="s">
        <v>951</v>
      </c>
      <c r="D1671" s="47">
        <v>187361</v>
      </c>
    </row>
    <row r="1672" spans="1:4">
      <c r="A1672" s="97" t="s">
        <v>1934</v>
      </c>
      <c r="B1672" s="97">
        <v>9815121515</v>
      </c>
      <c r="C1672" s="97" t="s">
        <v>951</v>
      </c>
      <c r="D1672" s="47">
        <v>175660</v>
      </c>
    </row>
    <row r="1673" spans="1:4">
      <c r="A1673" s="97" t="s">
        <v>1935</v>
      </c>
      <c r="B1673" s="97">
        <v>9873695775</v>
      </c>
      <c r="C1673" s="97" t="s">
        <v>951</v>
      </c>
      <c r="D1673" s="47">
        <v>132841</v>
      </c>
    </row>
    <row r="1674" spans="1:4">
      <c r="A1674" s="97" t="s">
        <v>1936</v>
      </c>
      <c r="B1674" s="97">
        <v>9999386536</v>
      </c>
      <c r="C1674" s="97" t="s">
        <v>951</v>
      </c>
      <c r="D1674" s="47">
        <v>338876</v>
      </c>
    </row>
    <row r="1675" spans="1:4">
      <c r="A1675" s="97" t="s">
        <v>1937</v>
      </c>
      <c r="B1675" s="97">
        <v>9995516559</v>
      </c>
      <c r="C1675" s="97" t="s">
        <v>951</v>
      </c>
      <c r="D1675" s="47">
        <v>356372</v>
      </c>
    </row>
    <row r="1676" spans="1:4">
      <c r="A1676" s="97" t="s">
        <v>1938</v>
      </c>
      <c r="B1676" s="97">
        <v>9899293457</v>
      </c>
      <c r="C1676" s="97" t="s">
        <v>951</v>
      </c>
      <c r="D1676" s="47">
        <v>436433</v>
      </c>
    </row>
    <row r="1677" spans="1:4">
      <c r="A1677" s="97" t="s">
        <v>1939</v>
      </c>
      <c r="B1677" s="97">
        <v>9815599836</v>
      </c>
      <c r="C1677" s="97" t="s">
        <v>951</v>
      </c>
      <c r="D1677" s="47">
        <v>233544</v>
      </c>
    </row>
    <row r="1678" spans="1:4">
      <c r="A1678" s="97" t="s">
        <v>1940</v>
      </c>
      <c r="B1678" s="97">
        <v>9999835355</v>
      </c>
      <c r="C1678" s="97" t="s">
        <v>951</v>
      </c>
      <c r="D1678" s="47">
        <v>151507</v>
      </c>
    </row>
    <row r="1679" spans="1:4">
      <c r="A1679" s="97" t="s">
        <v>1941</v>
      </c>
      <c r="B1679" s="97">
        <v>9873565858</v>
      </c>
      <c r="C1679" s="97" t="s">
        <v>951</v>
      </c>
      <c r="D1679" s="47">
        <v>164187</v>
      </c>
    </row>
    <row r="1680" spans="1:4">
      <c r="A1680" s="97" t="s">
        <v>1942</v>
      </c>
      <c r="B1680" s="97">
        <v>9871579693</v>
      </c>
      <c r="C1680" s="97" t="s">
        <v>951</v>
      </c>
      <c r="D1680" s="47">
        <v>264043</v>
      </c>
    </row>
    <row r="1681" spans="1:4">
      <c r="A1681" s="97" t="s">
        <v>1943</v>
      </c>
      <c r="B1681" s="97">
        <v>9815159972</v>
      </c>
      <c r="C1681" s="97" t="s">
        <v>951</v>
      </c>
      <c r="D1681" s="47">
        <v>352737</v>
      </c>
    </row>
    <row r="1682" spans="1:4">
      <c r="A1682" s="97" t="s">
        <v>1944</v>
      </c>
      <c r="B1682" s="97">
        <v>9818668572</v>
      </c>
      <c r="C1682" s="97" t="s">
        <v>951</v>
      </c>
      <c r="D1682" s="47">
        <v>245504</v>
      </c>
    </row>
    <row r="1683" spans="1:4">
      <c r="A1683" s="97" t="s">
        <v>1945</v>
      </c>
      <c r="B1683" s="97">
        <v>9899298991</v>
      </c>
      <c r="C1683" s="97" t="s">
        <v>951</v>
      </c>
      <c r="D1683" s="47">
        <v>208494</v>
      </c>
    </row>
    <row r="1684" spans="1:4">
      <c r="A1684" s="97" t="s">
        <v>1946</v>
      </c>
      <c r="B1684" s="97">
        <v>9313632798</v>
      </c>
      <c r="C1684" s="97" t="s">
        <v>951</v>
      </c>
      <c r="D1684" s="47">
        <v>304568</v>
      </c>
    </row>
    <row r="1685" spans="1:4">
      <c r="A1685" s="97" t="s">
        <v>1947</v>
      </c>
      <c r="B1685" s="97">
        <v>9871721555</v>
      </c>
      <c r="C1685" s="97" t="s">
        <v>951</v>
      </c>
      <c r="D1685" s="47">
        <v>261220</v>
      </c>
    </row>
    <row r="1686" spans="1:4">
      <c r="A1686" s="97" t="s">
        <v>1948</v>
      </c>
      <c r="B1686" s="97">
        <v>9873565443</v>
      </c>
      <c r="C1686" s="97" t="s">
        <v>951</v>
      </c>
      <c r="D1686" s="47">
        <v>220859</v>
      </c>
    </row>
    <row r="1687" spans="1:4">
      <c r="A1687" s="97" t="s">
        <v>1949</v>
      </c>
      <c r="B1687" s="97">
        <v>9811222811</v>
      </c>
      <c r="C1687" s="97" t="s">
        <v>951</v>
      </c>
      <c r="D1687" s="47">
        <v>191643</v>
      </c>
    </row>
    <row r="1688" spans="1:4">
      <c r="A1688" s="97" t="s">
        <v>1950</v>
      </c>
      <c r="B1688" s="97">
        <v>9565729699</v>
      </c>
      <c r="C1688" s="97" t="s">
        <v>951</v>
      </c>
      <c r="D1688" s="47">
        <v>118712</v>
      </c>
    </row>
    <row r="1689" spans="1:4">
      <c r="A1689" s="97" t="s">
        <v>1951</v>
      </c>
      <c r="B1689" s="97">
        <v>9311146989</v>
      </c>
      <c r="C1689" s="97" t="s">
        <v>951</v>
      </c>
      <c r="D1689" s="47">
        <v>198823</v>
      </c>
    </row>
    <row r="1690" spans="1:4">
      <c r="A1690" s="97" t="s">
        <v>1952</v>
      </c>
      <c r="B1690" s="97">
        <v>9911735496</v>
      </c>
      <c r="C1690" s="97" t="s">
        <v>951</v>
      </c>
      <c r="D1690" s="47">
        <v>167453</v>
      </c>
    </row>
    <row r="1691" spans="1:4">
      <c r="A1691" s="97" t="s">
        <v>1720</v>
      </c>
      <c r="B1691" s="97">
        <v>9818418272</v>
      </c>
      <c r="C1691" s="97" t="s">
        <v>951</v>
      </c>
      <c r="D1691" s="47">
        <v>420271</v>
      </c>
    </row>
    <row r="1692" spans="1:4">
      <c r="A1692" s="97" t="s">
        <v>1953</v>
      </c>
      <c r="B1692" s="97">
        <v>9871592551</v>
      </c>
      <c r="C1692" s="97" t="s">
        <v>951</v>
      </c>
      <c r="D1692" s="47">
        <v>494258</v>
      </c>
    </row>
    <row r="1693" spans="1:4">
      <c r="A1693" s="97" t="s">
        <v>1954</v>
      </c>
      <c r="B1693" s="97">
        <v>9873335682</v>
      </c>
      <c r="C1693" s="97" t="s">
        <v>951</v>
      </c>
      <c r="D1693" s="47">
        <v>294463</v>
      </c>
    </row>
    <row r="1694" spans="1:4">
      <c r="A1694" s="97" t="s">
        <v>1955</v>
      </c>
      <c r="B1694" s="97">
        <v>9971441596</v>
      </c>
      <c r="C1694" s="97" t="s">
        <v>951</v>
      </c>
      <c r="D1694" s="47">
        <v>367916</v>
      </c>
    </row>
    <row r="1695" spans="1:4">
      <c r="A1695" s="97" t="s">
        <v>1956</v>
      </c>
      <c r="B1695" s="97">
        <v>9818548222</v>
      </c>
      <c r="C1695" s="97" t="s">
        <v>951</v>
      </c>
      <c r="D1695" s="47">
        <v>412084</v>
      </c>
    </row>
    <row r="1696" spans="1:4">
      <c r="A1696" s="97" t="s">
        <v>1957</v>
      </c>
      <c r="B1696" s="97">
        <v>9811332529</v>
      </c>
      <c r="C1696" s="97" t="s">
        <v>951</v>
      </c>
      <c r="D1696" s="47">
        <v>292515</v>
      </c>
    </row>
    <row r="1697" spans="1:4">
      <c r="A1697" s="97" t="s">
        <v>1958</v>
      </c>
      <c r="B1697" s="97">
        <v>9818198651</v>
      </c>
      <c r="C1697" s="97" t="s">
        <v>951</v>
      </c>
      <c r="D1697" s="47">
        <v>180331</v>
      </c>
    </row>
    <row r="1698" spans="1:4">
      <c r="A1698" s="97" t="s">
        <v>899</v>
      </c>
      <c r="B1698" s="97">
        <v>9811563245</v>
      </c>
      <c r="C1698" s="97" t="s">
        <v>951</v>
      </c>
      <c r="D1698" s="47">
        <v>473917</v>
      </c>
    </row>
    <row r="1699" spans="1:4">
      <c r="A1699" s="97" t="s">
        <v>1959</v>
      </c>
      <c r="B1699" s="97">
        <v>9815646816</v>
      </c>
      <c r="C1699" s="97" t="s">
        <v>951</v>
      </c>
      <c r="D1699" s="47">
        <v>419199</v>
      </c>
    </row>
    <row r="1700" spans="1:4">
      <c r="A1700" s="97" t="s">
        <v>1960</v>
      </c>
      <c r="B1700" s="97">
        <v>9255777254</v>
      </c>
      <c r="C1700" s="97" t="s">
        <v>951</v>
      </c>
      <c r="D1700" s="47">
        <v>391788</v>
      </c>
    </row>
    <row r="1701" spans="1:4">
      <c r="A1701" s="97" t="s">
        <v>1961</v>
      </c>
      <c r="B1701" s="97">
        <v>9891594776</v>
      </c>
      <c r="C1701" s="97" t="s">
        <v>951</v>
      </c>
      <c r="D1701" s="47">
        <v>457303</v>
      </c>
    </row>
    <row r="1702" spans="1:4">
      <c r="A1702" s="97" t="s">
        <v>1962</v>
      </c>
      <c r="B1702" s="97">
        <v>9815955565</v>
      </c>
      <c r="C1702" s="97" t="s">
        <v>951</v>
      </c>
      <c r="D1702" s="47">
        <v>287735</v>
      </c>
    </row>
    <row r="1703" spans="1:4">
      <c r="A1703" s="97" t="s">
        <v>1963</v>
      </c>
      <c r="B1703" s="97">
        <v>9818275197</v>
      </c>
      <c r="C1703" s="97" t="s">
        <v>951</v>
      </c>
      <c r="D1703" s="47">
        <v>259975</v>
      </c>
    </row>
    <row r="1704" spans="1:4">
      <c r="A1704" s="97" t="s">
        <v>1964</v>
      </c>
      <c r="B1704" s="97">
        <v>9999735116</v>
      </c>
      <c r="C1704" s="97" t="s">
        <v>951</v>
      </c>
      <c r="D1704" s="47">
        <v>255451</v>
      </c>
    </row>
    <row r="1705" spans="1:4">
      <c r="A1705" s="97" t="s">
        <v>1965</v>
      </c>
      <c r="B1705" s="97">
        <v>9811815355</v>
      </c>
      <c r="C1705" s="97" t="s">
        <v>951</v>
      </c>
      <c r="D1705" s="47">
        <v>117188</v>
      </c>
    </row>
    <row r="1706" spans="1:4">
      <c r="A1706" s="97" t="s">
        <v>1966</v>
      </c>
      <c r="B1706" s="97">
        <v>9815335866</v>
      </c>
      <c r="C1706" s="97" t="s">
        <v>951</v>
      </c>
      <c r="D1706" s="47">
        <v>122752</v>
      </c>
    </row>
    <row r="1707" spans="1:4">
      <c r="A1707" s="97" t="s">
        <v>1967</v>
      </c>
      <c r="B1707" s="97">
        <v>9313337575</v>
      </c>
      <c r="C1707" s="97" t="s">
        <v>951</v>
      </c>
      <c r="D1707" s="47">
        <v>451634</v>
      </c>
    </row>
    <row r="1708" spans="1:4">
      <c r="A1708" s="97" t="s">
        <v>1968</v>
      </c>
      <c r="B1708" s="97">
        <v>9811155959</v>
      </c>
      <c r="C1708" s="97" t="s">
        <v>951</v>
      </c>
      <c r="D1708" s="47">
        <v>470841</v>
      </c>
    </row>
    <row r="1709" spans="1:4">
      <c r="A1709" s="97" t="s">
        <v>1969</v>
      </c>
      <c r="B1709" s="97">
        <v>9815959462</v>
      </c>
      <c r="C1709" s="97" t="s">
        <v>951</v>
      </c>
      <c r="D1709" s="47">
        <v>406688</v>
      </c>
    </row>
    <row r="1710" spans="1:4">
      <c r="A1710" s="97" t="s">
        <v>1970</v>
      </c>
      <c r="B1710" s="97">
        <v>9815479583</v>
      </c>
      <c r="C1710" s="97" t="s">
        <v>951</v>
      </c>
      <c r="D1710" s="47">
        <v>114237</v>
      </c>
    </row>
    <row r="1711" spans="1:4">
      <c r="A1711" s="97" t="s">
        <v>1971</v>
      </c>
      <c r="B1711" s="97">
        <v>9899512558</v>
      </c>
      <c r="C1711" s="97" t="s">
        <v>951</v>
      </c>
      <c r="D1711" s="47">
        <v>226637</v>
      </c>
    </row>
    <row r="1712" spans="1:4">
      <c r="A1712" s="97" t="s">
        <v>1972</v>
      </c>
      <c r="B1712" s="97">
        <v>9868391554</v>
      </c>
      <c r="C1712" s="97" t="s">
        <v>951</v>
      </c>
      <c r="D1712" s="47">
        <v>229843</v>
      </c>
    </row>
    <row r="1713" spans="1:4">
      <c r="A1713" s="97" t="s">
        <v>1973</v>
      </c>
      <c r="B1713" s="97">
        <v>9815745625</v>
      </c>
      <c r="C1713" s="97" t="s">
        <v>951</v>
      </c>
      <c r="D1713" s="47">
        <v>100953</v>
      </c>
    </row>
    <row r="1714" spans="1:4">
      <c r="A1714" s="97" t="s">
        <v>1974</v>
      </c>
      <c r="B1714" s="97">
        <v>9971555329</v>
      </c>
      <c r="C1714" s="97" t="s">
        <v>951</v>
      </c>
      <c r="D1714" s="47">
        <v>309653</v>
      </c>
    </row>
    <row r="1715" spans="1:4">
      <c r="A1715" s="97" t="s">
        <v>1975</v>
      </c>
      <c r="B1715" s="97">
        <v>9815522531</v>
      </c>
      <c r="C1715" s="97" t="s">
        <v>951</v>
      </c>
      <c r="D1715" s="47">
        <v>446563</v>
      </c>
    </row>
    <row r="1716" spans="1:4">
      <c r="A1716" s="97" t="s">
        <v>1976</v>
      </c>
      <c r="B1716" s="97">
        <v>9899562375</v>
      </c>
      <c r="C1716" s="97" t="s">
        <v>951</v>
      </c>
      <c r="D1716" s="47">
        <v>220630</v>
      </c>
    </row>
    <row r="1717" spans="1:4">
      <c r="A1717" s="97" t="s">
        <v>1977</v>
      </c>
      <c r="B1717" s="97">
        <v>9915615471</v>
      </c>
      <c r="C1717" s="97" t="s">
        <v>951</v>
      </c>
      <c r="D1717" s="47">
        <v>195653</v>
      </c>
    </row>
    <row r="1718" spans="1:4">
      <c r="A1718" s="97" t="s">
        <v>1978</v>
      </c>
      <c r="B1718" s="97">
        <v>9899549957</v>
      </c>
      <c r="C1718" s="97" t="s">
        <v>951</v>
      </c>
      <c r="D1718" s="47">
        <v>453150</v>
      </c>
    </row>
    <row r="1719" spans="1:4">
      <c r="A1719" s="97" t="s">
        <v>1979</v>
      </c>
      <c r="B1719" s="97">
        <v>9891556899</v>
      </c>
      <c r="C1719" s="97" t="s">
        <v>951</v>
      </c>
      <c r="D1719" s="47">
        <v>270915</v>
      </c>
    </row>
    <row r="1720" spans="1:4">
      <c r="A1720" s="97" t="s">
        <v>1980</v>
      </c>
      <c r="B1720" s="97">
        <v>9312158625</v>
      </c>
      <c r="C1720" s="97" t="s">
        <v>951</v>
      </c>
      <c r="D1720" s="47">
        <v>227452</v>
      </c>
    </row>
    <row r="1721" spans="1:4">
      <c r="A1721" s="97" t="s">
        <v>1981</v>
      </c>
      <c r="B1721" s="97">
        <v>9815884442</v>
      </c>
      <c r="C1721" s="97" t="s">
        <v>951</v>
      </c>
      <c r="D1721" s="47">
        <v>169190</v>
      </c>
    </row>
    <row r="1722" spans="1:4">
      <c r="A1722" s="97" t="s">
        <v>1982</v>
      </c>
      <c r="B1722" s="97">
        <v>9815813331</v>
      </c>
      <c r="C1722" s="97" t="s">
        <v>951</v>
      </c>
      <c r="D1722" s="47">
        <v>319669</v>
      </c>
    </row>
    <row r="1723" spans="1:4">
      <c r="A1723" s="97" t="s">
        <v>1983</v>
      </c>
      <c r="B1723" s="97">
        <v>9899138538</v>
      </c>
      <c r="C1723" s="97" t="s">
        <v>951</v>
      </c>
      <c r="D1723" s="47">
        <v>407520</v>
      </c>
    </row>
    <row r="1724" spans="1:4">
      <c r="A1724" s="97" t="s">
        <v>1984</v>
      </c>
      <c r="B1724" s="97">
        <v>9555355531</v>
      </c>
      <c r="C1724" s="97" t="s">
        <v>951</v>
      </c>
      <c r="D1724" s="47">
        <v>210002</v>
      </c>
    </row>
    <row r="1725" spans="1:4">
      <c r="A1725" s="97" t="s">
        <v>1985</v>
      </c>
      <c r="B1725" s="97">
        <v>9355261495</v>
      </c>
      <c r="C1725" s="97" t="s">
        <v>951</v>
      </c>
      <c r="D1725" s="47">
        <v>209994</v>
      </c>
    </row>
    <row r="1726" spans="1:4">
      <c r="A1726" s="97" t="s">
        <v>1986</v>
      </c>
      <c r="B1726" s="97">
        <v>9815256826</v>
      </c>
      <c r="C1726" s="97" t="s">
        <v>951</v>
      </c>
      <c r="D1726" s="47">
        <v>222221</v>
      </c>
    </row>
    <row r="1727" spans="1:4">
      <c r="A1727" s="97" t="s">
        <v>1987</v>
      </c>
      <c r="B1727" s="97">
        <v>9717287128</v>
      </c>
      <c r="C1727" s="97" t="s">
        <v>951</v>
      </c>
      <c r="D1727" s="47">
        <v>304671</v>
      </c>
    </row>
    <row r="1728" spans="1:4">
      <c r="A1728" s="97" t="s">
        <v>1988</v>
      </c>
      <c r="B1728" s="97">
        <v>9815312554</v>
      </c>
      <c r="C1728" s="97" t="s">
        <v>951</v>
      </c>
      <c r="D1728" s="47">
        <v>129591</v>
      </c>
    </row>
    <row r="1729" spans="1:4">
      <c r="A1729" s="97" t="s">
        <v>1989</v>
      </c>
      <c r="B1729" s="97">
        <v>9811574652</v>
      </c>
      <c r="C1729" s="97" t="s">
        <v>951</v>
      </c>
      <c r="D1729" s="47">
        <v>451975</v>
      </c>
    </row>
    <row r="1730" spans="1:4">
      <c r="A1730" s="97" t="s">
        <v>1990</v>
      </c>
      <c r="B1730" s="97">
        <v>9815333256</v>
      </c>
      <c r="C1730" s="97" t="s">
        <v>951</v>
      </c>
      <c r="D1730" s="47">
        <v>495280</v>
      </c>
    </row>
    <row r="1731" spans="1:4">
      <c r="A1731" s="97" t="s">
        <v>1991</v>
      </c>
      <c r="B1731" s="97">
        <v>9718373716</v>
      </c>
      <c r="C1731" s="97" t="s">
        <v>951</v>
      </c>
      <c r="D1731" s="47">
        <v>450995</v>
      </c>
    </row>
    <row r="1732" spans="1:4">
      <c r="A1732" s="97" t="s">
        <v>1992</v>
      </c>
      <c r="B1732" s="97">
        <v>9811559761</v>
      </c>
      <c r="C1732" s="97" t="s">
        <v>951</v>
      </c>
      <c r="D1732" s="47">
        <v>386225</v>
      </c>
    </row>
    <row r="1733" spans="1:4">
      <c r="A1733" s="97" t="s">
        <v>1993</v>
      </c>
      <c r="B1733" s="97">
        <v>9811162555</v>
      </c>
      <c r="C1733" s="97" t="s">
        <v>951</v>
      </c>
      <c r="D1733" s="47">
        <v>298071</v>
      </c>
    </row>
    <row r="1734" spans="1:4">
      <c r="A1734" s="97" t="s">
        <v>1994</v>
      </c>
      <c r="B1734" s="97">
        <v>9915998945</v>
      </c>
      <c r="C1734" s="97" t="s">
        <v>951</v>
      </c>
      <c r="D1734" s="47">
        <v>237712</v>
      </c>
    </row>
    <row r="1735" spans="1:4">
      <c r="A1735" s="97" t="s">
        <v>1995</v>
      </c>
      <c r="B1735" s="97">
        <v>9255659962</v>
      </c>
      <c r="C1735" s="97" t="s">
        <v>951</v>
      </c>
      <c r="D1735" s="47">
        <v>434807</v>
      </c>
    </row>
    <row r="1736" spans="1:4">
      <c r="A1736" s="97" t="s">
        <v>1996</v>
      </c>
      <c r="B1736" s="97">
        <v>9811777535</v>
      </c>
      <c r="C1736" s="97" t="s">
        <v>951</v>
      </c>
      <c r="D1736" s="47">
        <v>234315</v>
      </c>
    </row>
    <row r="1737" spans="1:4">
      <c r="A1737" s="97" t="s">
        <v>1997</v>
      </c>
      <c r="B1737" s="97">
        <v>9999232387</v>
      </c>
      <c r="C1737" s="97" t="s">
        <v>951</v>
      </c>
      <c r="D1737" s="47">
        <v>200937</v>
      </c>
    </row>
    <row r="1738" spans="1:4">
      <c r="A1738" s="97" t="s">
        <v>1998</v>
      </c>
      <c r="B1738" s="97">
        <v>9711135235</v>
      </c>
      <c r="C1738" s="97" t="s">
        <v>951</v>
      </c>
      <c r="D1738" s="47">
        <v>181464</v>
      </c>
    </row>
    <row r="1739" spans="1:4">
      <c r="A1739" s="97" t="s">
        <v>1999</v>
      </c>
      <c r="B1739" s="97">
        <v>9891593655</v>
      </c>
      <c r="C1739" s="97" t="s">
        <v>951</v>
      </c>
      <c r="D1739" s="47">
        <v>232403</v>
      </c>
    </row>
    <row r="1740" spans="1:4">
      <c r="A1740" s="97" t="s">
        <v>2000</v>
      </c>
      <c r="B1740" s="97">
        <v>9818162888</v>
      </c>
      <c r="C1740" s="97" t="s">
        <v>951</v>
      </c>
      <c r="D1740" s="47">
        <v>292707</v>
      </c>
    </row>
    <row r="1741" spans="1:4">
      <c r="A1741" s="97" t="s">
        <v>2001</v>
      </c>
      <c r="B1741" s="97">
        <v>9818153225</v>
      </c>
      <c r="C1741" s="97" t="s">
        <v>951</v>
      </c>
      <c r="D1741" s="47">
        <v>310410</v>
      </c>
    </row>
    <row r="1742" spans="1:4">
      <c r="A1742" s="97" t="s">
        <v>2002</v>
      </c>
      <c r="B1742" s="97">
        <v>9815856473</v>
      </c>
      <c r="C1742" s="97" t="s">
        <v>951</v>
      </c>
      <c r="D1742" s="47">
        <v>499923</v>
      </c>
    </row>
    <row r="1743" spans="1:4">
      <c r="A1743" s="97" t="s">
        <v>2003</v>
      </c>
      <c r="B1743" s="97">
        <v>9313339542</v>
      </c>
      <c r="C1743" s="97" t="s">
        <v>951</v>
      </c>
      <c r="D1743" s="47">
        <v>495146</v>
      </c>
    </row>
    <row r="1744" spans="1:4">
      <c r="A1744" s="97" t="s">
        <v>2004</v>
      </c>
      <c r="B1744" s="97">
        <v>9873173239</v>
      </c>
      <c r="C1744" s="97" t="s">
        <v>951</v>
      </c>
      <c r="D1744" s="47">
        <v>442712</v>
      </c>
    </row>
    <row r="1745" spans="1:4">
      <c r="A1745" s="97" t="s">
        <v>2005</v>
      </c>
      <c r="B1745" s="97">
        <v>9818915558</v>
      </c>
      <c r="C1745" s="97" t="s">
        <v>951</v>
      </c>
      <c r="D1745" s="47">
        <v>295455</v>
      </c>
    </row>
    <row r="1746" spans="1:4">
      <c r="A1746" s="97" t="s">
        <v>2006</v>
      </c>
      <c r="B1746" s="97">
        <v>9899973341</v>
      </c>
      <c r="C1746" s="97" t="s">
        <v>951</v>
      </c>
      <c r="D1746" s="47">
        <v>161969</v>
      </c>
    </row>
    <row r="1747" spans="1:4">
      <c r="A1747" s="97" t="s">
        <v>2007</v>
      </c>
      <c r="B1747" s="97">
        <v>9818458585</v>
      </c>
      <c r="C1747" s="97" t="s">
        <v>951</v>
      </c>
      <c r="D1747" s="47">
        <v>487838</v>
      </c>
    </row>
    <row r="1748" spans="1:4">
      <c r="A1748" s="97" t="s">
        <v>2008</v>
      </c>
      <c r="B1748" s="97">
        <v>9899772255</v>
      </c>
      <c r="C1748" s="97" t="s">
        <v>951</v>
      </c>
      <c r="D1748" s="47">
        <v>412437</v>
      </c>
    </row>
    <row r="1749" spans="1:4">
      <c r="A1749" s="97" t="s">
        <v>2009</v>
      </c>
      <c r="B1749" s="97">
        <v>9815557846</v>
      </c>
      <c r="C1749" s="97" t="s">
        <v>951</v>
      </c>
      <c r="D1749" s="47">
        <v>171287</v>
      </c>
    </row>
    <row r="1750" spans="1:4">
      <c r="A1750" s="97" t="s">
        <v>2010</v>
      </c>
      <c r="B1750" s="97">
        <v>9811558862</v>
      </c>
      <c r="C1750" s="97" t="s">
        <v>951</v>
      </c>
      <c r="D1750" s="47">
        <v>336669</v>
      </c>
    </row>
    <row r="1751" spans="1:4">
      <c r="A1751" s="97" t="s">
        <v>2011</v>
      </c>
      <c r="B1751" s="97">
        <v>9818269377</v>
      </c>
      <c r="C1751" s="97" t="s">
        <v>951</v>
      </c>
      <c r="D1751" s="47">
        <v>248960</v>
      </c>
    </row>
    <row r="1752" spans="1:4">
      <c r="A1752" s="97" t="s">
        <v>2012</v>
      </c>
      <c r="B1752" s="97">
        <v>9815511455</v>
      </c>
      <c r="C1752" s="97" t="s">
        <v>951</v>
      </c>
      <c r="D1752" s="47">
        <v>483537</v>
      </c>
    </row>
    <row r="1753" spans="1:4">
      <c r="A1753" s="97" t="s">
        <v>2013</v>
      </c>
      <c r="B1753" s="97">
        <v>9212295579</v>
      </c>
      <c r="C1753" s="97" t="s">
        <v>951</v>
      </c>
      <c r="D1753" s="47">
        <v>243152</v>
      </c>
    </row>
    <row r="1754" spans="1:4">
      <c r="A1754" s="97" t="s">
        <v>2014</v>
      </c>
      <c r="B1754" s="97">
        <v>9655156121</v>
      </c>
      <c r="C1754" s="97" t="s">
        <v>951</v>
      </c>
      <c r="D1754" s="47">
        <v>288557</v>
      </c>
    </row>
    <row r="1755" spans="1:4">
      <c r="A1755" s="97" t="s">
        <v>2015</v>
      </c>
      <c r="B1755" s="97">
        <v>9915156979</v>
      </c>
      <c r="C1755" s="97" t="s">
        <v>951</v>
      </c>
      <c r="D1755" s="47">
        <v>459056</v>
      </c>
    </row>
    <row r="1756" spans="1:4">
      <c r="A1756" s="97" t="s">
        <v>2016</v>
      </c>
      <c r="B1756" s="97">
        <v>9717664545</v>
      </c>
      <c r="C1756" s="97" t="s">
        <v>951</v>
      </c>
      <c r="D1756" s="47">
        <v>126991</v>
      </c>
    </row>
    <row r="1757" spans="1:4">
      <c r="A1757" s="97" t="s">
        <v>2017</v>
      </c>
      <c r="B1757" s="97">
        <v>9891199999</v>
      </c>
      <c r="C1757" s="97" t="s">
        <v>951</v>
      </c>
      <c r="D1757" s="47">
        <v>143116</v>
      </c>
    </row>
    <row r="1758" spans="1:4">
      <c r="A1758" s="97" t="s">
        <v>2018</v>
      </c>
      <c r="B1758" s="97">
        <v>9899995135</v>
      </c>
      <c r="C1758" s="97" t="s">
        <v>951</v>
      </c>
      <c r="D1758" s="47">
        <v>161255</v>
      </c>
    </row>
    <row r="1759" spans="1:4">
      <c r="A1759" s="97" t="s">
        <v>2019</v>
      </c>
      <c r="B1759" s="97">
        <v>9811121923</v>
      </c>
      <c r="C1759" s="97" t="s">
        <v>951</v>
      </c>
      <c r="D1759" s="47">
        <v>215846</v>
      </c>
    </row>
    <row r="1760" spans="1:4">
      <c r="A1760" s="97" t="s">
        <v>2020</v>
      </c>
      <c r="B1760" s="97">
        <v>9312624387</v>
      </c>
      <c r="C1760" s="97" t="s">
        <v>951</v>
      </c>
      <c r="D1760" s="47">
        <v>319183</v>
      </c>
    </row>
    <row r="1761" spans="1:4">
      <c r="A1761" s="97" t="s">
        <v>2021</v>
      </c>
      <c r="B1761" s="97">
        <v>9811149949</v>
      </c>
      <c r="C1761" s="97" t="s">
        <v>951</v>
      </c>
      <c r="D1761" s="47">
        <v>148144</v>
      </c>
    </row>
    <row r="1762" spans="1:4">
      <c r="A1762" s="97" t="s">
        <v>2022</v>
      </c>
      <c r="B1762" s="97">
        <v>9212768595</v>
      </c>
      <c r="C1762" s="97" t="s">
        <v>951</v>
      </c>
      <c r="D1762" s="47">
        <v>344516</v>
      </c>
    </row>
    <row r="1763" spans="1:4">
      <c r="A1763" s="97" t="s">
        <v>2023</v>
      </c>
      <c r="B1763" s="97">
        <v>9815127165</v>
      </c>
      <c r="C1763" s="97" t="s">
        <v>951</v>
      </c>
      <c r="D1763" s="47">
        <v>420049</v>
      </c>
    </row>
    <row r="1764" spans="1:4">
      <c r="A1764" s="97" t="s">
        <v>2024</v>
      </c>
      <c r="B1764" s="97">
        <v>9315549173</v>
      </c>
      <c r="C1764" s="97" t="s">
        <v>951</v>
      </c>
      <c r="D1764" s="47">
        <v>381130</v>
      </c>
    </row>
    <row r="1765" spans="1:4">
      <c r="A1765" s="97" t="s">
        <v>2025</v>
      </c>
      <c r="B1765" s="97">
        <v>9971615854</v>
      </c>
      <c r="C1765" s="97" t="s">
        <v>951</v>
      </c>
      <c r="D1765" s="47">
        <v>130699</v>
      </c>
    </row>
    <row r="1766" spans="1:4">
      <c r="A1766" s="97" t="s">
        <v>2026</v>
      </c>
      <c r="B1766" s="97">
        <v>9873114247</v>
      </c>
      <c r="C1766" s="97" t="s">
        <v>951</v>
      </c>
      <c r="D1766" s="47">
        <v>347270</v>
      </c>
    </row>
    <row r="1767" spans="1:4">
      <c r="A1767" s="97" t="s">
        <v>881</v>
      </c>
      <c r="B1767" s="97">
        <v>9582583267</v>
      </c>
      <c r="C1767" s="97" t="s">
        <v>951</v>
      </c>
      <c r="D1767" s="47">
        <v>279906</v>
      </c>
    </row>
    <row r="1768" spans="1:4">
      <c r="A1768" s="97" t="s">
        <v>2027</v>
      </c>
      <c r="B1768" s="97">
        <v>9999516194</v>
      </c>
      <c r="C1768" s="97" t="s">
        <v>951</v>
      </c>
      <c r="D1768" s="47">
        <v>256086</v>
      </c>
    </row>
    <row r="1769" spans="1:4">
      <c r="A1769" s="97" t="s">
        <v>2028</v>
      </c>
      <c r="B1769" s="97">
        <v>9811944112</v>
      </c>
      <c r="C1769" s="97" t="s">
        <v>951</v>
      </c>
      <c r="D1769" s="47">
        <v>332440</v>
      </c>
    </row>
    <row r="1770" spans="1:4">
      <c r="A1770" s="97" t="s">
        <v>2029</v>
      </c>
      <c r="B1770" s="97">
        <v>9811394477</v>
      </c>
      <c r="C1770" s="97" t="s">
        <v>951</v>
      </c>
      <c r="D1770" s="47">
        <v>235970</v>
      </c>
    </row>
    <row r="1771" spans="1:4">
      <c r="A1771" s="97" t="s">
        <v>2030</v>
      </c>
      <c r="B1771" s="97">
        <v>9815626253</v>
      </c>
      <c r="C1771" s="97" t="s">
        <v>951</v>
      </c>
      <c r="D1771" s="47">
        <v>473990</v>
      </c>
    </row>
    <row r="1772" spans="1:4">
      <c r="A1772" s="97" t="s">
        <v>2031</v>
      </c>
      <c r="B1772" s="97">
        <v>9818586139</v>
      </c>
      <c r="C1772" s="97" t="s">
        <v>951</v>
      </c>
      <c r="D1772" s="47">
        <v>288833</v>
      </c>
    </row>
    <row r="1773" spans="1:4">
      <c r="A1773" s="97" t="s">
        <v>2032</v>
      </c>
      <c r="B1773" s="97">
        <v>9811535395</v>
      </c>
      <c r="C1773" s="97" t="s">
        <v>951</v>
      </c>
      <c r="D1773" s="47">
        <v>169834</v>
      </c>
    </row>
    <row r="1774" spans="1:4">
      <c r="A1774" s="97" t="s">
        <v>2033</v>
      </c>
      <c r="B1774" s="97">
        <v>9811227755</v>
      </c>
      <c r="C1774" s="97" t="s">
        <v>951</v>
      </c>
      <c r="D1774" s="47">
        <v>269335</v>
      </c>
    </row>
    <row r="1775" spans="1:4">
      <c r="A1775" s="97" t="s">
        <v>2034</v>
      </c>
      <c r="B1775" s="97">
        <v>9582368527</v>
      </c>
      <c r="C1775" s="97" t="s">
        <v>951</v>
      </c>
      <c r="D1775" s="47">
        <v>105846</v>
      </c>
    </row>
    <row r="1776" spans="1:4">
      <c r="A1776" s="97" t="s">
        <v>2035</v>
      </c>
      <c r="B1776" s="97">
        <v>9811582896</v>
      </c>
      <c r="C1776" s="97" t="s">
        <v>951</v>
      </c>
      <c r="D1776" s="47">
        <v>115092</v>
      </c>
    </row>
    <row r="1777" spans="1:4">
      <c r="A1777" s="97" t="s">
        <v>2036</v>
      </c>
      <c r="B1777" s="97">
        <v>9873446565</v>
      </c>
      <c r="C1777" s="97" t="s">
        <v>951</v>
      </c>
      <c r="D1777" s="47">
        <v>152179</v>
      </c>
    </row>
    <row r="1778" spans="1:4">
      <c r="A1778" s="97" t="s">
        <v>2037</v>
      </c>
      <c r="B1778" s="97">
        <v>9915155682</v>
      </c>
      <c r="C1778" s="97" t="s">
        <v>2038</v>
      </c>
      <c r="D1778" s="47">
        <v>236702</v>
      </c>
    </row>
    <row r="1779" spans="1:4">
      <c r="A1779" s="97" t="s">
        <v>2039</v>
      </c>
      <c r="B1779" s="97">
        <v>9815546928</v>
      </c>
      <c r="C1779" s="97" t="s">
        <v>2040</v>
      </c>
      <c r="D1779" s="47">
        <v>484503</v>
      </c>
    </row>
    <row r="1780" spans="1:4">
      <c r="A1780" s="97" t="s">
        <v>2041</v>
      </c>
      <c r="B1780" s="97">
        <v>9582756635</v>
      </c>
      <c r="C1780" s="97" t="s">
        <v>2038</v>
      </c>
      <c r="D1780" s="47">
        <v>341031</v>
      </c>
    </row>
    <row r="1781" spans="1:4">
      <c r="A1781" s="97" t="s">
        <v>2042</v>
      </c>
      <c r="B1781" s="97">
        <v>9811525514</v>
      </c>
      <c r="C1781" s="97" t="s">
        <v>2038</v>
      </c>
      <c r="D1781" s="47">
        <v>384396</v>
      </c>
    </row>
    <row r="1782" spans="1:4">
      <c r="A1782" s="97" t="s">
        <v>2043</v>
      </c>
      <c r="B1782" s="97">
        <v>9999595952</v>
      </c>
      <c r="C1782" s="97" t="s">
        <v>2038</v>
      </c>
      <c r="D1782" s="47">
        <v>349217</v>
      </c>
    </row>
    <row r="1783" spans="1:4">
      <c r="A1783" s="97" t="s">
        <v>2044</v>
      </c>
      <c r="B1783" s="97">
        <v>9999954816</v>
      </c>
      <c r="C1783" s="97" t="s">
        <v>2038</v>
      </c>
      <c r="D1783" s="47">
        <v>268791</v>
      </c>
    </row>
    <row r="1784" spans="1:4">
      <c r="A1784" s="97" t="s">
        <v>2045</v>
      </c>
      <c r="B1784" s="97">
        <v>9999363285</v>
      </c>
      <c r="C1784" s="97" t="s">
        <v>2038</v>
      </c>
      <c r="D1784" s="47">
        <v>411017</v>
      </c>
    </row>
    <row r="1785" spans="1:4">
      <c r="A1785" s="97" t="s">
        <v>2046</v>
      </c>
      <c r="B1785" s="97">
        <v>9815592156</v>
      </c>
      <c r="C1785" s="97" t="s">
        <v>2038</v>
      </c>
      <c r="D1785" s="47">
        <v>479687</v>
      </c>
    </row>
    <row r="1786" spans="1:4">
      <c r="A1786" s="97" t="s">
        <v>2047</v>
      </c>
      <c r="B1786" s="97">
        <v>9811385132</v>
      </c>
      <c r="C1786" s="97" t="s">
        <v>2040</v>
      </c>
      <c r="D1786" s="47">
        <v>412736</v>
      </c>
    </row>
    <row r="1787" spans="1:4">
      <c r="A1787" s="97" t="s">
        <v>2048</v>
      </c>
      <c r="B1787" s="97">
        <v>9811859716</v>
      </c>
      <c r="C1787" s="97" t="s">
        <v>2038</v>
      </c>
      <c r="D1787" s="47">
        <v>169624</v>
      </c>
    </row>
    <row r="1788" spans="1:4">
      <c r="A1788" s="97" t="s">
        <v>2049</v>
      </c>
      <c r="B1788" s="97">
        <v>9818898546</v>
      </c>
      <c r="C1788" s="97" t="s">
        <v>2040</v>
      </c>
      <c r="D1788" s="47">
        <v>398871</v>
      </c>
    </row>
    <row r="1789" spans="1:4">
      <c r="A1789" s="97" t="s">
        <v>2050</v>
      </c>
      <c r="B1789" s="97">
        <v>9811335493</v>
      </c>
      <c r="C1789" s="97" t="s">
        <v>2038</v>
      </c>
      <c r="D1789" s="47">
        <v>390517</v>
      </c>
    </row>
    <row r="1790" spans="1:4">
      <c r="A1790" s="97" t="s">
        <v>2051</v>
      </c>
      <c r="B1790" s="97">
        <v>9811886748</v>
      </c>
      <c r="C1790" s="97" t="s">
        <v>2040</v>
      </c>
      <c r="D1790" s="47">
        <v>264750</v>
      </c>
    </row>
    <row r="1791" spans="1:4">
      <c r="A1791" s="97" t="s">
        <v>2052</v>
      </c>
      <c r="B1791" s="97">
        <v>9711442671</v>
      </c>
      <c r="C1791" s="97" t="s">
        <v>2040</v>
      </c>
      <c r="D1791" s="47">
        <v>130943</v>
      </c>
    </row>
    <row r="1792" spans="1:4">
      <c r="A1792" s="97" t="s">
        <v>2053</v>
      </c>
      <c r="B1792" s="97">
        <v>9815338866</v>
      </c>
      <c r="C1792" s="97" t="s">
        <v>2040</v>
      </c>
      <c r="D1792" s="47">
        <v>426092</v>
      </c>
    </row>
    <row r="1793" spans="1:4">
      <c r="A1793" s="97" t="s">
        <v>2054</v>
      </c>
      <c r="B1793" s="97">
        <v>9313859191</v>
      </c>
      <c r="C1793" s="97" t="s">
        <v>2040</v>
      </c>
      <c r="D1793" s="47">
        <v>160518</v>
      </c>
    </row>
    <row r="1794" spans="1:4">
      <c r="A1794" s="97" t="s">
        <v>2055</v>
      </c>
      <c r="B1794" s="97">
        <v>9899586932</v>
      </c>
      <c r="C1794" s="97" t="s">
        <v>2038</v>
      </c>
      <c r="D1794" s="47">
        <v>454262</v>
      </c>
    </row>
    <row r="1795" spans="1:4">
      <c r="A1795" s="97" t="s">
        <v>2056</v>
      </c>
      <c r="B1795" s="97">
        <v>9891534785</v>
      </c>
      <c r="C1795" s="97" t="s">
        <v>2040</v>
      </c>
      <c r="D1795" s="47">
        <v>208986</v>
      </c>
    </row>
    <row r="1796" spans="1:4">
      <c r="A1796" s="97" t="s">
        <v>2057</v>
      </c>
      <c r="B1796" s="97">
        <v>9811594721</v>
      </c>
      <c r="C1796" s="97" t="s">
        <v>2040</v>
      </c>
      <c r="D1796" s="47">
        <v>279797</v>
      </c>
    </row>
    <row r="1797" spans="1:4">
      <c r="A1797" s="97" t="s">
        <v>2058</v>
      </c>
      <c r="B1797" s="97">
        <v>9891587875</v>
      </c>
      <c r="C1797" s="97" t="s">
        <v>2038</v>
      </c>
      <c r="D1797" s="47">
        <v>255651</v>
      </c>
    </row>
    <row r="1798" spans="1:4">
      <c r="A1798" s="97" t="s">
        <v>2059</v>
      </c>
      <c r="B1798" s="97">
        <v>9815989477</v>
      </c>
      <c r="C1798" s="97" t="s">
        <v>2040</v>
      </c>
      <c r="D1798" s="47">
        <v>373757</v>
      </c>
    </row>
    <row r="1799" spans="1:4">
      <c r="A1799" s="97" t="s">
        <v>2060</v>
      </c>
      <c r="B1799" s="97">
        <v>9311445345</v>
      </c>
      <c r="C1799" s="97" t="s">
        <v>2038</v>
      </c>
      <c r="D1799" s="47">
        <v>390632</v>
      </c>
    </row>
    <row r="1800" spans="1:4">
      <c r="A1800" s="97" t="s">
        <v>2061</v>
      </c>
      <c r="B1800" s="97">
        <v>9818527545</v>
      </c>
      <c r="C1800" s="97" t="s">
        <v>2040</v>
      </c>
      <c r="D1800" s="47">
        <v>283017</v>
      </c>
    </row>
    <row r="1801" spans="1:4">
      <c r="A1801" s="97" t="s">
        <v>2062</v>
      </c>
      <c r="B1801" s="97">
        <v>9811546561</v>
      </c>
      <c r="C1801" s="97" t="s">
        <v>2038</v>
      </c>
      <c r="D1801" s="47">
        <v>414297</v>
      </c>
    </row>
    <row r="1802" spans="1:4">
      <c r="A1802" s="97" t="s">
        <v>2063</v>
      </c>
      <c r="B1802" s="97">
        <v>9818256569</v>
      </c>
      <c r="C1802" s="97" t="s">
        <v>2040</v>
      </c>
      <c r="D1802" s="47">
        <v>446972</v>
      </c>
    </row>
    <row r="1803" spans="1:4">
      <c r="A1803" s="97" t="s">
        <v>2064</v>
      </c>
      <c r="B1803" s="97">
        <v>9995555275</v>
      </c>
      <c r="C1803" s="97" t="s">
        <v>2040</v>
      </c>
      <c r="D1803" s="47">
        <v>319077</v>
      </c>
    </row>
    <row r="1804" spans="1:4">
      <c r="A1804" s="97" t="s">
        <v>2065</v>
      </c>
      <c r="B1804" s="97">
        <v>9312443925</v>
      </c>
      <c r="C1804" s="97" t="s">
        <v>2038</v>
      </c>
      <c r="D1804" s="47">
        <v>386725</v>
      </c>
    </row>
    <row r="1805" spans="1:4">
      <c r="A1805" s="97" t="s">
        <v>2066</v>
      </c>
      <c r="B1805" s="97">
        <v>9815223522</v>
      </c>
      <c r="C1805" s="97" t="s">
        <v>2040</v>
      </c>
      <c r="D1805" s="47">
        <v>445381</v>
      </c>
    </row>
    <row r="1806" spans="1:4">
      <c r="A1806" s="97" t="s">
        <v>2067</v>
      </c>
      <c r="B1806" s="97">
        <v>9999745876</v>
      </c>
      <c r="C1806" s="97" t="s">
        <v>2040</v>
      </c>
      <c r="D1806" s="47">
        <v>264258</v>
      </c>
    </row>
    <row r="1807" spans="1:4">
      <c r="A1807" s="97" t="s">
        <v>2068</v>
      </c>
      <c r="B1807" s="97">
        <v>9871325777</v>
      </c>
      <c r="C1807" s="97" t="s">
        <v>2038</v>
      </c>
      <c r="D1807" s="47">
        <v>377208</v>
      </c>
    </row>
    <row r="1808" spans="1:4">
      <c r="A1808" s="97" t="s">
        <v>2069</v>
      </c>
      <c r="B1808" s="97">
        <v>9815255975</v>
      </c>
      <c r="C1808" s="97" t="s">
        <v>2038</v>
      </c>
      <c r="D1808" s="47">
        <v>404395</v>
      </c>
    </row>
    <row r="1809" spans="1:4">
      <c r="A1809" s="97" t="s">
        <v>2070</v>
      </c>
      <c r="B1809" s="97">
        <v>9815771477</v>
      </c>
      <c r="C1809" s="97" t="s">
        <v>2038</v>
      </c>
      <c r="D1809" s="47">
        <v>382152</v>
      </c>
    </row>
    <row r="1810" spans="1:4">
      <c r="A1810" s="97" t="s">
        <v>2071</v>
      </c>
      <c r="B1810" s="97">
        <v>9815267789</v>
      </c>
      <c r="C1810" s="97" t="s">
        <v>2040</v>
      </c>
      <c r="D1810" s="47">
        <v>173235</v>
      </c>
    </row>
    <row r="1811" spans="1:4">
      <c r="A1811" s="97" t="s">
        <v>2072</v>
      </c>
      <c r="B1811" s="97">
        <v>9871567727</v>
      </c>
      <c r="C1811" s="97" t="s">
        <v>2038</v>
      </c>
      <c r="D1811" s="47">
        <v>383175</v>
      </c>
    </row>
    <row r="1812" spans="1:4">
      <c r="A1812" s="97" t="s">
        <v>2073</v>
      </c>
      <c r="B1812" s="97">
        <v>9915855523</v>
      </c>
      <c r="C1812" s="97" t="s">
        <v>2038</v>
      </c>
      <c r="D1812" s="47">
        <v>488948</v>
      </c>
    </row>
    <row r="1813" spans="1:4">
      <c r="A1813" s="97" t="s">
        <v>2074</v>
      </c>
      <c r="B1813" s="97">
        <v>9811197121</v>
      </c>
      <c r="C1813" s="97" t="s">
        <v>2040</v>
      </c>
      <c r="D1813" s="47">
        <v>257270</v>
      </c>
    </row>
    <row r="1814" spans="1:4">
      <c r="A1814" s="97" t="s">
        <v>2075</v>
      </c>
      <c r="B1814" s="97">
        <v>9811417549</v>
      </c>
      <c r="C1814" s="97" t="s">
        <v>2040</v>
      </c>
      <c r="D1814" s="47">
        <v>404411</v>
      </c>
    </row>
    <row r="1815" spans="1:4">
      <c r="A1815" s="97" t="s">
        <v>2076</v>
      </c>
      <c r="B1815" s="97">
        <v>9654949393</v>
      </c>
      <c r="C1815" s="97" t="s">
        <v>2040</v>
      </c>
      <c r="D1815" s="47">
        <v>492927</v>
      </c>
    </row>
    <row r="1816" spans="1:4">
      <c r="A1816" s="97" t="s">
        <v>2077</v>
      </c>
      <c r="B1816" s="97">
        <v>9711252527</v>
      </c>
      <c r="C1816" s="97" t="s">
        <v>2038</v>
      </c>
      <c r="D1816" s="47">
        <v>420625</v>
      </c>
    </row>
    <row r="1817" spans="1:4">
      <c r="A1817" s="97" t="s">
        <v>2078</v>
      </c>
      <c r="B1817" s="97">
        <v>9818553299</v>
      </c>
      <c r="C1817" s="97" t="s">
        <v>2040</v>
      </c>
      <c r="D1817" s="47">
        <v>414322</v>
      </c>
    </row>
    <row r="1818" spans="1:4">
      <c r="A1818" s="97" t="s">
        <v>2079</v>
      </c>
      <c r="B1818" s="97">
        <v>7838693975</v>
      </c>
      <c r="C1818" s="97" t="s">
        <v>2040</v>
      </c>
      <c r="D1818" s="47">
        <v>118108</v>
      </c>
    </row>
    <row r="1819" spans="1:4">
      <c r="A1819" s="97" t="s">
        <v>2080</v>
      </c>
      <c r="B1819" s="97">
        <v>9811529429</v>
      </c>
      <c r="C1819" s="97" t="s">
        <v>2040</v>
      </c>
      <c r="D1819" s="47">
        <v>120429</v>
      </c>
    </row>
    <row r="1820" spans="1:4">
      <c r="A1820" s="97" t="s">
        <v>2081</v>
      </c>
      <c r="B1820" s="97">
        <v>9815924725</v>
      </c>
      <c r="C1820" s="97" t="s">
        <v>2040</v>
      </c>
      <c r="D1820" s="47">
        <v>377141</v>
      </c>
    </row>
    <row r="1821" spans="1:4">
      <c r="A1821" s="97" t="s">
        <v>2082</v>
      </c>
      <c r="B1821" s="97">
        <v>9873319933</v>
      </c>
      <c r="C1821" s="97" t="s">
        <v>2038</v>
      </c>
      <c r="D1821" s="47">
        <v>491139</v>
      </c>
    </row>
    <row r="1822" spans="1:4">
      <c r="A1822" s="97" t="s">
        <v>2083</v>
      </c>
      <c r="B1822" s="97">
        <v>9312283932</v>
      </c>
      <c r="C1822" s="97" t="s">
        <v>2040</v>
      </c>
      <c r="D1822" s="47">
        <v>397421</v>
      </c>
    </row>
    <row r="1823" spans="1:4">
      <c r="A1823" s="97" t="s">
        <v>2084</v>
      </c>
      <c r="B1823" s="97">
        <v>9995599998</v>
      </c>
      <c r="C1823" s="97" t="s">
        <v>2038</v>
      </c>
      <c r="D1823" s="47">
        <v>280500</v>
      </c>
    </row>
    <row r="1824" spans="1:4">
      <c r="A1824" s="97" t="s">
        <v>2085</v>
      </c>
      <c r="B1824" s="97">
        <v>9313258178</v>
      </c>
      <c r="C1824" s="97" t="s">
        <v>2040</v>
      </c>
      <c r="D1824" s="47">
        <v>329952</v>
      </c>
    </row>
    <row r="1825" spans="1:4">
      <c r="A1825" s="97" t="s">
        <v>2086</v>
      </c>
      <c r="B1825" s="97">
        <v>9312558729</v>
      </c>
      <c r="C1825" s="97" t="s">
        <v>2040</v>
      </c>
      <c r="D1825" s="47">
        <v>450427</v>
      </c>
    </row>
    <row r="1826" spans="1:4">
      <c r="A1826" s="97" t="s">
        <v>2087</v>
      </c>
      <c r="B1826" s="97">
        <v>9311445612</v>
      </c>
      <c r="C1826" s="97" t="s">
        <v>2040</v>
      </c>
      <c r="D1826" s="47">
        <v>172896</v>
      </c>
    </row>
    <row r="1827" spans="1:4">
      <c r="A1827" s="97" t="s">
        <v>2088</v>
      </c>
      <c r="B1827" s="97">
        <v>9815268775</v>
      </c>
      <c r="C1827" s="97" t="s">
        <v>2040</v>
      </c>
      <c r="D1827" s="47">
        <v>433648</v>
      </c>
    </row>
    <row r="1828" spans="1:4">
      <c r="A1828" s="97" t="s">
        <v>2089</v>
      </c>
      <c r="B1828" s="97">
        <v>8745915192</v>
      </c>
      <c r="C1828" s="97" t="s">
        <v>2038</v>
      </c>
      <c r="D1828" s="47">
        <v>294683</v>
      </c>
    </row>
    <row r="1829" spans="1:4">
      <c r="A1829" s="97" t="s">
        <v>2090</v>
      </c>
      <c r="B1829" s="97">
        <v>9311371954</v>
      </c>
      <c r="C1829" s="97" t="s">
        <v>2038</v>
      </c>
      <c r="D1829" s="47">
        <v>396706</v>
      </c>
    </row>
    <row r="1830" spans="1:4">
      <c r="A1830" s="97" t="s">
        <v>2091</v>
      </c>
      <c r="B1830" s="97">
        <v>9811472219</v>
      </c>
      <c r="C1830" s="97" t="s">
        <v>2038</v>
      </c>
      <c r="D1830" s="47">
        <v>277999</v>
      </c>
    </row>
    <row r="1831" spans="1:4">
      <c r="A1831" s="97" t="s">
        <v>2092</v>
      </c>
      <c r="B1831" s="97">
        <v>9811269292</v>
      </c>
      <c r="C1831" s="97" t="s">
        <v>2038</v>
      </c>
      <c r="D1831" s="47">
        <v>264668</v>
      </c>
    </row>
    <row r="1832" spans="1:4">
      <c r="A1832" s="97" t="s">
        <v>2093</v>
      </c>
      <c r="B1832" s="97">
        <v>9815128695</v>
      </c>
      <c r="C1832" s="97" t="s">
        <v>2038</v>
      </c>
      <c r="D1832" s="47">
        <v>421730</v>
      </c>
    </row>
    <row r="1833" spans="1:4">
      <c r="A1833" s="97" t="s">
        <v>2094</v>
      </c>
      <c r="B1833" s="97">
        <v>9815193139</v>
      </c>
      <c r="C1833" s="97" t="s">
        <v>2038</v>
      </c>
      <c r="D1833" s="47">
        <v>268775</v>
      </c>
    </row>
    <row r="1834" spans="1:4">
      <c r="A1834" s="97" t="s">
        <v>2095</v>
      </c>
      <c r="B1834" s="97">
        <v>9312834559</v>
      </c>
      <c r="C1834" s="97" t="s">
        <v>2038</v>
      </c>
      <c r="D1834" s="47">
        <v>383103</v>
      </c>
    </row>
    <row r="1835" spans="1:4">
      <c r="A1835" s="97" t="s">
        <v>2096</v>
      </c>
      <c r="B1835" s="97">
        <v>9311591237</v>
      </c>
      <c r="C1835" s="97" t="s">
        <v>2038</v>
      </c>
      <c r="D1835" s="47">
        <v>429878</v>
      </c>
    </row>
    <row r="1836" spans="1:4">
      <c r="A1836" s="97" t="s">
        <v>2097</v>
      </c>
      <c r="B1836" s="97">
        <v>9654135913</v>
      </c>
      <c r="C1836" s="97" t="s">
        <v>2038</v>
      </c>
      <c r="D1836" s="47">
        <v>216447</v>
      </c>
    </row>
    <row r="1837" spans="1:4">
      <c r="A1837" s="97" t="s">
        <v>512</v>
      </c>
      <c r="B1837" s="97">
        <v>9911155555</v>
      </c>
      <c r="C1837" s="97" t="s">
        <v>2038</v>
      </c>
      <c r="D1837" s="47">
        <v>158964</v>
      </c>
    </row>
    <row r="1838" spans="1:4">
      <c r="A1838" s="97" t="s">
        <v>2098</v>
      </c>
      <c r="B1838" s="97">
        <v>8865521784</v>
      </c>
      <c r="C1838" s="97" t="s">
        <v>2038</v>
      </c>
      <c r="D1838" s="47">
        <v>231139</v>
      </c>
    </row>
    <row r="1839" spans="1:4">
      <c r="A1839" s="97" t="s">
        <v>2099</v>
      </c>
      <c r="B1839" s="97">
        <v>8585921336</v>
      </c>
      <c r="C1839" s="97" t="s">
        <v>2038</v>
      </c>
      <c r="D1839" s="47">
        <v>198947</v>
      </c>
    </row>
    <row r="1840" spans="1:4">
      <c r="A1840" s="97" t="s">
        <v>2100</v>
      </c>
      <c r="B1840" s="97">
        <v>9811343737</v>
      </c>
      <c r="C1840" s="97" t="s">
        <v>2038</v>
      </c>
      <c r="D1840" s="47">
        <v>497213</v>
      </c>
    </row>
    <row r="1841" spans="1:4">
      <c r="A1841" s="97" t="s">
        <v>2101</v>
      </c>
      <c r="B1841" s="97">
        <v>9355154512</v>
      </c>
      <c r="C1841" s="97" t="s">
        <v>2038</v>
      </c>
      <c r="D1841" s="47">
        <v>139164</v>
      </c>
    </row>
    <row r="1842" spans="1:4">
      <c r="A1842" s="97" t="s">
        <v>2102</v>
      </c>
      <c r="B1842" s="97">
        <v>9711273682</v>
      </c>
      <c r="C1842" s="97" t="s">
        <v>2038</v>
      </c>
      <c r="D1842" s="47">
        <v>271965</v>
      </c>
    </row>
    <row r="1843" spans="1:4">
      <c r="A1843" s="97" t="s">
        <v>2103</v>
      </c>
      <c r="B1843" s="97">
        <v>9815462356</v>
      </c>
      <c r="C1843" s="97" t="s">
        <v>2038</v>
      </c>
      <c r="D1843" s="47">
        <v>267361</v>
      </c>
    </row>
    <row r="1844" spans="1:4">
      <c r="A1844" s="97" t="s">
        <v>2104</v>
      </c>
      <c r="B1844" s="97">
        <v>8865379586</v>
      </c>
      <c r="C1844" s="97" t="s">
        <v>2038</v>
      </c>
      <c r="D1844" s="47">
        <v>299425</v>
      </c>
    </row>
    <row r="1845" spans="1:4">
      <c r="A1845" s="97" t="s">
        <v>2105</v>
      </c>
      <c r="B1845" s="97">
        <v>8586868628</v>
      </c>
      <c r="C1845" s="97" t="s">
        <v>2038</v>
      </c>
      <c r="D1845" s="47">
        <v>369021</v>
      </c>
    </row>
    <row r="1846" spans="1:4">
      <c r="A1846" s="97" t="s">
        <v>2106</v>
      </c>
      <c r="B1846" s="97">
        <v>9811272965</v>
      </c>
      <c r="C1846" s="97" t="s">
        <v>2038</v>
      </c>
      <c r="D1846" s="47">
        <v>489464</v>
      </c>
    </row>
    <row r="1847" spans="1:4">
      <c r="A1847" s="97" t="s">
        <v>2107</v>
      </c>
      <c r="B1847" s="97">
        <v>9815665675</v>
      </c>
      <c r="C1847" s="97" t="s">
        <v>2038</v>
      </c>
      <c r="D1847" s="47">
        <v>332060</v>
      </c>
    </row>
    <row r="1848" spans="1:4">
      <c r="A1848" s="97" t="s">
        <v>2108</v>
      </c>
      <c r="B1848" s="97">
        <v>9999959516</v>
      </c>
      <c r="C1848" s="97" t="s">
        <v>2038</v>
      </c>
      <c r="D1848" s="47">
        <v>464272</v>
      </c>
    </row>
    <row r="1849" spans="1:4">
      <c r="A1849" s="97" t="s">
        <v>2109</v>
      </c>
      <c r="B1849" s="97">
        <v>9815293678</v>
      </c>
      <c r="C1849" s="97" t="s">
        <v>2110</v>
      </c>
      <c r="D1849" s="47">
        <v>211357</v>
      </c>
    </row>
    <row r="1850" spans="1:4">
      <c r="A1850" s="97" t="s">
        <v>2111</v>
      </c>
      <c r="B1850" s="97">
        <v>8855391552</v>
      </c>
      <c r="C1850" s="97" t="s">
        <v>2112</v>
      </c>
      <c r="D1850" s="47">
        <v>323832</v>
      </c>
    </row>
    <row r="1851" spans="1:4">
      <c r="A1851" s="97" t="s">
        <v>2113</v>
      </c>
      <c r="B1851" s="97">
        <v>9815236148</v>
      </c>
      <c r="C1851" s="97" t="s">
        <v>2112</v>
      </c>
      <c r="D1851" s="47">
        <v>288450</v>
      </c>
    </row>
    <row r="1852" spans="1:4">
      <c r="A1852" s="97" t="s">
        <v>2114</v>
      </c>
      <c r="B1852" s="97">
        <v>9999145142</v>
      </c>
      <c r="C1852" s="97" t="s">
        <v>2112</v>
      </c>
      <c r="D1852" s="47">
        <v>342562</v>
      </c>
    </row>
    <row r="1853" spans="1:4">
      <c r="A1853" s="97" t="s">
        <v>2115</v>
      </c>
      <c r="B1853" s="97">
        <v>9565955552</v>
      </c>
      <c r="C1853" s="97" t="s">
        <v>2112</v>
      </c>
      <c r="D1853" s="47">
        <v>292853</v>
      </c>
    </row>
    <row r="1854" spans="1:4">
      <c r="A1854" s="97" t="s">
        <v>2116</v>
      </c>
      <c r="B1854" s="97">
        <v>9999458844</v>
      </c>
      <c r="C1854" s="97" t="s">
        <v>2112</v>
      </c>
      <c r="D1854" s="47">
        <v>225211</v>
      </c>
    </row>
    <row r="1855" spans="1:4">
      <c r="A1855" s="97" t="s">
        <v>2117</v>
      </c>
      <c r="B1855" s="97">
        <v>9313736834</v>
      </c>
      <c r="C1855" s="97" t="s">
        <v>2118</v>
      </c>
      <c r="D1855" s="47">
        <v>186767</v>
      </c>
    </row>
    <row r="1856" spans="1:4">
      <c r="A1856" s="97" t="s">
        <v>2119</v>
      </c>
      <c r="B1856" s="97">
        <v>9355887767</v>
      </c>
      <c r="C1856" s="97" t="s">
        <v>2118</v>
      </c>
      <c r="D1856" s="47">
        <v>101154</v>
      </c>
    </row>
    <row r="1857" spans="1:4">
      <c r="A1857" s="97" t="s">
        <v>2120</v>
      </c>
      <c r="B1857" s="97">
        <v>9868546752</v>
      </c>
      <c r="C1857" s="97" t="s">
        <v>2118</v>
      </c>
      <c r="D1857" s="47">
        <v>377436</v>
      </c>
    </row>
    <row r="1858" spans="1:4">
      <c r="A1858" s="97" t="s">
        <v>2121</v>
      </c>
      <c r="B1858" s="97">
        <v>9811115541</v>
      </c>
      <c r="C1858" s="97" t="s">
        <v>2112</v>
      </c>
      <c r="D1858" s="47">
        <v>408550</v>
      </c>
    </row>
    <row r="1859" spans="1:4">
      <c r="A1859" s="97" t="s">
        <v>2122</v>
      </c>
      <c r="B1859" s="97">
        <v>9815468453</v>
      </c>
      <c r="C1859" s="97" t="s">
        <v>2118</v>
      </c>
      <c r="D1859" s="47">
        <v>289856</v>
      </c>
    </row>
    <row r="1860" spans="1:4">
      <c r="A1860" s="97" t="s">
        <v>2123</v>
      </c>
      <c r="B1860" s="97">
        <v>9312541914</v>
      </c>
      <c r="C1860" s="97" t="s">
        <v>2118</v>
      </c>
      <c r="D1860" s="47">
        <v>326362</v>
      </c>
    </row>
    <row r="1861" spans="1:4">
      <c r="A1861" s="97" t="s">
        <v>2124</v>
      </c>
      <c r="B1861" s="97">
        <v>9899163771</v>
      </c>
      <c r="C1861" s="97" t="s">
        <v>2118</v>
      </c>
      <c r="D1861" s="47">
        <v>158246</v>
      </c>
    </row>
    <row r="1862" spans="1:4">
      <c r="A1862" s="97" t="s">
        <v>2125</v>
      </c>
      <c r="B1862" s="97">
        <v>9868432135</v>
      </c>
      <c r="C1862" s="97" t="s">
        <v>2118</v>
      </c>
      <c r="D1862" s="47">
        <v>189258</v>
      </c>
    </row>
    <row r="1863" spans="1:4">
      <c r="A1863" s="97" t="s">
        <v>2126</v>
      </c>
      <c r="B1863" s="97">
        <v>9873791599</v>
      </c>
      <c r="C1863" s="97" t="s">
        <v>2118</v>
      </c>
      <c r="D1863" s="47">
        <v>348839</v>
      </c>
    </row>
    <row r="1864" spans="1:4">
      <c r="A1864" s="97" t="s">
        <v>2127</v>
      </c>
      <c r="B1864" s="97">
        <v>9873651775</v>
      </c>
      <c r="C1864" s="97" t="s">
        <v>2112</v>
      </c>
      <c r="D1864" s="47">
        <v>430663</v>
      </c>
    </row>
    <row r="1865" spans="1:4">
      <c r="A1865" s="97" t="s">
        <v>2128</v>
      </c>
      <c r="B1865" s="97">
        <v>9891415373</v>
      </c>
      <c r="C1865" s="97" t="s">
        <v>2118</v>
      </c>
      <c r="D1865" s="47">
        <v>235434</v>
      </c>
    </row>
    <row r="1866" spans="1:4">
      <c r="A1866" s="97" t="s">
        <v>2129</v>
      </c>
      <c r="B1866" s="97">
        <v>9811681151</v>
      </c>
      <c r="C1866" s="97" t="s">
        <v>2118</v>
      </c>
      <c r="D1866" s="47">
        <v>117444</v>
      </c>
    </row>
    <row r="1867" spans="1:4">
      <c r="A1867" s="97" t="s">
        <v>2130</v>
      </c>
      <c r="B1867" s="97">
        <v>9999632427</v>
      </c>
      <c r="C1867" s="97" t="s">
        <v>2118</v>
      </c>
      <c r="D1867" s="47">
        <v>135387</v>
      </c>
    </row>
    <row r="1868" spans="1:4">
      <c r="A1868" s="97" t="s">
        <v>2131</v>
      </c>
      <c r="B1868" s="97">
        <v>9968577347</v>
      </c>
      <c r="C1868" s="97" t="s">
        <v>2112</v>
      </c>
      <c r="D1868" s="47">
        <v>264572</v>
      </c>
    </row>
    <row r="1869" spans="1:4">
      <c r="A1869" s="97" t="s">
        <v>2132</v>
      </c>
      <c r="B1869" s="97">
        <v>9655316881</v>
      </c>
      <c r="C1869" s="97" t="s">
        <v>2118</v>
      </c>
      <c r="D1869" s="47">
        <v>219805</v>
      </c>
    </row>
    <row r="1870" spans="1:4">
      <c r="A1870" s="97" t="s">
        <v>2133</v>
      </c>
      <c r="B1870" s="97">
        <v>9312667366</v>
      </c>
      <c r="C1870" s="97" t="s">
        <v>2118</v>
      </c>
      <c r="D1870" s="47">
        <v>391179</v>
      </c>
    </row>
    <row r="1871" spans="1:4">
      <c r="A1871" s="97" t="s">
        <v>2134</v>
      </c>
      <c r="B1871" s="97">
        <v>9818749358</v>
      </c>
      <c r="C1871" s="97" t="s">
        <v>2118</v>
      </c>
      <c r="D1871" s="47">
        <v>141291</v>
      </c>
    </row>
    <row r="1872" spans="1:4">
      <c r="A1872" s="97" t="s">
        <v>2135</v>
      </c>
      <c r="B1872" s="97">
        <v>9971718226</v>
      </c>
      <c r="C1872" s="97" t="s">
        <v>2112</v>
      </c>
      <c r="D1872" s="47">
        <v>492401</v>
      </c>
    </row>
    <row r="1873" spans="1:4">
      <c r="A1873" s="97" t="s">
        <v>2136</v>
      </c>
      <c r="B1873" s="97">
        <v>9915445816</v>
      </c>
      <c r="C1873" s="97" t="s">
        <v>2118</v>
      </c>
      <c r="D1873" s="47">
        <v>242491</v>
      </c>
    </row>
    <row r="1874" spans="1:4">
      <c r="A1874" s="97" t="s">
        <v>2137</v>
      </c>
      <c r="B1874" s="97">
        <v>9899719535</v>
      </c>
      <c r="C1874" s="97" t="s">
        <v>2118</v>
      </c>
      <c r="D1874" s="47">
        <v>257352</v>
      </c>
    </row>
    <row r="1875" spans="1:4">
      <c r="A1875" s="97" t="s">
        <v>2138</v>
      </c>
      <c r="B1875" s="97">
        <v>9213652825</v>
      </c>
      <c r="C1875" s="97" t="s">
        <v>2118</v>
      </c>
      <c r="D1875" s="47">
        <v>333401</v>
      </c>
    </row>
    <row r="1876" spans="1:4">
      <c r="A1876" s="97" t="s">
        <v>2139</v>
      </c>
      <c r="B1876" s="97">
        <v>9315577655</v>
      </c>
      <c r="C1876" s="97" t="s">
        <v>2118</v>
      </c>
      <c r="D1876" s="47">
        <v>453961</v>
      </c>
    </row>
    <row r="1877" spans="1:4">
      <c r="A1877" s="97" t="s">
        <v>2140</v>
      </c>
      <c r="B1877" s="97">
        <v>9915655461</v>
      </c>
      <c r="C1877" s="97" t="s">
        <v>2118</v>
      </c>
      <c r="D1877" s="47">
        <v>238365</v>
      </c>
    </row>
    <row r="1878" spans="1:4">
      <c r="A1878" s="97" t="s">
        <v>2141</v>
      </c>
      <c r="B1878" s="97">
        <v>9654549755</v>
      </c>
      <c r="C1878" s="97" t="s">
        <v>2118</v>
      </c>
      <c r="D1878" s="47">
        <v>243248</v>
      </c>
    </row>
    <row r="1879" spans="1:4">
      <c r="A1879" s="97" t="s">
        <v>2142</v>
      </c>
      <c r="B1879" s="97">
        <v>8755519551</v>
      </c>
      <c r="C1879" s="97" t="s">
        <v>2118</v>
      </c>
      <c r="D1879" s="47">
        <v>424015</v>
      </c>
    </row>
    <row r="1880" spans="1:4">
      <c r="A1880" s="97" t="s">
        <v>2143</v>
      </c>
      <c r="B1880" s="97">
        <v>9891614572</v>
      </c>
      <c r="C1880" s="97" t="s">
        <v>2118</v>
      </c>
      <c r="D1880" s="47">
        <v>362663</v>
      </c>
    </row>
    <row r="1881" spans="1:4">
      <c r="A1881" s="97" t="s">
        <v>2144</v>
      </c>
      <c r="B1881" s="97">
        <v>9815254789</v>
      </c>
      <c r="C1881" s="97" t="s">
        <v>2118</v>
      </c>
      <c r="D1881" s="47">
        <v>392532</v>
      </c>
    </row>
    <row r="1882" spans="1:4">
      <c r="A1882" s="97" t="s">
        <v>2145</v>
      </c>
      <c r="B1882" s="97">
        <v>8755998488</v>
      </c>
      <c r="C1882" s="97" t="s">
        <v>2112</v>
      </c>
      <c r="D1882" s="47">
        <v>149886</v>
      </c>
    </row>
    <row r="1883" spans="1:4">
      <c r="A1883" s="97" t="s">
        <v>2146</v>
      </c>
      <c r="B1883" s="97">
        <v>9212317521</v>
      </c>
      <c r="C1883" s="97" t="s">
        <v>2112</v>
      </c>
      <c r="D1883" s="47">
        <v>155863</v>
      </c>
    </row>
    <row r="1884" spans="1:4">
      <c r="A1884" s="97" t="s">
        <v>2147</v>
      </c>
      <c r="B1884" s="97">
        <v>9971911137</v>
      </c>
      <c r="C1884" s="97" t="s">
        <v>2118</v>
      </c>
      <c r="D1884" s="47">
        <v>310134</v>
      </c>
    </row>
    <row r="1885" spans="1:4">
      <c r="A1885" s="97" t="s">
        <v>2148</v>
      </c>
      <c r="B1885" s="97">
        <v>7553652355</v>
      </c>
      <c r="C1885" s="97" t="s">
        <v>2118</v>
      </c>
      <c r="D1885" s="47">
        <v>314987</v>
      </c>
    </row>
    <row r="1886" spans="1:4">
      <c r="A1886" s="97" t="s">
        <v>2149</v>
      </c>
      <c r="B1886" s="97">
        <v>9971723595</v>
      </c>
      <c r="C1886" s="97" t="s">
        <v>2112</v>
      </c>
      <c r="D1886" s="47">
        <v>455731</v>
      </c>
    </row>
    <row r="1887" spans="1:4">
      <c r="A1887" s="97" t="s">
        <v>2150</v>
      </c>
      <c r="B1887" s="97">
        <v>9545521977</v>
      </c>
      <c r="C1887" s="97" t="s">
        <v>2118</v>
      </c>
      <c r="D1887" s="47">
        <v>268296</v>
      </c>
    </row>
    <row r="1888" spans="1:4">
      <c r="A1888" s="97" t="s">
        <v>2151</v>
      </c>
      <c r="B1888" s="97">
        <v>9871219411</v>
      </c>
      <c r="C1888" s="97" t="s">
        <v>2118</v>
      </c>
      <c r="D1888" s="47">
        <v>383149</v>
      </c>
    </row>
    <row r="1889" spans="1:4">
      <c r="A1889" s="97" t="s">
        <v>674</v>
      </c>
      <c r="B1889" s="97">
        <v>9268135418</v>
      </c>
      <c r="C1889" s="97" t="s">
        <v>2118</v>
      </c>
      <c r="D1889" s="47">
        <v>166406</v>
      </c>
    </row>
    <row r="1890" spans="1:4">
      <c r="A1890" s="97" t="s">
        <v>2152</v>
      </c>
      <c r="B1890" s="97">
        <v>9811153535</v>
      </c>
      <c r="C1890" s="97" t="s">
        <v>2118</v>
      </c>
      <c r="D1890" s="47">
        <v>102111</v>
      </c>
    </row>
    <row r="1891" spans="1:4">
      <c r="A1891" s="97" t="s">
        <v>2153</v>
      </c>
      <c r="B1891" s="97">
        <v>9565321615</v>
      </c>
      <c r="C1891" s="97" t="s">
        <v>2118</v>
      </c>
      <c r="D1891" s="47">
        <v>391731</v>
      </c>
    </row>
    <row r="1892" spans="1:4">
      <c r="A1892" s="97" t="s">
        <v>2154</v>
      </c>
      <c r="B1892" s="97">
        <v>9815631612</v>
      </c>
      <c r="C1892" s="97" t="s">
        <v>2112</v>
      </c>
      <c r="D1892" s="47">
        <v>224058</v>
      </c>
    </row>
    <row r="1893" spans="1:4">
      <c r="A1893" s="97" t="s">
        <v>2155</v>
      </c>
      <c r="B1893" s="97">
        <v>9811479985</v>
      </c>
      <c r="C1893" s="97" t="s">
        <v>2118</v>
      </c>
      <c r="D1893" s="47">
        <v>447401</v>
      </c>
    </row>
    <row r="1894" spans="1:4">
      <c r="A1894" s="97" t="s">
        <v>2156</v>
      </c>
      <c r="B1894" s="97">
        <v>9899255195</v>
      </c>
      <c r="C1894" s="97" t="s">
        <v>2118</v>
      </c>
      <c r="D1894" s="47">
        <v>387038</v>
      </c>
    </row>
    <row r="1895" spans="1:4">
      <c r="A1895" s="97" t="s">
        <v>2157</v>
      </c>
      <c r="B1895" s="97">
        <v>9355135479</v>
      </c>
      <c r="C1895" s="97" t="s">
        <v>2112</v>
      </c>
      <c r="D1895" s="47">
        <v>299343</v>
      </c>
    </row>
    <row r="1896" spans="1:4">
      <c r="A1896" s="97" t="s">
        <v>2158</v>
      </c>
      <c r="B1896" s="97">
        <v>9871154643</v>
      </c>
      <c r="C1896" s="97" t="s">
        <v>2112</v>
      </c>
      <c r="D1896" s="47">
        <v>163591</v>
      </c>
    </row>
    <row r="1897" spans="1:4">
      <c r="A1897" s="97" t="s">
        <v>2159</v>
      </c>
      <c r="B1897" s="97">
        <v>9818866943</v>
      </c>
      <c r="C1897" s="97" t="s">
        <v>2118</v>
      </c>
      <c r="D1897" s="47">
        <v>105238</v>
      </c>
    </row>
    <row r="1898" spans="1:4">
      <c r="A1898" s="97" t="s">
        <v>2160</v>
      </c>
      <c r="B1898" s="97">
        <v>9213335562</v>
      </c>
      <c r="C1898" s="97" t="s">
        <v>2118</v>
      </c>
      <c r="D1898" s="47">
        <v>203090</v>
      </c>
    </row>
    <row r="1899" spans="1:4">
      <c r="A1899" s="97" t="s">
        <v>2161</v>
      </c>
      <c r="B1899" s="97">
        <v>9815156841</v>
      </c>
      <c r="C1899" s="97" t="s">
        <v>2118</v>
      </c>
      <c r="D1899" s="47">
        <v>457067</v>
      </c>
    </row>
    <row r="1900" spans="1:4">
      <c r="A1900" s="97" t="s">
        <v>2162</v>
      </c>
      <c r="B1900" s="97">
        <v>9565259953</v>
      </c>
      <c r="C1900" s="97" t="s">
        <v>2112</v>
      </c>
      <c r="D1900" s="47">
        <v>338521</v>
      </c>
    </row>
    <row r="1901" spans="1:4">
      <c r="A1901" s="97" t="s">
        <v>2163</v>
      </c>
      <c r="B1901" s="97">
        <v>9255857656</v>
      </c>
      <c r="C1901" s="97" t="s">
        <v>2118</v>
      </c>
      <c r="D1901" s="47">
        <v>142293</v>
      </c>
    </row>
    <row r="1902" spans="1:4">
      <c r="A1902" s="97" t="s">
        <v>2164</v>
      </c>
      <c r="B1902" s="97">
        <v>9718555945</v>
      </c>
      <c r="C1902" s="97" t="s">
        <v>2112</v>
      </c>
      <c r="D1902" s="47">
        <v>129798</v>
      </c>
    </row>
    <row r="1903" spans="1:4">
      <c r="A1903" s="97" t="s">
        <v>2165</v>
      </c>
      <c r="B1903" s="97">
        <v>9873811358</v>
      </c>
      <c r="C1903" s="97" t="s">
        <v>2112</v>
      </c>
      <c r="D1903" s="47">
        <v>321456</v>
      </c>
    </row>
    <row r="1904" spans="1:4">
      <c r="A1904" s="97" t="s">
        <v>576</v>
      </c>
      <c r="B1904" s="97">
        <v>9911795774</v>
      </c>
      <c r="C1904" s="97" t="s">
        <v>2112</v>
      </c>
      <c r="D1904" s="47">
        <v>344875</v>
      </c>
    </row>
    <row r="1905" spans="1:4">
      <c r="A1905" s="97" t="s">
        <v>2166</v>
      </c>
      <c r="B1905" s="97">
        <v>9868199535</v>
      </c>
      <c r="C1905" s="97" t="s">
        <v>2112</v>
      </c>
      <c r="D1905" s="47">
        <v>289054</v>
      </c>
    </row>
    <row r="1906" spans="1:4">
      <c r="A1906" s="97" t="s">
        <v>2167</v>
      </c>
      <c r="B1906" s="97">
        <v>9958291855</v>
      </c>
      <c r="C1906" s="97" t="s">
        <v>2112</v>
      </c>
      <c r="D1906" s="47">
        <v>437157</v>
      </c>
    </row>
    <row r="1907" spans="1:4">
      <c r="A1907" s="97" t="s">
        <v>2168</v>
      </c>
      <c r="B1907" s="97">
        <v>9815872985</v>
      </c>
      <c r="C1907" s="97" t="s">
        <v>2112</v>
      </c>
      <c r="D1907" s="47">
        <v>142297</v>
      </c>
    </row>
    <row r="1908" spans="1:4">
      <c r="A1908" s="97" t="s">
        <v>2169</v>
      </c>
      <c r="B1908" s="97">
        <v>9811129183</v>
      </c>
      <c r="C1908" s="97" t="s">
        <v>2112</v>
      </c>
      <c r="D1908" s="47">
        <v>209084</v>
      </c>
    </row>
    <row r="1909" spans="1:4">
      <c r="A1909" s="97" t="s">
        <v>2170</v>
      </c>
      <c r="B1909" s="97">
        <v>9899457555</v>
      </c>
      <c r="C1909" s="97" t="s">
        <v>2112</v>
      </c>
      <c r="D1909" s="47">
        <v>293881</v>
      </c>
    </row>
    <row r="1910" spans="1:4">
      <c r="A1910" s="97" t="s">
        <v>2171</v>
      </c>
      <c r="B1910" s="97">
        <v>9815858228</v>
      </c>
      <c r="C1910" s="97" t="s">
        <v>2118</v>
      </c>
      <c r="D1910" s="47">
        <v>340148</v>
      </c>
    </row>
    <row r="1911" spans="1:4">
      <c r="A1911" s="97" t="s">
        <v>2172</v>
      </c>
      <c r="B1911" s="97">
        <v>9212381835</v>
      </c>
      <c r="C1911" s="97" t="s">
        <v>2118</v>
      </c>
      <c r="D1911" s="47">
        <v>245190</v>
      </c>
    </row>
    <row r="1912" spans="1:4">
      <c r="A1912" s="97" t="s">
        <v>2173</v>
      </c>
      <c r="B1912" s="97">
        <v>9818544424</v>
      </c>
      <c r="C1912" s="97" t="s">
        <v>2118</v>
      </c>
      <c r="D1912" s="47">
        <v>466298</v>
      </c>
    </row>
    <row r="1913" spans="1:4">
      <c r="A1913" s="97" t="s">
        <v>2174</v>
      </c>
      <c r="B1913" s="97">
        <v>9911677556</v>
      </c>
      <c r="C1913" s="97" t="s">
        <v>2118</v>
      </c>
      <c r="D1913" s="47">
        <v>120677</v>
      </c>
    </row>
    <row r="1914" spans="1:4">
      <c r="A1914" s="97" t="s">
        <v>2175</v>
      </c>
      <c r="B1914" s="97">
        <v>9278691445</v>
      </c>
      <c r="C1914" s="97" t="s">
        <v>2118</v>
      </c>
      <c r="D1914" s="47">
        <v>283446</v>
      </c>
    </row>
    <row r="1915" spans="1:4">
      <c r="A1915" s="97" t="s">
        <v>2176</v>
      </c>
      <c r="B1915" s="97">
        <v>9899676751</v>
      </c>
      <c r="C1915" s="97" t="s">
        <v>2112</v>
      </c>
      <c r="D1915" s="47">
        <v>165090</v>
      </c>
    </row>
    <row r="1916" spans="1:4">
      <c r="A1916" s="97" t="s">
        <v>2177</v>
      </c>
      <c r="B1916" s="97">
        <v>9315568822</v>
      </c>
      <c r="C1916" s="97" t="s">
        <v>2118</v>
      </c>
      <c r="D1916" s="47">
        <v>322567</v>
      </c>
    </row>
    <row r="1917" spans="1:4">
      <c r="A1917" s="97" t="s">
        <v>2178</v>
      </c>
      <c r="B1917" s="97">
        <v>9289313755</v>
      </c>
      <c r="C1917" s="97" t="s">
        <v>2118</v>
      </c>
      <c r="D1917" s="47">
        <v>399375</v>
      </c>
    </row>
    <row r="1918" spans="1:4">
      <c r="A1918" s="97" t="s">
        <v>2179</v>
      </c>
      <c r="B1918" s="97">
        <v>8865456854</v>
      </c>
      <c r="C1918" s="97" t="s">
        <v>2118</v>
      </c>
      <c r="D1918" s="47">
        <v>262732</v>
      </c>
    </row>
    <row r="1919" spans="1:4">
      <c r="A1919" s="97" t="s">
        <v>2180</v>
      </c>
      <c r="B1919" s="97">
        <v>9899321525</v>
      </c>
      <c r="C1919" s="97" t="s">
        <v>2112</v>
      </c>
      <c r="D1919" s="47">
        <v>392020</v>
      </c>
    </row>
    <row r="1920" spans="1:4">
      <c r="A1920" s="97" t="s">
        <v>2181</v>
      </c>
      <c r="B1920" s="97">
        <v>9711224645</v>
      </c>
      <c r="C1920" s="97" t="s">
        <v>2118</v>
      </c>
      <c r="D1920" s="47">
        <v>365091</v>
      </c>
    </row>
    <row r="1921" spans="1:4">
      <c r="A1921" s="97" t="s">
        <v>2182</v>
      </c>
      <c r="B1921" s="97">
        <v>9211353645</v>
      </c>
      <c r="C1921" s="97" t="s">
        <v>2118</v>
      </c>
      <c r="D1921" s="47">
        <v>165705</v>
      </c>
    </row>
    <row r="1922" spans="1:4">
      <c r="A1922" s="97" t="s">
        <v>2183</v>
      </c>
      <c r="B1922" s="97">
        <v>9873414597</v>
      </c>
      <c r="C1922" s="97" t="s">
        <v>2118</v>
      </c>
      <c r="D1922" s="47">
        <v>373359</v>
      </c>
    </row>
    <row r="1923" spans="1:4">
      <c r="A1923" s="97" t="s">
        <v>610</v>
      </c>
      <c r="B1923" s="97">
        <v>9582534131</v>
      </c>
      <c r="C1923" s="97" t="s">
        <v>2118</v>
      </c>
      <c r="D1923" s="47">
        <v>164232</v>
      </c>
    </row>
    <row r="1924" spans="1:4">
      <c r="A1924" s="97" t="s">
        <v>2184</v>
      </c>
      <c r="B1924" s="97">
        <v>9811837857</v>
      </c>
      <c r="C1924" s="97" t="s">
        <v>2118</v>
      </c>
      <c r="D1924" s="47">
        <v>359567</v>
      </c>
    </row>
    <row r="1925" spans="1:4">
      <c r="A1925" s="97" t="s">
        <v>2185</v>
      </c>
      <c r="B1925" s="97">
        <v>9811155435</v>
      </c>
      <c r="C1925" s="97" t="s">
        <v>2118</v>
      </c>
      <c r="D1925" s="47">
        <v>391131</v>
      </c>
    </row>
    <row r="1926" spans="1:4">
      <c r="A1926" s="97" t="s">
        <v>2186</v>
      </c>
      <c r="B1926" s="97">
        <v>9655725678</v>
      </c>
      <c r="C1926" s="97" t="s">
        <v>2118</v>
      </c>
      <c r="D1926" s="47">
        <v>132499</v>
      </c>
    </row>
    <row r="1927" spans="1:4">
      <c r="A1927" s="97" t="s">
        <v>2187</v>
      </c>
      <c r="B1927" s="97">
        <v>8855228285</v>
      </c>
      <c r="C1927" s="97" t="s">
        <v>2118</v>
      </c>
      <c r="D1927" s="47">
        <v>390239</v>
      </c>
    </row>
    <row r="1928" spans="1:4">
      <c r="A1928" s="97" t="s">
        <v>2188</v>
      </c>
      <c r="B1928" s="97">
        <v>9811445528</v>
      </c>
      <c r="C1928" s="97" t="s">
        <v>2112</v>
      </c>
      <c r="D1928" s="47">
        <v>495391</v>
      </c>
    </row>
    <row r="1929" spans="1:4">
      <c r="A1929" s="97" t="s">
        <v>2189</v>
      </c>
      <c r="B1929" s="97">
        <v>9915776232</v>
      </c>
      <c r="C1929" s="97" t="s">
        <v>2118</v>
      </c>
      <c r="D1929" s="47">
        <v>136228</v>
      </c>
    </row>
    <row r="1930" spans="1:4">
      <c r="A1930" s="97" t="s">
        <v>2190</v>
      </c>
      <c r="B1930" s="97">
        <v>9999292677</v>
      </c>
      <c r="C1930" s="97" t="s">
        <v>2118</v>
      </c>
      <c r="D1930" s="47">
        <v>213633</v>
      </c>
    </row>
    <row r="1931" spans="1:4">
      <c r="A1931" s="97" t="s">
        <v>2191</v>
      </c>
      <c r="B1931" s="97">
        <v>9215599594</v>
      </c>
      <c r="C1931" s="97" t="s">
        <v>2118</v>
      </c>
      <c r="D1931" s="47">
        <v>150131</v>
      </c>
    </row>
    <row r="1932" spans="1:4">
      <c r="A1932" s="97" t="s">
        <v>2192</v>
      </c>
      <c r="B1932" s="97">
        <v>9811523564</v>
      </c>
      <c r="C1932" s="97" t="s">
        <v>2118</v>
      </c>
      <c r="D1932" s="47">
        <v>277119</v>
      </c>
    </row>
    <row r="1933" spans="1:4">
      <c r="A1933" s="97" t="s">
        <v>2193</v>
      </c>
      <c r="B1933" s="97">
        <v>9711166212</v>
      </c>
      <c r="C1933" s="97" t="s">
        <v>2112</v>
      </c>
      <c r="D1933" s="47">
        <v>364112</v>
      </c>
    </row>
    <row r="1934" spans="1:4">
      <c r="A1934" s="97" t="s">
        <v>2194</v>
      </c>
      <c r="B1934" s="97">
        <v>9355882214</v>
      </c>
      <c r="C1934" s="97" t="s">
        <v>2118</v>
      </c>
      <c r="D1934" s="47">
        <v>173031</v>
      </c>
    </row>
    <row r="1935" spans="1:4">
      <c r="A1935" s="97" t="s">
        <v>2195</v>
      </c>
      <c r="B1935" s="97">
        <v>9711825992</v>
      </c>
      <c r="C1935" s="97" t="s">
        <v>2112</v>
      </c>
      <c r="D1935" s="47">
        <v>362044</v>
      </c>
    </row>
    <row r="1936" spans="1:4">
      <c r="A1936" s="97" t="s">
        <v>2196</v>
      </c>
      <c r="B1936" s="97">
        <v>9871497571</v>
      </c>
      <c r="C1936" s="97" t="s">
        <v>2112</v>
      </c>
      <c r="D1936" s="47">
        <v>423952</v>
      </c>
    </row>
    <row r="1937" spans="1:4">
      <c r="A1937" s="97" t="s">
        <v>2197</v>
      </c>
      <c r="B1937" s="97">
        <v>9811385555</v>
      </c>
      <c r="C1937" s="97" t="s">
        <v>2118</v>
      </c>
      <c r="D1937" s="47">
        <v>260633</v>
      </c>
    </row>
    <row r="1938" spans="1:4">
      <c r="A1938" s="97" t="s">
        <v>2198</v>
      </c>
      <c r="B1938" s="97">
        <v>9311144111</v>
      </c>
      <c r="C1938" s="97" t="s">
        <v>2118</v>
      </c>
      <c r="D1938" s="47">
        <v>143145</v>
      </c>
    </row>
    <row r="1939" spans="1:4">
      <c r="A1939" s="97" t="s">
        <v>2199</v>
      </c>
      <c r="B1939" s="97">
        <v>9212793365</v>
      </c>
      <c r="C1939" s="97" t="s">
        <v>2118</v>
      </c>
      <c r="D1939" s="47">
        <v>459083</v>
      </c>
    </row>
    <row r="1940" spans="1:4">
      <c r="A1940" s="97" t="s">
        <v>2166</v>
      </c>
      <c r="B1940" s="97">
        <v>9868664281</v>
      </c>
      <c r="C1940" s="97" t="s">
        <v>2112</v>
      </c>
      <c r="D1940" s="47">
        <v>313373</v>
      </c>
    </row>
    <row r="1941" spans="1:4">
      <c r="A1941" s="97" t="s">
        <v>2200</v>
      </c>
      <c r="B1941" s="97">
        <v>9971664777</v>
      </c>
      <c r="C1941" s="97" t="s">
        <v>2112</v>
      </c>
      <c r="D1941" s="47">
        <v>362321</v>
      </c>
    </row>
    <row r="1942" spans="1:4">
      <c r="A1942" s="97" t="s">
        <v>2201</v>
      </c>
      <c r="B1942" s="97">
        <v>9565738557</v>
      </c>
      <c r="C1942" s="97" t="s">
        <v>2112</v>
      </c>
      <c r="D1942" s="47">
        <v>485182</v>
      </c>
    </row>
    <row r="1943" spans="1:4">
      <c r="A1943" s="97" t="s">
        <v>2202</v>
      </c>
      <c r="B1943" s="97">
        <v>8882922888</v>
      </c>
      <c r="C1943" s="97" t="s">
        <v>2118</v>
      </c>
      <c r="D1943" s="47">
        <v>420526</v>
      </c>
    </row>
    <row r="1944" spans="1:4">
      <c r="A1944" s="97" t="s">
        <v>2203</v>
      </c>
      <c r="B1944" s="97">
        <v>9999274788</v>
      </c>
      <c r="C1944" s="97" t="s">
        <v>2112</v>
      </c>
      <c r="D1944" s="47">
        <v>445973</v>
      </c>
    </row>
    <row r="1945" spans="1:4">
      <c r="A1945" s="97" t="s">
        <v>2204</v>
      </c>
      <c r="B1945" s="97">
        <v>9815161991</v>
      </c>
      <c r="C1945" s="97" t="s">
        <v>2118</v>
      </c>
      <c r="D1945" s="47">
        <v>105278</v>
      </c>
    </row>
    <row r="1946" spans="1:4">
      <c r="A1946" s="97" t="s">
        <v>2205</v>
      </c>
      <c r="B1946" s="97">
        <v>9868393115</v>
      </c>
      <c r="C1946" s="97" t="s">
        <v>2112</v>
      </c>
      <c r="D1946" s="47">
        <v>352478</v>
      </c>
    </row>
    <row r="1947" spans="1:4">
      <c r="A1947" s="97" t="s">
        <v>2206</v>
      </c>
      <c r="B1947" s="97">
        <v>9995929518</v>
      </c>
      <c r="C1947" s="97" t="s">
        <v>2112</v>
      </c>
      <c r="D1947" s="47">
        <v>187234</v>
      </c>
    </row>
    <row r="1948" spans="1:4">
      <c r="A1948" s="97" t="s">
        <v>620</v>
      </c>
      <c r="B1948" s="97">
        <v>9717977647</v>
      </c>
      <c r="C1948" s="97" t="s">
        <v>2112</v>
      </c>
      <c r="D1948" s="47">
        <v>249142</v>
      </c>
    </row>
    <row r="1949" spans="1:4">
      <c r="A1949" s="97" t="s">
        <v>2207</v>
      </c>
      <c r="B1949" s="97">
        <v>9818575897</v>
      </c>
      <c r="C1949" s="97" t="s">
        <v>2118</v>
      </c>
      <c r="D1949" s="47">
        <v>321403</v>
      </c>
    </row>
    <row r="1950" spans="1:4">
      <c r="A1950" s="97" t="s">
        <v>2208</v>
      </c>
      <c r="B1950" s="97">
        <v>9215834596</v>
      </c>
      <c r="C1950" s="97" t="s">
        <v>2118</v>
      </c>
      <c r="D1950" s="47">
        <v>294894</v>
      </c>
    </row>
    <row r="1951" spans="1:4">
      <c r="A1951" s="97" t="s">
        <v>2209</v>
      </c>
      <c r="B1951" s="97">
        <v>9215533152</v>
      </c>
      <c r="C1951" s="97" t="s">
        <v>2118</v>
      </c>
      <c r="D1951" s="47">
        <v>417300</v>
      </c>
    </row>
    <row r="1952" spans="1:4">
      <c r="A1952" s="97" t="s">
        <v>2210</v>
      </c>
      <c r="B1952" s="97">
        <v>9655331815</v>
      </c>
      <c r="C1952" s="97" t="s">
        <v>2112</v>
      </c>
      <c r="D1952" s="47">
        <v>465960</v>
      </c>
    </row>
    <row r="1953" spans="1:4">
      <c r="A1953" s="97" t="s">
        <v>685</v>
      </c>
      <c r="B1953" s="97">
        <v>9213515936</v>
      </c>
      <c r="C1953" s="97" t="s">
        <v>2118</v>
      </c>
      <c r="D1953" s="47">
        <v>378523</v>
      </c>
    </row>
    <row r="1954" spans="1:4">
      <c r="A1954" s="97" t="s">
        <v>2211</v>
      </c>
      <c r="B1954" s="97">
        <v>9211577527</v>
      </c>
      <c r="C1954" s="97" t="s">
        <v>2118</v>
      </c>
      <c r="D1954" s="47">
        <v>350638</v>
      </c>
    </row>
    <row r="1955" spans="1:4">
      <c r="A1955" s="97" t="s">
        <v>2212</v>
      </c>
      <c r="B1955" s="97">
        <v>9716545145</v>
      </c>
      <c r="C1955" s="97" t="s">
        <v>2112</v>
      </c>
      <c r="D1955" s="47">
        <v>492163</v>
      </c>
    </row>
    <row r="1956" spans="1:4">
      <c r="A1956" s="97" t="s">
        <v>2213</v>
      </c>
      <c r="B1956" s="97">
        <v>9915588388</v>
      </c>
      <c r="C1956" s="97" t="s">
        <v>2112</v>
      </c>
      <c r="D1956" s="47">
        <v>266451</v>
      </c>
    </row>
    <row r="1957" spans="1:4">
      <c r="A1957" s="97" t="s">
        <v>2214</v>
      </c>
      <c r="B1957" s="97">
        <v>9212111226</v>
      </c>
      <c r="C1957" s="97" t="s">
        <v>2118</v>
      </c>
      <c r="D1957" s="47">
        <v>404880</v>
      </c>
    </row>
    <row r="1958" spans="1:4">
      <c r="A1958" s="97" t="s">
        <v>2215</v>
      </c>
      <c r="B1958" s="97">
        <v>9818698617</v>
      </c>
      <c r="C1958" s="97" t="s">
        <v>2112</v>
      </c>
      <c r="D1958" s="47">
        <v>145545</v>
      </c>
    </row>
    <row r="1959" spans="1:4">
      <c r="A1959" s="97" t="s">
        <v>2216</v>
      </c>
      <c r="B1959" s="97">
        <v>9818686262</v>
      </c>
      <c r="C1959" s="97" t="s">
        <v>2118</v>
      </c>
      <c r="D1959" s="47">
        <v>117665</v>
      </c>
    </row>
    <row r="1960" spans="1:4">
      <c r="A1960" s="97" t="s">
        <v>2217</v>
      </c>
      <c r="B1960" s="97">
        <v>9815555264</v>
      </c>
      <c r="C1960" s="97" t="s">
        <v>2118</v>
      </c>
      <c r="D1960" s="47">
        <v>485435</v>
      </c>
    </row>
    <row r="1961" spans="1:4">
      <c r="A1961" s="97" t="s">
        <v>2218</v>
      </c>
      <c r="B1961" s="97">
        <v>9212223354</v>
      </c>
      <c r="C1961" s="97" t="s">
        <v>2112</v>
      </c>
      <c r="D1961" s="47">
        <v>246206</v>
      </c>
    </row>
    <row r="1962" spans="1:4">
      <c r="A1962" s="97" t="s">
        <v>2219</v>
      </c>
      <c r="B1962" s="97">
        <v>9718772275</v>
      </c>
      <c r="C1962" s="97" t="s">
        <v>2118</v>
      </c>
      <c r="D1962" s="47">
        <v>207429</v>
      </c>
    </row>
    <row r="1963" spans="1:4">
      <c r="A1963" s="97" t="s">
        <v>2220</v>
      </c>
      <c r="B1963" s="97">
        <v>9654117544</v>
      </c>
      <c r="C1963" s="97" t="s">
        <v>2112</v>
      </c>
      <c r="D1963" s="47">
        <v>382855</v>
      </c>
    </row>
    <row r="1964" spans="1:4">
      <c r="A1964" s="97" t="s">
        <v>2221</v>
      </c>
      <c r="B1964" s="97">
        <v>9212175425</v>
      </c>
      <c r="C1964" s="97" t="s">
        <v>2112</v>
      </c>
      <c r="D1964" s="47">
        <v>177084</v>
      </c>
    </row>
    <row r="1965" spans="1:4">
      <c r="A1965" s="97" t="s">
        <v>2222</v>
      </c>
      <c r="B1965" s="97">
        <v>9873884553</v>
      </c>
      <c r="C1965" s="97" t="s">
        <v>2112</v>
      </c>
      <c r="D1965" s="47">
        <v>484519</v>
      </c>
    </row>
    <row r="1966" spans="1:4">
      <c r="A1966" s="97" t="s">
        <v>2199</v>
      </c>
      <c r="B1966" s="97">
        <v>9815954335</v>
      </c>
      <c r="C1966" s="97" t="s">
        <v>2112</v>
      </c>
      <c r="D1966" s="47">
        <v>158571</v>
      </c>
    </row>
    <row r="1967" spans="1:4">
      <c r="A1967" s="97" t="s">
        <v>2223</v>
      </c>
      <c r="B1967" s="97">
        <v>9311676555</v>
      </c>
      <c r="C1967" s="97" t="s">
        <v>2112</v>
      </c>
      <c r="D1967" s="47">
        <v>266285</v>
      </c>
    </row>
    <row r="1968" spans="1:4">
      <c r="A1968" s="97" t="s">
        <v>2224</v>
      </c>
      <c r="B1968" s="97">
        <v>9545164545</v>
      </c>
      <c r="C1968" s="97" t="s">
        <v>2112</v>
      </c>
      <c r="D1968" s="47">
        <v>149549</v>
      </c>
    </row>
    <row r="1969" spans="1:4">
      <c r="A1969" s="97" t="s">
        <v>2225</v>
      </c>
      <c r="B1969" s="97">
        <v>9818448484</v>
      </c>
      <c r="C1969" s="97" t="s">
        <v>2112</v>
      </c>
      <c r="D1969" s="47">
        <v>457918</v>
      </c>
    </row>
    <row r="1970" spans="1:4">
      <c r="A1970" s="97" t="s">
        <v>2226</v>
      </c>
      <c r="B1970" s="97">
        <v>9255162726</v>
      </c>
      <c r="C1970" s="97" t="s">
        <v>2112</v>
      </c>
      <c r="D1970" s="47">
        <v>365567</v>
      </c>
    </row>
    <row r="1971" spans="1:4">
      <c r="A1971" s="97" t="s">
        <v>2227</v>
      </c>
      <c r="B1971" s="97">
        <v>9565531239</v>
      </c>
      <c r="C1971" s="97" t="s">
        <v>2112</v>
      </c>
      <c r="D1971" s="47">
        <v>425040</v>
      </c>
    </row>
    <row r="1972" spans="1:4">
      <c r="A1972" s="97" t="s">
        <v>2228</v>
      </c>
      <c r="B1972" s="97">
        <v>8852176788</v>
      </c>
      <c r="C1972" s="97" t="s">
        <v>2112</v>
      </c>
      <c r="D1972" s="47">
        <v>297708</v>
      </c>
    </row>
    <row r="1973" spans="1:4">
      <c r="A1973" s="97" t="s">
        <v>2229</v>
      </c>
      <c r="B1973" s="97">
        <v>9815675567</v>
      </c>
      <c r="C1973" s="97" t="s">
        <v>2112</v>
      </c>
      <c r="D1973" s="47">
        <v>435753</v>
      </c>
    </row>
    <row r="1974" spans="1:4">
      <c r="A1974" s="97" t="s">
        <v>2230</v>
      </c>
      <c r="B1974" s="97">
        <v>8285913135</v>
      </c>
      <c r="C1974" s="97" t="s">
        <v>2112</v>
      </c>
      <c r="D1974" s="47">
        <v>373273</v>
      </c>
    </row>
    <row r="1975" spans="1:4">
      <c r="A1975" s="97" t="s">
        <v>2231</v>
      </c>
      <c r="B1975" s="97">
        <v>7838785354</v>
      </c>
      <c r="C1975" s="97" t="s">
        <v>2112</v>
      </c>
      <c r="D1975" s="47">
        <v>371901</v>
      </c>
    </row>
    <row r="1976" spans="1:4">
      <c r="A1976" s="97" t="s">
        <v>2232</v>
      </c>
      <c r="B1976" s="97">
        <v>9711755572</v>
      </c>
      <c r="C1976" s="97" t="s">
        <v>2112</v>
      </c>
      <c r="D1976" s="47">
        <v>370806</v>
      </c>
    </row>
    <row r="1977" spans="1:4">
      <c r="A1977" s="97" t="s">
        <v>2233</v>
      </c>
      <c r="B1977" s="97">
        <v>9871692458</v>
      </c>
      <c r="C1977" s="97" t="s">
        <v>2112</v>
      </c>
      <c r="D1977" s="47">
        <v>401543</v>
      </c>
    </row>
    <row r="1978" spans="1:4">
      <c r="A1978" s="97" t="s">
        <v>2234</v>
      </c>
      <c r="B1978" s="97">
        <v>9811925616</v>
      </c>
      <c r="C1978" s="97" t="s">
        <v>2112</v>
      </c>
      <c r="D1978" s="47">
        <v>195949</v>
      </c>
    </row>
    <row r="1979" spans="1:4">
      <c r="A1979" s="97" t="s">
        <v>2235</v>
      </c>
      <c r="B1979" s="97">
        <v>9255623622</v>
      </c>
      <c r="C1979" s="97" t="s">
        <v>2112</v>
      </c>
      <c r="D1979" s="47">
        <v>230025</v>
      </c>
    </row>
    <row r="1980" spans="1:4">
      <c r="A1980" s="97" t="s">
        <v>2236</v>
      </c>
      <c r="B1980" s="97">
        <v>9811529743</v>
      </c>
      <c r="C1980" s="97" t="s">
        <v>2112</v>
      </c>
      <c r="D1980" s="47">
        <v>117466</v>
      </c>
    </row>
    <row r="1981" spans="1:4">
      <c r="A1981" s="97" t="s">
        <v>2237</v>
      </c>
      <c r="B1981" s="97">
        <v>9868764669</v>
      </c>
      <c r="C1981" s="97" t="s">
        <v>2112</v>
      </c>
      <c r="D1981" s="47">
        <v>217880</v>
      </c>
    </row>
    <row r="1982" spans="1:4">
      <c r="A1982" s="97" t="s">
        <v>2238</v>
      </c>
      <c r="B1982" s="97">
        <v>9255856859</v>
      </c>
      <c r="C1982" s="97" t="s">
        <v>2112</v>
      </c>
      <c r="D1982" s="47">
        <v>269687</v>
      </c>
    </row>
    <row r="1983" spans="1:4">
      <c r="A1983" s="97" t="s">
        <v>2239</v>
      </c>
      <c r="B1983" s="97">
        <v>9873624959</v>
      </c>
      <c r="C1983" s="97" t="s">
        <v>2112</v>
      </c>
      <c r="D1983" s="47">
        <v>295796</v>
      </c>
    </row>
    <row r="1984" spans="1:4">
      <c r="A1984" s="97" t="s">
        <v>2240</v>
      </c>
      <c r="B1984" s="97">
        <v>8826283439</v>
      </c>
      <c r="C1984" s="97" t="s">
        <v>2112</v>
      </c>
      <c r="D1984" s="47">
        <v>213728</v>
      </c>
    </row>
    <row r="1985" spans="1:4">
      <c r="A1985" s="97" t="s">
        <v>2241</v>
      </c>
      <c r="B1985" s="97">
        <v>9565554533</v>
      </c>
      <c r="C1985" s="97" t="s">
        <v>2112</v>
      </c>
      <c r="D1985" s="47">
        <v>355335</v>
      </c>
    </row>
    <row r="1986" spans="1:4">
      <c r="A1986" s="97" t="s">
        <v>2242</v>
      </c>
      <c r="B1986" s="97">
        <v>9315558185</v>
      </c>
      <c r="C1986" s="97" t="s">
        <v>2112</v>
      </c>
      <c r="D1986" s="47">
        <v>484893</v>
      </c>
    </row>
    <row r="1987" spans="1:4">
      <c r="A1987" s="97" t="s">
        <v>2243</v>
      </c>
      <c r="B1987" s="97">
        <v>9717134918</v>
      </c>
      <c r="C1987" s="97" t="s">
        <v>2112</v>
      </c>
      <c r="D1987" s="47">
        <v>121782</v>
      </c>
    </row>
    <row r="1988" spans="1:4">
      <c r="A1988" s="97" t="s">
        <v>2244</v>
      </c>
      <c r="B1988" s="97">
        <v>8135374355</v>
      </c>
      <c r="C1988" s="97" t="s">
        <v>2112</v>
      </c>
      <c r="D1988" s="47">
        <v>369403</v>
      </c>
    </row>
    <row r="1989" spans="1:4">
      <c r="A1989" s="97" t="s">
        <v>2113</v>
      </c>
      <c r="B1989" s="97">
        <v>9211517455</v>
      </c>
      <c r="C1989" s="97" t="s">
        <v>2112</v>
      </c>
      <c r="D1989" s="47">
        <v>186824</v>
      </c>
    </row>
    <row r="1990" spans="1:4">
      <c r="A1990" s="97" t="s">
        <v>2245</v>
      </c>
      <c r="B1990" s="97">
        <v>9873677615</v>
      </c>
      <c r="C1990" s="97" t="s">
        <v>442</v>
      </c>
      <c r="D1990" s="47">
        <v>447098</v>
      </c>
    </row>
    <row r="1991" spans="1:4">
      <c r="A1991" s="97" t="s">
        <v>2246</v>
      </c>
      <c r="B1991" s="97">
        <v>9915895593</v>
      </c>
      <c r="C1991" s="97" t="s">
        <v>442</v>
      </c>
      <c r="D1991" s="47">
        <v>464783</v>
      </c>
    </row>
    <row r="1992" spans="1:4">
      <c r="A1992" s="97" t="s">
        <v>2247</v>
      </c>
      <c r="B1992" s="97">
        <v>9811574684</v>
      </c>
      <c r="C1992" s="97" t="s">
        <v>442</v>
      </c>
      <c r="D1992" s="47">
        <v>405628</v>
      </c>
    </row>
    <row r="1993" spans="1:4">
      <c r="A1993" s="97" t="s">
        <v>2248</v>
      </c>
      <c r="B1993" s="97">
        <v>9871278397</v>
      </c>
      <c r="C1993" s="97" t="s">
        <v>442</v>
      </c>
      <c r="D1993" s="47">
        <v>156025</v>
      </c>
    </row>
    <row r="1994" spans="1:4">
      <c r="A1994" s="97" t="s">
        <v>2249</v>
      </c>
      <c r="B1994" s="97">
        <v>9312219561</v>
      </c>
      <c r="C1994" s="97" t="s">
        <v>442</v>
      </c>
      <c r="D1994" s="47">
        <v>302437</v>
      </c>
    </row>
    <row r="1995" spans="1:4">
      <c r="A1995" s="97" t="s">
        <v>2250</v>
      </c>
      <c r="B1995" s="97">
        <v>9899535114</v>
      </c>
      <c r="C1995" s="97" t="s">
        <v>442</v>
      </c>
      <c r="D1995" s="47">
        <v>448038</v>
      </c>
    </row>
    <row r="1996" spans="1:4">
      <c r="A1996" s="97" t="s">
        <v>2251</v>
      </c>
      <c r="B1996" s="97">
        <v>9873845577</v>
      </c>
      <c r="C1996" s="97" t="s">
        <v>442</v>
      </c>
      <c r="D1996" s="47">
        <v>252038</v>
      </c>
    </row>
    <row r="1997" spans="1:4">
      <c r="A1997" s="97" t="s">
        <v>2252</v>
      </c>
      <c r="B1997" s="97">
        <v>9873838354</v>
      </c>
      <c r="C1997" s="97" t="s">
        <v>442</v>
      </c>
      <c r="D1997" s="47">
        <v>498916</v>
      </c>
    </row>
    <row r="1998" spans="1:4">
      <c r="A1998" s="97" t="s">
        <v>2253</v>
      </c>
      <c r="B1998" s="97">
        <v>9815234645</v>
      </c>
      <c r="C1998" s="97" t="s">
        <v>442</v>
      </c>
      <c r="D1998" s="47">
        <v>358137</v>
      </c>
    </row>
    <row r="1999" spans="1:4">
      <c r="A1999" s="97" t="s">
        <v>2254</v>
      </c>
      <c r="B1999" s="97">
        <v>9873515881</v>
      </c>
      <c r="C1999" s="97" t="s">
        <v>442</v>
      </c>
      <c r="D1999" s="47">
        <v>471404</v>
      </c>
    </row>
    <row r="2000" spans="1:4">
      <c r="A2000" s="97" t="s">
        <v>2255</v>
      </c>
      <c r="B2000" s="97">
        <v>9815552755</v>
      </c>
      <c r="C2000" s="97" t="s">
        <v>442</v>
      </c>
      <c r="D2000" s="47">
        <v>308989</v>
      </c>
    </row>
    <row r="2001" spans="1:4">
      <c r="A2001" s="97" t="s">
        <v>2256</v>
      </c>
      <c r="B2001" s="97">
        <v>9815553592</v>
      </c>
      <c r="C2001" s="97" t="s">
        <v>442</v>
      </c>
      <c r="D2001" s="47">
        <v>434662</v>
      </c>
    </row>
    <row r="2002" spans="1:4">
      <c r="A2002" s="97" t="s">
        <v>2257</v>
      </c>
      <c r="B2002" s="97">
        <v>8855225116</v>
      </c>
      <c r="C2002" s="97" t="s">
        <v>442</v>
      </c>
      <c r="D2002" s="47">
        <v>171491</v>
      </c>
    </row>
    <row r="2003" spans="1:4">
      <c r="A2003" s="97" t="s">
        <v>2258</v>
      </c>
      <c r="B2003" s="97">
        <v>9311843765</v>
      </c>
      <c r="C2003" s="97" t="s">
        <v>442</v>
      </c>
      <c r="D2003" s="47">
        <v>274312</v>
      </c>
    </row>
    <row r="2004" spans="1:4">
      <c r="A2004" s="97" t="s">
        <v>2259</v>
      </c>
      <c r="B2004" s="97">
        <v>9999994221</v>
      </c>
      <c r="C2004" s="97" t="s">
        <v>442</v>
      </c>
      <c r="D2004" s="47">
        <v>361370</v>
      </c>
    </row>
    <row r="2005" spans="1:4">
      <c r="A2005" s="97" t="s">
        <v>2260</v>
      </c>
      <c r="B2005" s="97">
        <v>9815574715</v>
      </c>
      <c r="C2005" s="97" t="s">
        <v>442</v>
      </c>
      <c r="D2005" s="47">
        <v>172529</v>
      </c>
    </row>
    <row r="2006" spans="1:4">
      <c r="A2006" s="97" t="s">
        <v>2261</v>
      </c>
      <c r="B2006" s="97">
        <v>9868511763</v>
      </c>
      <c r="C2006" s="97" t="s">
        <v>442</v>
      </c>
      <c r="D2006" s="47">
        <v>364212</v>
      </c>
    </row>
    <row r="2007" spans="1:4">
      <c r="A2007" s="97" t="s">
        <v>2262</v>
      </c>
      <c r="B2007" s="97">
        <v>9871193292</v>
      </c>
      <c r="C2007" s="97" t="s">
        <v>442</v>
      </c>
      <c r="D2007" s="47">
        <v>210716</v>
      </c>
    </row>
    <row r="2008" spans="1:4">
      <c r="A2008" s="97" t="s">
        <v>2263</v>
      </c>
      <c r="B2008" s="97">
        <v>9717418595</v>
      </c>
      <c r="C2008" s="97" t="s">
        <v>442</v>
      </c>
      <c r="D2008" s="47">
        <v>237837</v>
      </c>
    </row>
    <row r="2009" spans="1:4">
      <c r="A2009" s="97" t="s">
        <v>2264</v>
      </c>
      <c r="B2009" s="97">
        <v>9899545533</v>
      </c>
      <c r="C2009" s="97" t="s">
        <v>442</v>
      </c>
      <c r="D2009" s="47">
        <v>448522</v>
      </c>
    </row>
    <row r="2010" spans="1:4">
      <c r="A2010" s="97" t="s">
        <v>2265</v>
      </c>
      <c r="B2010" s="97">
        <v>9815342819</v>
      </c>
      <c r="C2010" s="97" t="s">
        <v>442</v>
      </c>
      <c r="D2010" s="47">
        <v>112149</v>
      </c>
    </row>
    <row r="2011" spans="1:4">
      <c r="A2011" s="97" t="s">
        <v>2266</v>
      </c>
      <c r="B2011" s="97">
        <v>9815413392</v>
      </c>
      <c r="C2011" s="97" t="s">
        <v>442</v>
      </c>
      <c r="D2011" s="47">
        <v>440061</v>
      </c>
    </row>
    <row r="2012" spans="1:4">
      <c r="A2012" s="97" t="s">
        <v>2267</v>
      </c>
      <c r="B2012" s="97">
        <v>9811568556</v>
      </c>
      <c r="C2012" s="97" t="s">
        <v>442</v>
      </c>
      <c r="D2012" s="47">
        <v>109415</v>
      </c>
    </row>
    <row r="2013" spans="1:4">
      <c r="A2013" s="97" t="s">
        <v>2268</v>
      </c>
      <c r="B2013" s="97">
        <v>9815146578</v>
      </c>
      <c r="C2013" s="97" t="s">
        <v>442</v>
      </c>
      <c r="D2013" s="47">
        <v>465655</v>
      </c>
    </row>
    <row r="2014" spans="1:4">
      <c r="A2014" s="97" t="s">
        <v>2269</v>
      </c>
      <c r="B2014" s="97">
        <v>9355365552</v>
      </c>
      <c r="C2014" s="97" t="s">
        <v>442</v>
      </c>
      <c r="D2014" s="47">
        <v>424134</v>
      </c>
    </row>
    <row r="2015" spans="1:4">
      <c r="A2015" s="97" t="s">
        <v>2270</v>
      </c>
      <c r="B2015" s="97">
        <v>9873997793</v>
      </c>
      <c r="C2015" s="97" t="s">
        <v>442</v>
      </c>
      <c r="D2015" s="47">
        <v>142319</v>
      </c>
    </row>
    <row r="2016" spans="1:4">
      <c r="A2016" s="97" t="s">
        <v>2271</v>
      </c>
      <c r="B2016" s="97">
        <v>9971596685</v>
      </c>
      <c r="C2016" s="97" t="s">
        <v>442</v>
      </c>
      <c r="D2016" s="47">
        <v>299095</v>
      </c>
    </row>
    <row r="2017" spans="1:4">
      <c r="A2017" s="97" t="s">
        <v>2272</v>
      </c>
      <c r="B2017" s="97">
        <v>9811122257</v>
      </c>
      <c r="C2017" s="97" t="s">
        <v>442</v>
      </c>
      <c r="D2017" s="47">
        <v>126235</v>
      </c>
    </row>
    <row r="2018" spans="1:4">
      <c r="A2018" s="97" t="s">
        <v>2273</v>
      </c>
      <c r="B2018" s="97">
        <v>9818933975</v>
      </c>
      <c r="C2018" s="97" t="s">
        <v>442</v>
      </c>
      <c r="D2018" s="47">
        <v>221402</v>
      </c>
    </row>
    <row r="2019" spans="1:4">
      <c r="A2019" s="97" t="s">
        <v>2274</v>
      </c>
      <c r="B2019" s="97">
        <v>9315455555</v>
      </c>
      <c r="C2019" s="97" t="s">
        <v>442</v>
      </c>
      <c r="D2019" s="47">
        <v>425722</v>
      </c>
    </row>
    <row r="2020" spans="1:4">
      <c r="A2020" s="97" t="s">
        <v>2275</v>
      </c>
      <c r="B2020" s="97">
        <v>9815557537</v>
      </c>
      <c r="C2020" s="97" t="s">
        <v>442</v>
      </c>
      <c r="D2020" s="47">
        <v>115336</v>
      </c>
    </row>
    <row r="2021" spans="1:4">
      <c r="A2021" s="97" t="s">
        <v>2276</v>
      </c>
      <c r="B2021" s="97">
        <v>9815565657</v>
      </c>
      <c r="C2021" s="97" t="s">
        <v>442</v>
      </c>
      <c r="D2021" s="47">
        <v>193694</v>
      </c>
    </row>
    <row r="2022" spans="1:4">
      <c r="A2022" s="97" t="s">
        <v>2277</v>
      </c>
      <c r="B2022" s="97">
        <v>9811814728</v>
      </c>
      <c r="C2022" s="97" t="s">
        <v>442</v>
      </c>
      <c r="D2022" s="47">
        <v>428108</v>
      </c>
    </row>
    <row r="2023" spans="1:4">
      <c r="A2023" s="97" t="s">
        <v>2278</v>
      </c>
      <c r="B2023" s="97">
        <v>9871595564</v>
      </c>
      <c r="C2023" s="97" t="s">
        <v>442</v>
      </c>
      <c r="D2023" s="47">
        <v>427999</v>
      </c>
    </row>
    <row r="2024" spans="1:4">
      <c r="A2024" s="97" t="s">
        <v>2279</v>
      </c>
      <c r="B2024" s="97">
        <v>9815188843</v>
      </c>
      <c r="C2024" s="97" t="s">
        <v>442</v>
      </c>
      <c r="D2024" s="47">
        <v>259161</v>
      </c>
    </row>
    <row r="2025" spans="1:4">
      <c r="A2025" s="97" t="s">
        <v>2280</v>
      </c>
      <c r="B2025" s="97">
        <v>9811572383</v>
      </c>
      <c r="C2025" s="97" t="s">
        <v>442</v>
      </c>
      <c r="D2025" s="47">
        <v>107459</v>
      </c>
    </row>
    <row r="2026" spans="1:4">
      <c r="A2026" s="97" t="s">
        <v>2281</v>
      </c>
      <c r="B2026" s="97">
        <v>9818185852</v>
      </c>
      <c r="C2026" s="97" t="s">
        <v>442</v>
      </c>
      <c r="D2026" s="47">
        <v>284829</v>
      </c>
    </row>
    <row r="2027" spans="1:4">
      <c r="A2027" s="97" t="s">
        <v>2282</v>
      </c>
      <c r="B2027" s="97">
        <v>9815838455</v>
      </c>
      <c r="C2027" s="97" t="s">
        <v>442</v>
      </c>
      <c r="D2027" s="47">
        <v>244554</v>
      </c>
    </row>
  </sheetData>
  <mergeCells count="3">
    <mergeCell ref="G2:J9"/>
    <mergeCell ref="G12:J14"/>
    <mergeCell ref="H16:I16"/>
  </mergeCells>
  <hyperlinks>
    <hyperlink ref="H16" location="Sheet1!A1" display="Sheet1!A1" xr:uid="{1B4F0E8F-2E9B-43EF-93CE-B21F5903435A}"/>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841DD8-79A7-428F-BDB8-DEE11EF047F6}">
  <dimension ref="A1:O13"/>
  <sheetViews>
    <sheetView workbookViewId="0">
      <selection activeCell="L13" sqref="L13:M13"/>
    </sheetView>
  </sheetViews>
  <sheetFormatPr defaultColWidth="9.77734375" defaultRowHeight="19.8" customHeight="1"/>
  <cols>
    <col min="4" max="4" width="12" customWidth="1"/>
  </cols>
  <sheetData>
    <row r="1" spans="1:15" ht="19.8" customHeight="1">
      <c r="A1" s="611" t="s">
        <v>3486</v>
      </c>
      <c r="B1" s="611"/>
      <c r="C1" s="611"/>
      <c r="D1" s="611"/>
      <c r="F1" s="242">
        <v>45536</v>
      </c>
    </row>
    <row r="2" spans="1:15" ht="19.8" customHeight="1" thickBot="1">
      <c r="A2" s="243" t="s">
        <v>51</v>
      </c>
      <c r="B2" s="243" t="s">
        <v>3487</v>
      </c>
      <c r="C2" s="243" t="s">
        <v>3488</v>
      </c>
      <c r="D2" s="243" t="s">
        <v>3489</v>
      </c>
      <c r="F2" s="243" t="s">
        <v>3506</v>
      </c>
    </row>
    <row r="3" spans="1:15" ht="19.8" customHeight="1">
      <c r="A3" s="47" t="s">
        <v>3490</v>
      </c>
      <c r="B3" s="47" t="s">
        <v>42</v>
      </c>
      <c r="C3" s="47">
        <v>41896</v>
      </c>
      <c r="D3" s="244">
        <v>45519</v>
      </c>
      <c r="E3" t="str">
        <f>IF(D3&gt;15-8-24,"")</f>
        <v/>
      </c>
      <c r="F3" s="47">
        <f>IF(EDATE(D3,1)&gt;DATE(2024,9,20),C3+C3*5%,0)</f>
        <v>0</v>
      </c>
      <c r="J3" s="612" t="s">
        <v>3507</v>
      </c>
      <c r="K3" s="613"/>
      <c r="L3" s="613"/>
      <c r="M3" s="613"/>
      <c r="N3" s="613"/>
      <c r="O3" s="614"/>
    </row>
    <row r="4" spans="1:15" ht="19.8" customHeight="1">
      <c r="A4" s="47" t="s">
        <v>3491</v>
      </c>
      <c r="B4" s="47" t="s">
        <v>3492</v>
      </c>
      <c r="C4" s="47">
        <v>35491</v>
      </c>
      <c r="D4" s="244">
        <v>45522</v>
      </c>
      <c r="F4" s="47">
        <f>IF(EDATE(D4,1)&gt;DATE(2024,9,20),C4+C4*5%,0)</f>
        <v>0</v>
      </c>
      <c r="J4" s="615"/>
      <c r="K4" s="616"/>
      <c r="L4" s="616"/>
      <c r="M4" s="616"/>
      <c r="N4" s="616"/>
      <c r="O4" s="617"/>
    </row>
    <row r="5" spans="1:15" ht="19.8" customHeight="1">
      <c r="A5" s="47" t="s">
        <v>3493</v>
      </c>
      <c r="B5" s="47" t="s">
        <v>3494</v>
      </c>
      <c r="C5" s="47">
        <v>47863</v>
      </c>
      <c r="D5" s="244">
        <v>45535</v>
      </c>
      <c r="F5" s="47">
        <f t="shared" ref="F5:F12" si="0">IF(EDATE(D5,1)&gt;DATE(2024,9,20),C5+C5*5%,0)</f>
        <v>50256.15</v>
      </c>
      <c r="J5" s="615"/>
      <c r="K5" s="616"/>
      <c r="L5" s="616"/>
      <c r="M5" s="616"/>
      <c r="N5" s="616"/>
      <c r="O5" s="617"/>
    </row>
    <row r="6" spans="1:15" ht="19.8" customHeight="1">
      <c r="A6" s="47" t="s">
        <v>3495</v>
      </c>
      <c r="B6" s="47" t="s">
        <v>3496</v>
      </c>
      <c r="C6" s="47">
        <v>56622</v>
      </c>
      <c r="D6" s="244">
        <v>45532</v>
      </c>
      <c r="F6" s="47">
        <f t="shared" si="0"/>
        <v>59453.1</v>
      </c>
      <c r="J6" s="615"/>
      <c r="K6" s="616"/>
      <c r="L6" s="616"/>
      <c r="M6" s="616"/>
      <c r="N6" s="616"/>
      <c r="O6" s="617"/>
    </row>
    <row r="7" spans="1:15" ht="19.8" customHeight="1">
      <c r="A7" s="47" t="s">
        <v>3497</v>
      </c>
      <c r="B7" s="47" t="s">
        <v>3498</v>
      </c>
      <c r="C7" s="47">
        <v>25243</v>
      </c>
      <c r="D7" s="244">
        <v>45505</v>
      </c>
      <c r="F7" s="47">
        <f t="shared" si="0"/>
        <v>0</v>
      </c>
      <c r="J7" s="615"/>
      <c r="K7" s="616"/>
      <c r="L7" s="616"/>
      <c r="M7" s="616"/>
      <c r="N7" s="616"/>
      <c r="O7" s="617"/>
    </row>
    <row r="8" spans="1:15" ht="19.8" customHeight="1">
      <c r="A8" s="47" t="s">
        <v>3499</v>
      </c>
      <c r="B8" s="47" t="s">
        <v>122</v>
      </c>
      <c r="C8" s="47">
        <v>62261</v>
      </c>
      <c r="D8" s="244">
        <v>45509</v>
      </c>
      <c r="F8" s="47">
        <f t="shared" si="0"/>
        <v>0</v>
      </c>
      <c r="J8" s="615"/>
      <c r="K8" s="616"/>
      <c r="L8" s="616"/>
      <c r="M8" s="616"/>
      <c r="N8" s="616"/>
      <c r="O8" s="617"/>
    </row>
    <row r="9" spans="1:15" ht="19.8" customHeight="1">
      <c r="A9" s="47" t="s">
        <v>3500</v>
      </c>
      <c r="B9" s="47" t="s">
        <v>3501</v>
      </c>
      <c r="C9" s="47">
        <v>24979</v>
      </c>
      <c r="D9" s="244">
        <v>45530</v>
      </c>
      <c r="F9" s="47">
        <f t="shared" si="0"/>
        <v>26227.95</v>
      </c>
      <c r="J9" s="615"/>
      <c r="K9" s="616"/>
      <c r="L9" s="616"/>
      <c r="M9" s="616"/>
      <c r="N9" s="616"/>
      <c r="O9" s="617"/>
    </row>
    <row r="10" spans="1:15" ht="19.8" customHeight="1">
      <c r="A10" s="47" t="s">
        <v>3502</v>
      </c>
      <c r="B10" s="47" t="s">
        <v>42</v>
      </c>
      <c r="C10" s="47">
        <v>36509</v>
      </c>
      <c r="D10" s="244">
        <v>45506</v>
      </c>
      <c r="F10" s="47">
        <f t="shared" si="0"/>
        <v>0</v>
      </c>
      <c r="J10" s="615"/>
      <c r="K10" s="616"/>
      <c r="L10" s="616"/>
      <c r="M10" s="616"/>
      <c r="N10" s="616"/>
      <c r="O10" s="617"/>
    </row>
    <row r="11" spans="1:15" ht="19.8" customHeight="1" thickBot="1">
      <c r="A11" s="47" t="s">
        <v>3503</v>
      </c>
      <c r="B11" s="47" t="s">
        <v>3504</v>
      </c>
      <c r="C11" s="47">
        <v>69540</v>
      </c>
      <c r="D11" s="244">
        <v>45534</v>
      </c>
      <c r="F11" s="47">
        <f t="shared" si="0"/>
        <v>73017</v>
      </c>
      <c r="J11" s="618"/>
      <c r="K11" s="619"/>
      <c r="L11" s="619"/>
      <c r="M11" s="619"/>
      <c r="N11" s="619"/>
      <c r="O11" s="620"/>
    </row>
    <row r="12" spans="1:15" ht="19.8" customHeight="1" thickBot="1">
      <c r="A12" s="47" t="s">
        <v>3505</v>
      </c>
      <c r="B12" s="47" t="s">
        <v>3498</v>
      </c>
      <c r="C12" s="47">
        <v>20791</v>
      </c>
      <c r="D12" s="244">
        <v>45533</v>
      </c>
      <c r="F12" s="47">
        <f t="shared" si="0"/>
        <v>21830.55</v>
      </c>
    </row>
    <row r="13" spans="1:15" ht="19.8" customHeight="1" thickBot="1">
      <c r="L13" s="609" t="s">
        <v>111</v>
      </c>
      <c r="M13" s="610"/>
    </row>
  </sheetData>
  <mergeCells count="3">
    <mergeCell ref="A1:D1"/>
    <mergeCell ref="J3:O11"/>
    <mergeCell ref="L13:M13"/>
  </mergeCells>
  <hyperlinks>
    <hyperlink ref="L13" location="Sheet1!A1" display="Sheet1!A1" xr:uid="{F76CA181-0440-4C02-87DB-BD69F8590DCE}"/>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C535E6-8C58-4DFC-AACD-E2CFA1457F52}">
  <dimension ref="B1:M13"/>
  <sheetViews>
    <sheetView workbookViewId="0">
      <selection activeCell="J13" sqref="J13:K13"/>
    </sheetView>
  </sheetViews>
  <sheetFormatPr defaultColWidth="9.109375" defaultRowHeight="14.4"/>
  <cols>
    <col min="2" max="2" width="12.109375" bestFit="1" customWidth="1"/>
    <col min="3" max="3" width="20.6640625" customWidth="1"/>
  </cols>
  <sheetData>
    <row r="1" spans="2:13">
      <c r="H1" s="621" t="s">
        <v>3512</v>
      </c>
      <c r="I1" s="622"/>
      <c r="J1" s="622"/>
      <c r="K1" s="622"/>
      <c r="L1" s="622"/>
      <c r="M1" s="623"/>
    </row>
    <row r="2" spans="2:13" ht="23.4">
      <c r="B2" s="245" t="s">
        <v>3509</v>
      </c>
      <c r="C2" s="246">
        <v>45458</v>
      </c>
      <c r="H2" s="624"/>
      <c r="I2" s="625"/>
      <c r="J2" s="625"/>
      <c r="K2" s="625"/>
      <c r="L2" s="625"/>
      <c r="M2" s="626"/>
    </row>
    <row r="3" spans="2:13" ht="23.4">
      <c r="B3" s="245" t="s">
        <v>3510</v>
      </c>
      <c r="C3" s="246">
        <v>45601</v>
      </c>
      <c r="H3" s="624"/>
      <c r="I3" s="625"/>
      <c r="J3" s="625"/>
      <c r="K3" s="625"/>
      <c r="L3" s="625"/>
      <c r="M3" s="626"/>
    </row>
    <row r="4" spans="2:13">
      <c r="H4" s="624"/>
      <c r="I4" s="625"/>
      <c r="J4" s="625"/>
      <c r="K4" s="625"/>
      <c r="L4" s="625"/>
      <c r="M4" s="626"/>
    </row>
    <row r="5" spans="2:13">
      <c r="H5" s="624"/>
      <c r="I5" s="625"/>
      <c r="J5" s="625"/>
      <c r="K5" s="625"/>
      <c r="L5" s="625"/>
      <c r="M5" s="626"/>
    </row>
    <row r="6" spans="2:13" ht="15" thickBot="1">
      <c r="H6" s="624"/>
      <c r="I6" s="625"/>
      <c r="J6" s="625"/>
      <c r="K6" s="625"/>
      <c r="L6" s="625"/>
      <c r="M6" s="626"/>
    </row>
    <row r="7" spans="2:13" ht="21.6" thickBot="1">
      <c r="B7" s="247" t="s">
        <v>3511</v>
      </c>
      <c r="C7" s="248">
        <f>_xlfn.DAYS(C3,C2)-NETWORKDAYS.INTL(C2,C3,12)</f>
        <v>20</v>
      </c>
      <c r="H7" s="624"/>
      <c r="I7" s="625"/>
      <c r="J7" s="625"/>
      <c r="K7" s="625"/>
      <c r="L7" s="625"/>
      <c r="M7" s="626"/>
    </row>
    <row r="8" spans="2:13">
      <c r="H8" s="624"/>
      <c r="I8" s="625"/>
      <c r="J8" s="625"/>
      <c r="K8" s="625"/>
      <c r="L8" s="625"/>
      <c r="M8" s="626"/>
    </row>
    <row r="9" spans="2:13">
      <c r="H9" s="624"/>
      <c r="I9" s="625"/>
      <c r="J9" s="625"/>
      <c r="K9" s="625"/>
      <c r="L9" s="625"/>
      <c r="M9" s="626"/>
    </row>
    <row r="10" spans="2:13" ht="15" thickBot="1">
      <c r="H10" s="627"/>
      <c r="I10" s="628"/>
      <c r="J10" s="628"/>
      <c r="K10" s="628"/>
      <c r="L10" s="628"/>
      <c r="M10" s="629"/>
    </row>
    <row r="12" spans="2:13" ht="15" thickBot="1"/>
    <row r="13" spans="2:13" ht="16.8" thickBot="1">
      <c r="J13" s="609" t="s">
        <v>111</v>
      </c>
      <c r="K13" s="610"/>
    </row>
  </sheetData>
  <mergeCells count="2">
    <mergeCell ref="H1:M10"/>
    <mergeCell ref="J13:K13"/>
  </mergeCells>
  <hyperlinks>
    <hyperlink ref="J13" location="Sheet1!A1" display="Sheet1!A1" xr:uid="{8B18FAAA-5CE9-40BF-98ED-20A288FE6CA0}"/>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CA50B2-CDAA-4688-99D3-CB11F3DC7275}">
  <dimension ref="A1:F14"/>
  <sheetViews>
    <sheetView workbookViewId="0">
      <selection activeCell="E8" sqref="E8:F8"/>
    </sheetView>
  </sheetViews>
  <sheetFormatPr defaultColWidth="12.77734375" defaultRowHeight="21" customHeight="1"/>
  <cols>
    <col min="1" max="16384" width="12.77734375" style="5"/>
  </cols>
  <sheetData>
    <row r="1" spans="1:6" ht="21" customHeight="1">
      <c r="A1" s="74" t="s">
        <v>3514</v>
      </c>
      <c r="B1" s="74" t="s">
        <v>3515</v>
      </c>
    </row>
    <row r="2" spans="1:6" ht="21" customHeight="1">
      <c r="A2" s="122">
        <v>4141365</v>
      </c>
      <c r="B2" s="122">
        <f>SQRT(POWER(A2,2/3))</f>
        <v>160.58852270639875</v>
      </c>
    </row>
    <row r="3" spans="1:6" ht="21" customHeight="1">
      <c r="A3" s="122">
        <v>8188656</v>
      </c>
      <c r="B3" s="122">
        <f t="shared" ref="B3:B14" si="0">SQRT(POWER(A3,2/3))</f>
        <v>201.55993471886913</v>
      </c>
      <c r="E3" s="630" t="s">
        <v>3516</v>
      </c>
      <c r="F3" s="630"/>
    </row>
    <row r="4" spans="1:6" ht="21" customHeight="1">
      <c r="A4" s="122">
        <v>4358926</v>
      </c>
      <c r="B4" s="122">
        <f t="shared" si="0"/>
        <v>163.35276829219197</v>
      </c>
      <c r="E4" s="630"/>
      <c r="F4" s="630"/>
    </row>
    <row r="5" spans="1:6" ht="21" customHeight="1">
      <c r="A5" s="122">
        <v>5768111</v>
      </c>
      <c r="B5" s="122">
        <f t="shared" si="0"/>
        <v>179.34029084759851</v>
      </c>
      <c r="E5" s="630"/>
      <c r="F5" s="630"/>
    </row>
    <row r="6" spans="1:6" ht="21" customHeight="1">
      <c r="A6" s="122">
        <v>3073770</v>
      </c>
      <c r="B6" s="122">
        <f t="shared" si="0"/>
        <v>145.39756136695686</v>
      </c>
      <c r="E6" s="630"/>
      <c r="F6" s="630"/>
    </row>
    <row r="7" spans="1:6" ht="21" customHeight="1" thickBot="1">
      <c r="A7" s="122">
        <v>5050928</v>
      </c>
      <c r="B7" s="122">
        <f t="shared" si="0"/>
        <v>171.5762056252409</v>
      </c>
    </row>
    <row r="8" spans="1:6" ht="21" customHeight="1" thickBot="1">
      <c r="A8" s="122">
        <v>5406333</v>
      </c>
      <c r="B8" s="122">
        <f t="shared" si="0"/>
        <v>175.50962195928744</v>
      </c>
      <c r="E8" s="609" t="s">
        <v>111</v>
      </c>
      <c r="F8" s="610"/>
    </row>
    <row r="9" spans="1:6" ht="21" customHeight="1">
      <c r="A9" s="122">
        <v>7147464</v>
      </c>
      <c r="B9" s="122">
        <f t="shared" si="0"/>
        <v>192.62707301051742</v>
      </c>
    </row>
    <row r="10" spans="1:6" ht="21" customHeight="1">
      <c r="A10" s="122">
        <v>7918676</v>
      </c>
      <c r="B10" s="122">
        <f t="shared" si="0"/>
        <v>199.31999055615714</v>
      </c>
    </row>
    <row r="11" spans="1:6" ht="21" customHeight="1">
      <c r="A11" s="122">
        <v>1936811</v>
      </c>
      <c r="B11" s="122">
        <f t="shared" si="0"/>
        <v>124.65099446800116</v>
      </c>
    </row>
    <row r="12" spans="1:6" ht="21" customHeight="1">
      <c r="A12" s="122">
        <v>3540545</v>
      </c>
      <c r="B12" s="122">
        <f t="shared" si="0"/>
        <v>152.41347774981011</v>
      </c>
    </row>
    <row r="13" spans="1:6" ht="21" customHeight="1">
      <c r="A13" s="122">
        <v>6604129</v>
      </c>
      <c r="B13" s="122">
        <f t="shared" si="0"/>
        <v>187.61685397381279</v>
      </c>
    </row>
    <row r="14" spans="1:6" ht="21" customHeight="1">
      <c r="A14" s="122">
        <v>3565056</v>
      </c>
      <c r="B14" s="122">
        <f t="shared" si="0"/>
        <v>152.76438595074478</v>
      </c>
    </row>
  </sheetData>
  <mergeCells count="2">
    <mergeCell ref="E3:F6"/>
    <mergeCell ref="E8:F8"/>
  </mergeCells>
  <hyperlinks>
    <hyperlink ref="E8" location="Sheet1!A1" display="Sheet1!A1" xr:uid="{93AAD445-85CB-4D65-805D-C4073E50B57D}"/>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450D13-A08D-4C94-AF0B-3EB8BF8C5563}">
  <dimension ref="A1:E12"/>
  <sheetViews>
    <sheetView workbookViewId="0">
      <selection activeCell="E12" sqref="E12"/>
    </sheetView>
  </sheetViews>
  <sheetFormatPr defaultRowHeight="19.2" customHeight="1"/>
  <cols>
    <col min="1" max="1" width="47" bestFit="1" customWidth="1"/>
    <col min="3" max="3" width="12.44140625" customWidth="1"/>
    <col min="4" max="4" width="14.5546875" customWidth="1"/>
  </cols>
  <sheetData>
    <row r="1" spans="1:5" ht="19.2" customHeight="1">
      <c r="A1" s="631" t="s">
        <v>3522</v>
      </c>
      <c r="B1" s="632"/>
      <c r="C1" s="632"/>
      <c r="D1" s="632"/>
      <c r="E1" s="633"/>
    </row>
    <row r="2" spans="1:5" ht="19.2" customHeight="1">
      <c r="A2" s="634"/>
      <c r="B2" s="630"/>
      <c r="C2" s="630"/>
      <c r="D2" s="630"/>
      <c r="E2" s="635"/>
    </row>
    <row r="3" spans="1:5" ht="19.2" customHeight="1" thickBot="1">
      <c r="A3" s="636"/>
      <c r="B3" s="637"/>
      <c r="C3" s="637"/>
      <c r="D3" s="637"/>
      <c r="E3" s="638"/>
    </row>
    <row r="4" spans="1:5" ht="19.2" customHeight="1" thickBot="1"/>
    <row r="5" spans="1:5" ht="19.2" customHeight="1">
      <c r="B5" s="639" t="s">
        <v>111</v>
      </c>
      <c r="C5" s="640"/>
    </row>
    <row r="6" spans="1:5" ht="19.2" customHeight="1" thickBot="1">
      <c r="B6" s="641"/>
      <c r="C6" s="642"/>
    </row>
    <row r="7" spans="1:5" ht="19.2" customHeight="1" thickBot="1"/>
    <row r="8" spans="1:5" ht="19.2" customHeight="1" thickBot="1">
      <c r="A8" s="252" t="s">
        <v>3518</v>
      </c>
    </row>
    <row r="9" spans="1:5" ht="19.2" customHeight="1" thickBot="1">
      <c r="A9" s="253" t="s">
        <v>3519</v>
      </c>
      <c r="C9" s="255" t="s">
        <v>3520</v>
      </c>
      <c r="D9" s="256">
        <f>PV(8%/12,24,-LARGE({5000,6000,7000},2))</f>
        <v>132663.26164618344</v>
      </c>
      <c r="E9" s="5"/>
    </row>
    <row r="10" spans="1:5" ht="19.2" customHeight="1">
      <c r="A10" s="253" t="s">
        <v>3523</v>
      </c>
    </row>
    <row r="11" spans="1:5" ht="19.2" customHeight="1" thickBot="1">
      <c r="A11" s="254" t="s">
        <v>3521</v>
      </c>
    </row>
    <row r="12" spans="1:5" ht="19.2" customHeight="1">
      <c r="A12" s="251"/>
    </row>
  </sheetData>
  <mergeCells count="2">
    <mergeCell ref="A1:E3"/>
    <mergeCell ref="B5:C6"/>
  </mergeCells>
  <hyperlinks>
    <hyperlink ref="B5" location="Sheet1!A1" display="Sheet1!A1" xr:uid="{DF618C2A-863D-462E-89DB-96D9AC7D15B7}"/>
  </hyperlink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7DDA1E-F6D0-42CD-9720-EF6013B718CD}">
  <dimension ref="A1:N13"/>
  <sheetViews>
    <sheetView workbookViewId="0">
      <selection activeCell="M6" sqref="M6:N7"/>
    </sheetView>
  </sheetViews>
  <sheetFormatPr defaultColWidth="10" defaultRowHeight="18" customHeight="1"/>
  <cols>
    <col min="1" max="16384" width="10" style="5"/>
  </cols>
  <sheetData>
    <row r="1" spans="1:14" ht="18" customHeight="1" thickBot="1">
      <c r="A1" s="122">
        <v>450</v>
      </c>
      <c r="B1" s="122">
        <v>12</v>
      </c>
      <c r="C1" s="122">
        <v>69</v>
      </c>
      <c r="D1" s="122">
        <v>909</v>
      </c>
      <c r="E1" s="122">
        <v>915</v>
      </c>
    </row>
    <row r="2" spans="1:14" ht="18" customHeight="1">
      <c r="A2" s="122">
        <v>628</v>
      </c>
      <c r="B2" s="122">
        <v>292</v>
      </c>
      <c r="C2" s="122">
        <v>283</v>
      </c>
      <c r="D2" s="122">
        <v>838</v>
      </c>
      <c r="E2" s="122">
        <v>204</v>
      </c>
      <c r="H2" s="643" t="s">
        <v>3525</v>
      </c>
      <c r="I2" s="644"/>
      <c r="J2" s="645"/>
    </row>
    <row r="3" spans="1:14" ht="18" customHeight="1">
      <c r="A3" s="122">
        <v>401</v>
      </c>
      <c r="B3" s="122">
        <v>374</v>
      </c>
      <c r="C3" s="122">
        <v>136</v>
      </c>
      <c r="D3" s="122">
        <v>145</v>
      </c>
      <c r="E3" s="122">
        <v>385</v>
      </c>
      <c r="H3" s="646"/>
      <c r="I3" s="647"/>
      <c r="J3" s="648"/>
    </row>
    <row r="4" spans="1:14" ht="18" customHeight="1">
      <c r="A4" s="122">
        <v>427</v>
      </c>
      <c r="B4" s="122">
        <v>343</v>
      </c>
      <c r="C4" s="122">
        <v>209</v>
      </c>
      <c r="D4" s="122">
        <v>911</v>
      </c>
      <c r="E4" s="122">
        <v>684</v>
      </c>
      <c r="H4" s="646"/>
      <c r="I4" s="647"/>
      <c r="J4" s="648"/>
    </row>
    <row r="5" spans="1:14" ht="18" customHeight="1" thickBot="1">
      <c r="A5" s="122">
        <v>273</v>
      </c>
      <c r="B5" s="122">
        <v>658</v>
      </c>
      <c r="C5" s="122">
        <v>10</v>
      </c>
      <c r="D5" s="122">
        <v>392</v>
      </c>
      <c r="E5" s="122">
        <v>360</v>
      </c>
      <c r="H5" s="646"/>
      <c r="I5" s="647"/>
      <c r="J5" s="648"/>
    </row>
    <row r="6" spans="1:14" ht="18" customHeight="1">
      <c r="A6" s="122">
        <v>568</v>
      </c>
      <c r="B6" s="122">
        <v>163</v>
      </c>
      <c r="C6" s="122">
        <v>731</v>
      </c>
      <c r="D6" s="122">
        <v>790</v>
      </c>
      <c r="E6" s="122">
        <v>546</v>
      </c>
      <c r="H6" s="646"/>
      <c r="I6" s="647"/>
      <c r="J6" s="648"/>
      <c r="M6" s="639" t="s">
        <v>111</v>
      </c>
      <c r="N6" s="640"/>
    </row>
    <row r="7" spans="1:14" ht="18" customHeight="1" thickBot="1">
      <c r="A7" s="122">
        <v>650</v>
      </c>
      <c r="B7" s="122">
        <v>135</v>
      </c>
      <c r="C7" s="122">
        <v>768</v>
      </c>
      <c r="D7" s="122">
        <v>352</v>
      </c>
      <c r="E7" s="122">
        <v>34</v>
      </c>
      <c r="H7" s="649"/>
      <c r="I7" s="650"/>
      <c r="J7" s="651"/>
      <c r="M7" s="641"/>
      <c r="N7" s="642"/>
    </row>
    <row r="8" spans="1:14" ht="18" customHeight="1">
      <c r="A8" s="122">
        <v>622</v>
      </c>
      <c r="B8" s="122">
        <v>844</v>
      </c>
      <c r="C8" s="122">
        <v>526</v>
      </c>
      <c r="D8" s="122">
        <v>961</v>
      </c>
      <c r="E8" s="122">
        <v>165</v>
      </c>
    </row>
    <row r="9" spans="1:14" ht="18" customHeight="1">
      <c r="A9" s="122">
        <v>622</v>
      </c>
      <c r="B9" s="122">
        <v>773</v>
      </c>
      <c r="C9" s="122">
        <v>903</v>
      </c>
      <c r="D9" s="122">
        <v>858</v>
      </c>
      <c r="E9" s="122">
        <v>640</v>
      </c>
    </row>
    <row r="10" spans="1:14" ht="18" customHeight="1">
      <c r="A10" s="122">
        <v>797</v>
      </c>
      <c r="B10" s="122">
        <v>358</v>
      </c>
      <c r="C10" s="122">
        <v>958</v>
      </c>
      <c r="D10" s="122">
        <v>940</v>
      </c>
      <c r="E10" s="122">
        <v>320</v>
      </c>
    </row>
    <row r="11" spans="1:14" ht="18" customHeight="1" thickBot="1"/>
    <row r="12" spans="1:14" ht="18" customHeight="1">
      <c r="C12" s="652">
        <f>PRODUCT(SMALL(A1:E10,1),SMALL(A1:E10,2),SMALL(A1:E10,3))</f>
        <v>4080</v>
      </c>
      <c r="D12" s="653"/>
    </row>
    <row r="13" spans="1:14" ht="18" customHeight="1" thickBot="1">
      <c r="C13" s="654"/>
      <c r="D13" s="655"/>
    </row>
  </sheetData>
  <mergeCells count="3">
    <mergeCell ref="M6:N7"/>
    <mergeCell ref="H2:J7"/>
    <mergeCell ref="C12:D13"/>
  </mergeCells>
  <hyperlinks>
    <hyperlink ref="M6" location="Sheet1!A1" display="Sheet1!A1" xr:uid="{03B21577-0187-4A0C-AAC7-8133DEB696FD}"/>
  </hyperlinks>
  <pageMargins left="0.7" right="0.7" top="0.75" bottom="0.75" header="0.3" footer="0.3"/>
  <pageSetup paperSize="9" orientation="portrait" horizontalDpi="0" verticalDpi="0" r:id="rId1"/>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AED2EB-E7EA-4D59-9FC4-A065D8393847}">
  <dimension ref="B1:N9"/>
  <sheetViews>
    <sheetView workbookViewId="0">
      <selection activeCell="M6" sqref="M6:N7"/>
    </sheetView>
  </sheetViews>
  <sheetFormatPr defaultRowHeight="14.4"/>
  <cols>
    <col min="2" max="2" width="19" customWidth="1"/>
    <col min="3" max="3" width="17.33203125" customWidth="1"/>
  </cols>
  <sheetData>
    <row r="1" spans="2:14" ht="15" thickBot="1"/>
    <row r="2" spans="2:14">
      <c r="B2" s="656" t="s">
        <v>3529</v>
      </c>
      <c r="C2" s="657"/>
      <c r="D2" s="657"/>
      <c r="E2" s="658"/>
    </row>
    <row r="3" spans="2:14" ht="14.4" customHeight="1">
      <c r="B3" s="659"/>
      <c r="C3" s="660"/>
      <c r="D3" s="660"/>
      <c r="E3" s="661"/>
    </row>
    <row r="4" spans="2:14" ht="15" thickBot="1">
      <c r="B4" s="662"/>
      <c r="C4" s="663"/>
      <c r="D4" s="663"/>
      <c r="E4" s="664"/>
    </row>
    <row r="5" spans="2:14" ht="15" thickBot="1"/>
    <row r="6" spans="2:14" ht="20.399999999999999" customHeight="1" thickBot="1">
      <c r="B6" s="258" t="s">
        <v>3527</v>
      </c>
      <c r="C6" s="63" t="str">
        <f ca="1">TEXT(C7,"MMMM")</f>
        <v>September</v>
      </c>
      <c r="M6" s="639" t="s">
        <v>111</v>
      </c>
      <c r="N6" s="640"/>
    </row>
    <row r="7" spans="2:14" ht="23.4" customHeight="1" thickBot="1">
      <c r="B7" s="259" t="s">
        <v>3528</v>
      </c>
      <c r="C7" s="257">
        <f ca="1">TODAY()</f>
        <v>45554</v>
      </c>
      <c r="M7" s="641"/>
      <c r="N7" s="642"/>
    </row>
    <row r="8" spans="2:14" ht="18" customHeight="1" thickBot="1">
      <c r="B8" s="5"/>
      <c r="C8" s="5"/>
    </row>
    <row r="9" spans="2:14" ht="23.4" customHeight="1" thickBot="1">
      <c r="B9" s="260" t="s">
        <v>3530</v>
      </c>
      <c r="C9" s="63">
        <f ca="1">DAY(EOMONTH(TODAY(),0))-DAY(TODAY())</f>
        <v>11</v>
      </c>
    </row>
  </sheetData>
  <mergeCells count="2">
    <mergeCell ref="M6:N7"/>
    <mergeCell ref="B2:E4"/>
  </mergeCells>
  <hyperlinks>
    <hyperlink ref="M6" location="Sheet1!A1" display="Sheet1!A1" xr:uid="{ED3E49A3-04D8-4856-834F-C568C6D2DE20}"/>
  </hyperlink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B2D478-EF7F-4BAD-80D8-CD07E203A820}">
  <dimension ref="C2:M14"/>
  <sheetViews>
    <sheetView workbookViewId="0"/>
  </sheetViews>
  <sheetFormatPr defaultRowHeight="14.4"/>
  <sheetData>
    <row r="2" spans="3:13" ht="15" thickBot="1"/>
    <row r="3" spans="3:13">
      <c r="C3" s="430" t="s">
        <v>3532</v>
      </c>
      <c r="D3" s="431"/>
      <c r="E3" s="431"/>
      <c r="F3" s="431"/>
      <c r="G3" s="431"/>
      <c r="H3" s="431"/>
      <c r="I3" s="432"/>
    </row>
    <row r="4" spans="3:13" ht="15" customHeight="1" thickBot="1">
      <c r="C4" s="433"/>
      <c r="D4" s="434"/>
      <c r="E4" s="434"/>
      <c r="F4" s="434"/>
      <c r="G4" s="434"/>
      <c r="H4" s="434"/>
      <c r="I4" s="435"/>
    </row>
    <row r="5" spans="3:13" ht="15" thickBot="1">
      <c r="L5" s="639" t="s">
        <v>111</v>
      </c>
      <c r="M5" s="640"/>
    </row>
    <row r="6" spans="3:13" ht="18.600000000000001" thickBot="1">
      <c r="C6" s="261" t="s">
        <v>3535</v>
      </c>
      <c r="D6" s="261" t="s">
        <v>3536</v>
      </c>
      <c r="E6" s="261" t="s">
        <v>3537</v>
      </c>
      <c r="F6" s="261" t="s">
        <v>3533</v>
      </c>
      <c r="G6" s="261" t="s">
        <v>3167</v>
      </c>
      <c r="H6" s="261" t="s">
        <v>3538</v>
      </c>
      <c r="I6" s="261" t="s">
        <v>3534</v>
      </c>
      <c r="L6" s="641"/>
      <c r="M6" s="642"/>
    </row>
    <row r="7" spans="3:13" ht="18.600000000000001" thickBot="1">
      <c r="C7" s="261" t="s">
        <v>3170</v>
      </c>
      <c r="D7" s="261" t="s">
        <v>3534</v>
      </c>
      <c r="E7" s="261" t="s">
        <v>3485</v>
      </c>
      <c r="F7" s="261" t="s">
        <v>3539</v>
      </c>
      <c r="G7" s="261" t="s">
        <v>3166</v>
      </c>
      <c r="H7" s="261" t="s">
        <v>3540</v>
      </c>
      <c r="I7" s="261" t="s">
        <v>3537</v>
      </c>
    </row>
    <row r="8" spans="3:13" ht="18.600000000000001" thickBot="1">
      <c r="C8" s="261" t="s">
        <v>3170</v>
      </c>
      <c r="D8" s="261" t="s">
        <v>3541</v>
      </c>
      <c r="E8" s="261" t="s">
        <v>3167</v>
      </c>
      <c r="F8" s="261" t="s">
        <v>3542</v>
      </c>
      <c r="G8" s="261" t="s">
        <v>3543</v>
      </c>
      <c r="H8" s="261" t="s">
        <v>3170</v>
      </c>
      <c r="I8" s="261" t="s">
        <v>3170</v>
      </c>
    </row>
    <row r="9" spans="3:13" ht="18.600000000000001" thickBot="1">
      <c r="C9" s="261" t="s">
        <v>3166</v>
      </c>
      <c r="D9" s="261" t="s">
        <v>3543</v>
      </c>
      <c r="E9" s="261" t="s">
        <v>3540</v>
      </c>
      <c r="F9" s="261" t="s">
        <v>3544</v>
      </c>
      <c r="G9" s="261" t="s">
        <v>3535</v>
      </c>
      <c r="H9" s="261" t="s">
        <v>3545</v>
      </c>
      <c r="I9" s="261" t="s">
        <v>3539</v>
      </c>
    </row>
    <row r="10" spans="3:13" ht="18.600000000000001" thickBot="1">
      <c r="C10" s="261" t="s">
        <v>3545</v>
      </c>
      <c r="D10" s="261" t="s">
        <v>3171</v>
      </c>
      <c r="E10" s="261" t="s">
        <v>3167</v>
      </c>
      <c r="F10" s="261" t="s">
        <v>3167</v>
      </c>
      <c r="G10" s="261" t="s">
        <v>3538</v>
      </c>
      <c r="H10" s="261" t="s">
        <v>3546</v>
      </c>
      <c r="I10" s="261" t="s">
        <v>3543</v>
      </c>
    </row>
    <row r="11" spans="3:13" ht="18.600000000000001" thickBot="1">
      <c r="C11" s="261" t="s">
        <v>3170</v>
      </c>
      <c r="D11" s="261" t="s">
        <v>3485</v>
      </c>
      <c r="E11" s="261" t="s">
        <v>3484</v>
      </c>
      <c r="F11" s="261" t="s">
        <v>3544</v>
      </c>
      <c r="G11" s="261" t="s">
        <v>3165</v>
      </c>
      <c r="H11" s="261" t="s">
        <v>3534</v>
      </c>
      <c r="I11" s="261" t="s">
        <v>3167</v>
      </c>
    </row>
    <row r="12" spans="3:13" ht="18.600000000000001" thickBot="1">
      <c r="C12" s="261" t="s">
        <v>3543</v>
      </c>
      <c r="D12" s="261" t="s">
        <v>3485</v>
      </c>
      <c r="E12" s="261" t="s">
        <v>3166</v>
      </c>
      <c r="F12" s="261" t="s">
        <v>3165</v>
      </c>
      <c r="G12" s="261" t="s">
        <v>3545</v>
      </c>
      <c r="H12" s="261" t="s">
        <v>3546</v>
      </c>
      <c r="I12" s="261" t="s">
        <v>3533</v>
      </c>
    </row>
    <row r="13" spans="3:13" ht="18.600000000000001" thickBot="1">
      <c r="C13" s="261" t="s">
        <v>3170</v>
      </c>
      <c r="D13" s="261" t="s">
        <v>3547</v>
      </c>
      <c r="E13" s="261" t="s">
        <v>3548</v>
      </c>
      <c r="F13" s="261" t="s">
        <v>3533</v>
      </c>
      <c r="G13" s="261" t="s">
        <v>3549</v>
      </c>
      <c r="H13" s="261" t="s">
        <v>3168</v>
      </c>
      <c r="I13" s="261" t="s">
        <v>3534</v>
      </c>
    </row>
    <row r="14" spans="3:13" ht="18.600000000000001" thickBot="1">
      <c r="C14" s="261" t="s">
        <v>3166</v>
      </c>
      <c r="D14" s="261" t="s">
        <v>3537</v>
      </c>
      <c r="E14" s="261" t="s">
        <v>3541</v>
      </c>
      <c r="F14" s="261" t="s">
        <v>3171</v>
      </c>
      <c r="G14" s="261" t="s">
        <v>3168</v>
      </c>
      <c r="H14" s="261" t="s">
        <v>3535</v>
      </c>
      <c r="I14" s="261" t="s">
        <v>3534</v>
      </c>
    </row>
  </sheetData>
  <mergeCells count="2">
    <mergeCell ref="L5:M6"/>
    <mergeCell ref="C3:I4"/>
  </mergeCells>
  <hyperlinks>
    <hyperlink ref="L5" location="Sheet1!A1" display="Sheet1!A1" xr:uid="{A919610B-3528-4D77-AB14-4FBB4E4E48DB}"/>
  </hyperlink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9D81E9-7242-4C11-A76E-94DE730F5B28}">
  <dimension ref="C1:I15"/>
  <sheetViews>
    <sheetView workbookViewId="0">
      <selection activeCell="H9" sqref="H9:I10"/>
    </sheetView>
  </sheetViews>
  <sheetFormatPr defaultRowHeight="17.399999999999999" customHeight="1"/>
  <cols>
    <col min="4" max="4" width="30.77734375" customWidth="1"/>
    <col min="5" max="5" width="19.88671875" customWidth="1"/>
  </cols>
  <sheetData>
    <row r="1" spans="3:9" ht="17.399999999999999" customHeight="1" thickBot="1"/>
    <row r="2" spans="3:9" ht="17.399999999999999" customHeight="1">
      <c r="C2" s="665" t="s">
        <v>3551</v>
      </c>
      <c r="D2" s="666"/>
      <c r="E2" s="667"/>
    </row>
    <row r="3" spans="3:9" ht="17.399999999999999" customHeight="1" thickBot="1">
      <c r="C3" s="668"/>
      <c r="D3" s="669"/>
      <c r="E3" s="670"/>
      <c r="F3" s="263"/>
      <c r="G3" s="263"/>
      <c r="H3" s="263"/>
      <c r="I3" s="263"/>
    </row>
    <row r="4" spans="3:9" ht="17.399999999999999" customHeight="1">
      <c r="D4" s="263"/>
      <c r="E4" s="263"/>
      <c r="F4" s="263"/>
      <c r="G4" s="263"/>
      <c r="H4" s="263"/>
      <c r="I4" s="263"/>
    </row>
    <row r="5" spans="3:9" ht="20.399999999999999" customHeight="1">
      <c r="C5" s="162" t="s">
        <v>3552</v>
      </c>
      <c r="D5" s="162" t="s">
        <v>3553</v>
      </c>
      <c r="E5" s="162" t="s">
        <v>3564</v>
      </c>
    </row>
    <row r="6" spans="3:9" ht="17.399999999999999" customHeight="1">
      <c r="C6" s="122">
        <v>1</v>
      </c>
      <c r="D6" s="262" t="s">
        <v>3554</v>
      </c>
      <c r="E6" s="122" t="str">
        <f>LEFT(D6,FIND("@",D6,1)-1)</f>
        <v>Deepanshichhabra102</v>
      </c>
    </row>
    <row r="7" spans="3:9" ht="17.399999999999999" customHeight="1">
      <c r="C7" s="122">
        <v>2</v>
      </c>
      <c r="D7" s="262" t="s">
        <v>3555</v>
      </c>
      <c r="E7" s="122" t="str">
        <f t="shared" ref="E7:E15" si="0">LEFT(D7,FIND("@",D7,1)-1)</f>
        <v>vanshrathi1517</v>
      </c>
    </row>
    <row r="8" spans="3:9" ht="17.399999999999999" customHeight="1" thickBot="1">
      <c r="C8" s="122">
        <v>3</v>
      </c>
      <c r="D8" s="262" t="s">
        <v>3560</v>
      </c>
      <c r="E8" s="122" t="str">
        <f t="shared" si="0"/>
        <v>mayank</v>
      </c>
    </row>
    <row r="9" spans="3:9" ht="17.399999999999999" customHeight="1">
      <c r="C9" s="122">
        <v>4</v>
      </c>
      <c r="D9" s="262" t="s">
        <v>3561</v>
      </c>
      <c r="E9" s="122" t="str">
        <f t="shared" si="0"/>
        <v>ajay5</v>
      </c>
      <c r="H9" s="639" t="s">
        <v>111</v>
      </c>
      <c r="I9" s="640"/>
    </row>
    <row r="10" spans="3:9" ht="17.399999999999999" customHeight="1" thickBot="1">
      <c r="C10" s="122">
        <v>5</v>
      </c>
      <c r="D10" s="262" t="s">
        <v>3556</v>
      </c>
      <c r="E10" s="122" t="str">
        <f t="shared" si="0"/>
        <v>mitalisharma21</v>
      </c>
      <c r="H10" s="641"/>
      <c r="I10" s="642"/>
    </row>
    <row r="11" spans="3:9" ht="17.399999999999999" customHeight="1">
      <c r="C11" s="122">
        <v>6</v>
      </c>
      <c r="D11" s="262" t="s">
        <v>3562</v>
      </c>
      <c r="E11" s="122" t="str">
        <f t="shared" si="0"/>
        <v>vijay3</v>
      </c>
    </row>
    <row r="12" spans="3:9" ht="17.399999999999999" customHeight="1">
      <c r="C12" s="122">
        <v>7</v>
      </c>
      <c r="D12" s="262" t="s">
        <v>3557</v>
      </c>
      <c r="E12" s="122" t="str">
        <f t="shared" si="0"/>
        <v>deep23</v>
      </c>
    </row>
    <row r="13" spans="3:9" ht="17.399999999999999" customHeight="1">
      <c r="C13" s="122">
        <v>8</v>
      </c>
      <c r="D13" s="262" t="s">
        <v>3558</v>
      </c>
      <c r="E13" s="122" t="str">
        <f t="shared" si="0"/>
        <v>mahi89</v>
      </c>
    </row>
    <row r="14" spans="3:9" ht="17.399999999999999" customHeight="1">
      <c r="C14" s="122">
        <v>9</v>
      </c>
      <c r="D14" s="262" t="s">
        <v>3559</v>
      </c>
      <c r="E14" s="122" t="str">
        <f t="shared" si="0"/>
        <v>pooja21</v>
      </c>
    </row>
    <row r="15" spans="3:9" ht="17.399999999999999" customHeight="1">
      <c r="C15" s="122">
        <v>10</v>
      </c>
      <c r="D15" s="262" t="s">
        <v>3563</v>
      </c>
      <c r="E15" s="122" t="str">
        <f t="shared" si="0"/>
        <v>komal9</v>
      </c>
    </row>
  </sheetData>
  <mergeCells count="2">
    <mergeCell ref="H9:I10"/>
    <mergeCell ref="C2:E3"/>
  </mergeCells>
  <hyperlinks>
    <hyperlink ref="D6" r:id="rId1" xr:uid="{8A0B4A1D-F24E-45A1-BBF9-1B39122BB795}"/>
    <hyperlink ref="D7" r:id="rId2" xr:uid="{DB869F7C-5367-488E-BEE7-59EF5C8EA728}"/>
    <hyperlink ref="D8" r:id="rId3" xr:uid="{9B679C65-F601-4BC2-8860-52CF0BCC7AAB}"/>
    <hyperlink ref="D9" r:id="rId4" xr:uid="{94379268-2503-4334-ACA3-6AEAF9A23F89}"/>
    <hyperlink ref="D10" r:id="rId5" xr:uid="{EB2EADCA-F67D-45F0-B8E9-052F43493CF5}"/>
    <hyperlink ref="D11" r:id="rId6" xr:uid="{542E7B4B-480D-40CF-BF65-E5029526B9D3}"/>
    <hyperlink ref="D12" r:id="rId7" xr:uid="{7E1EA279-44FE-439E-A392-46778F0D3737}"/>
    <hyperlink ref="D13" r:id="rId8" xr:uid="{C90F1793-114A-4DC0-AD49-B8D21B6B1FC2}"/>
    <hyperlink ref="D14" r:id="rId9" xr:uid="{61CC15C5-9663-4641-A6B0-3F049FCA7CD9}"/>
    <hyperlink ref="D15" r:id="rId10" xr:uid="{CE4E2D5C-0ACC-467B-B912-09134364C65C}"/>
    <hyperlink ref="H9" location="Sheet1!A1" display="Sheet1!A1" xr:uid="{F47F7D9F-EB88-4733-B2AF-089082AF2A79}"/>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B7D583-75A7-4504-9255-88353AD64706}">
  <dimension ref="D1:N20"/>
  <sheetViews>
    <sheetView workbookViewId="0">
      <selection activeCell="M11" sqref="M11:N12"/>
    </sheetView>
  </sheetViews>
  <sheetFormatPr defaultRowHeight="14.4"/>
  <cols>
    <col min="4" max="4" width="5.109375" bestFit="1" customWidth="1"/>
    <col min="5" max="5" width="12.88671875" bestFit="1" customWidth="1"/>
    <col min="6" max="6" width="11.33203125" bestFit="1" customWidth="1"/>
    <col min="8" max="8" width="11.5546875" bestFit="1" customWidth="1"/>
  </cols>
  <sheetData>
    <row r="1" spans="4:14" ht="15" thickBot="1"/>
    <row r="2" spans="4:14">
      <c r="D2" s="671" t="s">
        <v>3566</v>
      </c>
      <c r="E2" s="672"/>
      <c r="F2" s="672"/>
      <c r="G2" s="672"/>
      <c r="H2" s="672"/>
      <c r="I2" s="673"/>
    </row>
    <row r="3" spans="4:14" ht="14.4" customHeight="1" thickBot="1">
      <c r="D3" s="674"/>
      <c r="E3" s="675"/>
      <c r="F3" s="675"/>
      <c r="G3" s="675"/>
      <c r="H3" s="675"/>
      <c r="I3" s="676"/>
      <c r="J3" s="265"/>
      <c r="K3" s="265"/>
      <c r="L3" s="265"/>
    </row>
    <row r="4" spans="4:14" ht="14.4" customHeight="1">
      <c r="D4" s="265"/>
      <c r="E4" s="265"/>
      <c r="F4" s="265"/>
      <c r="G4" s="265"/>
      <c r="H4" s="265"/>
      <c r="I4" s="265"/>
      <c r="J4" s="265"/>
      <c r="K4" s="265"/>
      <c r="L4" s="265"/>
    </row>
    <row r="5" spans="4:14">
      <c r="D5" s="264" t="s">
        <v>3567</v>
      </c>
      <c r="E5" s="264" t="s">
        <v>51</v>
      </c>
      <c r="F5" s="264" t="s">
        <v>3568</v>
      </c>
      <c r="G5" s="264" t="s">
        <v>123</v>
      </c>
      <c r="H5" s="264" t="s">
        <v>3569</v>
      </c>
      <c r="I5" s="264" t="s">
        <v>3520</v>
      </c>
    </row>
    <row r="6" spans="4:14">
      <c r="D6" s="249">
        <v>1</v>
      </c>
      <c r="E6" s="249" t="s">
        <v>228</v>
      </c>
      <c r="F6" s="249" t="s">
        <v>258</v>
      </c>
      <c r="G6" s="249">
        <v>1879</v>
      </c>
      <c r="H6" s="249">
        <v>630</v>
      </c>
      <c r="I6" s="250" t="str">
        <f>IF(H6&gt;800,G6-G6*2%,"-")</f>
        <v>-</v>
      </c>
    </row>
    <row r="7" spans="4:14">
      <c r="D7" s="249">
        <v>2</v>
      </c>
      <c r="E7" s="249" t="s">
        <v>229</v>
      </c>
      <c r="F7" s="249" t="s">
        <v>3570</v>
      </c>
      <c r="G7" s="249">
        <v>3261</v>
      </c>
      <c r="H7" s="249">
        <v>987</v>
      </c>
      <c r="I7" s="250">
        <f t="shared" ref="I7:I20" si="0">IF(H7&gt;800,G7-G7*2%,"-")</f>
        <v>3195.78</v>
      </c>
    </row>
    <row r="8" spans="4:14">
      <c r="D8" s="249">
        <v>3</v>
      </c>
      <c r="E8" s="249" t="s">
        <v>3581</v>
      </c>
      <c r="F8" s="249" t="s">
        <v>129</v>
      </c>
      <c r="G8" s="249">
        <v>1576</v>
      </c>
      <c r="H8" s="249">
        <v>1000</v>
      </c>
      <c r="I8" s="250">
        <f>IF(H8&gt;800,G8-G8*2%,"-")</f>
        <v>1544.48</v>
      </c>
    </row>
    <row r="9" spans="4:14">
      <c r="D9" s="249">
        <v>4</v>
      </c>
      <c r="E9" s="249" t="s">
        <v>231</v>
      </c>
      <c r="F9" s="249" t="s">
        <v>3571</v>
      </c>
      <c r="G9" s="249">
        <v>2535</v>
      </c>
      <c r="H9" s="249">
        <v>899</v>
      </c>
      <c r="I9" s="250">
        <f t="shared" si="0"/>
        <v>2484.3000000000002</v>
      </c>
    </row>
    <row r="10" spans="4:14" ht="15" thickBot="1">
      <c r="D10" s="249">
        <v>5</v>
      </c>
      <c r="E10" s="249" t="s">
        <v>232</v>
      </c>
      <c r="F10" s="249" t="s">
        <v>189</v>
      </c>
      <c r="G10" s="249">
        <v>2067</v>
      </c>
      <c r="H10" s="249">
        <v>783</v>
      </c>
      <c r="I10" s="250" t="str">
        <f t="shared" si="0"/>
        <v>-</v>
      </c>
    </row>
    <row r="11" spans="4:14">
      <c r="D11" s="249">
        <v>6</v>
      </c>
      <c r="E11" s="249" t="s">
        <v>233</v>
      </c>
      <c r="F11" s="249" t="s">
        <v>3572</v>
      </c>
      <c r="G11" s="249">
        <v>2264</v>
      </c>
      <c r="H11" s="249">
        <v>728</v>
      </c>
      <c r="I11" s="250" t="str">
        <f t="shared" si="0"/>
        <v>-</v>
      </c>
      <c r="M11" s="639" t="s">
        <v>111</v>
      </c>
      <c r="N11" s="640"/>
    </row>
    <row r="12" spans="4:14" ht="15" thickBot="1">
      <c r="D12" s="249">
        <v>7</v>
      </c>
      <c r="E12" s="249" t="s">
        <v>234</v>
      </c>
      <c r="F12" s="249" t="s">
        <v>258</v>
      </c>
      <c r="G12" s="249">
        <v>3513</v>
      </c>
      <c r="H12" s="249">
        <v>635</v>
      </c>
      <c r="I12" s="250" t="str">
        <f t="shared" si="0"/>
        <v>-</v>
      </c>
      <c r="M12" s="641"/>
      <c r="N12" s="642"/>
    </row>
    <row r="13" spans="4:14">
      <c r="D13" s="249">
        <v>8</v>
      </c>
      <c r="E13" s="249" t="s">
        <v>235</v>
      </c>
      <c r="F13" s="249" t="s">
        <v>3572</v>
      </c>
      <c r="G13" s="249">
        <v>2082</v>
      </c>
      <c r="H13" s="249">
        <v>112</v>
      </c>
      <c r="I13" s="250" t="str">
        <f t="shared" si="0"/>
        <v>-</v>
      </c>
    </row>
    <row r="14" spans="4:14">
      <c r="D14" s="249">
        <v>9</v>
      </c>
      <c r="E14" s="249" t="s">
        <v>3574</v>
      </c>
      <c r="F14" s="249" t="s">
        <v>126</v>
      </c>
      <c r="G14" s="249">
        <v>1736</v>
      </c>
      <c r="H14" s="249">
        <v>881</v>
      </c>
      <c r="I14" s="250">
        <f t="shared" si="0"/>
        <v>1701.28</v>
      </c>
    </row>
    <row r="15" spans="4:14">
      <c r="D15" s="249">
        <v>10</v>
      </c>
      <c r="E15" s="249" t="s">
        <v>3575</v>
      </c>
      <c r="F15" s="249" t="s">
        <v>3573</v>
      </c>
      <c r="G15" s="249">
        <v>3065</v>
      </c>
      <c r="H15" s="249">
        <v>583</v>
      </c>
      <c r="I15" s="250" t="str">
        <f t="shared" si="0"/>
        <v>-</v>
      </c>
    </row>
    <row r="16" spans="4:14">
      <c r="D16" s="249">
        <v>11</v>
      </c>
      <c r="E16" s="249" t="s">
        <v>3576</v>
      </c>
      <c r="F16" s="249" t="s">
        <v>258</v>
      </c>
      <c r="G16" s="249">
        <v>2611</v>
      </c>
      <c r="H16" s="249">
        <v>278</v>
      </c>
      <c r="I16" s="250" t="str">
        <f t="shared" si="0"/>
        <v>-</v>
      </c>
    </row>
    <row r="17" spans="4:9">
      <c r="D17" s="249">
        <v>12</v>
      </c>
      <c r="E17" s="249" t="s">
        <v>3577</v>
      </c>
      <c r="F17" s="249" t="s">
        <v>3570</v>
      </c>
      <c r="G17" s="249">
        <v>3393</v>
      </c>
      <c r="H17" s="249">
        <v>817</v>
      </c>
      <c r="I17" s="250">
        <f t="shared" si="0"/>
        <v>3325.14</v>
      </c>
    </row>
    <row r="18" spans="4:9">
      <c r="D18" s="249">
        <v>13</v>
      </c>
      <c r="E18" s="249" t="s">
        <v>3578</v>
      </c>
      <c r="F18" s="249" t="s">
        <v>129</v>
      </c>
      <c r="G18" s="249">
        <v>2359</v>
      </c>
      <c r="H18" s="249">
        <v>868</v>
      </c>
      <c r="I18" s="250">
        <f t="shared" si="0"/>
        <v>2311.8200000000002</v>
      </c>
    </row>
    <row r="19" spans="4:9">
      <c r="D19" s="249">
        <v>14</v>
      </c>
      <c r="E19" s="249" t="s">
        <v>3579</v>
      </c>
      <c r="F19" s="249" t="s">
        <v>3571</v>
      </c>
      <c r="G19" s="249">
        <v>3517</v>
      </c>
      <c r="H19" s="249">
        <v>564</v>
      </c>
      <c r="I19" s="250" t="str">
        <f t="shared" si="0"/>
        <v>-</v>
      </c>
    </row>
    <row r="20" spans="4:9">
      <c r="D20" s="249">
        <v>15</v>
      </c>
      <c r="E20" s="249" t="s">
        <v>3580</v>
      </c>
      <c r="F20" s="249" t="s">
        <v>189</v>
      </c>
      <c r="G20" s="249">
        <v>1558</v>
      </c>
      <c r="H20" s="249">
        <v>704</v>
      </c>
      <c r="I20" s="250" t="str">
        <f t="shared" si="0"/>
        <v>-</v>
      </c>
    </row>
  </sheetData>
  <mergeCells count="2">
    <mergeCell ref="M11:N12"/>
    <mergeCell ref="D2:I3"/>
  </mergeCells>
  <phoneticPr fontId="8" type="noConversion"/>
  <hyperlinks>
    <hyperlink ref="M11" location="Sheet1!A1" display="Sheet1!A1" xr:uid="{AF089932-F9CD-4958-BE8D-48171EF8F406}"/>
  </hyperlinks>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CF00A-7F3B-4E30-897A-C3AD5CDEF430}">
  <dimension ref="A1:P13"/>
  <sheetViews>
    <sheetView workbookViewId="0">
      <selection activeCell="O12" sqref="O12:P13"/>
    </sheetView>
  </sheetViews>
  <sheetFormatPr defaultRowHeight="14.4"/>
  <cols>
    <col min="6" max="6" width="11.21875" bestFit="1" customWidth="1"/>
  </cols>
  <sheetData>
    <row r="1" spans="1:16" ht="23.4">
      <c r="A1" s="688" t="s">
        <v>3583</v>
      </c>
      <c r="B1" s="689"/>
      <c r="C1" s="689"/>
      <c r="D1" s="689"/>
      <c r="E1" s="689"/>
      <c r="F1" s="689"/>
    </row>
    <row r="2" spans="1:16" ht="15.6">
      <c r="A2" s="691"/>
      <c r="B2" s="690">
        <v>2023</v>
      </c>
      <c r="C2" s="690"/>
      <c r="D2" s="690">
        <v>2024</v>
      </c>
      <c r="E2" s="690"/>
      <c r="F2" s="692"/>
    </row>
    <row r="3" spans="1:16" ht="16.2" thickBot="1">
      <c r="A3" s="693" t="s">
        <v>3594</v>
      </c>
      <c r="B3" s="693" t="s">
        <v>3595</v>
      </c>
      <c r="C3" s="693" t="s">
        <v>3596</v>
      </c>
      <c r="D3" s="693" t="s">
        <v>3175</v>
      </c>
      <c r="E3" s="693" t="s">
        <v>3597</v>
      </c>
      <c r="F3" s="74" t="s">
        <v>2</v>
      </c>
    </row>
    <row r="4" spans="1:16" ht="15.6" customHeight="1">
      <c r="A4" s="694">
        <v>1</v>
      </c>
      <c r="B4" s="694" t="s">
        <v>3584</v>
      </c>
      <c r="C4" s="693">
        <v>853</v>
      </c>
      <c r="D4" s="694" t="s">
        <v>3584</v>
      </c>
      <c r="E4" s="693">
        <v>183</v>
      </c>
      <c r="F4" s="157" t="str">
        <f>IF(EXACT(C4,E4),"NO CHANGE","CHANGE")</f>
        <v>CHANGE</v>
      </c>
      <c r="H4" s="679" t="s">
        <v>3598</v>
      </c>
      <c r="I4" s="680"/>
      <c r="J4" s="680"/>
      <c r="K4" s="680"/>
      <c r="L4" s="681"/>
    </row>
    <row r="5" spans="1:16" ht="15.6">
      <c r="A5" s="694">
        <v>2</v>
      </c>
      <c r="B5" s="694" t="s">
        <v>3585</v>
      </c>
      <c r="C5" s="693">
        <v>106</v>
      </c>
      <c r="D5" s="694" t="s">
        <v>3585</v>
      </c>
      <c r="E5" s="693">
        <v>156</v>
      </c>
      <c r="F5" s="157" t="str">
        <f t="shared" ref="F5:F13" si="0">IF(EXACT(C5,E5),"NO CHANGE","CHANGE")</f>
        <v>CHANGE</v>
      </c>
      <c r="H5" s="682"/>
      <c r="I5" s="683"/>
      <c r="J5" s="683"/>
      <c r="K5" s="683"/>
      <c r="L5" s="684"/>
    </row>
    <row r="6" spans="1:16" ht="15.6">
      <c r="A6" s="694">
        <v>3</v>
      </c>
      <c r="B6" s="694" t="s">
        <v>3586</v>
      </c>
      <c r="C6" s="693">
        <v>262</v>
      </c>
      <c r="D6" s="694" t="s">
        <v>3586</v>
      </c>
      <c r="E6" s="693">
        <v>262</v>
      </c>
      <c r="F6" s="157" t="str">
        <f t="shared" si="0"/>
        <v>NO CHANGE</v>
      </c>
      <c r="H6" s="682"/>
      <c r="I6" s="683"/>
      <c r="J6" s="683"/>
      <c r="K6" s="683"/>
      <c r="L6" s="684"/>
    </row>
    <row r="7" spans="1:16" ht="16.2" thickBot="1">
      <c r="A7" s="694">
        <v>4</v>
      </c>
      <c r="B7" s="694" t="s">
        <v>3587</v>
      </c>
      <c r="C7" s="693">
        <v>312</v>
      </c>
      <c r="D7" s="694" t="s">
        <v>3587</v>
      </c>
      <c r="E7" s="693">
        <v>361</v>
      </c>
      <c r="F7" s="157" t="str">
        <f t="shared" si="0"/>
        <v>CHANGE</v>
      </c>
      <c r="H7" s="685"/>
      <c r="I7" s="686"/>
      <c r="J7" s="686"/>
      <c r="K7" s="686"/>
      <c r="L7" s="687"/>
    </row>
    <row r="8" spans="1:16" ht="15.6">
      <c r="A8" s="694">
        <v>5</v>
      </c>
      <c r="B8" s="694" t="s">
        <v>3588</v>
      </c>
      <c r="C8" s="693">
        <v>107</v>
      </c>
      <c r="D8" s="694" t="s">
        <v>3588</v>
      </c>
      <c r="E8" s="693">
        <v>544</v>
      </c>
      <c r="F8" s="157" t="str">
        <f t="shared" si="0"/>
        <v>CHANGE</v>
      </c>
    </row>
    <row r="9" spans="1:16" ht="15.6">
      <c r="A9" s="694">
        <v>6</v>
      </c>
      <c r="B9" s="694" t="s">
        <v>3589</v>
      </c>
      <c r="C9" s="693">
        <v>505</v>
      </c>
      <c r="D9" s="694" t="s">
        <v>3589</v>
      </c>
      <c r="E9" s="693">
        <v>236</v>
      </c>
      <c r="F9" s="157" t="str">
        <f t="shared" si="0"/>
        <v>CHANGE</v>
      </c>
    </row>
    <row r="10" spans="1:16" ht="15.6">
      <c r="A10" s="694">
        <v>7</v>
      </c>
      <c r="B10" s="694" t="s">
        <v>3590</v>
      </c>
      <c r="C10" s="693">
        <v>326</v>
      </c>
      <c r="D10" s="694" t="s">
        <v>3590</v>
      </c>
      <c r="E10" s="693">
        <v>326</v>
      </c>
      <c r="F10" s="157" t="str">
        <f t="shared" si="0"/>
        <v>NO CHANGE</v>
      </c>
    </row>
    <row r="11" spans="1:16" ht="16.2" thickBot="1">
      <c r="A11" s="694">
        <v>8</v>
      </c>
      <c r="B11" s="694" t="s">
        <v>3591</v>
      </c>
      <c r="C11" s="693">
        <v>428</v>
      </c>
      <c r="D11" s="694" t="s">
        <v>3591</v>
      </c>
      <c r="E11" s="693">
        <v>745</v>
      </c>
      <c r="F11" s="157" t="str">
        <f t="shared" si="0"/>
        <v>CHANGE</v>
      </c>
    </row>
    <row r="12" spans="1:16" ht="15.6">
      <c r="A12" s="694">
        <v>9</v>
      </c>
      <c r="B12" s="694" t="s">
        <v>3592</v>
      </c>
      <c r="C12" s="693">
        <v>957</v>
      </c>
      <c r="D12" s="694" t="s">
        <v>3592</v>
      </c>
      <c r="E12" s="693">
        <v>142</v>
      </c>
      <c r="F12" s="157" t="str">
        <f t="shared" si="0"/>
        <v>CHANGE</v>
      </c>
      <c r="O12" s="639" t="s">
        <v>111</v>
      </c>
      <c r="P12" s="640"/>
    </row>
    <row r="13" spans="1:16" ht="16.2" thickBot="1">
      <c r="A13" s="694">
        <v>10</v>
      </c>
      <c r="B13" s="694" t="s">
        <v>3593</v>
      </c>
      <c r="C13" s="693">
        <v>910</v>
      </c>
      <c r="D13" s="694" t="s">
        <v>3593</v>
      </c>
      <c r="E13" s="693">
        <v>910</v>
      </c>
      <c r="F13" s="157" t="str">
        <f t="shared" si="0"/>
        <v>NO CHANGE</v>
      </c>
      <c r="O13" s="641"/>
      <c r="P13" s="642"/>
    </row>
  </sheetData>
  <mergeCells count="5">
    <mergeCell ref="O12:P13"/>
    <mergeCell ref="A1:F1"/>
    <mergeCell ref="B2:C2"/>
    <mergeCell ref="D2:E2"/>
    <mergeCell ref="H4:L7"/>
  </mergeCells>
  <hyperlinks>
    <hyperlink ref="O12" location="Sheet1!A1" display="Sheet1!A1" xr:uid="{7FBF2E3C-C928-4FED-9068-39B320888AAA}"/>
  </hyperlinks>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2F697D-D0D0-4AF8-A988-2E7D4E4E53F7}">
  <dimension ref="A1:P62"/>
  <sheetViews>
    <sheetView workbookViewId="0">
      <selection activeCell="O12" sqref="O12:P13"/>
    </sheetView>
  </sheetViews>
  <sheetFormatPr defaultRowHeight="14.4"/>
  <cols>
    <col min="1" max="1" width="9.109375"/>
    <col min="2" max="2" width="20.88671875" bestFit="1" customWidth="1"/>
    <col min="7" max="7" width="20.21875" bestFit="1" customWidth="1"/>
  </cols>
  <sheetData>
    <row r="1" spans="1:16">
      <c r="A1" s="249" t="s">
        <v>3600</v>
      </c>
      <c r="B1" s="249" t="s">
        <v>3601</v>
      </c>
      <c r="F1" s="695" t="s">
        <v>3600</v>
      </c>
      <c r="G1" s="695" t="s">
        <v>51</v>
      </c>
    </row>
    <row r="2" spans="1:16">
      <c r="A2" s="695" t="s">
        <v>3602</v>
      </c>
      <c r="B2" s="249" t="str">
        <f>IF(ISBLANK(A2),B1,VLOOKUP(A2,$F$1:$G$9,2,0))</f>
        <v>UTTARAKHAND</v>
      </c>
      <c r="F2" s="249" t="s">
        <v>3602</v>
      </c>
      <c r="G2" s="249" t="s">
        <v>3610</v>
      </c>
    </row>
    <row r="3" spans="1:16">
      <c r="A3" s="249"/>
      <c r="B3" s="249" t="str">
        <f t="shared" ref="B3:B62" si="0">IF(ISBLANK(A3),B2,VLOOKUP(A3,$F$1:$G$9,2,0))</f>
        <v>UTTARAKHAND</v>
      </c>
      <c r="F3" s="249" t="s">
        <v>3603</v>
      </c>
      <c r="G3" s="249" t="s">
        <v>132</v>
      </c>
    </row>
    <row r="4" spans="1:16">
      <c r="A4" s="249"/>
      <c r="B4" s="249" t="str">
        <f t="shared" si="0"/>
        <v>UTTARAKHAND</v>
      </c>
      <c r="F4" s="249" t="s">
        <v>3604</v>
      </c>
      <c r="G4" s="249" t="s">
        <v>258</v>
      </c>
    </row>
    <row r="5" spans="1:16">
      <c r="A5" s="249"/>
      <c r="B5" s="249" t="str">
        <f t="shared" si="0"/>
        <v>UTTARAKHAND</v>
      </c>
      <c r="F5" s="249" t="s">
        <v>3609</v>
      </c>
      <c r="G5" s="249" t="s">
        <v>3611</v>
      </c>
    </row>
    <row r="6" spans="1:16">
      <c r="A6" s="249"/>
      <c r="B6" s="249" t="str">
        <f t="shared" si="0"/>
        <v>UTTARAKHAND</v>
      </c>
      <c r="F6" s="249" t="s">
        <v>3607</v>
      </c>
      <c r="G6" s="249" t="s">
        <v>3612</v>
      </c>
    </row>
    <row r="7" spans="1:16">
      <c r="A7" s="249"/>
      <c r="B7" s="249" t="str">
        <f t="shared" si="0"/>
        <v>UTTARAKHAND</v>
      </c>
      <c r="F7" s="249" t="s">
        <v>3606</v>
      </c>
      <c r="G7" s="249" t="s">
        <v>128</v>
      </c>
    </row>
    <row r="8" spans="1:16">
      <c r="A8" s="249"/>
      <c r="B8" s="249" t="str">
        <f t="shared" si="0"/>
        <v>UTTARAKHAND</v>
      </c>
      <c r="F8" s="249" t="s">
        <v>3605</v>
      </c>
      <c r="G8" s="249" t="s">
        <v>3613</v>
      </c>
    </row>
    <row r="9" spans="1:16">
      <c r="A9" s="249"/>
      <c r="B9" s="249" t="str">
        <f t="shared" si="0"/>
        <v>UTTARAKHAND</v>
      </c>
      <c r="F9" s="249" t="s">
        <v>3608</v>
      </c>
      <c r="G9" s="249" t="s">
        <v>3614</v>
      </c>
    </row>
    <row r="10" spans="1:16">
      <c r="A10" s="695" t="s">
        <v>3603</v>
      </c>
      <c r="B10" s="249" t="str">
        <f t="shared" si="0"/>
        <v>UTTAR PRADESH</v>
      </c>
    </row>
    <row r="11" spans="1:16" ht="15" thickBot="1">
      <c r="A11" s="249"/>
      <c r="B11" s="249" t="str">
        <f t="shared" si="0"/>
        <v>UTTAR PRADESH</v>
      </c>
    </row>
    <row r="12" spans="1:16" ht="15" thickBot="1">
      <c r="A12" s="249"/>
      <c r="B12" s="249" t="str">
        <f t="shared" si="0"/>
        <v>UTTAR PRADESH</v>
      </c>
      <c r="O12" s="639" t="s">
        <v>111</v>
      </c>
      <c r="P12" s="640"/>
    </row>
    <row r="13" spans="1:16" ht="15" customHeight="1" thickBot="1">
      <c r="A13" s="249"/>
      <c r="B13" s="249" t="str">
        <f t="shared" si="0"/>
        <v>UTTAR PRADESH</v>
      </c>
      <c r="E13" s="387" t="s">
        <v>3615</v>
      </c>
      <c r="F13" s="705"/>
      <c r="G13" s="705"/>
      <c r="H13" s="388"/>
      <c r="O13" s="641"/>
      <c r="P13" s="642"/>
    </row>
    <row r="14" spans="1:16">
      <c r="A14" s="249"/>
      <c r="B14" s="249" t="str">
        <f t="shared" si="0"/>
        <v>UTTAR PRADESH</v>
      </c>
      <c r="E14" s="389"/>
      <c r="F14" s="706"/>
      <c r="G14" s="706"/>
      <c r="H14" s="390"/>
    </row>
    <row r="15" spans="1:16">
      <c r="A15" s="249"/>
      <c r="B15" s="249" t="str">
        <f t="shared" si="0"/>
        <v>UTTAR PRADESH</v>
      </c>
      <c r="E15" s="389"/>
      <c r="F15" s="706"/>
      <c r="G15" s="706"/>
      <c r="H15" s="390"/>
    </row>
    <row r="16" spans="1:16">
      <c r="A16" s="249"/>
      <c r="B16" s="249" t="str">
        <f t="shared" si="0"/>
        <v>UTTAR PRADESH</v>
      </c>
      <c r="E16" s="389"/>
      <c r="F16" s="706"/>
      <c r="G16" s="706"/>
      <c r="H16" s="390"/>
    </row>
    <row r="17" spans="1:8">
      <c r="A17" s="249"/>
      <c r="B17" s="249" t="str">
        <f t="shared" si="0"/>
        <v>UTTAR PRADESH</v>
      </c>
      <c r="E17" s="389"/>
      <c r="F17" s="706"/>
      <c r="G17" s="706"/>
      <c r="H17" s="390"/>
    </row>
    <row r="18" spans="1:8" ht="15" thickBot="1">
      <c r="A18" s="695" t="s">
        <v>3604</v>
      </c>
      <c r="B18" s="249" t="str">
        <f t="shared" si="0"/>
        <v>DELHI</v>
      </c>
      <c r="E18" s="391"/>
      <c r="F18" s="707"/>
      <c r="G18" s="707"/>
      <c r="H18" s="392"/>
    </row>
    <row r="19" spans="1:8">
      <c r="A19" s="249"/>
      <c r="B19" s="249" t="str">
        <f t="shared" si="0"/>
        <v>DELHI</v>
      </c>
    </row>
    <row r="20" spans="1:8">
      <c r="A20" s="249"/>
      <c r="B20" s="249" t="str">
        <f t="shared" si="0"/>
        <v>DELHI</v>
      </c>
    </row>
    <row r="21" spans="1:8">
      <c r="A21" s="249"/>
      <c r="B21" s="249" t="str">
        <f t="shared" si="0"/>
        <v>DELHI</v>
      </c>
    </row>
    <row r="22" spans="1:8">
      <c r="A22" s="249"/>
      <c r="B22" s="249" t="str">
        <f t="shared" si="0"/>
        <v>DELHI</v>
      </c>
    </row>
    <row r="23" spans="1:8">
      <c r="A23" s="249"/>
      <c r="B23" s="249" t="str">
        <f t="shared" si="0"/>
        <v>DELHI</v>
      </c>
    </row>
    <row r="24" spans="1:8">
      <c r="A24" s="249"/>
      <c r="B24" s="249" t="str">
        <f t="shared" si="0"/>
        <v>DELHI</v>
      </c>
    </row>
    <row r="25" spans="1:8">
      <c r="A25" s="249"/>
      <c r="B25" s="249" t="str">
        <f t="shared" si="0"/>
        <v>DELHI</v>
      </c>
    </row>
    <row r="26" spans="1:8">
      <c r="A26" s="249"/>
      <c r="B26" s="249" t="str">
        <f t="shared" si="0"/>
        <v>DELHI</v>
      </c>
    </row>
    <row r="27" spans="1:8">
      <c r="A27" s="249"/>
      <c r="B27" s="249" t="str">
        <f t="shared" si="0"/>
        <v>DELHI</v>
      </c>
    </row>
    <row r="28" spans="1:8">
      <c r="A28" s="249"/>
      <c r="B28" s="249" t="str">
        <f t="shared" si="0"/>
        <v>DELHI</v>
      </c>
    </row>
    <row r="29" spans="1:8">
      <c r="A29" s="695" t="s">
        <v>3605</v>
      </c>
      <c r="B29" s="249" t="str">
        <f t="shared" si="0"/>
        <v>MADHYA PRADESH</v>
      </c>
    </row>
    <row r="30" spans="1:8">
      <c r="A30" s="249"/>
      <c r="B30" s="249" t="str">
        <f t="shared" si="0"/>
        <v>MADHYA PRADESH</v>
      </c>
    </row>
    <row r="31" spans="1:8">
      <c r="A31" s="249"/>
      <c r="B31" s="249" t="str">
        <f t="shared" si="0"/>
        <v>MADHYA PRADESH</v>
      </c>
    </row>
    <row r="32" spans="1:8">
      <c r="A32" s="249"/>
      <c r="B32" s="249" t="str">
        <f t="shared" si="0"/>
        <v>MADHYA PRADESH</v>
      </c>
    </row>
    <row r="33" spans="1:2">
      <c r="A33" s="249"/>
      <c r="B33" s="249" t="str">
        <f t="shared" si="0"/>
        <v>MADHYA PRADESH</v>
      </c>
    </row>
    <row r="34" spans="1:2">
      <c r="A34" s="249"/>
      <c r="B34" s="249" t="str">
        <f t="shared" si="0"/>
        <v>MADHYA PRADESH</v>
      </c>
    </row>
    <row r="35" spans="1:2">
      <c r="A35" s="249"/>
      <c r="B35" s="249" t="str">
        <f t="shared" si="0"/>
        <v>MADHYA PRADESH</v>
      </c>
    </row>
    <row r="36" spans="1:2">
      <c r="A36" s="249"/>
      <c r="B36" s="249" t="str">
        <f t="shared" si="0"/>
        <v>MADHYA PRADESH</v>
      </c>
    </row>
    <row r="37" spans="1:2">
      <c r="A37" s="249"/>
      <c r="B37" s="249" t="str">
        <f t="shared" si="0"/>
        <v>MADHYA PRADESH</v>
      </c>
    </row>
    <row r="38" spans="1:2">
      <c r="A38" s="249"/>
      <c r="B38" s="249" t="str">
        <f t="shared" si="0"/>
        <v>MADHYA PRADESH</v>
      </c>
    </row>
    <row r="39" spans="1:2">
      <c r="A39" s="695" t="s">
        <v>3606</v>
      </c>
      <c r="B39" s="249" t="str">
        <f t="shared" si="0"/>
        <v>PUNJAB</v>
      </c>
    </row>
    <row r="40" spans="1:2">
      <c r="A40" s="249"/>
      <c r="B40" s="249" t="str">
        <f t="shared" si="0"/>
        <v>PUNJAB</v>
      </c>
    </row>
    <row r="41" spans="1:2">
      <c r="A41" s="249"/>
      <c r="B41" s="249" t="str">
        <f t="shared" si="0"/>
        <v>PUNJAB</v>
      </c>
    </row>
    <row r="42" spans="1:2">
      <c r="A42" s="249"/>
      <c r="B42" s="249" t="str">
        <f t="shared" si="0"/>
        <v>PUNJAB</v>
      </c>
    </row>
    <row r="43" spans="1:2">
      <c r="A43" s="249"/>
      <c r="B43" s="249" t="str">
        <f t="shared" si="0"/>
        <v>PUNJAB</v>
      </c>
    </row>
    <row r="44" spans="1:2">
      <c r="A44" s="249"/>
      <c r="B44" s="249" t="str">
        <f t="shared" si="0"/>
        <v>PUNJAB</v>
      </c>
    </row>
    <row r="45" spans="1:2">
      <c r="A45" s="249"/>
      <c r="B45" s="249" t="str">
        <f t="shared" si="0"/>
        <v>PUNJAB</v>
      </c>
    </row>
    <row r="46" spans="1:2">
      <c r="A46" s="249"/>
      <c r="B46" s="249" t="str">
        <f t="shared" si="0"/>
        <v>PUNJAB</v>
      </c>
    </row>
    <row r="47" spans="1:2">
      <c r="A47" s="249"/>
      <c r="B47" s="249" t="str">
        <f t="shared" si="0"/>
        <v>PUNJAB</v>
      </c>
    </row>
    <row r="48" spans="1:2">
      <c r="A48" s="695" t="s">
        <v>3607</v>
      </c>
      <c r="B48" s="249" t="str">
        <f t="shared" si="0"/>
        <v>ARUNACHAL PRADESH</v>
      </c>
    </row>
    <row r="49" spans="1:2">
      <c r="A49" s="249"/>
      <c r="B49" s="249" t="str">
        <f t="shared" si="0"/>
        <v>ARUNACHAL PRADESH</v>
      </c>
    </row>
    <row r="50" spans="1:2">
      <c r="A50" s="249"/>
      <c r="B50" s="249" t="str">
        <f t="shared" si="0"/>
        <v>ARUNACHAL PRADESH</v>
      </c>
    </row>
    <row r="51" spans="1:2">
      <c r="A51" s="249"/>
      <c r="B51" s="249" t="str">
        <f t="shared" si="0"/>
        <v>ARUNACHAL PRADESH</v>
      </c>
    </row>
    <row r="52" spans="1:2">
      <c r="A52" s="249"/>
      <c r="B52" s="249" t="str">
        <f t="shared" si="0"/>
        <v>ARUNACHAL PRADESH</v>
      </c>
    </row>
    <row r="53" spans="1:2">
      <c r="A53" s="249"/>
      <c r="B53" s="249" t="str">
        <f t="shared" si="0"/>
        <v>ARUNACHAL PRADESH</v>
      </c>
    </row>
    <row r="54" spans="1:2">
      <c r="A54" s="249"/>
      <c r="B54" s="249" t="str">
        <f t="shared" si="0"/>
        <v>ARUNACHAL PRADESH</v>
      </c>
    </row>
    <row r="55" spans="1:2">
      <c r="A55" s="249"/>
      <c r="B55" s="249" t="str">
        <f t="shared" si="0"/>
        <v>ARUNACHAL PRADESH</v>
      </c>
    </row>
    <row r="56" spans="1:2">
      <c r="A56" s="695" t="s">
        <v>3608</v>
      </c>
      <c r="B56" s="249" t="str">
        <f t="shared" si="0"/>
        <v>HIMACHAL PRADESH</v>
      </c>
    </row>
    <row r="57" spans="1:2">
      <c r="A57" s="249"/>
      <c r="B57" s="249" t="str">
        <f t="shared" si="0"/>
        <v>HIMACHAL PRADESH</v>
      </c>
    </row>
    <row r="58" spans="1:2">
      <c r="A58" s="249"/>
      <c r="B58" s="249" t="str">
        <f t="shared" si="0"/>
        <v>HIMACHAL PRADESH</v>
      </c>
    </row>
    <row r="59" spans="1:2">
      <c r="A59" s="249"/>
      <c r="B59" s="249" t="str">
        <f t="shared" si="0"/>
        <v>HIMACHAL PRADESH</v>
      </c>
    </row>
    <row r="60" spans="1:2">
      <c r="A60" s="249"/>
      <c r="B60" s="249" t="str">
        <f t="shared" si="0"/>
        <v>HIMACHAL PRADESH</v>
      </c>
    </row>
    <row r="61" spans="1:2">
      <c r="A61" s="249"/>
      <c r="B61" s="249" t="str">
        <f t="shared" si="0"/>
        <v>HIMACHAL PRADESH</v>
      </c>
    </row>
    <row r="62" spans="1:2">
      <c r="A62" s="695" t="s">
        <v>3609</v>
      </c>
      <c r="B62" s="249" t="str">
        <f t="shared" si="0"/>
        <v>BIHAR</v>
      </c>
    </row>
  </sheetData>
  <mergeCells count="2">
    <mergeCell ref="O12:P13"/>
    <mergeCell ref="E13:H18"/>
  </mergeCells>
  <hyperlinks>
    <hyperlink ref="O12" location="Sheet1!A1" display="Sheet1!A1" xr:uid="{E49B673C-58DC-4026-B19B-C4C66D9DA259}"/>
  </hyperlink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DC4B3D-0AEC-451F-B338-37F949816A5E}">
  <dimension ref="A1:P14"/>
  <sheetViews>
    <sheetView workbookViewId="0">
      <selection activeCell="O13" sqref="O13:P14"/>
    </sheetView>
  </sheetViews>
  <sheetFormatPr defaultRowHeight="21.6" customHeight="1"/>
  <cols>
    <col min="1" max="1" width="18.6640625" bestFit="1" customWidth="1"/>
    <col min="2" max="2" width="11.21875" bestFit="1" customWidth="1"/>
    <col min="3" max="3" width="10.88671875" bestFit="1" customWidth="1"/>
    <col min="4" max="4" width="15" bestFit="1" customWidth="1"/>
    <col min="5" max="5" width="12.77734375" bestFit="1" customWidth="1"/>
    <col min="7" max="7" width="12.6640625" bestFit="1" customWidth="1"/>
    <col min="8" max="8" width="10.109375" bestFit="1" customWidth="1"/>
    <col min="10" max="10" width="14.77734375" bestFit="1" customWidth="1"/>
    <col min="11" max="11" width="6" bestFit="1" customWidth="1"/>
  </cols>
  <sheetData>
    <row r="1" spans="1:16" ht="21.6" customHeight="1" thickBot="1">
      <c r="A1" s="261" t="s">
        <v>51</v>
      </c>
      <c r="B1" s="261" t="s">
        <v>3617</v>
      </c>
      <c r="C1" s="261" t="s">
        <v>3618</v>
      </c>
      <c r="D1" s="261" t="s">
        <v>3619</v>
      </c>
      <c r="E1" s="261" t="s">
        <v>3620</v>
      </c>
      <c r="F1" s="261" t="s">
        <v>3621</v>
      </c>
      <c r="G1" s="261" t="s">
        <v>3622</v>
      </c>
      <c r="H1" s="261" t="s">
        <v>3623</v>
      </c>
    </row>
    <row r="2" spans="1:16" ht="21.6" customHeight="1" thickBot="1">
      <c r="A2" s="261" t="s">
        <v>146</v>
      </c>
      <c r="B2" s="710">
        <v>3808</v>
      </c>
      <c r="C2" s="710">
        <v>13769</v>
      </c>
      <c r="D2" s="710">
        <v>14556</v>
      </c>
      <c r="E2" s="710">
        <v>12026</v>
      </c>
      <c r="F2" s="710">
        <v>6400</v>
      </c>
      <c r="G2" s="710">
        <v>5525</v>
      </c>
      <c r="H2" s="710">
        <v>3292</v>
      </c>
    </row>
    <row r="3" spans="1:16" ht="21.6" customHeight="1" thickBot="1">
      <c r="A3" s="261" t="s">
        <v>147</v>
      </c>
      <c r="B3" s="710">
        <v>8056</v>
      </c>
      <c r="C3" s="710">
        <v>9515</v>
      </c>
      <c r="D3" s="710">
        <v>8388</v>
      </c>
      <c r="E3" s="710">
        <v>10403</v>
      </c>
      <c r="F3" s="710">
        <v>4443</v>
      </c>
      <c r="G3" s="710">
        <v>3504</v>
      </c>
      <c r="H3" s="710">
        <v>11626</v>
      </c>
      <c r="J3" s="250" t="s">
        <v>51</v>
      </c>
      <c r="K3" s="250" t="s">
        <v>3624</v>
      </c>
    </row>
    <row r="4" spans="1:16" ht="21.6" customHeight="1" thickBot="1">
      <c r="A4" s="261" t="s">
        <v>148</v>
      </c>
      <c r="B4" s="710">
        <v>7901</v>
      </c>
      <c r="C4" s="710">
        <v>5325</v>
      </c>
      <c r="D4" s="710">
        <v>6626</v>
      </c>
      <c r="E4" s="710">
        <v>3801</v>
      </c>
      <c r="F4" s="710">
        <v>12488</v>
      </c>
      <c r="G4" s="710">
        <v>5660</v>
      </c>
      <c r="H4" s="710">
        <v>3554</v>
      </c>
      <c r="J4" s="249" t="s">
        <v>55</v>
      </c>
      <c r="K4" s="249">
        <f ca="1">SUM(OFFSET($A$1,MATCH(J4,$A$2:$A$13,0),1,1,7))</f>
        <v>39108</v>
      </c>
    </row>
    <row r="5" spans="1:16" ht="21.6" customHeight="1" thickBot="1">
      <c r="A5" s="261" t="s">
        <v>149</v>
      </c>
      <c r="B5" s="710">
        <v>14145</v>
      </c>
      <c r="C5" s="710">
        <v>5650</v>
      </c>
      <c r="D5" s="710">
        <v>10133</v>
      </c>
      <c r="E5" s="710">
        <v>6561</v>
      </c>
      <c r="F5" s="710">
        <v>10815</v>
      </c>
      <c r="G5" s="710">
        <v>11085</v>
      </c>
      <c r="H5" s="710">
        <v>11057</v>
      </c>
    </row>
    <row r="6" spans="1:16" ht="21.6" customHeight="1" thickBot="1">
      <c r="A6" s="261" t="s">
        <v>150</v>
      </c>
      <c r="B6" s="710">
        <v>4160</v>
      </c>
      <c r="C6" s="710">
        <v>5284</v>
      </c>
      <c r="D6" s="710">
        <v>2889</v>
      </c>
      <c r="E6" s="710">
        <v>9184</v>
      </c>
      <c r="F6" s="710">
        <v>13369</v>
      </c>
      <c r="G6" s="710">
        <v>12792</v>
      </c>
      <c r="H6" s="710">
        <v>2994</v>
      </c>
    </row>
    <row r="7" spans="1:16" ht="21.6" customHeight="1" thickBot="1">
      <c r="A7" s="261" t="s">
        <v>151</v>
      </c>
      <c r="B7" s="710">
        <v>13819</v>
      </c>
      <c r="C7" s="710">
        <v>9144</v>
      </c>
      <c r="D7" s="710">
        <v>9602</v>
      </c>
      <c r="E7" s="710">
        <v>2043</v>
      </c>
      <c r="F7" s="710">
        <v>4055</v>
      </c>
      <c r="G7" s="710">
        <v>2365</v>
      </c>
      <c r="H7" s="710">
        <v>10373</v>
      </c>
      <c r="J7" s="656" t="s">
        <v>3625</v>
      </c>
      <c r="K7" s="657"/>
      <c r="L7" s="657"/>
      <c r="M7" s="658"/>
    </row>
    <row r="8" spans="1:16" ht="21.6" customHeight="1" thickBot="1">
      <c r="A8" s="261" t="s">
        <v>55</v>
      </c>
      <c r="B8" s="710">
        <v>3860</v>
      </c>
      <c r="C8" s="710">
        <v>2613</v>
      </c>
      <c r="D8" s="710">
        <v>8042</v>
      </c>
      <c r="E8" s="710">
        <v>8555</v>
      </c>
      <c r="F8" s="710">
        <v>6137</v>
      </c>
      <c r="G8" s="710">
        <v>2203</v>
      </c>
      <c r="H8" s="710">
        <v>7698</v>
      </c>
      <c r="J8" s="659"/>
      <c r="K8" s="711"/>
      <c r="L8" s="711"/>
      <c r="M8" s="661"/>
    </row>
    <row r="9" spans="1:16" ht="21.6" customHeight="1" thickBot="1">
      <c r="A9" s="261" t="s">
        <v>56</v>
      </c>
      <c r="B9" s="710">
        <v>14038</v>
      </c>
      <c r="C9" s="710">
        <v>10018</v>
      </c>
      <c r="D9" s="710">
        <v>2839</v>
      </c>
      <c r="E9" s="710">
        <v>5492</v>
      </c>
      <c r="F9" s="710">
        <v>13805</v>
      </c>
      <c r="G9" s="710">
        <v>7345</v>
      </c>
      <c r="H9" s="710">
        <v>12114</v>
      </c>
      <c r="J9" s="659"/>
      <c r="K9" s="711"/>
      <c r="L9" s="711"/>
      <c r="M9" s="661"/>
    </row>
    <row r="10" spans="1:16" ht="21.6" customHeight="1" thickBot="1">
      <c r="A10" s="261" t="s">
        <v>3490</v>
      </c>
      <c r="B10" s="710">
        <v>2097</v>
      </c>
      <c r="C10" s="710">
        <v>6682</v>
      </c>
      <c r="D10" s="710">
        <v>14199</v>
      </c>
      <c r="E10" s="710">
        <v>6887</v>
      </c>
      <c r="F10" s="710">
        <v>13432</v>
      </c>
      <c r="G10" s="710">
        <v>2804</v>
      </c>
      <c r="H10" s="710">
        <v>14425</v>
      </c>
      <c r="J10" s="662"/>
      <c r="K10" s="663"/>
      <c r="L10" s="663"/>
      <c r="M10" s="664"/>
    </row>
    <row r="11" spans="1:16" ht="21.6" customHeight="1" thickBot="1">
      <c r="A11" s="261" t="s">
        <v>135</v>
      </c>
      <c r="B11" s="710">
        <v>12321</v>
      </c>
      <c r="C11" s="710">
        <v>7444</v>
      </c>
      <c r="D11" s="710">
        <v>10107</v>
      </c>
      <c r="E11" s="710">
        <v>10699</v>
      </c>
      <c r="F11" s="710">
        <v>13765</v>
      </c>
      <c r="G11" s="710">
        <v>13343</v>
      </c>
      <c r="H11" s="710">
        <v>2258</v>
      </c>
    </row>
    <row r="12" spans="1:16" ht="21.6" customHeight="1" thickBot="1">
      <c r="A12" s="261" t="s">
        <v>136</v>
      </c>
      <c r="B12" s="710">
        <v>3708</v>
      </c>
      <c r="C12" s="710">
        <v>11946</v>
      </c>
      <c r="D12" s="710">
        <v>9284</v>
      </c>
      <c r="E12" s="710">
        <v>9455</v>
      </c>
      <c r="F12" s="710">
        <v>13346</v>
      </c>
      <c r="G12" s="710">
        <v>3359</v>
      </c>
      <c r="H12" s="710">
        <v>13052</v>
      </c>
    </row>
    <row r="13" spans="1:16" ht="21.6" customHeight="1" thickBot="1">
      <c r="A13" s="261" t="s">
        <v>137</v>
      </c>
      <c r="B13" s="710">
        <v>2177</v>
      </c>
      <c r="C13" s="710">
        <v>8359</v>
      </c>
      <c r="D13" s="710">
        <v>4392</v>
      </c>
      <c r="E13" s="710">
        <v>9904</v>
      </c>
      <c r="F13" s="710">
        <v>12182</v>
      </c>
      <c r="G13" s="710">
        <v>12028</v>
      </c>
      <c r="H13" s="710">
        <v>11391</v>
      </c>
      <c r="O13" s="639" t="s">
        <v>111</v>
      </c>
      <c r="P13" s="640"/>
    </row>
    <row r="14" spans="1:16" ht="21.6" customHeight="1" thickBot="1">
      <c r="O14" s="641"/>
      <c r="P14" s="642"/>
    </row>
  </sheetData>
  <mergeCells count="2">
    <mergeCell ref="O13:P14"/>
    <mergeCell ref="J7:M10"/>
  </mergeCells>
  <phoneticPr fontId="8" type="noConversion"/>
  <hyperlinks>
    <hyperlink ref="O13" location="Sheet1!A1" display="Sheet1!A1" xr:uid="{D7F28FD6-07CB-426C-AC29-20ED77DB0F10}"/>
  </hyperlinks>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E1CEB7-96A4-46D2-8351-E6D586A99E55}">
  <dimension ref="A1:P14"/>
  <sheetViews>
    <sheetView workbookViewId="0">
      <selection activeCell="K4" sqref="K4"/>
    </sheetView>
  </sheetViews>
  <sheetFormatPr defaultRowHeight="21.6" customHeight="1"/>
  <cols>
    <col min="1" max="1" width="18.6640625" bestFit="1" customWidth="1"/>
    <col min="2" max="2" width="11.21875" bestFit="1" customWidth="1"/>
    <col min="3" max="3" width="10.88671875" bestFit="1" customWidth="1"/>
    <col min="4" max="4" width="15" bestFit="1" customWidth="1"/>
    <col min="5" max="5" width="12.77734375" bestFit="1" customWidth="1"/>
    <col min="7" max="7" width="12.6640625" bestFit="1" customWidth="1"/>
    <col min="8" max="8" width="10.109375" bestFit="1" customWidth="1"/>
    <col min="10" max="10" width="14.77734375" bestFit="1" customWidth="1"/>
    <col min="11" max="11" width="6" bestFit="1" customWidth="1"/>
  </cols>
  <sheetData>
    <row r="1" spans="1:16" ht="21.6" customHeight="1" thickBot="1">
      <c r="A1" s="261" t="s">
        <v>51</v>
      </c>
      <c r="B1" s="261" t="s">
        <v>3617</v>
      </c>
      <c r="C1" s="261" t="s">
        <v>3618</v>
      </c>
      <c r="D1" s="261" t="s">
        <v>3619</v>
      </c>
      <c r="E1" s="261" t="s">
        <v>3620</v>
      </c>
      <c r="F1" s="261" t="s">
        <v>3621</v>
      </c>
      <c r="G1" s="261" t="s">
        <v>3622</v>
      </c>
      <c r="H1" s="261" t="s">
        <v>3623</v>
      </c>
    </row>
    <row r="2" spans="1:16" ht="21.6" customHeight="1" thickBot="1">
      <c r="A2" s="261" t="s">
        <v>146</v>
      </c>
      <c r="B2" s="710">
        <v>3808</v>
      </c>
      <c r="C2" s="710">
        <v>13769</v>
      </c>
      <c r="D2" s="710">
        <v>14556</v>
      </c>
      <c r="E2" s="710">
        <v>12026</v>
      </c>
      <c r="F2" s="710">
        <v>6400</v>
      </c>
      <c r="G2" s="710">
        <v>5525</v>
      </c>
      <c r="H2" s="710">
        <v>3292</v>
      </c>
    </row>
    <row r="3" spans="1:16" ht="21.6" customHeight="1" thickBot="1">
      <c r="A3" s="261" t="s">
        <v>147</v>
      </c>
      <c r="B3" s="710">
        <v>8056</v>
      </c>
      <c r="C3" s="710">
        <v>9515</v>
      </c>
      <c r="D3" s="710">
        <v>8388</v>
      </c>
      <c r="E3" s="710">
        <v>10403</v>
      </c>
      <c r="F3" s="710">
        <v>4443</v>
      </c>
      <c r="G3" s="710">
        <v>3504</v>
      </c>
      <c r="H3" s="710">
        <v>11626</v>
      </c>
      <c r="J3" s="250" t="s">
        <v>51</v>
      </c>
      <c r="K3" s="250" t="s">
        <v>3624</v>
      </c>
    </row>
    <row r="4" spans="1:16" ht="21.6" customHeight="1" thickBot="1">
      <c r="A4" s="261" t="s">
        <v>148</v>
      </c>
      <c r="B4" s="710">
        <v>7901</v>
      </c>
      <c r="C4" s="710">
        <v>5325</v>
      </c>
      <c r="D4" s="710">
        <v>6626</v>
      </c>
      <c r="E4" s="710">
        <v>3801</v>
      </c>
      <c r="F4" s="710">
        <v>12488</v>
      </c>
      <c r="G4" s="710">
        <v>5660</v>
      </c>
      <c r="H4" s="710">
        <v>3554</v>
      </c>
      <c r="J4" s="249" t="s">
        <v>55</v>
      </c>
      <c r="K4" s="249">
        <f ca="1">AVERAGE(OFFSET($A$1,MATCH(J4,$A$2:$A$13,0),1,1,7))</f>
        <v>5586.8571428571431</v>
      </c>
    </row>
    <row r="5" spans="1:16" ht="21.6" customHeight="1" thickBot="1">
      <c r="A5" s="261" t="s">
        <v>149</v>
      </c>
      <c r="B5" s="710">
        <v>14145</v>
      </c>
      <c r="C5" s="710">
        <v>5650</v>
      </c>
      <c r="D5" s="710">
        <v>10133</v>
      </c>
      <c r="E5" s="710">
        <v>6561</v>
      </c>
      <c r="F5" s="710">
        <v>10815</v>
      </c>
      <c r="G5" s="710">
        <v>11085</v>
      </c>
      <c r="H5" s="710">
        <v>11057</v>
      </c>
    </row>
    <row r="6" spans="1:16" ht="21.6" customHeight="1" thickBot="1">
      <c r="A6" s="261" t="s">
        <v>150</v>
      </c>
      <c r="B6" s="710">
        <v>4160</v>
      </c>
      <c r="C6" s="710">
        <v>5284</v>
      </c>
      <c r="D6" s="710">
        <v>2889</v>
      </c>
      <c r="E6" s="710">
        <v>9184</v>
      </c>
      <c r="F6" s="710">
        <v>13369</v>
      </c>
      <c r="G6" s="710">
        <v>12792</v>
      </c>
      <c r="H6" s="710">
        <v>2994</v>
      </c>
    </row>
    <row r="7" spans="1:16" ht="21.6" customHeight="1" thickBot="1">
      <c r="A7" s="261" t="s">
        <v>151</v>
      </c>
      <c r="B7" s="710">
        <v>13819</v>
      </c>
      <c r="C7" s="710">
        <v>9144</v>
      </c>
      <c r="D7" s="710">
        <v>9602</v>
      </c>
      <c r="E7" s="710">
        <v>2043</v>
      </c>
      <c r="F7" s="710">
        <v>4055</v>
      </c>
      <c r="G7" s="710">
        <v>2365</v>
      </c>
      <c r="H7" s="710">
        <v>10373</v>
      </c>
      <c r="J7" s="656" t="s">
        <v>3625</v>
      </c>
      <c r="K7" s="657"/>
      <c r="L7" s="657"/>
      <c r="M7" s="658"/>
    </row>
    <row r="8" spans="1:16" ht="21.6" customHeight="1" thickBot="1">
      <c r="A8" s="261" t="s">
        <v>55</v>
      </c>
      <c r="B8" s="710">
        <v>3860</v>
      </c>
      <c r="C8" s="710">
        <v>2613</v>
      </c>
      <c r="D8" s="710">
        <v>8042</v>
      </c>
      <c r="E8" s="710">
        <v>8555</v>
      </c>
      <c r="F8" s="710">
        <v>6137</v>
      </c>
      <c r="G8" s="710">
        <v>2203</v>
      </c>
      <c r="H8" s="710">
        <v>7698</v>
      </c>
      <c r="J8" s="659"/>
      <c r="K8" s="711"/>
      <c r="L8" s="711"/>
      <c r="M8" s="661"/>
    </row>
    <row r="9" spans="1:16" ht="21.6" customHeight="1" thickBot="1">
      <c r="A9" s="261" t="s">
        <v>56</v>
      </c>
      <c r="B9" s="710">
        <v>14038</v>
      </c>
      <c r="C9" s="710">
        <v>10018</v>
      </c>
      <c r="D9" s="710">
        <v>2839</v>
      </c>
      <c r="E9" s="710">
        <v>5492</v>
      </c>
      <c r="F9" s="710">
        <v>13805</v>
      </c>
      <c r="G9" s="710">
        <v>7345</v>
      </c>
      <c r="H9" s="710">
        <v>12114</v>
      </c>
      <c r="J9" s="659"/>
      <c r="K9" s="711"/>
      <c r="L9" s="711"/>
      <c r="M9" s="661"/>
    </row>
    <row r="10" spans="1:16" ht="21.6" customHeight="1" thickBot="1">
      <c r="A10" s="261" t="s">
        <v>3490</v>
      </c>
      <c r="B10" s="710">
        <v>2097</v>
      </c>
      <c r="C10" s="710">
        <v>6682</v>
      </c>
      <c r="D10" s="710">
        <v>14199</v>
      </c>
      <c r="E10" s="710">
        <v>6887</v>
      </c>
      <c r="F10" s="710">
        <v>13432</v>
      </c>
      <c r="G10" s="710">
        <v>2804</v>
      </c>
      <c r="H10" s="710">
        <v>14425</v>
      </c>
      <c r="J10" s="662"/>
      <c r="K10" s="663"/>
      <c r="L10" s="663"/>
      <c r="M10" s="664"/>
    </row>
    <row r="11" spans="1:16" ht="21.6" customHeight="1" thickBot="1">
      <c r="A11" s="261" t="s">
        <v>135</v>
      </c>
      <c r="B11" s="710">
        <v>12321</v>
      </c>
      <c r="C11" s="710">
        <v>7444</v>
      </c>
      <c r="D11" s="710">
        <v>10107</v>
      </c>
      <c r="E11" s="710">
        <v>10699</v>
      </c>
      <c r="F11" s="710">
        <v>13765</v>
      </c>
      <c r="G11" s="710">
        <v>13343</v>
      </c>
      <c r="H11" s="710">
        <v>2258</v>
      </c>
    </row>
    <row r="12" spans="1:16" ht="21.6" customHeight="1" thickBot="1">
      <c r="A12" s="261" t="s">
        <v>136</v>
      </c>
      <c r="B12" s="710">
        <v>3708</v>
      </c>
      <c r="C12" s="710">
        <v>11946</v>
      </c>
      <c r="D12" s="710">
        <v>9284</v>
      </c>
      <c r="E12" s="710">
        <v>9455</v>
      </c>
      <c r="F12" s="710">
        <v>13346</v>
      </c>
      <c r="G12" s="710">
        <v>3359</v>
      </c>
      <c r="H12" s="710">
        <v>13052</v>
      </c>
    </row>
    <row r="13" spans="1:16" ht="21.6" customHeight="1" thickBot="1">
      <c r="A13" s="261" t="s">
        <v>137</v>
      </c>
      <c r="B13" s="710">
        <v>2177</v>
      </c>
      <c r="C13" s="710">
        <v>8359</v>
      </c>
      <c r="D13" s="710">
        <v>4392</v>
      </c>
      <c r="E13" s="710">
        <v>9904</v>
      </c>
      <c r="F13" s="710">
        <v>12182</v>
      </c>
      <c r="G13" s="710">
        <v>12028</v>
      </c>
      <c r="H13" s="710">
        <v>11391</v>
      </c>
      <c r="O13" s="639" t="s">
        <v>111</v>
      </c>
      <c r="P13" s="640"/>
    </row>
    <row r="14" spans="1:16" ht="21.6" customHeight="1" thickBot="1">
      <c r="O14" s="641"/>
      <c r="P14" s="642"/>
    </row>
  </sheetData>
  <mergeCells count="2">
    <mergeCell ref="O13:P14"/>
    <mergeCell ref="J7:M10"/>
  </mergeCells>
  <hyperlinks>
    <hyperlink ref="O13" location="Sheet1!A1" display="Sheet1!A1" xr:uid="{FAF90A6E-1D58-4DFC-B666-37A3FEBF1D4B}"/>
  </hyperlinks>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E2C1E0-C40C-4443-AAB0-E19FD6A26F99}">
  <dimension ref="A1:P14"/>
  <sheetViews>
    <sheetView workbookViewId="0">
      <selection activeCell="K4" sqref="K4"/>
    </sheetView>
  </sheetViews>
  <sheetFormatPr defaultRowHeight="21.6" customHeight="1"/>
  <cols>
    <col min="1" max="1" width="18.6640625" bestFit="1" customWidth="1"/>
    <col min="2" max="2" width="11.21875" bestFit="1" customWidth="1"/>
    <col min="3" max="3" width="10.88671875" bestFit="1" customWidth="1"/>
    <col min="4" max="4" width="15" bestFit="1" customWidth="1"/>
    <col min="5" max="5" width="12.77734375" bestFit="1" customWidth="1"/>
    <col min="7" max="7" width="12.6640625" bestFit="1" customWidth="1"/>
    <col min="8" max="8" width="10.109375" bestFit="1" customWidth="1"/>
    <col min="10" max="10" width="14.77734375" bestFit="1" customWidth="1"/>
    <col min="11" max="11" width="11.88671875" customWidth="1"/>
  </cols>
  <sheetData>
    <row r="1" spans="1:16" ht="21.6" customHeight="1" thickBot="1">
      <c r="A1" s="261" t="s">
        <v>51</v>
      </c>
      <c r="B1" s="261" t="s">
        <v>3617</v>
      </c>
      <c r="C1" s="261" t="s">
        <v>3618</v>
      </c>
      <c r="D1" s="261" t="s">
        <v>3619</v>
      </c>
      <c r="E1" s="261" t="s">
        <v>3620</v>
      </c>
      <c r="F1" s="261" t="s">
        <v>3621</v>
      </c>
      <c r="G1" s="261" t="s">
        <v>3622</v>
      </c>
      <c r="H1" s="261" t="s">
        <v>3623</v>
      </c>
    </row>
    <row r="2" spans="1:16" ht="21.6" customHeight="1" thickBot="1">
      <c r="A2" s="261" t="s">
        <v>146</v>
      </c>
      <c r="B2" s="710">
        <v>18</v>
      </c>
      <c r="C2" s="710">
        <v>47</v>
      </c>
      <c r="D2" s="710">
        <v>16</v>
      </c>
      <c r="E2" s="710">
        <v>33</v>
      </c>
      <c r="F2" s="710">
        <v>21</v>
      </c>
      <c r="G2" s="710">
        <v>46</v>
      </c>
      <c r="H2" s="710">
        <v>34</v>
      </c>
    </row>
    <row r="3" spans="1:16" ht="21.6" customHeight="1" thickBot="1">
      <c r="A3" s="261" t="s">
        <v>147</v>
      </c>
      <c r="B3" s="710">
        <v>46</v>
      </c>
      <c r="C3" s="710">
        <v>20</v>
      </c>
      <c r="D3" s="710">
        <v>14</v>
      </c>
      <c r="E3" s="710">
        <v>27</v>
      </c>
      <c r="F3" s="710">
        <v>45</v>
      </c>
      <c r="G3" s="710">
        <v>45</v>
      </c>
      <c r="H3" s="710">
        <v>38</v>
      </c>
      <c r="J3" s="250" t="s">
        <v>51</v>
      </c>
      <c r="K3" s="250" t="s">
        <v>3624</v>
      </c>
    </row>
    <row r="4" spans="1:16" ht="21.6" customHeight="1" thickBot="1">
      <c r="A4" s="261" t="s">
        <v>148</v>
      </c>
      <c r="B4" s="710">
        <v>45</v>
      </c>
      <c r="C4" s="710">
        <v>21</v>
      </c>
      <c r="D4" s="710">
        <v>36</v>
      </c>
      <c r="E4" s="710">
        <v>41</v>
      </c>
      <c r="F4" s="710">
        <v>50</v>
      </c>
      <c r="G4" s="710">
        <v>40</v>
      </c>
      <c r="H4" s="710">
        <v>19</v>
      </c>
      <c r="J4" s="249" t="s">
        <v>55</v>
      </c>
      <c r="K4" s="249">
        <f ca="1">PRODUCT(OFFSET($A$1,MATCH(J4,$A$2:$A$13,0),1,1,7))</f>
        <v>752400000</v>
      </c>
    </row>
    <row r="5" spans="1:16" ht="21.6" customHeight="1" thickBot="1">
      <c r="A5" s="261" t="s">
        <v>149</v>
      </c>
      <c r="B5" s="710">
        <v>23</v>
      </c>
      <c r="C5" s="710">
        <v>14</v>
      </c>
      <c r="D5" s="710">
        <v>36</v>
      </c>
      <c r="E5" s="710">
        <v>48</v>
      </c>
      <c r="F5" s="710">
        <v>21</v>
      </c>
      <c r="G5" s="710">
        <v>42</v>
      </c>
      <c r="H5" s="710">
        <v>23</v>
      </c>
    </row>
    <row r="6" spans="1:16" ht="21.6" customHeight="1" thickBot="1">
      <c r="A6" s="261" t="s">
        <v>150</v>
      </c>
      <c r="B6" s="710">
        <v>41</v>
      </c>
      <c r="C6" s="710">
        <v>33</v>
      </c>
      <c r="D6" s="710">
        <v>24</v>
      </c>
      <c r="E6" s="710">
        <v>12</v>
      </c>
      <c r="F6" s="710">
        <v>45</v>
      </c>
      <c r="G6" s="710">
        <v>33</v>
      </c>
      <c r="H6" s="710">
        <v>32</v>
      </c>
    </row>
    <row r="7" spans="1:16" ht="21.6" customHeight="1" thickBot="1">
      <c r="A7" s="261" t="s">
        <v>151</v>
      </c>
      <c r="B7" s="710">
        <v>42</v>
      </c>
      <c r="C7" s="710">
        <v>50</v>
      </c>
      <c r="D7" s="710">
        <v>46</v>
      </c>
      <c r="E7" s="710">
        <v>16</v>
      </c>
      <c r="F7" s="710">
        <v>50</v>
      </c>
      <c r="G7" s="710">
        <v>11</v>
      </c>
      <c r="H7" s="710">
        <v>36</v>
      </c>
      <c r="J7" s="656" t="s">
        <v>3625</v>
      </c>
      <c r="K7" s="657"/>
      <c r="L7" s="657"/>
      <c r="M7" s="658"/>
    </row>
    <row r="8" spans="1:16" ht="21.6" customHeight="1" thickBot="1">
      <c r="A8" s="261" t="s">
        <v>55</v>
      </c>
      <c r="B8" s="710">
        <v>10</v>
      </c>
      <c r="C8" s="710">
        <v>20</v>
      </c>
      <c r="D8" s="710">
        <v>30</v>
      </c>
      <c r="E8" s="710">
        <v>22</v>
      </c>
      <c r="F8" s="710">
        <v>25</v>
      </c>
      <c r="G8" s="710">
        <v>19</v>
      </c>
      <c r="H8" s="710">
        <v>12</v>
      </c>
      <c r="J8" s="659"/>
      <c r="K8" s="711"/>
      <c r="L8" s="711"/>
      <c r="M8" s="661"/>
    </row>
    <row r="9" spans="1:16" ht="21.6" customHeight="1" thickBot="1">
      <c r="A9" s="261" t="s">
        <v>56</v>
      </c>
      <c r="B9" s="710">
        <v>49</v>
      </c>
      <c r="C9" s="710">
        <v>45</v>
      </c>
      <c r="D9" s="710">
        <v>17</v>
      </c>
      <c r="E9" s="710">
        <v>12</v>
      </c>
      <c r="F9" s="710">
        <v>36</v>
      </c>
      <c r="G9" s="710">
        <v>34</v>
      </c>
      <c r="H9" s="710">
        <v>34</v>
      </c>
      <c r="J9" s="659"/>
      <c r="K9" s="711"/>
      <c r="L9" s="711"/>
      <c r="M9" s="661"/>
    </row>
    <row r="10" spans="1:16" ht="21.6" customHeight="1" thickBot="1">
      <c r="A10" s="261" t="s">
        <v>3490</v>
      </c>
      <c r="B10" s="710">
        <v>43</v>
      </c>
      <c r="C10" s="710">
        <v>21</v>
      </c>
      <c r="D10" s="710">
        <v>44</v>
      </c>
      <c r="E10" s="710">
        <v>39</v>
      </c>
      <c r="F10" s="710">
        <v>48</v>
      </c>
      <c r="G10" s="710">
        <v>43</v>
      </c>
      <c r="H10" s="710">
        <v>44</v>
      </c>
      <c r="J10" s="662"/>
      <c r="K10" s="663"/>
      <c r="L10" s="663"/>
      <c r="M10" s="664"/>
    </row>
    <row r="11" spans="1:16" ht="21.6" customHeight="1" thickBot="1">
      <c r="A11" s="261" t="s">
        <v>135</v>
      </c>
      <c r="B11" s="710">
        <v>37</v>
      </c>
      <c r="C11" s="710">
        <v>39</v>
      </c>
      <c r="D11" s="710">
        <v>31</v>
      </c>
      <c r="E11" s="710">
        <v>24</v>
      </c>
      <c r="F11" s="710">
        <v>21</v>
      </c>
      <c r="G11" s="710">
        <v>31</v>
      </c>
      <c r="H11" s="710">
        <v>14</v>
      </c>
    </row>
    <row r="12" spans="1:16" ht="21.6" customHeight="1" thickBot="1">
      <c r="A12" s="261" t="s">
        <v>136</v>
      </c>
      <c r="B12" s="710">
        <v>34</v>
      </c>
      <c r="C12" s="710">
        <v>23</v>
      </c>
      <c r="D12" s="710">
        <v>22</v>
      </c>
      <c r="E12" s="710">
        <v>24</v>
      </c>
      <c r="F12" s="710">
        <v>19</v>
      </c>
      <c r="G12" s="710">
        <v>39</v>
      </c>
      <c r="H12" s="710">
        <v>47</v>
      </c>
    </row>
    <row r="13" spans="1:16" ht="21.6" customHeight="1" thickBot="1">
      <c r="A13" s="261" t="s">
        <v>137</v>
      </c>
      <c r="B13" s="710">
        <v>28</v>
      </c>
      <c r="C13" s="710">
        <v>34</v>
      </c>
      <c r="D13" s="710">
        <v>40</v>
      </c>
      <c r="E13" s="710">
        <v>10</v>
      </c>
      <c r="F13" s="710">
        <v>23</v>
      </c>
      <c r="G13" s="710">
        <v>48</v>
      </c>
      <c r="H13" s="710">
        <v>22</v>
      </c>
      <c r="O13" s="639" t="s">
        <v>111</v>
      </c>
      <c r="P13" s="640"/>
    </row>
    <row r="14" spans="1:16" ht="21.6" customHeight="1" thickBot="1">
      <c r="O14" s="641"/>
      <c r="P14" s="642"/>
    </row>
  </sheetData>
  <mergeCells count="2">
    <mergeCell ref="J7:M10"/>
    <mergeCell ref="O13:P14"/>
  </mergeCells>
  <hyperlinks>
    <hyperlink ref="O13" location="Sheet1!A1" display="Sheet1!A1" xr:uid="{5450D7F1-35A9-4514-81F4-8A5774D01B78}"/>
  </hyperlinks>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EC17D4-865E-4BFE-B873-989F894B88FA}">
  <dimension ref="A1:P14"/>
  <sheetViews>
    <sheetView workbookViewId="0">
      <selection sqref="A1:XFD1048576"/>
    </sheetView>
  </sheetViews>
  <sheetFormatPr defaultRowHeight="21.6" customHeight="1"/>
  <cols>
    <col min="1" max="1" width="18.6640625" bestFit="1" customWidth="1"/>
    <col min="2" max="2" width="11.21875" bestFit="1" customWidth="1"/>
    <col min="3" max="3" width="10.88671875" bestFit="1" customWidth="1"/>
    <col min="4" max="4" width="15" bestFit="1" customWidth="1"/>
    <col min="5" max="5" width="12.77734375" bestFit="1" customWidth="1"/>
    <col min="7" max="7" width="12.6640625" bestFit="1" customWidth="1"/>
    <col min="8" max="8" width="10.109375" bestFit="1" customWidth="1"/>
    <col min="10" max="10" width="14.77734375" bestFit="1" customWidth="1"/>
    <col min="11" max="11" width="8.21875" bestFit="1" customWidth="1"/>
  </cols>
  <sheetData>
    <row r="1" spans="1:16" ht="21.6" customHeight="1" thickBot="1">
      <c r="A1" s="261" t="s">
        <v>51</v>
      </c>
      <c r="B1" s="261" t="s">
        <v>3617</v>
      </c>
      <c r="C1" s="261" t="s">
        <v>3618</v>
      </c>
      <c r="D1" s="261" t="s">
        <v>3619</v>
      </c>
      <c r="E1" s="261" t="s">
        <v>3620</v>
      </c>
      <c r="F1" s="261" t="s">
        <v>3621</v>
      </c>
      <c r="G1" s="261" t="s">
        <v>3622</v>
      </c>
      <c r="H1" s="261" t="s">
        <v>3623</v>
      </c>
    </row>
    <row r="2" spans="1:16" ht="21.6" customHeight="1" thickBot="1">
      <c r="A2" s="261" t="s">
        <v>146</v>
      </c>
      <c r="B2" s="710">
        <v>3808</v>
      </c>
      <c r="C2" s="710">
        <v>13769</v>
      </c>
      <c r="D2" s="710">
        <v>14556</v>
      </c>
      <c r="E2" s="710">
        <v>12026</v>
      </c>
      <c r="F2" s="710">
        <v>6400</v>
      </c>
      <c r="G2" s="710">
        <v>5525</v>
      </c>
      <c r="H2" s="710">
        <v>3292</v>
      </c>
    </row>
    <row r="3" spans="1:16" ht="21.6" customHeight="1" thickBot="1">
      <c r="A3" s="261" t="s">
        <v>147</v>
      </c>
      <c r="B3" s="710">
        <v>8056</v>
      </c>
      <c r="C3" s="710">
        <v>9515</v>
      </c>
      <c r="D3" s="710">
        <v>8388</v>
      </c>
      <c r="E3" s="710">
        <v>10403</v>
      </c>
      <c r="F3" s="710">
        <v>4443</v>
      </c>
      <c r="G3" s="710">
        <v>3504</v>
      </c>
      <c r="H3" s="710">
        <v>11626</v>
      </c>
      <c r="J3" s="250" t="s">
        <v>51</v>
      </c>
      <c r="K3" s="250" t="s">
        <v>3624</v>
      </c>
    </row>
    <row r="4" spans="1:16" ht="21.6" customHeight="1" thickBot="1">
      <c r="A4" s="261" t="s">
        <v>148</v>
      </c>
      <c r="B4" s="710">
        <v>7901</v>
      </c>
      <c r="C4" s="710">
        <v>5325</v>
      </c>
      <c r="D4" s="710">
        <v>6626</v>
      </c>
      <c r="E4" s="710">
        <v>3801</v>
      </c>
      <c r="F4" s="710">
        <v>12488</v>
      </c>
      <c r="G4" s="710">
        <v>5660</v>
      </c>
      <c r="H4" s="710">
        <v>3554</v>
      </c>
      <c r="J4" s="249" t="s">
        <v>55</v>
      </c>
      <c r="K4" s="249">
        <f ca="1">MIN(OFFSET($A$1,MATCH(J4,$A$2:$A$13,0),1,1,7))</f>
        <v>2203</v>
      </c>
    </row>
    <row r="5" spans="1:16" ht="21.6" customHeight="1" thickBot="1">
      <c r="A5" s="261" t="s">
        <v>149</v>
      </c>
      <c r="B5" s="710">
        <v>14145</v>
      </c>
      <c r="C5" s="710">
        <v>5650</v>
      </c>
      <c r="D5" s="710">
        <v>10133</v>
      </c>
      <c r="E5" s="710">
        <v>6561</v>
      </c>
      <c r="F5" s="710">
        <v>10815</v>
      </c>
      <c r="G5" s="710">
        <v>11085</v>
      </c>
      <c r="H5" s="710">
        <v>11057</v>
      </c>
    </row>
    <row r="6" spans="1:16" ht="21.6" customHeight="1" thickBot="1">
      <c r="A6" s="261" t="s">
        <v>150</v>
      </c>
      <c r="B6" s="710">
        <v>4160</v>
      </c>
      <c r="C6" s="710">
        <v>5284</v>
      </c>
      <c r="D6" s="710">
        <v>2889</v>
      </c>
      <c r="E6" s="710">
        <v>9184</v>
      </c>
      <c r="F6" s="710">
        <v>13369</v>
      </c>
      <c r="G6" s="710">
        <v>12792</v>
      </c>
      <c r="H6" s="710">
        <v>2994</v>
      </c>
    </row>
    <row r="7" spans="1:16" ht="21.6" customHeight="1" thickBot="1">
      <c r="A7" s="261" t="s">
        <v>151</v>
      </c>
      <c r="B7" s="710">
        <v>13819</v>
      </c>
      <c r="C7" s="710">
        <v>9144</v>
      </c>
      <c r="D7" s="710">
        <v>9602</v>
      </c>
      <c r="E7" s="710">
        <v>2043</v>
      </c>
      <c r="F7" s="710">
        <v>4055</v>
      </c>
      <c r="G7" s="710">
        <v>2365</v>
      </c>
      <c r="H7" s="710">
        <v>10373</v>
      </c>
      <c r="J7" s="656" t="s">
        <v>3632</v>
      </c>
      <c r="K7" s="657"/>
      <c r="L7" s="657"/>
      <c r="M7" s="658"/>
    </row>
    <row r="8" spans="1:16" ht="21.6" customHeight="1" thickBot="1">
      <c r="A8" s="261" t="s">
        <v>55</v>
      </c>
      <c r="B8" s="710">
        <v>3860</v>
      </c>
      <c r="C8" s="710">
        <v>2613</v>
      </c>
      <c r="D8" s="710">
        <v>8042</v>
      </c>
      <c r="E8" s="710">
        <v>8555</v>
      </c>
      <c r="F8" s="710">
        <v>6137</v>
      </c>
      <c r="G8" s="710">
        <v>2203</v>
      </c>
      <c r="H8" s="710">
        <v>7698</v>
      </c>
      <c r="J8" s="659"/>
      <c r="K8" s="711"/>
      <c r="L8" s="711"/>
      <c r="M8" s="661"/>
    </row>
    <row r="9" spans="1:16" ht="21.6" customHeight="1" thickBot="1">
      <c r="A9" s="261" t="s">
        <v>56</v>
      </c>
      <c r="B9" s="710">
        <v>14038</v>
      </c>
      <c r="C9" s="710">
        <v>10018</v>
      </c>
      <c r="D9" s="710">
        <v>2839</v>
      </c>
      <c r="E9" s="710">
        <v>5492</v>
      </c>
      <c r="F9" s="710">
        <v>13805</v>
      </c>
      <c r="G9" s="710">
        <v>7345</v>
      </c>
      <c r="H9" s="710">
        <v>12114</v>
      </c>
      <c r="J9" s="659"/>
      <c r="K9" s="711"/>
      <c r="L9" s="711"/>
      <c r="M9" s="661"/>
    </row>
    <row r="10" spans="1:16" ht="21.6" customHeight="1" thickBot="1">
      <c r="A10" s="261" t="s">
        <v>3490</v>
      </c>
      <c r="B10" s="710">
        <v>2097</v>
      </c>
      <c r="C10" s="710">
        <v>6682</v>
      </c>
      <c r="D10" s="710">
        <v>14199</v>
      </c>
      <c r="E10" s="710">
        <v>6887</v>
      </c>
      <c r="F10" s="710">
        <v>13432</v>
      </c>
      <c r="G10" s="710">
        <v>2804</v>
      </c>
      <c r="H10" s="710">
        <v>14425</v>
      </c>
      <c r="J10" s="662"/>
      <c r="K10" s="663"/>
      <c r="L10" s="663"/>
      <c r="M10" s="664"/>
    </row>
    <row r="11" spans="1:16" ht="21.6" customHeight="1" thickBot="1">
      <c r="A11" s="261" t="s">
        <v>135</v>
      </c>
      <c r="B11" s="710">
        <v>12321</v>
      </c>
      <c r="C11" s="710">
        <v>7444</v>
      </c>
      <c r="D11" s="710">
        <v>10107</v>
      </c>
      <c r="E11" s="710">
        <v>10699</v>
      </c>
      <c r="F11" s="710">
        <v>13765</v>
      </c>
      <c r="G11" s="710">
        <v>13343</v>
      </c>
      <c r="H11" s="710">
        <v>2258</v>
      </c>
    </row>
    <row r="12" spans="1:16" ht="21.6" customHeight="1" thickBot="1">
      <c r="A12" s="261" t="s">
        <v>136</v>
      </c>
      <c r="B12" s="710">
        <v>3708</v>
      </c>
      <c r="C12" s="710">
        <v>11946</v>
      </c>
      <c r="D12" s="710">
        <v>9284</v>
      </c>
      <c r="E12" s="710">
        <v>9455</v>
      </c>
      <c r="F12" s="710">
        <v>13346</v>
      </c>
      <c r="G12" s="710">
        <v>3359</v>
      </c>
      <c r="H12" s="710">
        <v>13052</v>
      </c>
    </row>
    <row r="13" spans="1:16" ht="21.6" customHeight="1" thickBot="1">
      <c r="A13" s="261" t="s">
        <v>137</v>
      </c>
      <c r="B13" s="710">
        <v>2177</v>
      </c>
      <c r="C13" s="710">
        <v>8359</v>
      </c>
      <c r="D13" s="710">
        <v>4392</v>
      </c>
      <c r="E13" s="710">
        <v>9904</v>
      </c>
      <c r="F13" s="710">
        <v>12182</v>
      </c>
      <c r="G13" s="710">
        <v>12028</v>
      </c>
      <c r="H13" s="710">
        <v>11391</v>
      </c>
      <c r="O13" s="639" t="s">
        <v>111</v>
      </c>
      <c r="P13" s="640"/>
    </row>
    <row r="14" spans="1:16" ht="21.6" customHeight="1" thickBot="1">
      <c r="O14" s="641"/>
      <c r="P14" s="642"/>
    </row>
  </sheetData>
  <mergeCells count="2">
    <mergeCell ref="J7:M10"/>
    <mergeCell ref="O13:P14"/>
  </mergeCells>
  <hyperlinks>
    <hyperlink ref="O13" location="Sheet1!A1" display="Sheet1!A1" xr:uid="{3969F64A-9D3D-4A65-9ACB-946C11326D68}"/>
  </hyperlinks>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67B898-31C7-4312-9A9B-57353364C158}">
  <dimension ref="A1:P14"/>
  <sheetViews>
    <sheetView workbookViewId="0">
      <selection activeCell="K16" sqref="K16"/>
    </sheetView>
  </sheetViews>
  <sheetFormatPr defaultRowHeight="21.6" customHeight="1"/>
  <cols>
    <col min="1" max="1" width="18.6640625" bestFit="1" customWidth="1"/>
    <col min="2" max="2" width="11.21875" bestFit="1" customWidth="1"/>
    <col min="3" max="3" width="10.88671875" bestFit="1" customWidth="1"/>
    <col min="4" max="4" width="15" bestFit="1" customWidth="1"/>
    <col min="5" max="5" width="12.77734375" bestFit="1" customWidth="1"/>
    <col min="7" max="7" width="12.6640625" bestFit="1" customWidth="1"/>
    <col min="8" max="8" width="10.109375" bestFit="1" customWidth="1"/>
    <col min="10" max="10" width="14.77734375" bestFit="1" customWidth="1"/>
    <col min="11" max="11" width="8.21875" bestFit="1" customWidth="1"/>
  </cols>
  <sheetData>
    <row r="1" spans="1:16" ht="21.6" customHeight="1" thickBot="1">
      <c r="A1" s="261" t="s">
        <v>51</v>
      </c>
      <c r="B1" s="261" t="s">
        <v>3617</v>
      </c>
      <c r="C1" s="261" t="s">
        <v>3618</v>
      </c>
      <c r="D1" s="261" t="s">
        <v>3619</v>
      </c>
      <c r="E1" s="261" t="s">
        <v>3620</v>
      </c>
      <c r="F1" s="261" t="s">
        <v>3621</v>
      </c>
      <c r="G1" s="261" t="s">
        <v>3622</v>
      </c>
      <c r="H1" s="261" t="s">
        <v>3623</v>
      </c>
    </row>
    <row r="2" spans="1:16" ht="21.6" customHeight="1" thickBot="1">
      <c r="A2" s="261" t="s">
        <v>146</v>
      </c>
      <c r="B2" s="710">
        <v>3808</v>
      </c>
      <c r="C2" s="710">
        <v>13769</v>
      </c>
      <c r="D2" s="710">
        <v>14556</v>
      </c>
      <c r="E2" s="710">
        <v>12026</v>
      </c>
      <c r="F2" s="710">
        <v>6400</v>
      </c>
      <c r="G2" s="710">
        <v>5525</v>
      </c>
      <c r="H2" s="710">
        <v>3292</v>
      </c>
    </row>
    <row r="3" spans="1:16" ht="21.6" customHeight="1" thickBot="1">
      <c r="A3" s="261" t="s">
        <v>147</v>
      </c>
      <c r="B3" s="710">
        <v>8056</v>
      </c>
      <c r="C3" s="710">
        <v>9515</v>
      </c>
      <c r="D3" s="710">
        <v>8388</v>
      </c>
      <c r="E3" s="710">
        <v>10403</v>
      </c>
      <c r="F3" s="710">
        <v>4443</v>
      </c>
      <c r="G3" s="710">
        <v>3504</v>
      </c>
      <c r="H3" s="710">
        <v>11626</v>
      </c>
      <c r="J3" s="250" t="s">
        <v>51</v>
      </c>
      <c r="K3" s="250" t="s">
        <v>3624</v>
      </c>
    </row>
    <row r="4" spans="1:16" ht="21.6" customHeight="1" thickBot="1">
      <c r="A4" s="261" t="s">
        <v>148</v>
      </c>
      <c r="B4" s="710">
        <v>7901</v>
      </c>
      <c r="C4" s="710">
        <v>5325</v>
      </c>
      <c r="D4" s="710">
        <v>6626</v>
      </c>
      <c r="E4" s="710">
        <v>3801</v>
      </c>
      <c r="F4" s="710">
        <v>12488</v>
      </c>
      <c r="G4" s="710">
        <v>5660</v>
      </c>
      <c r="H4" s="710">
        <v>3554</v>
      </c>
      <c r="J4" s="249" t="s">
        <v>55</v>
      </c>
      <c r="K4" s="249">
        <f ca="1">MAX(OFFSET($A$1,MATCH(J4,$A$2:$A$13,0),1,1,7))</f>
        <v>8555</v>
      </c>
    </row>
    <row r="5" spans="1:16" ht="21.6" customHeight="1" thickBot="1">
      <c r="A5" s="261" t="s">
        <v>149</v>
      </c>
      <c r="B5" s="710">
        <v>14145</v>
      </c>
      <c r="C5" s="710">
        <v>5650</v>
      </c>
      <c r="D5" s="710">
        <v>10133</v>
      </c>
      <c r="E5" s="710">
        <v>6561</v>
      </c>
      <c r="F5" s="710">
        <v>10815</v>
      </c>
      <c r="G5" s="710">
        <v>11085</v>
      </c>
      <c r="H5" s="710">
        <v>11057</v>
      </c>
    </row>
    <row r="6" spans="1:16" ht="21.6" customHeight="1" thickBot="1">
      <c r="A6" s="261" t="s">
        <v>150</v>
      </c>
      <c r="B6" s="710">
        <v>4160</v>
      </c>
      <c r="C6" s="710">
        <v>5284</v>
      </c>
      <c r="D6" s="710">
        <v>2889</v>
      </c>
      <c r="E6" s="710">
        <v>9184</v>
      </c>
      <c r="F6" s="710">
        <v>13369</v>
      </c>
      <c r="G6" s="710">
        <v>12792</v>
      </c>
      <c r="H6" s="710">
        <v>2994</v>
      </c>
    </row>
    <row r="7" spans="1:16" ht="21.6" customHeight="1" thickBot="1">
      <c r="A7" s="261" t="s">
        <v>151</v>
      </c>
      <c r="B7" s="710">
        <v>13819</v>
      </c>
      <c r="C7" s="710">
        <v>9144</v>
      </c>
      <c r="D7" s="710">
        <v>9602</v>
      </c>
      <c r="E7" s="710">
        <v>2043</v>
      </c>
      <c r="F7" s="710">
        <v>4055</v>
      </c>
      <c r="G7" s="710">
        <v>2365</v>
      </c>
      <c r="H7" s="710">
        <v>10373</v>
      </c>
      <c r="J7" s="656" t="s">
        <v>3637</v>
      </c>
      <c r="K7" s="657"/>
      <c r="L7" s="657"/>
      <c r="M7" s="658"/>
    </row>
    <row r="8" spans="1:16" ht="21.6" customHeight="1" thickBot="1">
      <c r="A8" s="261" t="s">
        <v>55</v>
      </c>
      <c r="B8" s="710">
        <v>3860</v>
      </c>
      <c r="C8" s="710">
        <v>2613</v>
      </c>
      <c r="D8" s="710">
        <v>8042</v>
      </c>
      <c r="E8" s="710">
        <v>8555</v>
      </c>
      <c r="F8" s="710">
        <v>6137</v>
      </c>
      <c r="G8" s="710">
        <v>2203</v>
      </c>
      <c r="H8" s="710">
        <v>7698</v>
      </c>
      <c r="J8" s="659"/>
      <c r="K8" s="711"/>
      <c r="L8" s="711"/>
      <c r="M8" s="661"/>
    </row>
    <row r="9" spans="1:16" ht="21.6" customHeight="1" thickBot="1">
      <c r="A9" s="261" t="s">
        <v>56</v>
      </c>
      <c r="B9" s="710">
        <v>14038</v>
      </c>
      <c r="C9" s="710">
        <v>10018</v>
      </c>
      <c r="D9" s="710">
        <v>2839</v>
      </c>
      <c r="E9" s="710">
        <v>5492</v>
      </c>
      <c r="F9" s="710">
        <v>13805</v>
      </c>
      <c r="G9" s="710">
        <v>7345</v>
      </c>
      <c r="H9" s="710">
        <v>12114</v>
      </c>
      <c r="J9" s="659"/>
      <c r="K9" s="711"/>
      <c r="L9" s="711"/>
      <c r="M9" s="661"/>
    </row>
    <row r="10" spans="1:16" ht="21.6" customHeight="1" thickBot="1">
      <c r="A10" s="261" t="s">
        <v>3490</v>
      </c>
      <c r="B10" s="710">
        <v>2097</v>
      </c>
      <c r="C10" s="710">
        <v>6682</v>
      </c>
      <c r="D10" s="710">
        <v>14199</v>
      </c>
      <c r="E10" s="710">
        <v>6887</v>
      </c>
      <c r="F10" s="710">
        <v>13432</v>
      </c>
      <c r="G10" s="710">
        <v>2804</v>
      </c>
      <c r="H10" s="710">
        <v>14425</v>
      </c>
      <c r="J10" s="662"/>
      <c r="K10" s="663"/>
      <c r="L10" s="663"/>
      <c r="M10" s="664"/>
    </row>
    <row r="11" spans="1:16" ht="21.6" customHeight="1" thickBot="1">
      <c r="A11" s="261" t="s">
        <v>135</v>
      </c>
      <c r="B11" s="710">
        <v>12321</v>
      </c>
      <c r="C11" s="710">
        <v>7444</v>
      </c>
      <c r="D11" s="710">
        <v>10107</v>
      </c>
      <c r="E11" s="710">
        <v>10699</v>
      </c>
      <c r="F11" s="710">
        <v>13765</v>
      </c>
      <c r="G11" s="710">
        <v>13343</v>
      </c>
      <c r="H11" s="710">
        <v>2258</v>
      </c>
    </row>
    <row r="12" spans="1:16" ht="21.6" customHeight="1" thickBot="1">
      <c r="A12" s="261" t="s">
        <v>136</v>
      </c>
      <c r="B12" s="710">
        <v>3708</v>
      </c>
      <c r="C12" s="710">
        <v>11946</v>
      </c>
      <c r="D12" s="710">
        <v>9284</v>
      </c>
      <c r="E12" s="710">
        <v>9455</v>
      </c>
      <c r="F12" s="710">
        <v>13346</v>
      </c>
      <c r="G12" s="710">
        <v>3359</v>
      </c>
      <c r="H12" s="710">
        <v>13052</v>
      </c>
    </row>
    <row r="13" spans="1:16" ht="21.6" customHeight="1" thickBot="1">
      <c r="A13" s="261" t="s">
        <v>137</v>
      </c>
      <c r="B13" s="710">
        <v>2177</v>
      </c>
      <c r="C13" s="710">
        <v>8359</v>
      </c>
      <c r="D13" s="710">
        <v>4392</v>
      </c>
      <c r="E13" s="710">
        <v>9904</v>
      </c>
      <c r="F13" s="710">
        <v>12182</v>
      </c>
      <c r="G13" s="710">
        <v>12028</v>
      </c>
      <c r="H13" s="710">
        <v>11391</v>
      </c>
      <c r="O13" s="639" t="s">
        <v>111</v>
      </c>
      <c r="P13" s="640"/>
    </row>
    <row r="14" spans="1:16" ht="21.6" customHeight="1" thickBot="1">
      <c r="O14" s="641"/>
      <c r="P14" s="642"/>
    </row>
  </sheetData>
  <mergeCells count="2">
    <mergeCell ref="J7:M10"/>
    <mergeCell ref="O13:P14"/>
  </mergeCells>
  <hyperlinks>
    <hyperlink ref="O13" location="Sheet1!A1" display="Sheet1!A1" xr:uid="{0997F725-F44D-4BE9-BF4B-536755F988F1}"/>
  </hyperlinks>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60249F-6D29-46A7-B750-44C9F97A5367}">
  <dimension ref="A1:R17"/>
  <sheetViews>
    <sheetView workbookViewId="0">
      <selection activeCell="Q16" sqref="Q16:R17"/>
    </sheetView>
  </sheetViews>
  <sheetFormatPr defaultRowHeight="14.4"/>
  <cols>
    <col min="1" max="1" width="13.33203125" bestFit="1" customWidth="1"/>
    <col min="2" max="2" width="11.21875" bestFit="1" customWidth="1"/>
    <col min="3" max="3" width="10.88671875" bestFit="1" customWidth="1"/>
    <col min="4" max="4" width="15" bestFit="1" customWidth="1"/>
    <col min="5" max="5" width="12.77734375" bestFit="1" customWidth="1"/>
    <col min="7" max="7" width="12.6640625" bestFit="1" customWidth="1"/>
    <col min="8" max="8" width="10.109375" bestFit="1" customWidth="1"/>
    <col min="11" max="11" width="7.6640625" bestFit="1" customWidth="1"/>
    <col min="12" max="12" width="8.6640625" customWidth="1"/>
    <col min="13" max="13" width="10.5546875" customWidth="1"/>
  </cols>
  <sheetData>
    <row r="1" spans="1:18" ht="18">
      <c r="A1" s="708" t="s">
        <v>51</v>
      </c>
      <c r="B1" s="708" t="s">
        <v>3617</v>
      </c>
      <c r="C1" s="708" t="s">
        <v>3618</v>
      </c>
      <c r="D1" s="708" t="s">
        <v>3619</v>
      </c>
      <c r="E1" s="708" t="s">
        <v>3620</v>
      </c>
      <c r="F1" s="708" t="s">
        <v>3621</v>
      </c>
      <c r="G1" s="708" t="s">
        <v>3622</v>
      </c>
      <c r="H1" s="708" t="s">
        <v>3623</v>
      </c>
      <c r="I1" s="712"/>
      <c r="J1" s="717" t="s">
        <v>3638</v>
      </c>
      <c r="K1" s="718"/>
      <c r="L1" s="718"/>
      <c r="M1" s="718"/>
      <c r="N1" s="718"/>
      <c r="O1" s="718"/>
      <c r="P1" s="719"/>
    </row>
    <row r="2" spans="1:18" ht="18">
      <c r="A2" s="708" t="s">
        <v>3490</v>
      </c>
      <c r="B2" s="709">
        <v>3808</v>
      </c>
      <c r="C2" s="709">
        <v>13769</v>
      </c>
      <c r="D2" s="709">
        <v>14556</v>
      </c>
      <c r="E2" s="709">
        <v>12026</v>
      </c>
      <c r="F2" s="709">
        <v>6400</v>
      </c>
      <c r="G2" s="709">
        <v>5525</v>
      </c>
      <c r="H2" s="709">
        <v>3292</v>
      </c>
      <c r="I2" s="712"/>
      <c r="J2" s="720"/>
      <c r="K2" s="721"/>
      <c r="L2" s="721"/>
      <c r="M2" s="721"/>
      <c r="N2" s="721"/>
      <c r="O2" s="721"/>
      <c r="P2" s="722"/>
    </row>
    <row r="3" spans="1:18" ht="18.600000000000001" thickBot="1">
      <c r="A3" s="708" t="s">
        <v>3491</v>
      </c>
      <c r="B3" s="709">
        <v>8056</v>
      </c>
      <c r="C3" s="709">
        <v>9515</v>
      </c>
      <c r="D3" s="709">
        <v>8388</v>
      </c>
      <c r="E3" s="709">
        <v>10403</v>
      </c>
      <c r="F3" s="709">
        <v>4443</v>
      </c>
      <c r="G3" s="709">
        <v>3504</v>
      </c>
      <c r="H3" s="709">
        <v>11626</v>
      </c>
      <c r="I3" s="712"/>
      <c r="J3" s="723"/>
      <c r="K3" s="724"/>
      <c r="L3" s="724"/>
      <c r="M3" s="724"/>
      <c r="N3" s="724"/>
      <c r="O3" s="724"/>
      <c r="P3" s="725"/>
    </row>
    <row r="4" spans="1:18" ht="18">
      <c r="A4" s="708" t="s">
        <v>3493</v>
      </c>
      <c r="B4" s="709">
        <v>7901</v>
      </c>
      <c r="C4" s="709">
        <v>5325</v>
      </c>
      <c r="D4" s="709">
        <v>6626</v>
      </c>
      <c r="E4" s="709">
        <v>3801</v>
      </c>
      <c r="F4" s="709">
        <v>12488</v>
      </c>
      <c r="G4" s="709">
        <v>5660</v>
      </c>
      <c r="H4" s="709">
        <v>3554</v>
      </c>
      <c r="I4" s="712"/>
      <c r="J4" s="712"/>
      <c r="M4" s="712"/>
    </row>
    <row r="5" spans="1:18" ht="18">
      <c r="A5" s="708" t="s">
        <v>3495</v>
      </c>
      <c r="B5" s="709">
        <v>14145</v>
      </c>
      <c r="C5" s="709">
        <v>5650</v>
      </c>
      <c r="D5" s="709">
        <v>10133</v>
      </c>
      <c r="E5" s="709">
        <v>6561</v>
      </c>
      <c r="F5" s="709">
        <v>10815</v>
      </c>
      <c r="G5" s="709">
        <v>11085</v>
      </c>
      <c r="H5" s="709">
        <v>11057</v>
      </c>
      <c r="I5" s="712"/>
      <c r="J5" s="712"/>
      <c r="M5" s="712"/>
    </row>
    <row r="6" spans="1:18" ht="18">
      <c r="A6" s="708" t="s">
        <v>3497</v>
      </c>
      <c r="B6" s="709">
        <v>4160</v>
      </c>
      <c r="C6" s="709">
        <v>5284</v>
      </c>
      <c r="D6" s="709">
        <v>2889</v>
      </c>
      <c r="E6" s="709">
        <v>9184</v>
      </c>
      <c r="F6" s="709">
        <v>13369</v>
      </c>
      <c r="G6" s="709">
        <v>12792</v>
      </c>
      <c r="H6" s="709">
        <v>2994</v>
      </c>
      <c r="I6" s="712"/>
      <c r="J6" s="712"/>
      <c r="K6" s="712"/>
      <c r="L6" s="712"/>
      <c r="M6" s="712"/>
    </row>
    <row r="7" spans="1:18" ht="18">
      <c r="A7" s="708" t="s">
        <v>3499</v>
      </c>
      <c r="B7" s="709">
        <v>13819</v>
      </c>
      <c r="C7" s="709">
        <v>9144</v>
      </c>
      <c r="D7" s="709">
        <v>9602</v>
      </c>
      <c r="E7" s="709">
        <v>2043</v>
      </c>
      <c r="F7" s="709">
        <v>4055</v>
      </c>
      <c r="G7" s="709">
        <v>2365</v>
      </c>
      <c r="H7" s="709">
        <v>10373</v>
      </c>
      <c r="I7" s="712"/>
      <c r="J7" s="712"/>
      <c r="K7" s="712"/>
      <c r="L7" s="713" t="s">
        <v>51</v>
      </c>
      <c r="M7" s="714" t="s">
        <v>73</v>
      </c>
    </row>
    <row r="8" spans="1:18" ht="18.600000000000001" thickBot="1">
      <c r="A8" s="708" t="s">
        <v>3500</v>
      </c>
      <c r="B8" s="709">
        <v>3860</v>
      </c>
      <c r="C8" s="709">
        <v>2613</v>
      </c>
      <c r="D8" s="709">
        <v>8042</v>
      </c>
      <c r="E8" s="709">
        <v>8555</v>
      </c>
      <c r="F8" s="709">
        <v>6137</v>
      </c>
      <c r="G8" s="709">
        <v>2203</v>
      </c>
      <c r="H8" s="709">
        <v>7698</v>
      </c>
      <c r="I8" s="712"/>
      <c r="J8" s="712"/>
      <c r="K8" s="712"/>
      <c r="L8" s="715" t="s">
        <v>3500</v>
      </c>
      <c r="M8" s="716">
        <f ca="1">SUM(INDIRECT(L8))</f>
        <v>39108</v>
      </c>
    </row>
    <row r="9" spans="1:18" ht="18">
      <c r="A9" s="708" t="s">
        <v>3502</v>
      </c>
      <c r="B9" s="709">
        <v>14038</v>
      </c>
      <c r="C9" s="709">
        <v>10018</v>
      </c>
      <c r="D9" s="709">
        <v>2839</v>
      </c>
      <c r="E9" s="709">
        <v>5492</v>
      </c>
      <c r="F9" s="709">
        <v>13805</v>
      </c>
      <c r="G9" s="709">
        <v>7345</v>
      </c>
      <c r="H9" s="709">
        <v>12114</v>
      </c>
      <c r="I9" s="712"/>
      <c r="J9" s="712"/>
      <c r="K9" s="712"/>
      <c r="L9" s="712"/>
      <c r="M9" s="712"/>
    </row>
    <row r="10" spans="1:18" ht="18">
      <c r="A10" s="708" t="s">
        <v>3503</v>
      </c>
      <c r="B10" s="709">
        <v>2097</v>
      </c>
      <c r="C10" s="709">
        <v>6682</v>
      </c>
      <c r="D10" s="709">
        <v>14199</v>
      </c>
      <c r="E10" s="709">
        <v>6887</v>
      </c>
      <c r="F10" s="709">
        <v>13432</v>
      </c>
      <c r="G10" s="709">
        <v>2804</v>
      </c>
      <c r="H10" s="709">
        <v>14425</v>
      </c>
      <c r="I10" s="712"/>
      <c r="J10" s="712"/>
      <c r="K10" s="712"/>
      <c r="L10" s="712"/>
      <c r="M10" s="712"/>
    </row>
    <row r="11" spans="1:18" ht="18">
      <c r="A11" s="708" t="s">
        <v>3505</v>
      </c>
      <c r="B11" s="709">
        <v>12321</v>
      </c>
      <c r="C11" s="709">
        <v>7444</v>
      </c>
      <c r="D11" s="709">
        <v>10107</v>
      </c>
      <c r="E11" s="709">
        <v>10699</v>
      </c>
      <c r="F11" s="709">
        <v>13765</v>
      </c>
      <c r="G11" s="709">
        <v>13343</v>
      </c>
      <c r="H11" s="709">
        <v>2258</v>
      </c>
      <c r="I11" s="712"/>
      <c r="J11" s="712"/>
      <c r="K11" s="712"/>
      <c r="L11" s="712"/>
      <c r="M11" s="712"/>
    </row>
    <row r="12" spans="1:18" ht="18">
      <c r="A12" s="708" t="s">
        <v>137</v>
      </c>
      <c r="B12" s="709">
        <v>3708</v>
      </c>
      <c r="C12" s="709">
        <v>11946</v>
      </c>
      <c r="D12" s="709">
        <v>9284</v>
      </c>
      <c r="E12" s="709">
        <v>9455</v>
      </c>
      <c r="F12" s="709">
        <v>13346</v>
      </c>
      <c r="G12" s="709">
        <v>3359</v>
      </c>
      <c r="H12" s="709">
        <v>13052</v>
      </c>
      <c r="I12" s="712"/>
      <c r="J12" s="712"/>
      <c r="K12" s="712"/>
      <c r="L12" s="712"/>
      <c r="M12" s="712"/>
    </row>
    <row r="13" spans="1:18" ht="18">
      <c r="A13" s="708" t="s">
        <v>3626</v>
      </c>
      <c r="B13" s="709">
        <v>2177</v>
      </c>
      <c r="C13" s="709">
        <v>8359</v>
      </c>
      <c r="D13" s="709">
        <v>4392</v>
      </c>
      <c r="E13" s="709">
        <v>9904</v>
      </c>
      <c r="F13" s="709">
        <v>12182</v>
      </c>
      <c r="G13" s="709">
        <v>12028</v>
      </c>
      <c r="H13" s="709">
        <v>11391</v>
      </c>
      <c r="I13" s="712"/>
      <c r="J13" s="712"/>
      <c r="K13" s="712"/>
      <c r="L13" s="712"/>
      <c r="M13" s="712"/>
    </row>
    <row r="15" spans="1:18" ht="15" thickBot="1"/>
    <row r="16" spans="1:18">
      <c r="Q16" s="639" t="s">
        <v>111</v>
      </c>
      <c r="R16" s="640"/>
    </row>
    <row r="17" spans="17:18" ht="15" thickBot="1">
      <c r="Q17" s="641"/>
      <c r="R17" s="642"/>
    </row>
  </sheetData>
  <mergeCells count="2">
    <mergeCell ref="Q16:R17"/>
    <mergeCell ref="J1:P3"/>
  </mergeCells>
  <hyperlinks>
    <hyperlink ref="Q16" location="Sheet1!A1" display="Sheet1!A1" xr:uid="{410BB254-9CE6-4121-AB81-8DA388209A08}"/>
  </hyperlinks>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7C5A10-2E92-4878-A6D7-65E61DC00679}">
  <dimension ref="A1:R17"/>
  <sheetViews>
    <sheetView workbookViewId="0">
      <selection activeCell="M9" sqref="M9"/>
    </sheetView>
  </sheetViews>
  <sheetFormatPr defaultRowHeight="14.4"/>
  <cols>
    <col min="1" max="1" width="13.33203125" bestFit="1" customWidth="1"/>
    <col min="2" max="2" width="11.21875" bestFit="1" customWidth="1"/>
    <col min="3" max="3" width="10.88671875" bestFit="1" customWidth="1"/>
    <col min="4" max="4" width="15" bestFit="1" customWidth="1"/>
    <col min="5" max="5" width="12.77734375" bestFit="1" customWidth="1"/>
    <col min="7" max="7" width="12.6640625" bestFit="1" customWidth="1"/>
    <col min="8" max="8" width="10.109375" bestFit="1" customWidth="1"/>
    <col min="11" max="11" width="7.6640625" bestFit="1" customWidth="1"/>
    <col min="12" max="12" width="10.77734375" bestFit="1" customWidth="1"/>
    <col min="13" max="13" width="15.5546875" bestFit="1" customWidth="1"/>
  </cols>
  <sheetData>
    <row r="1" spans="1:18" ht="18">
      <c r="A1" s="708" t="s">
        <v>51</v>
      </c>
      <c r="B1" s="708" t="s">
        <v>3617</v>
      </c>
      <c r="C1" s="708" t="s">
        <v>3618</v>
      </c>
      <c r="D1" s="708" t="s">
        <v>3619</v>
      </c>
      <c r="E1" s="708" t="s">
        <v>3620</v>
      </c>
      <c r="F1" s="708" t="s">
        <v>3621</v>
      </c>
      <c r="G1" s="708" t="s">
        <v>3622</v>
      </c>
      <c r="H1" s="708" t="s">
        <v>3623</v>
      </c>
      <c r="I1" s="712"/>
      <c r="J1" s="717" t="s">
        <v>3640</v>
      </c>
      <c r="K1" s="718"/>
      <c r="L1" s="718"/>
      <c r="M1" s="718"/>
      <c r="N1" s="718"/>
      <c r="O1" s="718"/>
      <c r="P1" s="719"/>
    </row>
    <row r="2" spans="1:18" ht="18">
      <c r="A2" s="708" t="s">
        <v>3490</v>
      </c>
      <c r="B2" s="709">
        <f t="shared" ref="B2:H13" ca="1" si="0">RANDBETWEEN(10,50)</f>
        <v>42</v>
      </c>
      <c r="C2" s="709">
        <f t="shared" ca="1" si="0"/>
        <v>17</v>
      </c>
      <c r="D2" s="709">
        <f t="shared" ca="1" si="0"/>
        <v>40</v>
      </c>
      <c r="E2" s="709">
        <f t="shared" ca="1" si="0"/>
        <v>29</v>
      </c>
      <c r="F2" s="709">
        <f t="shared" ca="1" si="0"/>
        <v>21</v>
      </c>
      <c r="G2" s="709">
        <f t="shared" ca="1" si="0"/>
        <v>10</v>
      </c>
      <c r="H2" s="709">
        <f t="shared" ca="1" si="0"/>
        <v>27</v>
      </c>
      <c r="I2" s="712"/>
      <c r="J2" s="720"/>
      <c r="K2" s="721"/>
      <c r="L2" s="721"/>
      <c r="M2" s="721"/>
      <c r="N2" s="721"/>
      <c r="O2" s="721"/>
      <c r="P2" s="722"/>
    </row>
    <row r="3" spans="1:18" ht="18.600000000000001" thickBot="1">
      <c r="A3" s="708" t="s">
        <v>3491</v>
      </c>
      <c r="B3" s="709">
        <f t="shared" ca="1" si="0"/>
        <v>42</v>
      </c>
      <c r="C3" s="709">
        <f t="shared" ca="1" si="0"/>
        <v>15</v>
      </c>
      <c r="D3" s="709">
        <f t="shared" ca="1" si="0"/>
        <v>19</v>
      </c>
      <c r="E3" s="709">
        <f t="shared" ca="1" si="0"/>
        <v>36</v>
      </c>
      <c r="F3" s="709">
        <f t="shared" ca="1" si="0"/>
        <v>26</v>
      </c>
      <c r="G3" s="709">
        <f t="shared" ca="1" si="0"/>
        <v>26</v>
      </c>
      <c r="H3" s="709">
        <f t="shared" ca="1" si="0"/>
        <v>22</v>
      </c>
      <c r="I3" s="712"/>
      <c r="J3" s="723"/>
      <c r="K3" s="724"/>
      <c r="L3" s="724"/>
      <c r="M3" s="724"/>
      <c r="N3" s="724"/>
      <c r="O3" s="724"/>
      <c r="P3" s="725"/>
    </row>
    <row r="4" spans="1:18" ht="18">
      <c r="A4" s="708" t="s">
        <v>3493</v>
      </c>
      <c r="B4" s="709">
        <v>2</v>
      </c>
      <c r="C4" s="709">
        <v>5</v>
      </c>
      <c r="D4" s="709">
        <f t="shared" ca="1" si="0"/>
        <v>29</v>
      </c>
      <c r="E4" s="709">
        <f t="shared" ca="1" si="0"/>
        <v>19</v>
      </c>
      <c r="F4" s="709">
        <f t="shared" ca="1" si="0"/>
        <v>21</v>
      </c>
      <c r="G4" s="709">
        <f t="shared" ca="1" si="0"/>
        <v>27</v>
      </c>
      <c r="H4" s="709">
        <f t="shared" ca="1" si="0"/>
        <v>12</v>
      </c>
      <c r="I4" s="712"/>
      <c r="J4" s="712"/>
      <c r="M4" s="712"/>
    </row>
    <row r="5" spans="1:18" ht="18">
      <c r="A5" s="708" t="s">
        <v>3495</v>
      </c>
      <c r="B5" s="709">
        <f t="shared" ca="1" si="0"/>
        <v>47</v>
      </c>
      <c r="C5" s="709">
        <f t="shared" ca="1" si="0"/>
        <v>14</v>
      </c>
      <c r="D5" s="709">
        <f t="shared" ca="1" si="0"/>
        <v>32</v>
      </c>
      <c r="E5" s="709">
        <f t="shared" ca="1" si="0"/>
        <v>14</v>
      </c>
      <c r="F5" s="709">
        <f t="shared" ca="1" si="0"/>
        <v>14</v>
      </c>
      <c r="G5" s="709">
        <f t="shared" ca="1" si="0"/>
        <v>41</v>
      </c>
      <c r="H5" s="709">
        <f t="shared" ca="1" si="0"/>
        <v>28</v>
      </c>
      <c r="I5" s="712"/>
      <c r="J5" s="712"/>
      <c r="M5" s="712"/>
    </row>
    <row r="6" spans="1:18" ht="18">
      <c r="A6" s="708" t="s">
        <v>3497</v>
      </c>
      <c r="B6" s="709">
        <f t="shared" ca="1" si="0"/>
        <v>34</v>
      </c>
      <c r="C6" s="709">
        <f t="shared" ca="1" si="0"/>
        <v>30</v>
      </c>
      <c r="D6" s="709">
        <f t="shared" ca="1" si="0"/>
        <v>12</v>
      </c>
      <c r="E6" s="709">
        <f t="shared" ca="1" si="0"/>
        <v>30</v>
      </c>
      <c r="F6" s="709">
        <f t="shared" ca="1" si="0"/>
        <v>13</v>
      </c>
      <c r="G6" s="709">
        <f t="shared" ca="1" si="0"/>
        <v>21</v>
      </c>
      <c r="H6" s="709">
        <f t="shared" ca="1" si="0"/>
        <v>26</v>
      </c>
      <c r="I6" s="712"/>
      <c r="J6" s="712"/>
      <c r="K6" s="712"/>
      <c r="L6" s="712"/>
      <c r="M6" s="712"/>
    </row>
    <row r="7" spans="1:18" ht="18">
      <c r="A7" s="708" t="s">
        <v>3499</v>
      </c>
      <c r="B7" s="709">
        <f t="shared" ca="1" si="0"/>
        <v>35</v>
      </c>
      <c r="C7" s="709">
        <f t="shared" ca="1" si="0"/>
        <v>23</v>
      </c>
      <c r="D7" s="709">
        <f t="shared" ca="1" si="0"/>
        <v>48</v>
      </c>
      <c r="E7" s="709">
        <f t="shared" ca="1" si="0"/>
        <v>15</v>
      </c>
      <c r="F7" s="709">
        <f t="shared" ca="1" si="0"/>
        <v>10</v>
      </c>
      <c r="G7" s="709">
        <f t="shared" ca="1" si="0"/>
        <v>36</v>
      </c>
      <c r="H7" s="709">
        <f t="shared" ca="1" si="0"/>
        <v>20</v>
      </c>
      <c r="I7" s="712"/>
      <c r="J7" s="712"/>
      <c r="K7" s="712"/>
      <c r="L7" s="713" t="s">
        <v>51</v>
      </c>
      <c r="M7" s="714" t="s">
        <v>3639</v>
      </c>
    </row>
    <row r="8" spans="1:18" ht="18.600000000000001" thickBot="1">
      <c r="A8" s="708" t="s">
        <v>3500</v>
      </c>
      <c r="B8" s="709">
        <f t="shared" ca="1" si="0"/>
        <v>13</v>
      </c>
      <c r="C8" s="709">
        <f t="shared" ca="1" si="0"/>
        <v>45</v>
      </c>
      <c r="D8" s="709">
        <f t="shared" ca="1" si="0"/>
        <v>16</v>
      </c>
      <c r="E8" s="709">
        <f t="shared" ca="1" si="0"/>
        <v>10</v>
      </c>
      <c r="F8" s="709">
        <f t="shared" ca="1" si="0"/>
        <v>12</v>
      </c>
      <c r="G8" s="709">
        <f t="shared" ca="1" si="0"/>
        <v>26</v>
      </c>
      <c r="H8" s="709">
        <f t="shared" ca="1" si="0"/>
        <v>20</v>
      </c>
      <c r="I8" s="712"/>
      <c r="J8" s="712"/>
      <c r="K8" s="712"/>
      <c r="L8" s="715" t="s">
        <v>3493</v>
      </c>
      <c r="M8" s="716">
        <f ca="1">PRODUCT(INDIRECT(L8))</f>
        <v>37490040</v>
      </c>
    </row>
    <row r="9" spans="1:18" ht="18">
      <c r="A9" s="708" t="s">
        <v>3502</v>
      </c>
      <c r="B9" s="709">
        <f t="shared" ca="1" si="0"/>
        <v>47</v>
      </c>
      <c r="C9" s="709">
        <f t="shared" ca="1" si="0"/>
        <v>19</v>
      </c>
      <c r="D9" s="709">
        <f t="shared" ca="1" si="0"/>
        <v>33</v>
      </c>
      <c r="E9" s="709">
        <f t="shared" ca="1" si="0"/>
        <v>28</v>
      </c>
      <c r="F9" s="709">
        <f t="shared" ca="1" si="0"/>
        <v>23</v>
      </c>
      <c r="G9" s="709">
        <f t="shared" ca="1" si="0"/>
        <v>23</v>
      </c>
      <c r="H9" s="709">
        <f t="shared" ca="1" si="0"/>
        <v>14</v>
      </c>
      <c r="I9" s="712"/>
      <c r="J9" s="712"/>
      <c r="K9" s="712"/>
      <c r="L9" s="712"/>
      <c r="M9" s="712"/>
    </row>
    <row r="10" spans="1:18" ht="18">
      <c r="A10" s="708" t="s">
        <v>3503</v>
      </c>
      <c r="B10" s="709">
        <f t="shared" ca="1" si="0"/>
        <v>26</v>
      </c>
      <c r="C10" s="709">
        <f t="shared" ca="1" si="0"/>
        <v>19</v>
      </c>
      <c r="D10" s="709">
        <f t="shared" ca="1" si="0"/>
        <v>46</v>
      </c>
      <c r="E10" s="709">
        <f t="shared" ca="1" si="0"/>
        <v>35</v>
      </c>
      <c r="F10" s="709">
        <f t="shared" ca="1" si="0"/>
        <v>38</v>
      </c>
      <c r="G10" s="709">
        <f t="shared" ca="1" si="0"/>
        <v>17</v>
      </c>
      <c r="H10" s="709">
        <f t="shared" ca="1" si="0"/>
        <v>26</v>
      </c>
      <c r="I10" s="712"/>
      <c r="J10" s="712"/>
      <c r="K10" s="712"/>
      <c r="L10" s="712"/>
      <c r="M10" s="712"/>
    </row>
    <row r="11" spans="1:18" ht="18">
      <c r="A11" s="708" t="s">
        <v>3505</v>
      </c>
      <c r="B11" s="709">
        <f t="shared" ca="1" si="0"/>
        <v>27</v>
      </c>
      <c r="C11" s="709">
        <f t="shared" ca="1" si="0"/>
        <v>11</v>
      </c>
      <c r="D11" s="709">
        <f t="shared" ca="1" si="0"/>
        <v>36</v>
      </c>
      <c r="E11" s="709">
        <f t="shared" ca="1" si="0"/>
        <v>38</v>
      </c>
      <c r="F11" s="709">
        <f t="shared" ca="1" si="0"/>
        <v>14</v>
      </c>
      <c r="G11" s="709">
        <f t="shared" ca="1" si="0"/>
        <v>44</v>
      </c>
      <c r="H11" s="709">
        <f t="shared" ca="1" si="0"/>
        <v>19</v>
      </c>
      <c r="I11" s="712"/>
      <c r="J11" s="712"/>
      <c r="K11" s="712"/>
      <c r="L11" s="712"/>
      <c r="M11" s="712"/>
    </row>
    <row r="12" spans="1:18" ht="18">
      <c r="A12" s="708" t="s">
        <v>137</v>
      </c>
      <c r="B12" s="709">
        <f t="shared" ca="1" si="0"/>
        <v>23</v>
      </c>
      <c r="C12" s="709">
        <f t="shared" ca="1" si="0"/>
        <v>12</v>
      </c>
      <c r="D12" s="709">
        <f t="shared" ca="1" si="0"/>
        <v>31</v>
      </c>
      <c r="E12" s="709">
        <f t="shared" ca="1" si="0"/>
        <v>47</v>
      </c>
      <c r="F12" s="709">
        <f t="shared" ca="1" si="0"/>
        <v>38</v>
      </c>
      <c r="G12" s="709">
        <f t="shared" ca="1" si="0"/>
        <v>21</v>
      </c>
      <c r="H12" s="709">
        <f t="shared" ca="1" si="0"/>
        <v>49</v>
      </c>
      <c r="I12" s="712"/>
      <c r="J12" s="712"/>
      <c r="K12" s="712"/>
      <c r="L12" s="712"/>
      <c r="M12" s="712"/>
    </row>
    <row r="13" spans="1:18" ht="18">
      <c r="A13" s="708" t="s">
        <v>3626</v>
      </c>
      <c r="B13" s="709">
        <f t="shared" ca="1" si="0"/>
        <v>48</v>
      </c>
      <c r="C13" s="709">
        <f t="shared" ca="1" si="0"/>
        <v>50</v>
      </c>
      <c r="D13" s="709">
        <f t="shared" ca="1" si="0"/>
        <v>22</v>
      </c>
      <c r="E13" s="709">
        <f t="shared" ca="1" si="0"/>
        <v>47</v>
      </c>
      <c r="F13" s="709">
        <f t="shared" ca="1" si="0"/>
        <v>12</v>
      </c>
      <c r="G13" s="709">
        <f t="shared" ca="1" si="0"/>
        <v>38</v>
      </c>
      <c r="H13" s="709">
        <f t="shared" ca="1" si="0"/>
        <v>13</v>
      </c>
      <c r="I13" s="712"/>
      <c r="J13" s="712"/>
      <c r="K13" s="712"/>
      <c r="L13" s="712"/>
      <c r="M13" s="712"/>
    </row>
    <row r="15" spans="1:18" ht="15" thickBot="1"/>
    <row r="16" spans="1:18">
      <c r="Q16" s="639" t="s">
        <v>111</v>
      </c>
      <c r="R16" s="640"/>
    </row>
    <row r="17" spans="17:18" ht="15" thickBot="1">
      <c r="Q17" s="641"/>
      <c r="R17" s="642"/>
    </row>
  </sheetData>
  <mergeCells count="2">
    <mergeCell ref="J1:P3"/>
    <mergeCell ref="Q16:R17"/>
  </mergeCells>
  <hyperlinks>
    <hyperlink ref="Q16" location="Sheet1!A1" display="Sheet1!A1" xr:uid="{BFB0EBB1-AA23-4A12-AFDE-CEEE3D90FD19}"/>
  </hyperlinks>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02DDEF-ABBF-4E03-BFCD-33026B8D7365}">
  <dimension ref="A1:R17"/>
  <sheetViews>
    <sheetView workbookViewId="0">
      <selection activeCell="L26" sqref="L26"/>
    </sheetView>
  </sheetViews>
  <sheetFormatPr defaultRowHeight="14.4"/>
  <cols>
    <col min="1" max="1" width="13.33203125" bestFit="1" customWidth="1"/>
    <col min="2" max="2" width="11.21875" bestFit="1" customWidth="1"/>
    <col min="3" max="3" width="10.88671875" bestFit="1" customWidth="1"/>
    <col min="4" max="4" width="15" bestFit="1" customWidth="1"/>
    <col min="5" max="5" width="12.77734375" bestFit="1" customWidth="1"/>
    <col min="7" max="7" width="12.6640625" bestFit="1" customWidth="1"/>
    <col min="8" max="8" width="10.109375" bestFit="1" customWidth="1"/>
    <col min="11" max="11" width="7.6640625" bestFit="1" customWidth="1"/>
    <col min="12" max="12" width="10.77734375" bestFit="1" customWidth="1"/>
    <col min="13" max="13" width="20.21875" bestFit="1" customWidth="1"/>
  </cols>
  <sheetData>
    <row r="1" spans="1:18" ht="18">
      <c r="A1" s="708" t="s">
        <v>51</v>
      </c>
      <c r="B1" s="708" t="s">
        <v>3617</v>
      </c>
      <c r="C1" s="708" t="s">
        <v>3618</v>
      </c>
      <c r="D1" s="708" t="s">
        <v>3619</v>
      </c>
      <c r="E1" s="708" t="s">
        <v>3620</v>
      </c>
      <c r="F1" s="708" t="s">
        <v>3621</v>
      </c>
      <c r="G1" s="708" t="s">
        <v>3622</v>
      </c>
      <c r="H1" s="708" t="s">
        <v>3623</v>
      </c>
      <c r="I1" s="712"/>
      <c r="J1" s="717" t="s">
        <v>3642</v>
      </c>
      <c r="K1" s="718"/>
      <c r="L1" s="718"/>
      <c r="M1" s="718"/>
      <c r="N1" s="718"/>
      <c r="O1" s="718"/>
      <c r="P1" s="719"/>
    </row>
    <row r="2" spans="1:18" ht="18">
      <c r="A2" s="708" t="s">
        <v>3490</v>
      </c>
      <c r="B2" s="709">
        <v>3808</v>
      </c>
      <c r="C2" s="709">
        <v>13769</v>
      </c>
      <c r="D2" s="709">
        <v>14556</v>
      </c>
      <c r="E2" s="709">
        <v>12026</v>
      </c>
      <c r="F2" s="709">
        <v>6400</v>
      </c>
      <c r="G2" s="709">
        <v>5525</v>
      </c>
      <c r="H2" s="709">
        <v>3292</v>
      </c>
      <c r="I2" s="712"/>
      <c r="J2" s="720"/>
      <c r="K2" s="721"/>
      <c r="L2" s="721"/>
      <c r="M2" s="721"/>
      <c r="N2" s="721"/>
      <c r="O2" s="721"/>
      <c r="P2" s="722"/>
    </row>
    <row r="3" spans="1:18" ht="18.600000000000001" thickBot="1">
      <c r="A3" s="708" t="s">
        <v>3491</v>
      </c>
      <c r="B3" s="709">
        <v>8056</v>
      </c>
      <c r="C3" s="709">
        <v>9515</v>
      </c>
      <c r="D3" s="709">
        <v>8388</v>
      </c>
      <c r="E3" s="709">
        <v>10403</v>
      </c>
      <c r="F3" s="709">
        <v>4443</v>
      </c>
      <c r="G3" s="709">
        <v>3504</v>
      </c>
      <c r="H3" s="709">
        <v>11626</v>
      </c>
      <c r="I3" s="712"/>
      <c r="J3" s="723"/>
      <c r="K3" s="724"/>
      <c r="L3" s="724"/>
      <c r="M3" s="724"/>
      <c r="N3" s="724"/>
      <c r="O3" s="724"/>
      <c r="P3" s="725"/>
    </row>
    <row r="4" spans="1:18" ht="18">
      <c r="A4" s="708" t="s">
        <v>3493</v>
      </c>
      <c r="B4" s="709">
        <v>7901</v>
      </c>
      <c r="C4" s="709">
        <v>5325</v>
      </c>
      <c r="D4" s="709">
        <v>6626</v>
      </c>
      <c r="E4" s="709">
        <v>3801</v>
      </c>
      <c r="F4" s="709">
        <v>12488</v>
      </c>
      <c r="G4" s="709">
        <v>5660</v>
      </c>
      <c r="H4" s="709">
        <v>3554</v>
      </c>
      <c r="I4" s="712"/>
      <c r="J4" s="712"/>
      <c r="M4" s="712"/>
    </row>
    <row r="5" spans="1:18" ht="18">
      <c r="A5" s="708" t="s">
        <v>3495</v>
      </c>
      <c r="B5" s="709">
        <v>14145</v>
      </c>
      <c r="C5" s="709">
        <v>5650</v>
      </c>
      <c r="D5" s="709">
        <v>10133</v>
      </c>
      <c r="E5" s="709">
        <v>6561</v>
      </c>
      <c r="F5" s="709">
        <v>10815</v>
      </c>
      <c r="G5" s="709">
        <v>11085</v>
      </c>
      <c r="H5" s="709">
        <v>11057</v>
      </c>
      <c r="I5" s="712"/>
      <c r="J5" s="712"/>
      <c r="M5" s="712"/>
    </row>
    <row r="6" spans="1:18" ht="18">
      <c r="A6" s="708" t="s">
        <v>3497</v>
      </c>
      <c r="B6" s="709">
        <v>4160</v>
      </c>
      <c r="C6" s="709">
        <v>5284</v>
      </c>
      <c r="D6" s="709">
        <v>2889</v>
      </c>
      <c r="E6" s="709">
        <v>9184</v>
      </c>
      <c r="F6" s="709">
        <v>13369</v>
      </c>
      <c r="G6" s="709">
        <v>12792</v>
      </c>
      <c r="H6" s="709">
        <v>2994</v>
      </c>
      <c r="I6" s="712"/>
      <c r="J6" s="712"/>
      <c r="K6" s="712"/>
      <c r="L6" s="712"/>
      <c r="M6" s="712"/>
    </row>
    <row r="7" spans="1:18" ht="18">
      <c r="A7" s="708" t="s">
        <v>3499</v>
      </c>
      <c r="B7" s="709">
        <v>13819</v>
      </c>
      <c r="C7" s="709">
        <v>9144</v>
      </c>
      <c r="D7" s="709">
        <v>9602</v>
      </c>
      <c r="E7" s="709">
        <v>2043</v>
      </c>
      <c r="F7" s="709">
        <v>4055</v>
      </c>
      <c r="G7" s="709">
        <v>2365</v>
      </c>
      <c r="H7" s="709">
        <v>10373</v>
      </c>
      <c r="I7" s="712"/>
      <c r="J7" s="712"/>
      <c r="K7" s="712"/>
      <c r="L7" s="713" t="s">
        <v>51</v>
      </c>
      <c r="M7" s="714" t="s">
        <v>3641</v>
      </c>
    </row>
    <row r="8" spans="1:18" ht="18.600000000000001" thickBot="1">
      <c r="A8" s="708" t="s">
        <v>3500</v>
      </c>
      <c r="B8" s="709">
        <v>3860</v>
      </c>
      <c r="C8" s="709">
        <v>2613</v>
      </c>
      <c r="D8" s="709">
        <v>8042</v>
      </c>
      <c r="E8" s="709">
        <v>8555</v>
      </c>
      <c r="F8" s="709">
        <v>6137</v>
      </c>
      <c r="G8" s="709">
        <v>2203</v>
      </c>
      <c r="H8" s="709">
        <v>7698</v>
      </c>
      <c r="I8" s="712"/>
      <c r="J8" s="712"/>
      <c r="K8" s="712"/>
      <c r="L8" s="715" t="s">
        <v>3493</v>
      </c>
      <c r="M8" s="716">
        <f ca="1">MIN(INDIRECT(L8))</f>
        <v>3554</v>
      </c>
    </row>
    <row r="9" spans="1:18" ht="18">
      <c r="A9" s="708" t="s">
        <v>3502</v>
      </c>
      <c r="B9" s="709">
        <v>14038</v>
      </c>
      <c r="C9" s="709">
        <v>10018</v>
      </c>
      <c r="D9" s="709">
        <v>2839</v>
      </c>
      <c r="E9" s="709">
        <v>5492</v>
      </c>
      <c r="F9" s="709">
        <v>13805</v>
      </c>
      <c r="G9" s="709">
        <v>7345</v>
      </c>
      <c r="H9" s="709">
        <v>12114</v>
      </c>
      <c r="I9" s="712"/>
      <c r="J9" s="712"/>
      <c r="K9" s="712"/>
      <c r="L9" s="712"/>
      <c r="M9" s="712"/>
    </row>
    <row r="10" spans="1:18" ht="18">
      <c r="A10" s="708" t="s">
        <v>3503</v>
      </c>
      <c r="B10" s="709">
        <v>2097</v>
      </c>
      <c r="C10" s="709">
        <v>6682</v>
      </c>
      <c r="D10" s="709">
        <v>14199</v>
      </c>
      <c r="E10" s="709">
        <v>6887</v>
      </c>
      <c r="F10" s="709">
        <v>13432</v>
      </c>
      <c r="G10" s="709">
        <v>2804</v>
      </c>
      <c r="H10" s="709">
        <v>14425</v>
      </c>
      <c r="I10" s="712"/>
      <c r="J10" s="712"/>
      <c r="K10" s="712"/>
      <c r="L10" s="712"/>
      <c r="M10" s="712"/>
    </row>
    <row r="11" spans="1:18" ht="18">
      <c r="A11" s="708" t="s">
        <v>3505</v>
      </c>
      <c r="B11" s="709">
        <v>12321</v>
      </c>
      <c r="C11" s="709">
        <v>7444</v>
      </c>
      <c r="D11" s="709">
        <v>10107</v>
      </c>
      <c r="E11" s="709">
        <v>10699</v>
      </c>
      <c r="F11" s="709">
        <v>13765</v>
      </c>
      <c r="G11" s="709">
        <v>13343</v>
      </c>
      <c r="H11" s="709">
        <v>2258</v>
      </c>
      <c r="I11" s="712"/>
      <c r="J11" s="712"/>
      <c r="K11" s="712"/>
      <c r="L11" s="712"/>
      <c r="M11" s="712"/>
    </row>
    <row r="12" spans="1:18" ht="18">
      <c r="A12" s="708" t="s">
        <v>137</v>
      </c>
      <c r="B12" s="709">
        <v>3708</v>
      </c>
      <c r="C12" s="709">
        <v>11946</v>
      </c>
      <c r="D12" s="709">
        <v>9284</v>
      </c>
      <c r="E12" s="709">
        <v>9455</v>
      </c>
      <c r="F12" s="709">
        <v>13346</v>
      </c>
      <c r="G12" s="709">
        <v>3359</v>
      </c>
      <c r="H12" s="709">
        <v>13052</v>
      </c>
      <c r="I12" s="712"/>
      <c r="J12" s="712"/>
      <c r="K12" s="712"/>
      <c r="L12" s="712"/>
      <c r="M12" s="712"/>
    </row>
    <row r="13" spans="1:18" ht="18">
      <c r="A13" s="708" t="s">
        <v>3626</v>
      </c>
      <c r="B13" s="709">
        <v>2177</v>
      </c>
      <c r="C13" s="709">
        <v>8359</v>
      </c>
      <c r="D13" s="709">
        <v>4392</v>
      </c>
      <c r="E13" s="709">
        <v>9904</v>
      </c>
      <c r="F13" s="709">
        <v>12182</v>
      </c>
      <c r="G13" s="709">
        <v>12028</v>
      </c>
      <c r="H13" s="709">
        <v>11391</v>
      </c>
      <c r="I13" s="712"/>
      <c r="J13" s="712"/>
      <c r="K13" s="712"/>
      <c r="L13" s="712"/>
      <c r="M13" s="712"/>
    </row>
    <row r="15" spans="1:18" ht="15" thickBot="1"/>
    <row r="16" spans="1:18">
      <c r="Q16" s="639" t="s">
        <v>111</v>
      </c>
      <c r="R16" s="640"/>
    </row>
    <row r="17" spans="17:18" ht="15" thickBot="1">
      <c r="Q17" s="641"/>
      <c r="R17" s="642"/>
    </row>
  </sheetData>
  <mergeCells count="2">
    <mergeCell ref="J1:P3"/>
    <mergeCell ref="Q16:R17"/>
  </mergeCells>
  <hyperlinks>
    <hyperlink ref="Q16" location="Sheet1!A1" display="Sheet1!A1" xr:uid="{DE0FA7D2-9EA2-4A48-9324-7B3A49BCAF0D}"/>
  </hyperlinks>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F29B55-68C9-453E-83B0-3EDA0896CF9E}">
  <dimension ref="A1:R17"/>
  <sheetViews>
    <sheetView workbookViewId="0">
      <selection activeCell="M9" sqref="M9"/>
    </sheetView>
  </sheetViews>
  <sheetFormatPr defaultRowHeight="14.4"/>
  <cols>
    <col min="1" max="1" width="13.33203125" bestFit="1" customWidth="1"/>
    <col min="2" max="2" width="11.21875" bestFit="1" customWidth="1"/>
    <col min="3" max="3" width="10.88671875" bestFit="1" customWidth="1"/>
    <col min="4" max="4" width="15" bestFit="1" customWidth="1"/>
    <col min="5" max="5" width="12.77734375" bestFit="1" customWidth="1"/>
    <col min="7" max="7" width="12.6640625" bestFit="1" customWidth="1"/>
    <col min="8" max="8" width="10.109375" bestFit="1" customWidth="1"/>
    <col min="11" max="11" width="7.6640625" bestFit="1" customWidth="1"/>
    <col min="12" max="12" width="8.6640625" customWidth="1"/>
    <col min="13" max="13" width="20.88671875" bestFit="1" customWidth="1"/>
  </cols>
  <sheetData>
    <row r="1" spans="1:18" ht="18">
      <c r="A1" s="708" t="s">
        <v>51</v>
      </c>
      <c r="B1" s="708" t="s">
        <v>3617</v>
      </c>
      <c r="C1" s="708" t="s">
        <v>3618</v>
      </c>
      <c r="D1" s="708" t="s">
        <v>3619</v>
      </c>
      <c r="E1" s="708" t="s">
        <v>3620</v>
      </c>
      <c r="F1" s="708" t="s">
        <v>3621</v>
      </c>
      <c r="G1" s="708" t="s">
        <v>3622</v>
      </c>
      <c r="H1" s="708" t="s">
        <v>3623</v>
      </c>
      <c r="I1" s="712"/>
      <c r="J1" s="717" t="s">
        <v>3643</v>
      </c>
      <c r="K1" s="718"/>
      <c r="L1" s="718"/>
      <c r="M1" s="718"/>
      <c r="N1" s="718"/>
      <c r="O1" s="718"/>
      <c r="P1" s="719"/>
    </row>
    <row r="2" spans="1:18" ht="18">
      <c r="A2" s="708" t="s">
        <v>3490</v>
      </c>
      <c r="B2" s="709">
        <v>3808</v>
      </c>
      <c r="C2" s="709">
        <v>13769</v>
      </c>
      <c r="D2" s="709">
        <v>14556</v>
      </c>
      <c r="E2" s="709">
        <v>12026</v>
      </c>
      <c r="F2" s="709">
        <v>6400</v>
      </c>
      <c r="G2" s="709">
        <v>5525</v>
      </c>
      <c r="H2" s="709">
        <v>3292</v>
      </c>
      <c r="I2" s="712"/>
      <c r="J2" s="720"/>
      <c r="K2" s="721"/>
      <c r="L2" s="721"/>
      <c r="M2" s="721"/>
      <c r="N2" s="721"/>
      <c r="O2" s="721"/>
      <c r="P2" s="722"/>
    </row>
    <row r="3" spans="1:18" ht="18.600000000000001" thickBot="1">
      <c r="A3" s="708" t="s">
        <v>3491</v>
      </c>
      <c r="B3" s="709">
        <v>8056</v>
      </c>
      <c r="C3" s="709">
        <v>9515</v>
      </c>
      <c r="D3" s="709">
        <v>8388</v>
      </c>
      <c r="E3" s="709">
        <v>10403</v>
      </c>
      <c r="F3" s="709">
        <v>4443</v>
      </c>
      <c r="G3" s="709">
        <v>3504</v>
      </c>
      <c r="H3" s="709">
        <v>11626</v>
      </c>
      <c r="I3" s="712"/>
      <c r="J3" s="723"/>
      <c r="K3" s="724"/>
      <c r="L3" s="724"/>
      <c r="M3" s="724"/>
      <c r="N3" s="724"/>
      <c r="O3" s="724"/>
      <c r="P3" s="725"/>
    </row>
    <row r="4" spans="1:18" ht="18">
      <c r="A4" s="708" t="s">
        <v>3493</v>
      </c>
      <c r="B4" s="709">
        <v>7901</v>
      </c>
      <c r="C4" s="709">
        <v>5325</v>
      </c>
      <c r="D4" s="709">
        <v>6626</v>
      </c>
      <c r="E4" s="709">
        <v>3801</v>
      </c>
      <c r="F4" s="709">
        <v>12488</v>
      </c>
      <c r="G4" s="709">
        <v>5660</v>
      </c>
      <c r="H4" s="709">
        <v>3554</v>
      </c>
      <c r="I4" s="712"/>
      <c r="J4" s="712"/>
      <c r="M4" s="712"/>
    </row>
    <row r="5" spans="1:18" ht="18">
      <c r="A5" s="708" t="s">
        <v>3495</v>
      </c>
      <c r="B5" s="709">
        <v>14145</v>
      </c>
      <c r="C5" s="709">
        <v>5650</v>
      </c>
      <c r="D5" s="709">
        <v>10133</v>
      </c>
      <c r="E5" s="709">
        <v>6561</v>
      </c>
      <c r="F5" s="709">
        <v>10815</v>
      </c>
      <c r="G5" s="709">
        <v>11085</v>
      </c>
      <c r="H5" s="709">
        <v>11057</v>
      </c>
      <c r="I5" s="712"/>
      <c r="J5" s="712"/>
      <c r="M5" s="712"/>
    </row>
    <row r="6" spans="1:18" ht="18">
      <c r="A6" s="708" t="s">
        <v>3497</v>
      </c>
      <c r="B6" s="709">
        <v>4160</v>
      </c>
      <c r="C6" s="709">
        <v>5284</v>
      </c>
      <c r="D6" s="709">
        <v>2889</v>
      </c>
      <c r="E6" s="709">
        <v>9184</v>
      </c>
      <c r="F6" s="709">
        <v>13369</v>
      </c>
      <c r="G6" s="709">
        <v>12792</v>
      </c>
      <c r="H6" s="709">
        <v>2994</v>
      </c>
      <c r="I6" s="712"/>
      <c r="J6" s="712"/>
      <c r="K6" s="712"/>
      <c r="L6" s="712"/>
      <c r="M6" s="712"/>
    </row>
    <row r="7" spans="1:18" ht="18">
      <c r="A7" s="708" t="s">
        <v>3499</v>
      </c>
      <c r="B7" s="709">
        <v>13819</v>
      </c>
      <c r="C7" s="709">
        <v>9144</v>
      </c>
      <c r="D7" s="709">
        <v>9602</v>
      </c>
      <c r="E7" s="709">
        <v>2043</v>
      </c>
      <c r="F7" s="709">
        <v>4055</v>
      </c>
      <c r="G7" s="709">
        <v>2365</v>
      </c>
      <c r="H7" s="709">
        <v>10373</v>
      </c>
      <c r="I7" s="712"/>
      <c r="J7" s="712"/>
      <c r="K7" s="712"/>
      <c r="L7" s="713" t="s">
        <v>51</v>
      </c>
      <c r="M7" s="714" t="s">
        <v>3644</v>
      </c>
    </row>
    <row r="8" spans="1:18" ht="18.600000000000001" thickBot="1">
      <c r="A8" s="708" t="s">
        <v>3500</v>
      </c>
      <c r="B8" s="709">
        <v>3860</v>
      </c>
      <c r="C8" s="709">
        <v>2613</v>
      </c>
      <c r="D8" s="709">
        <v>8042</v>
      </c>
      <c r="E8" s="709">
        <v>8555</v>
      </c>
      <c r="F8" s="709">
        <v>6137</v>
      </c>
      <c r="G8" s="709">
        <v>2203</v>
      </c>
      <c r="H8" s="709">
        <v>7698</v>
      </c>
      <c r="I8" s="712"/>
      <c r="J8" s="712"/>
      <c r="K8" s="712"/>
      <c r="L8" s="715" t="s">
        <v>3500</v>
      </c>
      <c r="M8" s="716">
        <f ca="1">MAX(INDIRECT(L8))</f>
        <v>8555</v>
      </c>
    </row>
    <row r="9" spans="1:18" ht="18">
      <c r="A9" s="708" t="s">
        <v>3502</v>
      </c>
      <c r="B9" s="709">
        <v>14038</v>
      </c>
      <c r="C9" s="709">
        <v>10018</v>
      </c>
      <c r="D9" s="709">
        <v>2839</v>
      </c>
      <c r="E9" s="709">
        <v>5492</v>
      </c>
      <c r="F9" s="709">
        <v>13805</v>
      </c>
      <c r="G9" s="709">
        <v>7345</v>
      </c>
      <c r="H9" s="709">
        <v>12114</v>
      </c>
      <c r="I9" s="712"/>
      <c r="J9" s="712"/>
      <c r="K9" s="712"/>
      <c r="L9" s="712"/>
      <c r="M9" s="712"/>
    </row>
    <row r="10" spans="1:18" ht="18">
      <c r="A10" s="708" t="s">
        <v>3503</v>
      </c>
      <c r="B10" s="709">
        <v>2097</v>
      </c>
      <c r="C10" s="709">
        <v>6682</v>
      </c>
      <c r="D10" s="709">
        <v>14199</v>
      </c>
      <c r="E10" s="709">
        <v>6887</v>
      </c>
      <c r="F10" s="709">
        <v>13432</v>
      </c>
      <c r="G10" s="709">
        <v>2804</v>
      </c>
      <c r="H10" s="709">
        <v>14425</v>
      </c>
      <c r="I10" s="712"/>
      <c r="J10" s="712"/>
      <c r="K10" s="712"/>
      <c r="L10" s="712"/>
      <c r="M10" s="712"/>
    </row>
    <row r="11" spans="1:18" ht="18">
      <c r="A11" s="708" t="s">
        <v>3505</v>
      </c>
      <c r="B11" s="709">
        <v>12321</v>
      </c>
      <c r="C11" s="709">
        <v>7444</v>
      </c>
      <c r="D11" s="709">
        <v>10107</v>
      </c>
      <c r="E11" s="709">
        <v>10699</v>
      </c>
      <c r="F11" s="709">
        <v>13765</v>
      </c>
      <c r="G11" s="709">
        <v>13343</v>
      </c>
      <c r="H11" s="709">
        <v>2258</v>
      </c>
      <c r="I11" s="712"/>
      <c r="J11" s="712"/>
      <c r="K11" s="712"/>
      <c r="L11" s="712"/>
      <c r="M11" s="712"/>
    </row>
    <row r="12" spans="1:18" ht="18">
      <c r="A12" s="708" t="s">
        <v>137</v>
      </c>
      <c r="B12" s="709">
        <v>3708</v>
      </c>
      <c r="C12" s="709">
        <v>11946</v>
      </c>
      <c r="D12" s="709">
        <v>9284</v>
      </c>
      <c r="E12" s="709">
        <v>9455</v>
      </c>
      <c r="F12" s="709">
        <v>13346</v>
      </c>
      <c r="G12" s="709">
        <v>3359</v>
      </c>
      <c r="H12" s="709">
        <v>13052</v>
      </c>
      <c r="I12" s="712"/>
      <c r="J12" s="712"/>
      <c r="K12" s="712"/>
      <c r="L12" s="712"/>
      <c r="M12" s="712"/>
    </row>
    <row r="13" spans="1:18" ht="18">
      <c r="A13" s="708" t="s">
        <v>3626</v>
      </c>
      <c r="B13" s="709">
        <v>2177</v>
      </c>
      <c r="C13" s="709">
        <v>8359</v>
      </c>
      <c r="D13" s="709">
        <v>4392</v>
      </c>
      <c r="E13" s="709">
        <v>9904</v>
      </c>
      <c r="F13" s="709">
        <v>12182</v>
      </c>
      <c r="G13" s="709">
        <v>12028</v>
      </c>
      <c r="H13" s="709">
        <v>11391</v>
      </c>
      <c r="I13" s="712"/>
      <c r="J13" s="712"/>
      <c r="K13" s="712"/>
      <c r="L13" s="712"/>
      <c r="M13" s="712"/>
    </row>
    <row r="15" spans="1:18" ht="15" thickBot="1"/>
    <row r="16" spans="1:18">
      <c r="Q16" s="639" t="s">
        <v>111</v>
      </c>
      <c r="R16" s="640"/>
    </row>
    <row r="17" spans="17:18" ht="15" thickBot="1">
      <c r="Q17" s="641"/>
      <c r="R17" s="642"/>
    </row>
  </sheetData>
  <mergeCells count="2">
    <mergeCell ref="J1:P3"/>
    <mergeCell ref="Q16:R17"/>
  </mergeCells>
  <hyperlinks>
    <hyperlink ref="Q16" location="Sheet1!A1" display="Sheet1!A1" xr:uid="{72B93EE5-402F-457D-AF23-552A4DE7C269}"/>
  </hyperlinks>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7064A2-0714-460D-836C-FB3A8611C389}">
  <dimension ref="A1:R17"/>
  <sheetViews>
    <sheetView workbookViewId="0">
      <selection activeCell="Q16" sqref="Q16:R17"/>
    </sheetView>
  </sheetViews>
  <sheetFormatPr defaultRowHeight="14.4"/>
  <cols>
    <col min="1" max="1" width="13.33203125" bestFit="1" customWidth="1"/>
    <col min="2" max="2" width="11.21875" bestFit="1" customWidth="1"/>
    <col min="3" max="3" width="10.88671875" bestFit="1" customWidth="1"/>
    <col min="4" max="4" width="15" bestFit="1" customWidth="1"/>
    <col min="5" max="5" width="12.77734375" bestFit="1" customWidth="1"/>
    <col min="7" max="7" width="12.6640625" bestFit="1" customWidth="1"/>
    <col min="8" max="8" width="10.109375" bestFit="1" customWidth="1"/>
    <col min="11" max="11" width="7.6640625" bestFit="1" customWidth="1"/>
    <col min="12" max="12" width="8.6640625" customWidth="1"/>
    <col min="13" max="13" width="15.77734375" bestFit="1" customWidth="1"/>
  </cols>
  <sheetData>
    <row r="1" spans="1:18" ht="18">
      <c r="A1" s="708" t="s">
        <v>51</v>
      </c>
      <c r="B1" s="708" t="s">
        <v>3617</v>
      </c>
      <c r="C1" s="708" t="s">
        <v>3618</v>
      </c>
      <c r="D1" s="708" t="s">
        <v>3619</v>
      </c>
      <c r="E1" s="708" t="s">
        <v>3620</v>
      </c>
      <c r="F1" s="708" t="s">
        <v>3621</v>
      </c>
      <c r="G1" s="708" t="s">
        <v>3622</v>
      </c>
      <c r="H1" s="708" t="s">
        <v>3623</v>
      </c>
      <c r="I1" s="712"/>
      <c r="J1" s="717" t="s">
        <v>3645</v>
      </c>
      <c r="K1" s="718"/>
      <c r="L1" s="718"/>
      <c r="M1" s="718"/>
      <c r="N1" s="718"/>
      <c r="O1" s="718"/>
      <c r="P1" s="719"/>
    </row>
    <row r="2" spans="1:18" ht="18">
      <c r="A2" s="708" t="s">
        <v>3490</v>
      </c>
      <c r="B2" s="709">
        <v>3808</v>
      </c>
      <c r="C2" s="709">
        <v>13769</v>
      </c>
      <c r="D2" s="709">
        <v>14556</v>
      </c>
      <c r="E2" s="709">
        <v>12026</v>
      </c>
      <c r="F2" s="709">
        <v>6400</v>
      </c>
      <c r="G2" s="709">
        <v>5525</v>
      </c>
      <c r="H2" s="709">
        <v>3292</v>
      </c>
      <c r="I2" s="712"/>
      <c r="J2" s="720"/>
      <c r="K2" s="721"/>
      <c r="L2" s="721"/>
      <c r="M2" s="721"/>
      <c r="N2" s="721"/>
      <c r="O2" s="721"/>
      <c r="P2" s="722"/>
    </row>
    <row r="3" spans="1:18" ht="18.600000000000001" thickBot="1">
      <c r="A3" s="708" t="s">
        <v>3491</v>
      </c>
      <c r="B3" s="709">
        <v>8056</v>
      </c>
      <c r="C3" s="709">
        <v>9515</v>
      </c>
      <c r="D3" s="709">
        <v>8388</v>
      </c>
      <c r="E3" s="709">
        <v>10403</v>
      </c>
      <c r="F3" s="709">
        <v>4443</v>
      </c>
      <c r="G3" s="709">
        <v>3504</v>
      </c>
      <c r="H3" s="709">
        <v>11626</v>
      </c>
      <c r="I3" s="712"/>
      <c r="J3" s="723"/>
      <c r="K3" s="724"/>
      <c r="L3" s="724"/>
      <c r="M3" s="724"/>
      <c r="N3" s="724"/>
      <c r="O3" s="724"/>
      <c r="P3" s="725"/>
    </row>
    <row r="4" spans="1:18" ht="18">
      <c r="A4" s="708" t="s">
        <v>3493</v>
      </c>
      <c r="B4" s="709">
        <v>7901</v>
      </c>
      <c r="C4" s="709">
        <v>5325</v>
      </c>
      <c r="D4" s="709">
        <v>6626</v>
      </c>
      <c r="E4" s="709">
        <v>3801</v>
      </c>
      <c r="F4" s="709">
        <v>12488</v>
      </c>
      <c r="G4" s="709">
        <v>5660</v>
      </c>
      <c r="H4" s="709">
        <v>3554</v>
      </c>
      <c r="I4" s="712"/>
      <c r="J4" s="712"/>
      <c r="M4" s="712"/>
    </row>
    <row r="5" spans="1:18" ht="18">
      <c r="A5" s="708" t="s">
        <v>3495</v>
      </c>
      <c r="B5" s="709">
        <v>14145</v>
      </c>
      <c r="C5" s="709">
        <v>5650</v>
      </c>
      <c r="D5" s="709">
        <v>10133</v>
      </c>
      <c r="E5" s="709">
        <v>6561</v>
      </c>
      <c r="F5" s="709">
        <v>10815</v>
      </c>
      <c r="G5" s="709">
        <v>11085</v>
      </c>
      <c r="H5" s="709">
        <v>11057</v>
      </c>
      <c r="I5" s="712"/>
      <c r="J5" s="712"/>
      <c r="M5" s="712"/>
    </row>
    <row r="6" spans="1:18" ht="18">
      <c r="A6" s="708" t="s">
        <v>3497</v>
      </c>
      <c r="B6" s="709">
        <v>4160</v>
      </c>
      <c r="C6" s="709">
        <v>5284</v>
      </c>
      <c r="D6" s="709">
        <v>2889</v>
      </c>
      <c r="E6" s="709">
        <v>9184</v>
      </c>
      <c r="F6" s="709">
        <v>13369</v>
      </c>
      <c r="G6" s="709">
        <v>12792</v>
      </c>
      <c r="H6" s="709">
        <v>2994</v>
      </c>
      <c r="I6" s="712"/>
      <c r="J6" s="712"/>
      <c r="K6" s="712"/>
      <c r="L6" s="712"/>
      <c r="M6" s="712"/>
    </row>
    <row r="7" spans="1:18" ht="18">
      <c r="A7" s="708" t="s">
        <v>3499</v>
      </c>
      <c r="B7" s="709">
        <v>13819</v>
      </c>
      <c r="C7" s="709">
        <v>9144</v>
      </c>
      <c r="D7" s="709">
        <v>9602</v>
      </c>
      <c r="E7" s="709">
        <v>2043</v>
      </c>
      <c r="F7" s="709">
        <v>4055</v>
      </c>
      <c r="G7" s="709">
        <v>2365</v>
      </c>
      <c r="H7" s="709">
        <v>10373</v>
      </c>
      <c r="I7" s="712"/>
      <c r="J7" s="712"/>
      <c r="K7" s="712"/>
      <c r="L7" s="713" t="s">
        <v>51</v>
      </c>
      <c r="M7" s="714" t="s">
        <v>3646</v>
      </c>
    </row>
    <row r="8" spans="1:18" ht="18.600000000000001" thickBot="1">
      <c r="A8" s="708" t="s">
        <v>3500</v>
      </c>
      <c r="B8" s="709">
        <v>3860</v>
      </c>
      <c r="C8" s="709">
        <v>2613</v>
      </c>
      <c r="D8" s="709">
        <v>8042</v>
      </c>
      <c r="E8" s="709">
        <v>8555</v>
      </c>
      <c r="F8" s="709">
        <v>6137</v>
      </c>
      <c r="G8" s="709">
        <v>2203</v>
      </c>
      <c r="H8" s="709">
        <v>7698</v>
      </c>
      <c r="I8" s="712"/>
      <c r="J8" s="712"/>
      <c r="K8" s="712"/>
      <c r="L8" s="715" t="s">
        <v>3500</v>
      </c>
      <c r="M8" s="716">
        <f ca="1">AVERAGE(INDIRECT(L8))</f>
        <v>5586.8571428571431</v>
      </c>
    </row>
    <row r="9" spans="1:18" ht="18">
      <c r="A9" s="708" t="s">
        <v>3502</v>
      </c>
      <c r="B9" s="709">
        <v>14038</v>
      </c>
      <c r="C9" s="709">
        <v>10018</v>
      </c>
      <c r="D9" s="709">
        <v>2839</v>
      </c>
      <c r="E9" s="709">
        <v>5492</v>
      </c>
      <c r="F9" s="709">
        <v>13805</v>
      </c>
      <c r="G9" s="709">
        <v>7345</v>
      </c>
      <c r="H9" s="709">
        <v>12114</v>
      </c>
      <c r="I9" s="712"/>
      <c r="J9" s="712"/>
      <c r="K9" s="712"/>
      <c r="L9" s="712"/>
      <c r="M9" s="712"/>
    </row>
    <row r="10" spans="1:18" ht="18">
      <c r="A10" s="708" t="s">
        <v>3503</v>
      </c>
      <c r="B10" s="709">
        <v>2097</v>
      </c>
      <c r="C10" s="709">
        <v>6682</v>
      </c>
      <c r="D10" s="709">
        <v>14199</v>
      </c>
      <c r="E10" s="709">
        <v>6887</v>
      </c>
      <c r="F10" s="709">
        <v>13432</v>
      </c>
      <c r="G10" s="709">
        <v>2804</v>
      </c>
      <c r="H10" s="709">
        <v>14425</v>
      </c>
      <c r="I10" s="712"/>
      <c r="J10" s="712"/>
      <c r="K10" s="712"/>
      <c r="L10" s="712"/>
      <c r="M10" s="712"/>
    </row>
    <row r="11" spans="1:18" ht="18">
      <c r="A11" s="708" t="s">
        <v>3505</v>
      </c>
      <c r="B11" s="709">
        <v>12321</v>
      </c>
      <c r="C11" s="709">
        <v>7444</v>
      </c>
      <c r="D11" s="709">
        <v>10107</v>
      </c>
      <c r="E11" s="709">
        <v>10699</v>
      </c>
      <c r="F11" s="709">
        <v>13765</v>
      </c>
      <c r="G11" s="709">
        <v>13343</v>
      </c>
      <c r="H11" s="709">
        <v>2258</v>
      </c>
      <c r="I11" s="712"/>
      <c r="J11" s="712"/>
      <c r="K11" s="712"/>
      <c r="L11" s="712"/>
      <c r="M11" s="712"/>
    </row>
    <row r="12" spans="1:18" ht="18">
      <c r="A12" s="708" t="s">
        <v>137</v>
      </c>
      <c r="B12" s="709">
        <v>3708</v>
      </c>
      <c r="C12" s="709">
        <v>11946</v>
      </c>
      <c r="D12" s="709">
        <v>9284</v>
      </c>
      <c r="E12" s="709">
        <v>9455</v>
      </c>
      <c r="F12" s="709">
        <v>13346</v>
      </c>
      <c r="G12" s="709">
        <v>3359</v>
      </c>
      <c r="H12" s="709">
        <v>13052</v>
      </c>
      <c r="I12" s="712"/>
      <c r="J12" s="712"/>
      <c r="K12" s="712"/>
      <c r="L12" s="712"/>
      <c r="M12" s="712"/>
    </row>
    <row r="13" spans="1:18" ht="18">
      <c r="A13" s="708" t="s">
        <v>3626</v>
      </c>
      <c r="B13" s="709">
        <v>2177</v>
      </c>
      <c r="C13" s="709">
        <v>8359</v>
      </c>
      <c r="D13" s="709">
        <v>4392</v>
      </c>
      <c r="E13" s="709">
        <v>9904</v>
      </c>
      <c r="F13" s="709">
        <v>12182</v>
      </c>
      <c r="G13" s="709">
        <v>12028</v>
      </c>
      <c r="H13" s="709">
        <v>11391</v>
      </c>
      <c r="I13" s="712"/>
      <c r="J13" s="712"/>
      <c r="K13" s="712"/>
      <c r="L13" s="712"/>
      <c r="M13" s="712"/>
    </row>
    <row r="15" spans="1:18" ht="15" thickBot="1"/>
    <row r="16" spans="1:18">
      <c r="Q16" s="639" t="s">
        <v>111</v>
      </c>
      <c r="R16" s="640"/>
    </row>
    <row r="17" spans="17:18" ht="15" thickBot="1">
      <c r="Q17" s="641"/>
      <c r="R17" s="642"/>
    </row>
  </sheetData>
  <mergeCells count="2">
    <mergeCell ref="J1:P3"/>
    <mergeCell ref="Q16:R17"/>
  </mergeCells>
  <hyperlinks>
    <hyperlink ref="Q16" location="Sheet1!A1" display="Sheet1!A1" xr:uid="{F95A18C6-AD9C-45BE-A0B7-5BA60002155C}"/>
  </hyperlinks>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113B4A-D24F-4E92-9933-E99E13385434}">
  <dimension ref="A1:K18"/>
  <sheetViews>
    <sheetView workbookViewId="0">
      <selection activeCell="J9" sqref="J9:K10"/>
    </sheetView>
  </sheetViews>
  <sheetFormatPr defaultRowHeight="14.4"/>
  <cols>
    <col min="1" max="1" width="11.6640625" bestFit="1" customWidth="1"/>
    <col min="2" max="2" width="13.88671875" bestFit="1" customWidth="1"/>
    <col min="4" max="5" width="11.21875" bestFit="1" customWidth="1"/>
  </cols>
  <sheetData>
    <row r="1" spans="1:11" ht="15.6">
      <c r="A1" s="726" t="s">
        <v>51</v>
      </c>
      <c r="B1" s="726" t="s">
        <v>3647</v>
      </c>
      <c r="C1" s="726" t="s">
        <v>3488</v>
      </c>
      <c r="D1" s="726" t="s">
        <v>3648</v>
      </c>
      <c r="E1" s="726" t="s">
        <v>3649</v>
      </c>
      <c r="F1" s="726" t="s">
        <v>3511</v>
      </c>
    </row>
    <row r="2" spans="1:11" ht="15.6">
      <c r="A2" s="677" t="s">
        <v>3490</v>
      </c>
      <c r="B2" s="677" t="s">
        <v>122</v>
      </c>
      <c r="C2" s="677">
        <v>35775</v>
      </c>
      <c r="D2" s="727">
        <v>45424</v>
      </c>
      <c r="E2" s="727">
        <f ca="1">TODAY()</f>
        <v>45554</v>
      </c>
      <c r="F2" s="249">
        <f ca="1">IF(AND(D2&gt;=1/9/2024,NETWORKDAYS.INTL(D2,E2,1)&lt;100),C2-500,"NO")</f>
        <v>35275</v>
      </c>
    </row>
    <row r="3" spans="1:11" ht="15.6">
      <c r="A3" s="677" t="s">
        <v>3491</v>
      </c>
      <c r="B3" s="677" t="s">
        <v>226</v>
      </c>
      <c r="C3" s="677">
        <v>34225</v>
      </c>
      <c r="D3" s="727">
        <v>45519</v>
      </c>
      <c r="E3" s="727">
        <f t="shared" ref="E3:E13" ca="1" si="0">TODAY()</f>
        <v>45554</v>
      </c>
      <c r="F3" s="249">
        <f t="shared" ref="F3:F13" ca="1" si="1">IF(AND(D3&gt;=1/9/2024,NETWORKDAYS.INTL(D3,E3,1)&lt;100),C3-500,"NO")</f>
        <v>33725</v>
      </c>
    </row>
    <row r="4" spans="1:11" ht="15.6">
      <c r="A4" s="677" t="s">
        <v>3493</v>
      </c>
      <c r="B4" s="677" t="s">
        <v>3498</v>
      </c>
      <c r="C4" s="677">
        <v>12129</v>
      </c>
      <c r="D4" s="727">
        <v>45402</v>
      </c>
      <c r="E4" s="727">
        <f t="shared" ca="1" si="0"/>
        <v>45554</v>
      </c>
      <c r="F4" s="249" t="str">
        <f t="shared" ca="1" si="1"/>
        <v>NO</v>
      </c>
    </row>
    <row r="5" spans="1:11" ht="15.6">
      <c r="A5" s="677" t="s">
        <v>3495</v>
      </c>
      <c r="B5" s="677" t="s">
        <v>3501</v>
      </c>
      <c r="C5" s="677">
        <v>40023</v>
      </c>
      <c r="D5" s="727">
        <v>45413</v>
      </c>
      <c r="E5" s="727">
        <f t="shared" ca="1" si="0"/>
        <v>45554</v>
      </c>
      <c r="F5" s="249" t="str">
        <f t="shared" ca="1" si="1"/>
        <v>NO</v>
      </c>
    </row>
    <row r="6" spans="1:11" ht="15.6">
      <c r="A6" s="677" t="s">
        <v>3497</v>
      </c>
      <c r="B6" s="677" t="s">
        <v>3650</v>
      </c>
      <c r="C6" s="677">
        <v>42960</v>
      </c>
      <c r="D6" s="727">
        <v>45353</v>
      </c>
      <c r="E6" s="727">
        <f t="shared" ca="1" si="0"/>
        <v>45554</v>
      </c>
      <c r="F6" s="249" t="str">
        <f t="shared" ca="1" si="1"/>
        <v>NO</v>
      </c>
    </row>
    <row r="7" spans="1:11" ht="15.6">
      <c r="A7" s="677" t="s">
        <v>3499</v>
      </c>
      <c r="B7" s="677" t="s">
        <v>42</v>
      </c>
      <c r="C7" s="677">
        <v>37697</v>
      </c>
      <c r="D7" s="727">
        <v>45451</v>
      </c>
      <c r="E7" s="727">
        <f t="shared" ca="1" si="0"/>
        <v>45554</v>
      </c>
      <c r="F7" s="249">
        <f t="shared" ca="1" si="1"/>
        <v>37197</v>
      </c>
    </row>
    <row r="8" spans="1:11" ht="16.2" thickBot="1">
      <c r="A8" s="677" t="s">
        <v>3500</v>
      </c>
      <c r="B8" s="677" t="s">
        <v>3651</v>
      </c>
      <c r="C8" s="677">
        <v>37586</v>
      </c>
      <c r="D8" s="727">
        <v>45458</v>
      </c>
      <c r="E8" s="727">
        <f t="shared" ca="1" si="0"/>
        <v>45554</v>
      </c>
      <c r="F8" s="249">
        <f t="shared" ca="1" si="1"/>
        <v>37086</v>
      </c>
    </row>
    <row r="9" spans="1:11" ht="15.6">
      <c r="A9" s="677" t="s">
        <v>3502</v>
      </c>
      <c r="B9" s="677" t="s">
        <v>122</v>
      </c>
      <c r="C9" s="677">
        <v>18025</v>
      </c>
      <c r="D9" s="727">
        <v>45601</v>
      </c>
      <c r="E9" s="727">
        <f t="shared" ca="1" si="0"/>
        <v>45554</v>
      </c>
      <c r="F9" s="249">
        <f t="shared" ca="1" si="1"/>
        <v>17525</v>
      </c>
      <c r="J9" s="639" t="s">
        <v>111</v>
      </c>
      <c r="K9" s="640"/>
    </row>
    <row r="10" spans="1:11" ht="16.2" thickBot="1">
      <c r="A10" s="677" t="s">
        <v>3503</v>
      </c>
      <c r="B10" s="677" t="s">
        <v>3498</v>
      </c>
      <c r="C10" s="677">
        <v>47005</v>
      </c>
      <c r="D10" s="727">
        <v>45367</v>
      </c>
      <c r="E10" s="727">
        <f t="shared" ca="1" si="0"/>
        <v>45554</v>
      </c>
      <c r="F10" s="249" t="str">
        <f t="shared" ca="1" si="1"/>
        <v>NO</v>
      </c>
      <c r="J10" s="641"/>
      <c r="K10" s="642"/>
    </row>
    <row r="11" spans="1:11" ht="15.6">
      <c r="A11" s="677" t="s">
        <v>3505</v>
      </c>
      <c r="B11" s="677" t="s">
        <v>3652</v>
      </c>
      <c r="C11" s="677">
        <v>28618</v>
      </c>
      <c r="D11" s="727">
        <v>45501</v>
      </c>
      <c r="E11" s="727">
        <f t="shared" ca="1" si="0"/>
        <v>45554</v>
      </c>
      <c r="F11" s="249">
        <f t="shared" ca="1" si="1"/>
        <v>28118</v>
      </c>
    </row>
    <row r="12" spans="1:11" ht="15.6">
      <c r="A12" s="677" t="s">
        <v>137</v>
      </c>
      <c r="B12" s="677" t="s">
        <v>3653</v>
      </c>
      <c r="C12" s="677">
        <v>35483</v>
      </c>
      <c r="D12" s="727">
        <v>45427</v>
      </c>
      <c r="E12" s="727">
        <f t="shared" ca="1" si="0"/>
        <v>45554</v>
      </c>
      <c r="F12" s="249">
        <f t="shared" ca="1" si="1"/>
        <v>34983</v>
      </c>
    </row>
    <row r="13" spans="1:11" ht="15.6">
      <c r="A13" s="677" t="s">
        <v>3626</v>
      </c>
      <c r="B13" s="677" t="s">
        <v>3651</v>
      </c>
      <c r="C13" s="677">
        <v>15388</v>
      </c>
      <c r="D13" s="727">
        <v>45536</v>
      </c>
      <c r="E13" s="727">
        <f t="shared" ca="1" si="0"/>
        <v>45554</v>
      </c>
      <c r="F13" s="249">
        <f t="shared" ca="1" si="1"/>
        <v>14888</v>
      </c>
    </row>
    <row r="15" spans="1:11" ht="15" thickBot="1"/>
    <row r="16" spans="1:11">
      <c r="B16" s="369" t="s">
        <v>3654</v>
      </c>
      <c r="C16" s="728"/>
      <c r="D16" s="728"/>
      <c r="E16" s="728"/>
      <c r="F16" s="728"/>
      <c r="G16" s="370"/>
    </row>
    <row r="17" spans="2:7">
      <c r="B17" s="371"/>
      <c r="C17" s="729"/>
      <c r="D17" s="729"/>
      <c r="E17" s="729"/>
      <c r="F17" s="729"/>
      <c r="G17" s="372"/>
    </row>
    <row r="18" spans="2:7" ht="15" thickBot="1">
      <c r="B18" s="373"/>
      <c r="C18" s="730"/>
      <c r="D18" s="730"/>
      <c r="E18" s="730"/>
      <c r="F18" s="730"/>
      <c r="G18" s="374"/>
    </row>
  </sheetData>
  <mergeCells count="2">
    <mergeCell ref="B16:G18"/>
    <mergeCell ref="J9:K10"/>
  </mergeCells>
  <hyperlinks>
    <hyperlink ref="J9" location="Sheet1!A1" display="Sheet1!A1" xr:uid="{24CBB388-8FA4-455B-83DD-D122A64187C9}"/>
  </hyperlinks>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97315C-4CA9-4586-98E4-B0830881F328}">
  <dimension ref="A2:L13"/>
  <sheetViews>
    <sheetView workbookViewId="0">
      <selection activeCell="K12" sqref="K12:L13"/>
    </sheetView>
  </sheetViews>
  <sheetFormatPr defaultRowHeight="14.4"/>
  <cols>
    <col min="1" max="1" width="11.21875" bestFit="1" customWidth="1"/>
    <col min="2" max="2" width="23.5546875" bestFit="1" customWidth="1"/>
  </cols>
  <sheetData>
    <row r="2" spans="1:12" ht="15.6">
      <c r="A2" s="731" t="s">
        <v>3661</v>
      </c>
      <c r="B2" s="731" t="s">
        <v>3662</v>
      </c>
      <c r="D2" s="732" t="s">
        <v>3663</v>
      </c>
      <c r="E2" s="732"/>
      <c r="F2" s="732"/>
      <c r="G2" s="732"/>
      <c r="H2" s="732"/>
    </row>
    <row r="3" spans="1:12" ht="15.6">
      <c r="A3" s="733">
        <v>45516</v>
      </c>
      <c r="B3" s="734" t="str">
        <f ca="1">IF(A3&gt;TODAY(),"FUTURE",IF(A3&lt;TODAY(),"PAST",IF(A3=TODAY(),"PRSENT","")))</f>
        <v>PAST</v>
      </c>
      <c r="D3" s="732"/>
      <c r="E3" s="732"/>
      <c r="F3" s="732"/>
      <c r="G3" s="732"/>
      <c r="H3" s="732"/>
    </row>
    <row r="4" spans="1:12" ht="15.6">
      <c r="A4" s="733">
        <v>45545</v>
      </c>
      <c r="B4" s="734" t="str">
        <f t="shared" ref="B4:B13" ca="1" si="0">IF(A4&gt;TODAY(),"FUTURE",IF(A4&lt;TODAY(),"PAST",IF(A4=TODAY(),"PRSENT","")))</f>
        <v>PAST</v>
      </c>
      <c r="D4" s="732"/>
      <c r="E4" s="732"/>
      <c r="F4" s="732"/>
      <c r="G4" s="732"/>
      <c r="H4" s="732"/>
    </row>
    <row r="5" spans="1:12" ht="15.6">
      <c r="A5" s="733">
        <v>44676</v>
      </c>
      <c r="B5" s="734" t="str">
        <f t="shared" ca="1" si="0"/>
        <v>PAST</v>
      </c>
    </row>
    <row r="6" spans="1:12" ht="15.6">
      <c r="A6" s="733">
        <f ca="1">TODAY()</f>
        <v>45554</v>
      </c>
      <c r="B6" s="734" t="str">
        <f t="shared" ca="1" si="0"/>
        <v>PRSENT</v>
      </c>
    </row>
    <row r="7" spans="1:12" ht="15.6">
      <c r="A7" s="733">
        <v>44204</v>
      </c>
      <c r="B7" s="734" t="str">
        <f t="shared" ca="1" si="0"/>
        <v>PAST</v>
      </c>
    </row>
    <row r="8" spans="1:12" ht="15.6">
      <c r="A8" s="733">
        <v>45235</v>
      </c>
      <c r="B8" s="734" t="str">
        <f t="shared" ca="1" si="0"/>
        <v>PAST</v>
      </c>
    </row>
    <row r="9" spans="1:12" ht="15.6">
      <c r="A9" s="733">
        <v>44892</v>
      </c>
      <c r="B9" s="734" t="str">
        <f t="shared" ca="1" si="0"/>
        <v>PAST</v>
      </c>
    </row>
    <row r="10" spans="1:12" ht="15.6">
      <c r="A10" s="733">
        <v>45750</v>
      </c>
      <c r="B10" s="734" t="str">
        <f t="shared" ca="1" si="0"/>
        <v>FUTURE</v>
      </c>
    </row>
    <row r="11" spans="1:12" ht="16.2" thickBot="1">
      <c r="A11" s="733">
        <v>44413</v>
      </c>
      <c r="B11" s="734" t="str">
        <f t="shared" ca="1" si="0"/>
        <v>PAST</v>
      </c>
    </row>
    <row r="12" spans="1:12" ht="15.6">
      <c r="A12" s="733">
        <v>46605</v>
      </c>
      <c r="B12" s="734" t="str">
        <f t="shared" ca="1" si="0"/>
        <v>FUTURE</v>
      </c>
      <c r="K12" s="639" t="s">
        <v>111</v>
      </c>
      <c r="L12" s="640"/>
    </row>
    <row r="13" spans="1:12" ht="16.2" thickBot="1">
      <c r="A13" s="733">
        <v>45092</v>
      </c>
      <c r="B13" s="734" t="str">
        <f t="shared" ca="1" si="0"/>
        <v>PAST</v>
      </c>
      <c r="K13" s="641"/>
      <c r="L13" s="642"/>
    </row>
  </sheetData>
  <mergeCells count="2">
    <mergeCell ref="K12:L13"/>
    <mergeCell ref="D2:H4"/>
  </mergeCells>
  <hyperlinks>
    <hyperlink ref="K12" location="Sheet1!A1" display="Sheet1!A1" xr:uid="{C1C0DC74-45D2-45E9-B526-56DDCE78F748}"/>
  </hyperlinks>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5FBB3-5154-4C80-8FF2-5CDF18E962C6}">
  <dimension ref="A1:T18"/>
  <sheetViews>
    <sheetView workbookViewId="0">
      <selection activeCell="S6" sqref="S6:T7"/>
    </sheetView>
  </sheetViews>
  <sheetFormatPr defaultRowHeight="14.4"/>
  <cols>
    <col min="1" max="1" width="11.109375" bestFit="1" customWidth="1"/>
    <col min="6" max="6" width="8.109375" bestFit="1" customWidth="1"/>
  </cols>
  <sheetData>
    <row r="1" spans="1:20">
      <c r="A1" s="735" t="s">
        <v>3665</v>
      </c>
      <c r="B1" s="249">
        <v>2908</v>
      </c>
      <c r="C1" s="249">
        <v>4307</v>
      </c>
      <c r="D1" s="249">
        <v>1097</v>
      </c>
      <c r="E1" s="249">
        <v>3185</v>
      </c>
      <c r="F1" s="249">
        <v>5593</v>
      </c>
      <c r="G1" s="249">
        <v>4555</v>
      </c>
      <c r="H1" s="249">
        <v>2204</v>
      </c>
      <c r="I1" s="249">
        <v>5602</v>
      </c>
      <c r="J1" s="249"/>
    </row>
    <row r="2" spans="1:20">
      <c r="A2" s="735" t="s">
        <v>3666</v>
      </c>
      <c r="B2" s="249"/>
      <c r="C2" s="249">
        <v>2399</v>
      </c>
      <c r="D2" s="249">
        <v>4097</v>
      </c>
      <c r="E2" s="249">
        <v>4219</v>
      </c>
      <c r="F2" s="249"/>
      <c r="G2" s="249">
        <v>3950</v>
      </c>
      <c r="H2" s="249">
        <v>5352</v>
      </c>
      <c r="I2" s="249">
        <v>4190</v>
      </c>
      <c r="J2" s="249">
        <v>1270</v>
      </c>
    </row>
    <row r="3" spans="1:20">
      <c r="A3" s="735" t="s">
        <v>3667</v>
      </c>
      <c r="B3" s="249">
        <v>3350</v>
      </c>
      <c r="C3" s="249">
        <v>1040</v>
      </c>
      <c r="D3" s="249">
        <v>4635</v>
      </c>
      <c r="E3" s="249">
        <v>2073</v>
      </c>
      <c r="F3" s="249">
        <v>2430</v>
      </c>
      <c r="G3" s="249"/>
      <c r="H3" s="249">
        <v>5297</v>
      </c>
      <c r="I3" s="249">
        <v>2531</v>
      </c>
      <c r="J3" s="249">
        <v>5864</v>
      </c>
    </row>
    <row r="4" spans="1:20">
      <c r="A4" s="735" t="s">
        <v>3668</v>
      </c>
      <c r="B4" s="249">
        <v>1029</v>
      </c>
      <c r="C4" s="249"/>
      <c r="D4" s="249">
        <v>5900</v>
      </c>
      <c r="E4" s="249">
        <v>3602</v>
      </c>
      <c r="F4" s="249">
        <v>3016</v>
      </c>
      <c r="G4" s="249">
        <v>5480</v>
      </c>
      <c r="H4" s="249">
        <v>4400</v>
      </c>
      <c r="I4" s="249">
        <v>4417</v>
      </c>
      <c r="J4" s="249">
        <v>1866</v>
      </c>
    </row>
    <row r="5" spans="1:20" ht="15" thickBot="1">
      <c r="A5" s="735" t="s">
        <v>30</v>
      </c>
      <c r="B5" s="249">
        <v>1116</v>
      </c>
      <c r="C5" s="249">
        <v>5653</v>
      </c>
      <c r="D5" s="249">
        <v>3663</v>
      </c>
      <c r="E5" s="249">
        <v>1965</v>
      </c>
      <c r="F5" s="249"/>
      <c r="G5" s="249">
        <v>2055</v>
      </c>
      <c r="H5" s="249">
        <v>1511</v>
      </c>
      <c r="I5" s="249">
        <v>1002</v>
      </c>
      <c r="J5" s="249">
        <v>5209</v>
      </c>
    </row>
    <row r="6" spans="1:20">
      <c r="A6" s="735" t="s">
        <v>3669</v>
      </c>
      <c r="B6" s="249">
        <v>1424</v>
      </c>
      <c r="C6" s="249">
        <v>3624</v>
      </c>
      <c r="D6" s="249">
        <v>4928</v>
      </c>
      <c r="E6" s="249"/>
      <c r="F6" s="249">
        <v>3557</v>
      </c>
      <c r="G6" s="249">
        <v>2769</v>
      </c>
      <c r="H6" s="249">
        <v>2957</v>
      </c>
      <c r="I6" s="249">
        <v>3135</v>
      </c>
      <c r="J6" s="249">
        <v>1686</v>
      </c>
      <c r="S6" s="639" t="s">
        <v>111</v>
      </c>
      <c r="T6" s="640"/>
    </row>
    <row r="7" spans="1:20" ht="15" thickBot="1">
      <c r="A7" s="735" t="s">
        <v>3670</v>
      </c>
      <c r="B7" s="249">
        <v>1144</v>
      </c>
      <c r="C7" s="249">
        <v>5648</v>
      </c>
      <c r="D7" s="249">
        <v>4255</v>
      </c>
      <c r="E7" s="249">
        <v>5957</v>
      </c>
      <c r="F7" s="249">
        <v>1073</v>
      </c>
      <c r="G7" s="249">
        <v>5222</v>
      </c>
      <c r="H7" s="249">
        <v>3894</v>
      </c>
      <c r="I7" s="249">
        <v>4317</v>
      </c>
      <c r="J7" s="249">
        <v>5493</v>
      </c>
      <c r="S7" s="641"/>
      <c r="T7" s="642"/>
    </row>
    <row r="8" spans="1:20">
      <c r="A8" s="735" t="s">
        <v>3671</v>
      </c>
      <c r="B8" s="249">
        <v>3413</v>
      </c>
      <c r="C8" s="249">
        <v>2243</v>
      </c>
      <c r="D8" s="249">
        <v>5925</v>
      </c>
      <c r="E8" s="249">
        <v>5023</v>
      </c>
      <c r="F8" s="249">
        <v>5345</v>
      </c>
      <c r="G8" s="249">
        <v>2631</v>
      </c>
      <c r="H8" s="249"/>
      <c r="I8" s="249">
        <v>5192</v>
      </c>
      <c r="J8" s="249">
        <v>5919</v>
      </c>
    </row>
    <row r="9" spans="1:20">
      <c r="A9" s="735" t="s">
        <v>3672</v>
      </c>
      <c r="B9" s="249">
        <v>4612</v>
      </c>
      <c r="C9" s="249">
        <v>4613</v>
      </c>
      <c r="D9" s="249">
        <v>2559</v>
      </c>
      <c r="E9" s="249">
        <v>1439</v>
      </c>
      <c r="F9" s="249">
        <v>5108</v>
      </c>
      <c r="G9" s="249">
        <v>5032</v>
      </c>
      <c r="H9" s="249">
        <v>5654</v>
      </c>
      <c r="I9" s="249">
        <v>2704</v>
      </c>
      <c r="J9" s="249">
        <v>5119</v>
      </c>
    </row>
    <row r="10" spans="1:20">
      <c r="A10" s="735" t="s">
        <v>3673</v>
      </c>
      <c r="B10" s="249">
        <v>1555</v>
      </c>
      <c r="C10" s="249">
        <v>4349</v>
      </c>
      <c r="D10" s="249">
        <v>2895</v>
      </c>
      <c r="E10" s="249">
        <v>1596</v>
      </c>
      <c r="F10" s="249"/>
      <c r="G10" s="249">
        <v>3131</v>
      </c>
      <c r="H10" s="249"/>
      <c r="I10" s="249">
        <v>4432</v>
      </c>
      <c r="J10" s="249">
        <v>5839</v>
      </c>
    </row>
    <row r="11" spans="1:20">
      <c r="A11" s="735" t="s">
        <v>3674</v>
      </c>
      <c r="B11" s="249">
        <v>1023</v>
      </c>
      <c r="C11" s="249"/>
      <c r="D11" s="249"/>
      <c r="E11" s="249">
        <v>5106</v>
      </c>
      <c r="F11" s="249">
        <v>2229</v>
      </c>
      <c r="G11" s="249">
        <v>4825</v>
      </c>
      <c r="H11" s="249"/>
      <c r="I11" s="249">
        <v>5713</v>
      </c>
      <c r="J11" s="249">
        <v>4506</v>
      </c>
    </row>
    <row r="12" spans="1:20">
      <c r="A12" s="735" t="s">
        <v>3675</v>
      </c>
      <c r="B12" s="249">
        <v>1343</v>
      </c>
      <c r="C12" s="249">
        <v>5901</v>
      </c>
      <c r="D12" s="249">
        <v>3629</v>
      </c>
      <c r="E12" s="249">
        <v>1648</v>
      </c>
      <c r="F12" s="249">
        <v>4840</v>
      </c>
      <c r="G12" s="249">
        <v>1364</v>
      </c>
      <c r="H12" s="249"/>
      <c r="I12" s="249">
        <v>2259</v>
      </c>
      <c r="J12" s="249">
        <v>4823</v>
      </c>
    </row>
    <row r="15" spans="1:20" ht="15" thickBot="1"/>
    <row r="16" spans="1:20" ht="14.4" customHeight="1">
      <c r="F16" s="736"/>
      <c r="G16" s="736"/>
      <c r="I16" s="738" t="s">
        <v>3676</v>
      </c>
      <c r="J16" s="739"/>
      <c r="K16" s="739"/>
      <c r="L16" s="739"/>
      <c r="M16" s="739"/>
      <c r="N16" s="740"/>
    </row>
    <row r="17" spans="6:14" ht="14.4" customHeight="1">
      <c r="F17" s="249" t="s">
        <v>3677</v>
      </c>
      <c r="G17" s="249" t="s">
        <v>3678</v>
      </c>
      <c r="I17" s="741"/>
      <c r="J17" s="742"/>
      <c r="K17" s="742"/>
      <c r="L17" s="742"/>
      <c r="M17" s="742"/>
      <c r="N17" s="743"/>
    </row>
    <row r="18" spans="6:14" ht="15" thickBot="1">
      <c r="F18" s="249" t="s">
        <v>3667</v>
      </c>
      <c r="G18" s="250">
        <f ca="1">COUNT(INDIRECT(F18))</f>
        <v>8</v>
      </c>
      <c r="I18" s="744"/>
      <c r="J18" s="745"/>
      <c r="K18" s="745"/>
      <c r="L18" s="745"/>
      <c r="M18" s="745"/>
      <c r="N18" s="746"/>
    </row>
  </sheetData>
  <mergeCells count="2">
    <mergeCell ref="S6:T7"/>
    <mergeCell ref="I16:N18"/>
  </mergeCells>
  <hyperlinks>
    <hyperlink ref="S6" location="Sheet1!A1" display="Sheet1!A1" xr:uid="{26641F17-A4CC-4820-888D-0960A001EEDF}"/>
  </hyperlinks>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4EB106-DD15-4F66-90D8-571B073A4892}">
  <dimension ref="A1:N12"/>
  <sheetViews>
    <sheetView workbookViewId="0">
      <selection activeCell="M7" sqref="M7:N8"/>
    </sheetView>
  </sheetViews>
  <sheetFormatPr defaultRowHeight="23.4" customHeight="1"/>
  <cols>
    <col min="1" max="1" width="9" style="5" bestFit="1" customWidth="1"/>
    <col min="2" max="2" width="9.21875" style="5" bestFit="1" customWidth="1"/>
    <col min="3" max="3" width="9.77734375" style="5" bestFit="1" customWidth="1"/>
    <col min="4" max="5" width="15.44140625" style="5" bestFit="1" customWidth="1"/>
    <col min="6" max="6" width="17.6640625" style="5" bestFit="1" customWidth="1"/>
    <col min="7" max="8" width="8.88671875" style="5"/>
    <col min="9" max="9" width="10.5546875" style="5" bestFit="1" customWidth="1"/>
    <col min="10" max="16384" width="8.88671875" style="5"/>
  </cols>
  <sheetData>
    <row r="1" spans="1:14" ht="23.4" customHeight="1" thickBot="1">
      <c r="A1" s="749" t="s">
        <v>272</v>
      </c>
      <c r="B1" s="749" t="s">
        <v>3680</v>
      </c>
      <c r="C1" s="749" t="s">
        <v>3681</v>
      </c>
      <c r="D1" s="749" t="s">
        <v>3682</v>
      </c>
      <c r="E1" s="749" t="s">
        <v>3683</v>
      </c>
      <c r="F1" s="749" t="s">
        <v>3684</v>
      </c>
    </row>
    <row r="2" spans="1:14" ht="23.4" customHeight="1">
      <c r="A2" s="694" t="s">
        <v>3685</v>
      </c>
      <c r="B2" s="694">
        <v>9</v>
      </c>
      <c r="C2" s="694" t="s">
        <v>3686</v>
      </c>
      <c r="D2" s="694">
        <v>175</v>
      </c>
      <c r="E2" s="694">
        <v>117893</v>
      </c>
      <c r="F2" s="694" t="str">
        <f>A2&amp;B2&amp;C2</f>
        <v>I-PHONE916GB</v>
      </c>
      <c r="J2" s="753" t="s">
        <v>3687</v>
      </c>
      <c r="K2" s="754"/>
      <c r="L2" s="754"/>
      <c r="M2" s="754"/>
      <c r="N2" s="755"/>
    </row>
    <row r="3" spans="1:14" ht="23.4" customHeight="1">
      <c r="A3" s="694" t="s">
        <v>3685</v>
      </c>
      <c r="B3" s="694">
        <v>9</v>
      </c>
      <c r="C3" s="694" t="s">
        <v>3688</v>
      </c>
      <c r="D3" s="694">
        <v>354</v>
      </c>
      <c r="E3" s="694">
        <v>118891</v>
      </c>
      <c r="F3" s="694" t="str">
        <f t="shared" ref="F3:F11" si="0">A3&amp;B3&amp;C3</f>
        <v>I-PHONE932GB</v>
      </c>
      <c r="J3" s="756"/>
      <c r="K3" s="757"/>
      <c r="L3" s="757"/>
      <c r="M3" s="757"/>
      <c r="N3" s="758"/>
    </row>
    <row r="4" spans="1:14" ht="23.4" customHeight="1" thickBot="1">
      <c r="A4" s="694" t="s">
        <v>3685</v>
      </c>
      <c r="B4" s="694">
        <v>9</v>
      </c>
      <c r="C4" s="694" t="s">
        <v>3689</v>
      </c>
      <c r="D4" s="694">
        <v>324</v>
      </c>
      <c r="E4" s="694">
        <v>102550</v>
      </c>
      <c r="F4" s="694" t="str">
        <f t="shared" si="0"/>
        <v>I-PHONE964GB</v>
      </c>
      <c r="H4" s="9" t="s">
        <v>272</v>
      </c>
      <c r="I4" s="752" t="s">
        <v>3685</v>
      </c>
      <c r="J4" s="759"/>
      <c r="K4" s="760"/>
      <c r="L4" s="760"/>
      <c r="M4" s="760"/>
      <c r="N4" s="761"/>
    </row>
    <row r="5" spans="1:14" ht="23.4" customHeight="1">
      <c r="A5" s="694" t="s">
        <v>3685</v>
      </c>
      <c r="B5" s="694" t="s">
        <v>3533</v>
      </c>
      <c r="C5" s="694" t="s">
        <v>3690</v>
      </c>
      <c r="D5" s="694">
        <v>491</v>
      </c>
      <c r="E5" s="694">
        <v>117180</v>
      </c>
      <c r="F5" s="694" t="str">
        <f t="shared" si="0"/>
        <v>I-PHONEX128GB</v>
      </c>
      <c r="H5" s="9" t="s">
        <v>3680</v>
      </c>
      <c r="I5" s="122">
        <v>9</v>
      </c>
    </row>
    <row r="6" spans="1:14" ht="23.4" customHeight="1" thickBot="1">
      <c r="A6" s="694" t="s">
        <v>3685</v>
      </c>
      <c r="B6" s="694" t="s">
        <v>3691</v>
      </c>
      <c r="C6" s="694" t="s">
        <v>3692</v>
      </c>
      <c r="D6" s="694">
        <v>376</v>
      </c>
      <c r="E6" s="694">
        <v>102101</v>
      </c>
      <c r="F6" s="694" t="str">
        <f t="shared" si="0"/>
        <v>I-PHONEXR256GB</v>
      </c>
      <c r="H6" s="9" t="s">
        <v>3681</v>
      </c>
      <c r="I6" s="122" t="s">
        <v>3686</v>
      </c>
    </row>
    <row r="7" spans="1:14" ht="23.4" customHeight="1">
      <c r="A7" s="694" t="s">
        <v>3685</v>
      </c>
      <c r="B7" s="694" t="s">
        <v>3691</v>
      </c>
      <c r="C7" s="694" t="s">
        <v>3689</v>
      </c>
      <c r="D7" s="694">
        <v>218</v>
      </c>
      <c r="E7" s="694">
        <v>119234</v>
      </c>
      <c r="F7" s="694" t="str">
        <f t="shared" si="0"/>
        <v>I-PHONEXR64GB</v>
      </c>
      <c r="M7" s="639" t="s">
        <v>111</v>
      </c>
      <c r="N7" s="640"/>
    </row>
    <row r="8" spans="1:14" ht="23.4" customHeight="1" thickBot="1">
      <c r="A8" s="694" t="s">
        <v>3693</v>
      </c>
      <c r="B8" s="694">
        <v>9</v>
      </c>
      <c r="C8" s="694" t="s">
        <v>3690</v>
      </c>
      <c r="D8" s="694">
        <v>346</v>
      </c>
      <c r="E8" s="694">
        <v>101735</v>
      </c>
      <c r="F8" s="694" t="str">
        <f t="shared" si="0"/>
        <v>GALAXY9128GB</v>
      </c>
      <c r="M8" s="641"/>
      <c r="N8" s="642"/>
    </row>
    <row r="9" spans="1:14" ht="23.4" customHeight="1">
      <c r="A9" s="694" t="s">
        <v>3693</v>
      </c>
      <c r="B9" s="694">
        <v>9</v>
      </c>
      <c r="C9" s="694" t="s">
        <v>3690</v>
      </c>
      <c r="D9" s="694">
        <v>280</v>
      </c>
      <c r="E9" s="694">
        <v>118077</v>
      </c>
      <c r="F9" s="694" t="str">
        <f t="shared" si="0"/>
        <v>GALAXY9128GB</v>
      </c>
    </row>
    <row r="10" spans="1:14" ht="23.4" customHeight="1">
      <c r="A10" s="694" t="s">
        <v>3693</v>
      </c>
      <c r="B10" s="694">
        <v>10</v>
      </c>
      <c r="C10" s="694" t="s">
        <v>3694</v>
      </c>
      <c r="D10" s="694">
        <v>284</v>
      </c>
      <c r="E10" s="694">
        <v>100755</v>
      </c>
      <c r="F10" s="694" t="str">
        <f t="shared" si="0"/>
        <v>GALAXY10500GB</v>
      </c>
    </row>
    <row r="11" spans="1:14" ht="23.4" customHeight="1">
      <c r="A11" s="694" t="s">
        <v>3693</v>
      </c>
      <c r="B11" s="694">
        <v>10</v>
      </c>
      <c r="C11" s="694" t="s">
        <v>3692</v>
      </c>
      <c r="D11" s="694">
        <v>145</v>
      </c>
      <c r="E11" s="694">
        <v>101395</v>
      </c>
      <c r="F11" s="694" t="str">
        <f t="shared" si="0"/>
        <v>GALAXY10256GB</v>
      </c>
      <c r="H11" s="750" t="s">
        <v>3695</v>
      </c>
      <c r="I11" s="751">
        <f>INDEX($D$1:$D$11,MATCH(I4&amp;I5&amp;I6,$F$1:$F$11,0))</f>
        <v>175</v>
      </c>
    </row>
    <row r="12" spans="1:14" ht="23.4" customHeight="1">
      <c r="H12" s="750" t="s">
        <v>3696</v>
      </c>
      <c r="I12" s="751">
        <f>INDEX($E$1:$E$11,MATCH(I4&amp;I5&amp;I6,$F$1:$F$11,0))</f>
        <v>117893</v>
      </c>
    </row>
  </sheetData>
  <mergeCells count="2">
    <mergeCell ref="J2:N4"/>
    <mergeCell ref="M7:N8"/>
  </mergeCells>
  <hyperlinks>
    <hyperlink ref="M7" location="Sheet1!A1" display="Sheet1!A1" xr:uid="{9DD45D4C-8800-4981-8B76-AF552C2E139B}"/>
  </hyperlinks>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F622D-4152-4A2E-A19A-3DF086C373DD}">
  <dimension ref="A1:O12"/>
  <sheetViews>
    <sheetView workbookViewId="0">
      <selection activeCell="C15" sqref="C15"/>
    </sheetView>
  </sheetViews>
  <sheetFormatPr defaultRowHeight="14.4"/>
  <cols>
    <col min="1" max="1" width="28.33203125" bestFit="1" customWidth="1"/>
    <col min="2" max="2" width="13.5546875" bestFit="1" customWidth="1"/>
  </cols>
  <sheetData>
    <row r="1" spans="1:15">
      <c r="A1" s="250" t="s">
        <v>3698</v>
      </c>
      <c r="B1" s="250">
        <v>5000</v>
      </c>
      <c r="C1" s="243"/>
    </row>
    <row r="2" spans="1:15">
      <c r="A2" s="250" t="s">
        <v>3699</v>
      </c>
      <c r="B2" s="762">
        <v>0.08</v>
      </c>
      <c r="C2" s="243"/>
    </row>
    <row r="3" spans="1:15">
      <c r="A3" s="250" t="s">
        <v>3700</v>
      </c>
      <c r="B3" s="250">
        <v>10</v>
      </c>
      <c r="C3" s="243"/>
    </row>
    <row r="4" spans="1:15">
      <c r="A4" s="250" t="s">
        <v>3701</v>
      </c>
      <c r="B4" s="250"/>
      <c r="C4" s="250"/>
    </row>
    <row r="5" spans="1:15" ht="15" thickBot="1"/>
    <row r="6" spans="1:15">
      <c r="E6" s="764" t="s">
        <v>3702</v>
      </c>
      <c r="F6" s="765"/>
      <c r="G6" s="765"/>
      <c r="H6" s="765"/>
      <c r="I6" s="765"/>
      <c r="J6" s="765"/>
      <c r="K6" s="765"/>
      <c r="L6" s="765"/>
      <c r="M6" s="765"/>
      <c r="N6" s="765"/>
      <c r="O6" s="766"/>
    </row>
    <row r="7" spans="1:15" ht="15" thickBot="1">
      <c r="E7" s="767"/>
      <c r="F7" s="768"/>
      <c r="G7" s="768"/>
      <c r="H7" s="768"/>
      <c r="I7" s="768"/>
      <c r="J7" s="768"/>
      <c r="K7" s="768"/>
      <c r="L7" s="768"/>
      <c r="M7" s="768"/>
      <c r="N7" s="768"/>
      <c r="O7" s="769"/>
    </row>
    <row r="9" spans="1:15">
      <c r="A9" s="200" t="s">
        <v>3703</v>
      </c>
      <c r="B9" s="763">
        <f>ABS(FV(8%/12,10*12,B1,B1))</f>
        <v>925828.37708125927</v>
      </c>
    </row>
    <row r="10" spans="1:15" ht="15" thickBot="1"/>
    <row r="11" spans="1:15">
      <c r="L11" s="639" t="s">
        <v>111</v>
      </c>
      <c r="M11" s="640"/>
    </row>
    <row r="12" spans="1:15" ht="15" thickBot="1">
      <c r="L12" s="641"/>
      <c r="M12" s="642"/>
    </row>
  </sheetData>
  <mergeCells count="2">
    <mergeCell ref="L11:M12"/>
    <mergeCell ref="E6:O7"/>
  </mergeCells>
  <hyperlinks>
    <hyperlink ref="L11" location="Sheet1!A1" display="Sheet1!A1" xr:uid="{BC68B0A8-BCFF-4173-B2FF-4344B9E8DB30}"/>
  </hyperlinks>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30DBCC-DCBA-4837-8350-E7050DF86B97}">
  <dimension ref="A1:N14"/>
  <sheetViews>
    <sheetView workbookViewId="0">
      <selection activeCell="L13" sqref="L13:M14"/>
    </sheetView>
  </sheetViews>
  <sheetFormatPr defaultRowHeight="14.4"/>
  <cols>
    <col min="1" max="1" width="13.109375" bestFit="1" customWidth="1"/>
    <col min="2" max="2" width="10.109375" bestFit="1" customWidth="1"/>
  </cols>
  <sheetData>
    <row r="1" spans="1:14" ht="15.6">
      <c r="A1" s="726" t="s">
        <v>3639</v>
      </c>
      <c r="B1" s="726" t="s">
        <v>3506</v>
      </c>
      <c r="C1" s="726" t="s">
        <v>3706</v>
      </c>
    </row>
    <row r="2" spans="1:14" ht="16.2" thickBot="1">
      <c r="A2" s="677" t="s">
        <v>271</v>
      </c>
      <c r="B2" s="677">
        <v>59576</v>
      </c>
      <c r="C2" s="677">
        <f>IF(ISERROR(VLOOKUP($A2,$F$3:$F$8,1,0)),B2+B2*8%,B2+B2*2%)</f>
        <v>60767.519999999997</v>
      </c>
      <c r="F2" s="250" t="s">
        <v>3718</v>
      </c>
    </row>
    <row r="3" spans="1:14" ht="15.6">
      <c r="A3" s="677" t="s">
        <v>3707</v>
      </c>
      <c r="B3" s="677">
        <v>53914</v>
      </c>
      <c r="C3" s="677">
        <f t="shared" ref="C3:C14" si="0">IF(ISERROR(VLOOKUP($A3,$F$3:$F$8,1,0)),B3+B3*8%,B3+B3*2%)</f>
        <v>54992.28</v>
      </c>
      <c r="F3" s="249" t="s">
        <v>271</v>
      </c>
      <c r="J3" s="631" t="s">
        <v>3719</v>
      </c>
      <c r="K3" s="632"/>
      <c r="L3" s="632"/>
      <c r="M3" s="632"/>
      <c r="N3" s="633"/>
    </row>
    <row r="4" spans="1:14" ht="15.6">
      <c r="A4" s="677" t="s">
        <v>3282</v>
      </c>
      <c r="B4" s="677">
        <v>67848</v>
      </c>
      <c r="C4" s="677">
        <f t="shared" si="0"/>
        <v>69204.960000000006</v>
      </c>
      <c r="F4" s="249" t="s">
        <v>3713</v>
      </c>
      <c r="J4" s="634"/>
      <c r="K4" s="770"/>
      <c r="L4" s="770"/>
      <c r="M4" s="770"/>
      <c r="N4" s="635"/>
    </row>
    <row r="5" spans="1:14" ht="16.2" thickBot="1">
      <c r="A5" s="677" t="s">
        <v>3708</v>
      </c>
      <c r="B5" s="677">
        <v>23467</v>
      </c>
      <c r="C5" s="677">
        <f t="shared" si="0"/>
        <v>25344.36</v>
      </c>
      <c r="F5" s="249" t="s">
        <v>3714</v>
      </c>
      <c r="J5" s="636"/>
      <c r="K5" s="637"/>
      <c r="L5" s="637"/>
      <c r="M5" s="637"/>
      <c r="N5" s="638"/>
    </row>
    <row r="6" spans="1:14" ht="15.6">
      <c r="A6" s="677" t="s">
        <v>3709</v>
      </c>
      <c r="B6" s="677">
        <v>33029</v>
      </c>
      <c r="C6" s="677">
        <f t="shared" si="0"/>
        <v>35671.32</v>
      </c>
      <c r="F6" s="249" t="s">
        <v>3707</v>
      </c>
    </row>
    <row r="7" spans="1:14" ht="15.6">
      <c r="A7" s="677" t="s">
        <v>3710</v>
      </c>
      <c r="B7" s="677">
        <v>25889</v>
      </c>
      <c r="C7" s="677">
        <f t="shared" si="0"/>
        <v>27960.12</v>
      </c>
      <c r="F7" s="249" t="s">
        <v>3282</v>
      </c>
    </row>
    <row r="8" spans="1:14" ht="15.6">
      <c r="A8" s="677" t="s">
        <v>3711</v>
      </c>
      <c r="B8" s="677">
        <v>67706</v>
      </c>
      <c r="C8" s="677">
        <f t="shared" si="0"/>
        <v>73122.48</v>
      </c>
    </row>
    <row r="9" spans="1:14" ht="15.6">
      <c r="A9" s="677" t="s">
        <v>3712</v>
      </c>
      <c r="B9" s="677">
        <v>32793</v>
      </c>
      <c r="C9" s="677">
        <f t="shared" si="0"/>
        <v>35416.44</v>
      </c>
    </row>
    <row r="10" spans="1:14" ht="15.6">
      <c r="A10" s="677" t="s">
        <v>3713</v>
      </c>
      <c r="B10" s="677">
        <v>12430</v>
      </c>
      <c r="C10" s="677">
        <f t="shared" si="0"/>
        <v>12678.6</v>
      </c>
    </row>
    <row r="11" spans="1:14" ht="15.6">
      <c r="A11" s="677" t="s">
        <v>3714</v>
      </c>
      <c r="B11" s="677">
        <v>71115</v>
      </c>
      <c r="C11" s="677">
        <f t="shared" si="0"/>
        <v>72537.3</v>
      </c>
    </row>
    <row r="12" spans="1:14" ht="16.2" thickBot="1">
      <c r="A12" s="677" t="s">
        <v>3715</v>
      </c>
      <c r="B12" s="677">
        <v>73195</v>
      </c>
      <c r="C12" s="677">
        <f t="shared" si="0"/>
        <v>79050.600000000006</v>
      </c>
    </row>
    <row r="13" spans="1:14" ht="15.6">
      <c r="A13" s="677" t="s">
        <v>3716</v>
      </c>
      <c r="B13" s="677">
        <v>45506</v>
      </c>
      <c r="C13" s="677">
        <f t="shared" si="0"/>
        <v>49146.48</v>
      </c>
      <c r="L13" s="639" t="s">
        <v>111</v>
      </c>
      <c r="M13" s="640"/>
    </row>
    <row r="14" spans="1:14" ht="16.2" thickBot="1">
      <c r="A14" s="677" t="s">
        <v>3717</v>
      </c>
      <c r="B14" s="677">
        <v>18919</v>
      </c>
      <c r="C14" s="677">
        <f t="shared" si="0"/>
        <v>20432.52</v>
      </c>
      <c r="L14" s="641"/>
      <c r="M14" s="642"/>
    </row>
  </sheetData>
  <mergeCells count="2">
    <mergeCell ref="L13:M14"/>
    <mergeCell ref="J3:N5"/>
  </mergeCells>
  <hyperlinks>
    <hyperlink ref="L13" location="Sheet1!A1" display="Sheet1!A1" xr:uid="{4965285E-F9A2-4F30-BE95-7E20852E7EF2}"/>
  </hyperlinks>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F556D3-3BEC-4B76-9989-E0C802793C06}">
  <dimension ref="A1:O63"/>
  <sheetViews>
    <sheetView workbookViewId="0">
      <selection activeCell="H11" sqref="H11:I12"/>
    </sheetView>
  </sheetViews>
  <sheetFormatPr defaultRowHeight="14.4"/>
  <cols>
    <col min="1" max="1" width="12" bestFit="1" customWidth="1"/>
    <col min="2" max="2" width="11" style="249" bestFit="1" customWidth="1"/>
    <col min="3" max="4" width="8.88671875" style="249"/>
    <col min="5" max="5" width="11.6640625" style="249" bestFit="1" customWidth="1"/>
    <col min="6" max="6" width="13.88671875" style="249" bestFit="1" customWidth="1"/>
    <col min="11" max="11" width="10.44140625" bestFit="1" customWidth="1"/>
    <col min="13" max="13" width="10.44140625" bestFit="1" customWidth="1"/>
    <col min="15" max="15" width="14.109375" bestFit="1" customWidth="1"/>
  </cols>
  <sheetData>
    <row r="1" spans="1:15">
      <c r="A1" s="200" t="s">
        <v>3721</v>
      </c>
      <c r="B1" s="250" t="s">
        <v>51</v>
      </c>
      <c r="C1" s="250" t="s">
        <v>123</v>
      </c>
      <c r="D1" s="250" t="s">
        <v>3722</v>
      </c>
      <c r="E1" s="250" t="s">
        <v>121</v>
      </c>
      <c r="F1" s="250" t="s">
        <v>3647</v>
      </c>
    </row>
    <row r="2" spans="1:15" ht="15.6">
      <c r="A2" t="str">
        <f>B2&amp;COUNTIF($B$2:B2,B2)</f>
        <v>DEEPANSHI1</v>
      </c>
      <c r="B2" s="249" t="s">
        <v>3490</v>
      </c>
      <c r="C2" s="249">
        <v>25255</v>
      </c>
      <c r="D2" s="249" t="s">
        <v>3723</v>
      </c>
      <c r="E2" s="249" t="s">
        <v>127</v>
      </c>
      <c r="F2" s="249" t="s">
        <v>226</v>
      </c>
      <c r="K2" s="771" t="s">
        <v>51</v>
      </c>
      <c r="L2" s="771" t="s">
        <v>123</v>
      </c>
      <c r="M2" s="771" t="s">
        <v>121</v>
      </c>
      <c r="N2" s="771" t="s">
        <v>3647</v>
      </c>
      <c r="O2" s="771" t="s">
        <v>3722</v>
      </c>
    </row>
    <row r="3" spans="1:15" ht="15.6">
      <c r="A3" t="str">
        <f>B3&amp;COUNTIF($B$2:B3,B3)</f>
        <v>VANSH1</v>
      </c>
      <c r="B3" s="249" t="s">
        <v>3491</v>
      </c>
      <c r="C3" s="249">
        <v>49339</v>
      </c>
      <c r="D3" s="249" t="s">
        <v>3724</v>
      </c>
      <c r="E3" s="249" t="s">
        <v>189</v>
      </c>
      <c r="F3" s="249" t="s">
        <v>122</v>
      </c>
      <c r="K3" s="677" t="s">
        <v>3499</v>
      </c>
      <c r="L3" s="677">
        <f t="shared" ref="L3:O3" si="0">IFERROR(VLOOKUP($K3&amp;ROW(A1),$A:$F,COLUMN(C2),0),"")</f>
        <v>20821</v>
      </c>
      <c r="M3" s="677" t="str">
        <f t="shared" si="0"/>
        <v>SBI_1006</v>
      </c>
      <c r="N3" s="677" t="str">
        <f t="shared" si="0"/>
        <v>PATNA</v>
      </c>
      <c r="O3" s="677" t="str">
        <f t="shared" si="0"/>
        <v>MANAGEMNT</v>
      </c>
    </row>
    <row r="4" spans="1:15">
      <c r="A4" t="str">
        <f>B4&amp;COUNTIF($B$2:B4,B4)</f>
        <v>MAYANK1</v>
      </c>
      <c r="B4" s="249" t="s">
        <v>3493</v>
      </c>
      <c r="C4" s="249">
        <v>14939</v>
      </c>
      <c r="D4" s="249" t="s">
        <v>3725</v>
      </c>
      <c r="E4" s="249" t="s">
        <v>3572</v>
      </c>
      <c r="F4" s="249" t="s">
        <v>42</v>
      </c>
      <c r="L4" t="str">
        <f>IFERROR(VLOOKUP(#REF!&amp;ROW(C2),$A:$F,COLUMN(E3),0),"")</f>
        <v/>
      </c>
      <c r="M4" t="str">
        <f>IFERROR(VLOOKUP(#REF!&amp;ROW(D2),$A:$F,COLUMN(F3),0),"")</f>
        <v/>
      </c>
      <c r="N4" t="str">
        <f>IFERROR(VLOOKUP(#REF!&amp;ROW(E2),$A:$F,COLUMN(G3),0),"")</f>
        <v/>
      </c>
      <c r="O4" t="str">
        <f>IFERROR(VLOOKUP(#REF!&amp;ROW(F2),$A:$F,COLUMN(H3),0),"")</f>
        <v/>
      </c>
    </row>
    <row r="5" spans="1:15">
      <c r="A5" t="str">
        <f>B5&amp;COUNTIF($B$2:B5,B5)</f>
        <v>MITALI1</v>
      </c>
      <c r="B5" s="249" t="s">
        <v>3495</v>
      </c>
      <c r="C5" s="249">
        <v>37630</v>
      </c>
      <c r="D5" s="249" t="s">
        <v>3726</v>
      </c>
      <c r="E5" s="249" t="s">
        <v>258</v>
      </c>
      <c r="F5" s="249" t="s">
        <v>3651</v>
      </c>
      <c r="L5" t="str">
        <f>IFERROR(VLOOKUP(#REF!&amp;ROW(C3),$A:$F,COLUMN(E4),0),"")</f>
        <v/>
      </c>
      <c r="M5" t="str">
        <f>IFERROR(VLOOKUP(#REF!&amp;ROW(D3),$A:$F,COLUMN(F4),0),"")</f>
        <v/>
      </c>
      <c r="N5" t="str">
        <f>IFERROR(VLOOKUP(#REF!&amp;ROW(E3),$A:$F,COLUMN(G4),0),"")</f>
        <v/>
      </c>
      <c r="O5" t="str">
        <f>IFERROR(VLOOKUP(#REF!&amp;ROW(F3),$A:$F,COLUMN(H4),0),"")</f>
        <v/>
      </c>
    </row>
    <row r="6" spans="1:15">
      <c r="A6" t="str">
        <f>B6&amp;COUNTIF($B$2:B6,B6)</f>
        <v>ISHIKA1</v>
      </c>
      <c r="B6" s="249" t="s">
        <v>3497</v>
      </c>
      <c r="C6" s="249">
        <v>29831</v>
      </c>
      <c r="D6" s="249" t="s">
        <v>3727</v>
      </c>
      <c r="E6" s="249" t="s">
        <v>3572</v>
      </c>
      <c r="F6" s="249" t="s">
        <v>3498</v>
      </c>
      <c r="L6" t="str">
        <f>IFERROR(VLOOKUP(#REF!&amp;ROW(C4),$A:$F,COLUMN(E5),0),"")</f>
        <v/>
      </c>
      <c r="M6" t="str">
        <f>IFERROR(VLOOKUP(#REF!&amp;ROW(D4),$A:$F,COLUMN(F5),0),"")</f>
        <v/>
      </c>
      <c r="N6" t="str">
        <f>IFERROR(VLOOKUP(#REF!&amp;ROW(E4),$A:$F,COLUMN(G5),0),"")</f>
        <v/>
      </c>
      <c r="O6" t="str">
        <f>IFERROR(VLOOKUP(#REF!&amp;ROW(F4),$A:$F,COLUMN(H5),0),"")</f>
        <v/>
      </c>
    </row>
    <row r="7" spans="1:15" ht="15" thickBot="1">
      <c r="A7" t="str">
        <f>B7&amp;COUNTIF($B$2:B7,B7)</f>
        <v>DAKSHITA1</v>
      </c>
      <c r="B7" s="249" t="s">
        <v>3499</v>
      </c>
      <c r="C7" s="249">
        <v>20821</v>
      </c>
      <c r="D7" s="249" t="s">
        <v>3728</v>
      </c>
      <c r="E7" s="249" t="s">
        <v>126</v>
      </c>
      <c r="F7" s="249" t="s">
        <v>3729</v>
      </c>
      <c r="L7" t="str">
        <f>IFERROR(VLOOKUP(#REF!&amp;ROW(C5),$A:$F,COLUMN(E6),0),"")</f>
        <v/>
      </c>
      <c r="M7" t="str">
        <f>IFERROR(VLOOKUP(#REF!&amp;ROW(D5),$A:$F,COLUMN(F6),0),"")</f>
        <v/>
      </c>
      <c r="N7" t="str">
        <f>IFERROR(VLOOKUP(#REF!&amp;ROW(E5),$A:$F,COLUMN(G6),0),"")</f>
        <v/>
      </c>
      <c r="O7" t="str">
        <f>IFERROR(VLOOKUP(#REF!&amp;ROW(F5),$A:$F,COLUMN(H6),0),"")</f>
        <v/>
      </c>
    </row>
    <row r="8" spans="1:15" ht="14.4" customHeight="1">
      <c r="A8" t="str">
        <f>B8&amp;COUNTIF($B$2:B8,B8)</f>
        <v>PRIYA1</v>
      </c>
      <c r="B8" s="249" t="s">
        <v>3500</v>
      </c>
      <c r="C8" s="249">
        <v>16818</v>
      </c>
      <c r="D8" s="249" t="s">
        <v>3730</v>
      </c>
      <c r="E8" s="249" t="s">
        <v>3573</v>
      </c>
      <c r="F8" s="249" t="s">
        <v>3731</v>
      </c>
      <c r="K8" s="772" t="s">
        <v>3791</v>
      </c>
      <c r="L8" s="773"/>
      <c r="M8" s="773"/>
      <c r="N8" s="773"/>
      <c r="O8" s="774"/>
    </row>
    <row r="9" spans="1:15" ht="15" customHeight="1" thickBot="1">
      <c r="A9" t="str">
        <f>B9&amp;COUNTIF($B$2:B9,B9)</f>
        <v>LOVISH1</v>
      </c>
      <c r="B9" s="249" t="s">
        <v>3502</v>
      </c>
      <c r="C9" s="249">
        <v>46918</v>
      </c>
      <c r="D9" s="249" t="s">
        <v>3732</v>
      </c>
      <c r="E9" s="249" t="s">
        <v>258</v>
      </c>
      <c r="F9" s="249" t="s">
        <v>226</v>
      </c>
      <c r="K9" s="775"/>
      <c r="L9" s="776"/>
      <c r="M9" s="776"/>
      <c r="N9" s="776"/>
      <c r="O9" s="777"/>
    </row>
    <row r="10" spans="1:15" ht="15" thickBot="1">
      <c r="A10" t="str">
        <f>B10&amp;COUNTIF($B$2:B10,B10)</f>
        <v>PAYAL1</v>
      </c>
      <c r="B10" s="249" t="s">
        <v>3503</v>
      </c>
      <c r="C10" s="249">
        <v>43711</v>
      </c>
      <c r="D10" s="249" t="s">
        <v>3733</v>
      </c>
      <c r="E10" s="249" t="s">
        <v>3570</v>
      </c>
      <c r="F10" s="249" t="s">
        <v>122</v>
      </c>
    </row>
    <row r="11" spans="1:15">
      <c r="A11" t="str">
        <f>B11&amp;COUNTIF($B$2:B11,B11)</f>
        <v>KHUSI1</v>
      </c>
      <c r="B11" s="249" t="s">
        <v>3505</v>
      </c>
      <c r="C11" s="249">
        <v>26434</v>
      </c>
      <c r="D11" s="249" t="s">
        <v>3734</v>
      </c>
      <c r="E11" s="249" t="s">
        <v>129</v>
      </c>
      <c r="F11" s="249" t="s">
        <v>42</v>
      </c>
      <c r="H11" s="639" t="s">
        <v>111</v>
      </c>
      <c r="I11" s="640"/>
    </row>
    <row r="12" spans="1:15" ht="15" thickBot="1">
      <c r="A12" t="str">
        <f>B12&amp;COUNTIF($B$2:B12,B12)</f>
        <v>AMAN1</v>
      </c>
      <c r="B12" s="249" t="s">
        <v>137</v>
      </c>
      <c r="C12" s="249">
        <v>34248</v>
      </c>
      <c r="D12" s="249" t="s">
        <v>3735</v>
      </c>
      <c r="E12" s="249" t="s">
        <v>3571</v>
      </c>
      <c r="F12" s="249" t="s">
        <v>3651</v>
      </c>
      <c r="H12" s="641"/>
      <c r="I12" s="642"/>
    </row>
    <row r="13" spans="1:15">
      <c r="A13" t="str">
        <f>B13&amp;COUNTIF($B$2:B13,B13)</f>
        <v>RAHUL1</v>
      </c>
      <c r="B13" s="249" t="s">
        <v>3626</v>
      </c>
      <c r="C13" s="249">
        <v>45738</v>
      </c>
      <c r="D13" s="249" t="s">
        <v>3736</v>
      </c>
      <c r="E13" s="249" t="s">
        <v>189</v>
      </c>
      <c r="F13" s="249" t="s">
        <v>3498</v>
      </c>
    </row>
    <row r="14" spans="1:15">
      <c r="A14" t="str">
        <f>B14&amp;COUNTIF($B$2:B14,B14)</f>
        <v>KRITIKA1</v>
      </c>
      <c r="B14" s="249" t="s">
        <v>3737</v>
      </c>
      <c r="C14" s="249">
        <v>14689</v>
      </c>
      <c r="D14" s="249" t="s">
        <v>3738</v>
      </c>
      <c r="E14" s="249" t="s">
        <v>3572</v>
      </c>
      <c r="F14" s="249" t="s">
        <v>3729</v>
      </c>
    </row>
    <row r="15" spans="1:15">
      <c r="A15" t="str">
        <f>B15&amp;COUNTIF($B$2:B15,B15)</f>
        <v>CHHABRA1</v>
      </c>
      <c r="B15" s="249" t="s">
        <v>3739</v>
      </c>
      <c r="C15" s="249">
        <v>53955</v>
      </c>
      <c r="D15" s="249" t="s">
        <v>3740</v>
      </c>
      <c r="E15" s="249" t="s">
        <v>258</v>
      </c>
      <c r="F15" s="249" t="s">
        <v>3741</v>
      </c>
    </row>
    <row r="16" spans="1:15">
      <c r="A16" t="str">
        <f>B16&amp;COUNTIF($B$2:B16,B16)</f>
        <v>GUNJAN1</v>
      </c>
      <c r="B16" s="249" t="s">
        <v>3742</v>
      </c>
      <c r="C16" s="249">
        <v>10519</v>
      </c>
      <c r="D16" s="249" t="s">
        <v>3743</v>
      </c>
      <c r="E16" s="249" t="s">
        <v>3572</v>
      </c>
      <c r="F16" s="249" t="s">
        <v>226</v>
      </c>
    </row>
    <row r="17" spans="1:6">
      <c r="A17" t="str">
        <f>B17&amp;COUNTIF($B$2:B17,B17)</f>
        <v>DEEPANSHI2</v>
      </c>
      <c r="B17" s="249" t="s">
        <v>3490</v>
      </c>
      <c r="C17" s="249">
        <v>18482</v>
      </c>
      <c r="D17" s="249" t="s">
        <v>3744</v>
      </c>
      <c r="E17" s="249" t="s">
        <v>126</v>
      </c>
      <c r="F17" s="249" t="s">
        <v>122</v>
      </c>
    </row>
    <row r="18" spans="1:6">
      <c r="A18" t="str">
        <f>B18&amp;COUNTIF($B$2:B18,B18)</f>
        <v>VANSH2</v>
      </c>
      <c r="B18" s="249" t="s">
        <v>3491</v>
      </c>
      <c r="C18" s="249">
        <v>35835</v>
      </c>
      <c r="D18" s="249" t="s">
        <v>3745</v>
      </c>
      <c r="E18" s="249" t="s">
        <v>3573</v>
      </c>
      <c r="F18" s="249" t="s">
        <v>42</v>
      </c>
    </row>
    <row r="19" spans="1:6">
      <c r="A19" t="str">
        <f>B19&amp;COUNTIF($B$2:B19,B19)</f>
        <v>MAYANK2</v>
      </c>
      <c r="B19" s="249" t="s">
        <v>3493</v>
      </c>
      <c r="C19" s="249">
        <v>42159</v>
      </c>
      <c r="D19" s="249" t="s">
        <v>3746</v>
      </c>
      <c r="E19" s="249" t="s">
        <v>258</v>
      </c>
      <c r="F19" s="249" t="s">
        <v>3651</v>
      </c>
    </row>
    <row r="20" spans="1:6">
      <c r="A20" t="str">
        <f>B20&amp;COUNTIF($B$2:B20,B20)</f>
        <v>MITALI2</v>
      </c>
      <c r="B20" s="249" t="s">
        <v>3495</v>
      </c>
      <c r="C20" s="249">
        <v>23730</v>
      </c>
      <c r="D20" s="249" t="s">
        <v>3747</v>
      </c>
      <c r="E20" s="249" t="s">
        <v>3570</v>
      </c>
      <c r="F20" s="249" t="s">
        <v>3498</v>
      </c>
    </row>
    <row r="21" spans="1:6" ht="14.4" customHeight="1">
      <c r="A21" t="str">
        <f>B21&amp;COUNTIF($B$2:B21,B21)</f>
        <v>ISHIKA2</v>
      </c>
      <c r="B21" s="249" t="s">
        <v>3497</v>
      </c>
      <c r="C21" s="249">
        <v>33391</v>
      </c>
      <c r="D21" s="249" t="s">
        <v>3748</v>
      </c>
      <c r="E21" s="249" t="s">
        <v>129</v>
      </c>
      <c r="F21" s="249" t="s">
        <v>3729</v>
      </c>
    </row>
    <row r="22" spans="1:6" ht="14.4" customHeight="1">
      <c r="A22" t="str">
        <f>B22&amp;COUNTIF($B$2:B22,B22)</f>
        <v>DAKSHITA2</v>
      </c>
      <c r="B22" s="249" t="s">
        <v>3499</v>
      </c>
      <c r="C22" s="249">
        <v>46694</v>
      </c>
      <c r="D22" s="249" t="s">
        <v>3749</v>
      </c>
      <c r="E22" s="249" t="s">
        <v>3571</v>
      </c>
      <c r="F22" s="249" t="s">
        <v>3741</v>
      </c>
    </row>
    <row r="23" spans="1:6">
      <c r="A23" t="str">
        <f>B23&amp;COUNTIF($B$2:B23,B23)</f>
        <v>PRIYA2</v>
      </c>
      <c r="B23" s="249" t="s">
        <v>3500</v>
      </c>
      <c r="C23" s="249">
        <v>50330</v>
      </c>
      <c r="D23" s="249" t="s">
        <v>3750</v>
      </c>
      <c r="E23" s="249" t="s">
        <v>189</v>
      </c>
      <c r="F23" s="249" t="s">
        <v>226</v>
      </c>
    </row>
    <row r="24" spans="1:6">
      <c r="A24" t="str">
        <f>B24&amp;COUNTIF($B$2:B24,B24)</f>
        <v>LOVISH2</v>
      </c>
      <c r="B24" s="249" t="s">
        <v>3502</v>
      </c>
      <c r="C24" s="249">
        <v>52777</v>
      </c>
      <c r="D24" s="249" t="s">
        <v>3751</v>
      </c>
      <c r="E24" s="249" t="s">
        <v>3572</v>
      </c>
      <c r="F24" s="249" t="s">
        <v>122</v>
      </c>
    </row>
    <row r="25" spans="1:6">
      <c r="A25" t="str">
        <f>B25&amp;COUNTIF($B$2:B25,B25)</f>
        <v>PAYAL2</v>
      </c>
      <c r="B25" s="249" t="s">
        <v>3503</v>
      </c>
      <c r="C25" s="249">
        <v>20081</v>
      </c>
      <c r="D25" s="249" t="s">
        <v>3752</v>
      </c>
      <c r="E25" s="249" t="s">
        <v>258</v>
      </c>
      <c r="F25" s="249" t="s">
        <v>42</v>
      </c>
    </row>
    <row r="26" spans="1:6">
      <c r="A26" t="str">
        <f>B26&amp;COUNTIF($B$2:B26,B26)</f>
        <v>KHUSI2</v>
      </c>
      <c r="B26" s="249" t="s">
        <v>3505</v>
      </c>
      <c r="C26" s="249">
        <v>42037</v>
      </c>
      <c r="D26" s="249" t="s">
        <v>3753</v>
      </c>
      <c r="E26" s="249" t="s">
        <v>3572</v>
      </c>
      <c r="F26" s="249" t="s">
        <v>3651</v>
      </c>
    </row>
    <row r="27" spans="1:6">
      <c r="A27" t="str">
        <f>B27&amp;COUNTIF($B$2:B27,B27)</f>
        <v>AMAN2</v>
      </c>
      <c r="B27" s="249" t="s">
        <v>137</v>
      </c>
      <c r="C27" s="249">
        <v>59253</v>
      </c>
      <c r="D27" s="249" t="s">
        <v>3754</v>
      </c>
      <c r="E27" s="249" t="s">
        <v>126</v>
      </c>
      <c r="F27" s="249" t="s">
        <v>3498</v>
      </c>
    </row>
    <row r="28" spans="1:6">
      <c r="A28" t="str">
        <f>B28&amp;COUNTIF($B$2:B28,B28)</f>
        <v>RAHUL2</v>
      </c>
      <c r="B28" s="249" t="s">
        <v>3626</v>
      </c>
      <c r="C28" s="249">
        <v>33441</v>
      </c>
      <c r="D28" s="249" t="s">
        <v>3755</v>
      </c>
      <c r="E28" s="249" t="s">
        <v>3573</v>
      </c>
      <c r="F28" s="249" t="s">
        <v>3729</v>
      </c>
    </row>
    <row r="29" spans="1:6">
      <c r="A29" t="str">
        <f>B29&amp;COUNTIF($B$2:B29,B29)</f>
        <v>KRITIKA2</v>
      </c>
      <c r="B29" s="249" t="s">
        <v>3737</v>
      </c>
      <c r="C29" s="249">
        <v>58666</v>
      </c>
      <c r="D29" s="249" t="s">
        <v>3756</v>
      </c>
      <c r="E29" s="249" t="s">
        <v>258</v>
      </c>
      <c r="F29" s="249" t="s">
        <v>3741</v>
      </c>
    </row>
    <row r="30" spans="1:6">
      <c r="A30" t="str">
        <f>B30&amp;COUNTIF($B$2:B30,B30)</f>
        <v>CHHABRA2</v>
      </c>
      <c r="B30" s="249" t="s">
        <v>3739</v>
      </c>
      <c r="C30" s="249">
        <v>18117</v>
      </c>
      <c r="D30" s="249" t="s">
        <v>3757</v>
      </c>
      <c r="E30" s="249" t="s">
        <v>3570</v>
      </c>
      <c r="F30" s="249" t="s">
        <v>226</v>
      </c>
    </row>
    <row r="31" spans="1:6">
      <c r="A31" t="str">
        <f>B31&amp;COUNTIF($B$2:B31,B31)</f>
        <v>GUNJAN2</v>
      </c>
      <c r="B31" s="249" t="s">
        <v>3742</v>
      </c>
      <c r="C31" s="249">
        <v>55732</v>
      </c>
      <c r="D31" s="249" t="s">
        <v>3758</v>
      </c>
      <c r="E31" s="249" t="s">
        <v>129</v>
      </c>
      <c r="F31" s="249" t="s">
        <v>122</v>
      </c>
    </row>
    <row r="32" spans="1:6">
      <c r="A32" t="str">
        <f>B32&amp;COUNTIF($B$2:B32,B32)</f>
        <v>DEEPANSHI3</v>
      </c>
      <c r="B32" s="249" t="s">
        <v>3490</v>
      </c>
      <c r="C32" s="249">
        <v>25112</v>
      </c>
      <c r="D32" s="249" t="s">
        <v>3759</v>
      </c>
      <c r="E32" s="249" t="s">
        <v>3571</v>
      </c>
      <c r="F32" s="249" t="s">
        <v>42</v>
      </c>
    </row>
    <row r="33" spans="1:6">
      <c r="A33" t="str">
        <f>B33&amp;COUNTIF($B$2:B33,B33)</f>
        <v>VANSH3</v>
      </c>
      <c r="B33" s="249" t="s">
        <v>3491</v>
      </c>
      <c r="C33" s="249">
        <v>56093</v>
      </c>
      <c r="D33" s="249" t="s">
        <v>3760</v>
      </c>
      <c r="E33" s="249" t="s">
        <v>189</v>
      </c>
      <c r="F33" s="249" t="s">
        <v>3651</v>
      </c>
    </row>
    <row r="34" spans="1:6">
      <c r="A34" t="str">
        <f>B34&amp;COUNTIF($B$2:B34,B34)</f>
        <v>MAYANK3</v>
      </c>
      <c r="B34" s="249" t="s">
        <v>3493</v>
      </c>
      <c r="C34" s="249">
        <v>41442</v>
      </c>
      <c r="D34" s="249" t="s">
        <v>3761</v>
      </c>
      <c r="E34" s="249" t="s">
        <v>3572</v>
      </c>
      <c r="F34" s="249" t="s">
        <v>3498</v>
      </c>
    </row>
    <row r="35" spans="1:6">
      <c r="A35" t="str">
        <f>B35&amp;COUNTIF($B$2:B35,B35)</f>
        <v>MITALI3</v>
      </c>
      <c r="B35" s="249" t="s">
        <v>3495</v>
      </c>
      <c r="C35" s="249">
        <v>57892</v>
      </c>
      <c r="D35" s="249" t="s">
        <v>3762</v>
      </c>
      <c r="E35" s="249" t="s">
        <v>258</v>
      </c>
      <c r="F35" s="249" t="s">
        <v>3729</v>
      </c>
    </row>
    <row r="36" spans="1:6">
      <c r="A36" t="str">
        <f>B36&amp;COUNTIF($B$2:B36,B36)</f>
        <v>ISHIKA3</v>
      </c>
      <c r="B36" s="249" t="s">
        <v>3497</v>
      </c>
      <c r="C36" s="249">
        <v>18215</v>
      </c>
      <c r="D36" s="249" t="s">
        <v>3763</v>
      </c>
      <c r="E36" s="249" t="s">
        <v>3572</v>
      </c>
      <c r="F36" s="249" t="s">
        <v>3741</v>
      </c>
    </row>
    <row r="37" spans="1:6">
      <c r="A37" t="str">
        <f>B37&amp;COUNTIF($B$2:B37,B37)</f>
        <v>DAKSHITA3</v>
      </c>
      <c r="B37" s="249" t="s">
        <v>3499</v>
      </c>
      <c r="C37" s="249">
        <v>21599</v>
      </c>
      <c r="D37" s="249" t="s">
        <v>3764</v>
      </c>
      <c r="E37" s="249" t="s">
        <v>126</v>
      </c>
      <c r="F37" s="249" t="s">
        <v>226</v>
      </c>
    </row>
    <row r="38" spans="1:6">
      <c r="A38" t="str">
        <f>B38&amp;COUNTIF($B$2:B38,B38)</f>
        <v>PRIYA3</v>
      </c>
      <c r="B38" s="249" t="s">
        <v>3500</v>
      </c>
      <c r="C38" s="249">
        <v>38196</v>
      </c>
      <c r="D38" s="249" t="s">
        <v>3765</v>
      </c>
      <c r="E38" s="249" t="s">
        <v>3573</v>
      </c>
      <c r="F38" s="249" t="s">
        <v>122</v>
      </c>
    </row>
    <row r="39" spans="1:6">
      <c r="A39" t="str">
        <f>B39&amp;COUNTIF($B$2:B39,B39)</f>
        <v>LOVISH3</v>
      </c>
      <c r="B39" s="249" t="s">
        <v>3502</v>
      </c>
      <c r="C39" s="249">
        <v>41272</v>
      </c>
      <c r="D39" s="249" t="s">
        <v>3766</v>
      </c>
      <c r="E39" s="249" t="s">
        <v>258</v>
      </c>
      <c r="F39" s="249" t="s">
        <v>42</v>
      </c>
    </row>
    <row r="40" spans="1:6">
      <c r="A40" t="str">
        <f>B40&amp;COUNTIF($B$2:B40,B40)</f>
        <v>PAYAL3</v>
      </c>
      <c r="B40" s="249" t="s">
        <v>3503</v>
      </c>
      <c r="C40" s="249">
        <v>33632</v>
      </c>
      <c r="D40" s="249" t="s">
        <v>3767</v>
      </c>
      <c r="E40" s="249" t="s">
        <v>3570</v>
      </c>
      <c r="F40" s="249" t="s">
        <v>3651</v>
      </c>
    </row>
    <row r="41" spans="1:6">
      <c r="A41" t="str">
        <f>B41&amp;COUNTIF($B$2:B41,B41)</f>
        <v>KHUSI3</v>
      </c>
      <c r="B41" s="249" t="s">
        <v>3505</v>
      </c>
      <c r="C41" s="249">
        <v>59561</v>
      </c>
      <c r="D41" s="249" t="s">
        <v>3768</v>
      </c>
      <c r="E41" s="249" t="s">
        <v>129</v>
      </c>
      <c r="F41" s="249" t="s">
        <v>3498</v>
      </c>
    </row>
    <row r="42" spans="1:6">
      <c r="A42" t="str">
        <f>B42&amp;COUNTIF($B$2:B42,B42)</f>
        <v>AMAN3</v>
      </c>
      <c r="B42" s="249" t="s">
        <v>137</v>
      </c>
      <c r="C42" s="249">
        <v>18746</v>
      </c>
      <c r="D42" s="249" t="s">
        <v>3769</v>
      </c>
      <c r="E42" s="249" t="s">
        <v>3571</v>
      </c>
      <c r="F42" s="249" t="s">
        <v>3729</v>
      </c>
    </row>
    <row r="43" spans="1:6">
      <c r="A43" t="str">
        <f>B43&amp;COUNTIF($B$2:B43,B43)</f>
        <v>RAHUL3</v>
      </c>
      <c r="B43" s="249" t="s">
        <v>3626</v>
      </c>
      <c r="C43" s="249">
        <v>15583</v>
      </c>
      <c r="D43" s="249" t="s">
        <v>3770</v>
      </c>
      <c r="E43" s="249" t="s">
        <v>189</v>
      </c>
      <c r="F43" s="249" t="s">
        <v>3741</v>
      </c>
    </row>
    <row r="44" spans="1:6">
      <c r="A44" t="str">
        <f>B44&amp;COUNTIF($B$2:B44,B44)</f>
        <v>KRITIKA3</v>
      </c>
      <c r="B44" s="249" t="s">
        <v>3737</v>
      </c>
      <c r="C44" s="249">
        <v>57059</v>
      </c>
      <c r="D44" s="249" t="s">
        <v>3771</v>
      </c>
      <c r="E44" s="249" t="s">
        <v>3572</v>
      </c>
      <c r="F44" s="249" t="s">
        <v>226</v>
      </c>
    </row>
    <row r="45" spans="1:6">
      <c r="A45" t="str">
        <f>B45&amp;COUNTIF($B$2:B45,B45)</f>
        <v>CHHABRA3</v>
      </c>
      <c r="B45" s="249" t="s">
        <v>3739</v>
      </c>
      <c r="C45" s="249">
        <v>18247</v>
      </c>
      <c r="D45" s="249" t="s">
        <v>3772</v>
      </c>
      <c r="E45" s="249" t="s">
        <v>258</v>
      </c>
      <c r="F45" s="249" t="s">
        <v>122</v>
      </c>
    </row>
    <row r="46" spans="1:6">
      <c r="A46" t="str">
        <f>B46&amp;COUNTIF($B$2:B46,B46)</f>
        <v>GUNJAN3</v>
      </c>
      <c r="B46" s="249" t="s">
        <v>3742</v>
      </c>
      <c r="C46" s="249">
        <v>32769</v>
      </c>
      <c r="D46" s="249" t="s">
        <v>3773</v>
      </c>
      <c r="E46" s="249" t="s">
        <v>3572</v>
      </c>
      <c r="F46" s="249" t="s">
        <v>42</v>
      </c>
    </row>
    <row r="47" spans="1:6">
      <c r="A47" t="str">
        <f>B47&amp;COUNTIF($B$2:B47,B47)</f>
        <v>DEEPANSHI4</v>
      </c>
      <c r="B47" s="249" t="s">
        <v>3490</v>
      </c>
      <c r="C47" s="249">
        <v>57646</v>
      </c>
      <c r="D47" s="249" t="s">
        <v>3774</v>
      </c>
      <c r="E47" s="249" t="s">
        <v>126</v>
      </c>
      <c r="F47" s="249" t="s">
        <v>3651</v>
      </c>
    </row>
    <row r="48" spans="1:6">
      <c r="A48" t="str">
        <f>B48&amp;COUNTIF($B$2:B48,B48)</f>
        <v>VANSH4</v>
      </c>
      <c r="B48" s="249" t="s">
        <v>3491</v>
      </c>
      <c r="C48" s="249">
        <v>18769</v>
      </c>
      <c r="D48" s="249" t="s">
        <v>3775</v>
      </c>
      <c r="E48" s="249" t="s">
        <v>3573</v>
      </c>
      <c r="F48" s="249" t="s">
        <v>3498</v>
      </c>
    </row>
    <row r="49" spans="1:6">
      <c r="A49" t="str">
        <f>B49&amp;COUNTIF($B$2:B49,B49)</f>
        <v>MAYANK4</v>
      </c>
      <c r="B49" s="249" t="s">
        <v>3493</v>
      </c>
      <c r="C49" s="249">
        <v>20630</v>
      </c>
      <c r="D49" s="249" t="s">
        <v>3776</v>
      </c>
      <c r="E49" s="249" t="s">
        <v>258</v>
      </c>
      <c r="F49" s="249" t="s">
        <v>3729</v>
      </c>
    </row>
    <row r="50" spans="1:6">
      <c r="A50" t="str">
        <f>B50&amp;COUNTIF($B$2:B50,B50)</f>
        <v>MITALI4</v>
      </c>
      <c r="B50" s="249" t="s">
        <v>3495</v>
      </c>
      <c r="C50" s="249">
        <v>55444</v>
      </c>
      <c r="D50" s="249" t="s">
        <v>3777</v>
      </c>
      <c r="E50" s="249" t="s">
        <v>3570</v>
      </c>
      <c r="F50" s="249" t="s">
        <v>3741</v>
      </c>
    </row>
    <row r="51" spans="1:6">
      <c r="A51" t="str">
        <f>B51&amp;COUNTIF($B$2:B51,B51)</f>
        <v>ISHIKA4</v>
      </c>
      <c r="B51" s="249" t="s">
        <v>3497</v>
      </c>
      <c r="C51" s="249">
        <v>38994</v>
      </c>
      <c r="D51" s="249" t="s">
        <v>3778</v>
      </c>
      <c r="E51" s="249" t="s">
        <v>129</v>
      </c>
      <c r="F51" s="249" t="s">
        <v>226</v>
      </c>
    </row>
    <row r="52" spans="1:6">
      <c r="A52" t="str">
        <f>B52&amp;COUNTIF($B$2:B52,B52)</f>
        <v>DAKSHITA4</v>
      </c>
      <c r="B52" s="249" t="s">
        <v>3499</v>
      </c>
      <c r="C52" s="249">
        <v>51946</v>
      </c>
      <c r="D52" s="249" t="s">
        <v>3779</v>
      </c>
      <c r="E52" s="249" t="s">
        <v>3571</v>
      </c>
      <c r="F52" s="249" t="s">
        <v>122</v>
      </c>
    </row>
    <row r="53" spans="1:6">
      <c r="A53" t="str">
        <f>B53&amp;COUNTIF($B$2:B53,B53)</f>
        <v>PRIYA4</v>
      </c>
      <c r="B53" s="249" t="s">
        <v>3500</v>
      </c>
      <c r="C53" s="249">
        <v>59802</v>
      </c>
      <c r="D53" s="249" t="s">
        <v>3780</v>
      </c>
      <c r="E53" s="249" t="s">
        <v>189</v>
      </c>
      <c r="F53" s="249" t="s">
        <v>42</v>
      </c>
    </row>
    <row r="54" spans="1:6">
      <c r="A54" t="str">
        <f>B54&amp;COUNTIF($B$2:B54,B54)</f>
        <v>LOVISH4</v>
      </c>
      <c r="B54" s="249" t="s">
        <v>3502</v>
      </c>
      <c r="C54" s="249">
        <v>15240</v>
      </c>
      <c r="D54" s="249" t="s">
        <v>3781</v>
      </c>
      <c r="E54" s="249" t="s">
        <v>3572</v>
      </c>
      <c r="F54" s="249" t="s">
        <v>3651</v>
      </c>
    </row>
    <row r="55" spans="1:6">
      <c r="A55" t="str">
        <f>B55&amp;COUNTIF($B$2:B55,B55)</f>
        <v>PAYAL4</v>
      </c>
      <c r="B55" s="249" t="s">
        <v>3503</v>
      </c>
      <c r="C55" s="249">
        <v>38487</v>
      </c>
      <c r="D55" s="249" t="s">
        <v>3782</v>
      </c>
      <c r="E55" s="249" t="s">
        <v>258</v>
      </c>
      <c r="F55" s="249" t="s">
        <v>3498</v>
      </c>
    </row>
    <row r="56" spans="1:6">
      <c r="A56" t="str">
        <f>B56&amp;COUNTIF($B$2:B56,B56)</f>
        <v>KHUSI4</v>
      </c>
      <c r="B56" s="249" t="s">
        <v>3505</v>
      </c>
      <c r="C56" s="249">
        <v>47078</v>
      </c>
      <c r="D56" s="249" t="s">
        <v>3783</v>
      </c>
      <c r="E56" s="249" t="s">
        <v>3572</v>
      </c>
      <c r="F56" s="249" t="s">
        <v>3729</v>
      </c>
    </row>
    <row r="57" spans="1:6">
      <c r="A57" t="str">
        <f>B57&amp;COUNTIF($B$2:B57,B57)</f>
        <v>AMAN4</v>
      </c>
      <c r="B57" s="249" t="s">
        <v>137</v>
      </c>
      <c r="C57" s="249">
        <v>51943</v>
      </c>
      <c r="D57" s="249" t="s">
        <v>3784</v>
      </c>
      <c r="E57" s="249" t="s">
        <v>126</v>
      </c>
      <c r="F57" s="249" t="s">
        <v>3741</v>
      </c>
    </row>
    <row r="58" spans="1:6">
      <c r="A58" t="str">
        <f>B58&amp;COUNTIF($B$2:B58,B58)</f>
        <v>RAHUL4</v>
      </c>
      <c r="B58" s="249" t="s">
        <v>3626</v>
      </c>
      <c r="C58" s="249">
        <v>42359</v>
      </c>
      <c r="D58" s="249" t="s">
        <v>3785</v>
      </c>
      <c r="E58" s="249" t="s">
        <v>3573</v>
      </c>
      <c r="F58" s="249" t="s">
        <v>226</v>
      </c>
    </row>
    <row r="59" spans="1:6">
      <c r="A59" t="str">
        <f>B59&amp;COUNTIF($B$2:B59,B59)</f>
        <v>KRITIKA4</v>
      </c>
      <c r="B59" s="249" t="s">
        <v>3737</v>
      </c>
      <c r="C59" s="249">
        <v>16114</v>
      </c>
      <c r="D59" s="249" t="s">
        <v>3786</v>
      </c>
      <c r="E59" s="249" t="s">
        <v>258</v>
      </c>
      <c r="F59" s="249" t="s">
        <v>122</v>
      </c>
    </row>
    <row r="60" spans="1:6">
      <c r="A60" t="str">
        <f>B60&amp;COUNTIF($B$2:B60,B60)</f>
        <v>CHHABRA4</v>
      </c>
      <c r="B60" s="249" t="s">
        <v>3739</v>
      </c>
      <c r="C60" s="249">
        <v>35084</v>
      </c>
      <c r="D60" s="249" t="s">
        <v>3787</v>
      </c>
      <c r="E60" s="249" t="s">
        <v>3570</v>
      </c>
      <c r="F60" s="249" t="s">
        <v>42</v>
      </c>
    </row>
    <row r="61" spans="1:6">
      <c r="A61" t="str">
        <f>B61&amp;COUNTIF($B$2:B61,B61)</f>
        <v>GUNJAN4</v>
      </c>
      <c r="B61" s="249" t="s">
        <v>3742</v>
      </c>
      <c r="C61" s="249">
        <v>49634</v>
      </c>
      <c r="D61" s="249" t="s">
        <v>3788</v>
      </c>
      <c r="E61" s="249" t="s">
        <v>129</v>
      </c>
      <c r="F61" s="249" t="s">
        <v>3651</v>
      </c>
    </row>
    <row r="62" spans="1:6">
      <c r="A62" t="str">
        <f>B62&amp;COUNTIF($B$2:B62,B62)</f>
        <v>DEEPANSHI5</v>
      </c>
      <c r="B62" s="249" t="s">
        <v>3490</v>
      </c>
      <c r="C62" s="249">
        <v>40370</v>
      </c>
      <c r="D62" s="249" t="s">
        <v>3789</v>
      </c>
      <c r="E62" s="249" t="s">
        <v>3571</v>
      </c>
      <c r="F62" s="249" t="s">
        <v>3498</v>
      </c>
    </row>
    <row r="63" spans="1:6">
      <c r="A63" t="str">
        <f>B63&amp;COUNTIF($B$2:B63,B63)</f>
        <v>VANSH5</v>
      </c>
      <c r="B63" s="249" t="s">
        <v>3491</v>
      </c>
      <c r="C63" s="249">
        <v>37790</v>
      </c>
      <c r="D63" s="249" t="s">
        <v>3790</v>
      </c>
      <c r="E63" s="249" t="s">
        <v>189</v>
      </c>
      <c r="F63" s="249" t="s">
        <v>3729</v>
      </c>
    </row>
  </sheetData>
  <mergeCells count="2">
    <mergeCell ref="H11:I12"/>
    <mergeCell ref="K8:O9"/>
  </mergeCells>
  <hyperlinks>
    <hyperlink ref="H11" location="Sheet1!A1" display="Sheet1!A1" xr:uid="{CFAB350E-3426-4359-A3A2-200E69C9047D}"/>
  </hyperlinks>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34C97E-C9A0-484B-A1C1-3C9CE5470567}">
  <dimension ref="A1:M39"/>
  <sheetViews>
    <sheetView workbookViewId="0">
      <selection activeCell="J8" sqref="J8:K9"/>
    </sheetView>
  </sheetViews>
  <sheetFormatPr defaultRowHeight="14.4"/>
  <cols>
    <col min="1" max="1" width="14" customWidth="1"/>
    <col min="3" max="3" width="13.109375" bestFit="1" customWidth="1"/>
    <col min="4" max="4" width="17.44140625" customWidth="1"/>
    <col min="5" max="5" width="10.33203125" bestFit="1" customWidth="1"/>
    <col min="6" max="6" width="18.33203125" bestFit="1" customWidth="1"/>
  </cols>
  <sheetData>
    <row r="1" spans="1:13" ht="15" thickBot="1">
      <c r="A1" s="241" t="s">
        <v>3793</v>
      </c>
      <c r="B1" s="778" t="s">
        <v>3794</v>
      </c>
      <c r="C1" s="241" t="s">
        <v>121</v>
      </c>
      <c r="D1" s="241" t="s">
        <v>3795</v>
      </c>
      <c r="E1" s="241" t="s">
        <v>3661</v>
      </c>
      <c r="F1" s="241" t="s">
        <v>3796</v>
      </c>
    </row>
    <row r="2" spans="1:13">
      <c r="A2" s="748" t="s">
        <v>3490</v>
      </c>
      <c r="B2" s="748" t="s">
        <v>3723</v>
      </c>
      <c r="C2" s="748" t="s">
        <v>258</v>
      </c>
      <c r="D2" s="779">
        <v>45516</v>
      </c>
      <c r="E2" s="748">
        <f>IFERROR(VLOOKUP(C2,$C$18:$D$21,2,0),"40")</f>
        <v>25</v>
      </c>
      <c r="F2" s="779" t="str">
        <f ca="1">IF(D2+E2&lt;=TODAY(),"RECEIVED","NOT RECEIVED")</f>
        <v>RECEIVED</v>
      </c>
      <c r="I2" s="772" t="s">
        <v>3804</v>
      </c>
      <c r="J2" s="773"/>
      <c r="K2" s="773"/>
      <c r="L2" s="773"/>
      <c r="M2" s="774"/>
    </row>
    <row r="3" spans="1:13">
      <c r="A3" s="748" t="s">
        <v>3491</v>
      </c>
      <c r="B3" s="748" t="s">
        <v>3724</v>
      </c>
      <c r="C3" s="748" t="s">
        <v>3570</v>
      </c>
      <c r="D3" s="779">
        <v>45536</v>
      </c>
      <c r="E3" s="748" t="str">
        <f>IFERROR(VLOOKUP(C3,$C$18:$D$21,2,0),"40")</f>
        <v>40</v>
      </c>
      <c r="F3" s="779" t="str">
        <f t="shared" ref="F3:F14" ca="1" si="0">IF(D3+E3&lt;=TODAY(),"RECEIVED","NOT RECEIVED")</f>
        <v>NOT RECEIVED</v>
      </c>
      <c r="I3" s="781"/>
      <c r="J3" s="782"/>
      <c r="K3" s="782"/>
      <c r="L3" s="782"/>
      <c r="M3" s="783"/>
    </row>
    <row r="4" spans="1:13" ht="15" thickBot="1">
      <c r="A4" s="748" t="s">
        <v>3493</v>
      </c>
      <c r="B4" s="748" t="s">
        <v>3725</v>
      </c>
      <c r="C4" s="748" t="s">
        <v>129</v>
      </c>
      <c r="D4" s="779">
        <v>45476</v>
      </c>
      <c r="E4" s="748" t="str">
        <f t="shared" ref="E4:E14" si="1">IFERROR(VLOOKUP(C4,$C$18:$D$21,2,0),"40")</f>
        <v>40</v>
      </c>
      <c r="F4" s="779" t="str">
        <f t="shared" ca="1" si="0"/>
        <v>RECEIVED</v>
      </c>
      <c r="I4" s="775"/>
      <c r="J4" s="776"/>
      <c r="K4" s="776"/>
      <c r="L4" s="776"/>
      <c r="M4" s="777"/>
    </row>
    <row r="5" spans="1:13">
      <c r="A5" s="748" t="s">
        <v>3495</v>
      </c>
      <c r="B5" s="748" t="s">
        <v>3726</v>
      </c>
      <c r="C5" s="748" t="s">
        <v>3571</v>
      </c>
      <c r="D5" s="779">
        <v>45458</v>
      </c>
      <c r="E5" s="748">
        <f t="shared" si="1"/>
        <v>30</v>
      </c>
      <c r="F5" s="779" t="str">
        <f t="shared" ca="1" si="0"/>
        <v>RECEIVED</v>
      </c>
    </row>
    <row r="6" spans="1:13">
      <c r="A6" s="748" t="s">
        <v>3497</v>
      </c>
      <c r="B6" s="748" t="s">
        <v>3727</v>
      </c>
      <c r="C6" s="748" t="s">
        <v>189</v>
      </c>
      <c r="D6" s="779">
        <v>45235</v>
      </c>
      <c r="E6" s="748" t="str">
        <f t="shared" si="1"/>
        <v>40</v>
      </c>
      <c r="F6" s="779" t="str">
        <f t="shared" ca="1" si="0"/>
        <v>RECEIVED</v>
      </c>
    </row>
    <row r="7" spans="1:13" ht="15" thickBot="1">
      <c r="A7" s="748" t="s">
        <v>3499</v>
      </c>
      <c r="B7" s="748" t="s">
        <v>3728</v>
      </c>
      <c r="C7" s="748" t="s">
        <v>3572</v>
      </c>
      <c r="D7" s="779">
        <v>45420</v>
      </c>
      <c r="E7" s="748" t="str">
        <f t="shared" si="1"/>
        <v>40</v>
      </c>
      <c r="F7" s="779" t="str">
        <f t="shared" ca="1" si="0"/>
        <v>RECEIVED</v>
      </c>
    </row>
    <row r="8" spans="1:13">
      <c r="A8" s="748" t="s">
        <v>3500</v>
      </c>
      <c r="B8" s="748" t="s">
        <v>3730</v>
      </c>
      <c r="C8" s="748" t="s">
        <v>258</v>
      </c>
      <c r="D8" s="779">
        <v>45459</v>
      </c>
      <c r="E8" s="748">
        <f t="shared" si="1"/>
        <v>25</v>
      </c>
      <c r="F8" s="779" t="str">
        <f t="shared" ca="1" si="0"/>
        <v>RECEIVED</v>
      </c>
      <c r="J8" s="639" t="s">
        <v>111</v>
      </c>
      <c r="K8" s="640"/>
    </row>
    <row r="9" spans="1:13" ht="15" thickBot="1">
      <c r="A9" s="748" t="s">
        <v>3502</v>
      </c>
      <c r="B9" s="748" t="s">
        <v>3732</v>
      </c>
      <c r="C9" s="748" t="s">
        <v>3572</v>
      </c>
      <c r="D9" s="779">
        <v>45506</v>
      </c>
      <c r="E9" s="748" t="str">
        <f t="shared" si="1"/>
        <v>40</v>
      </c>
      <c r="F9" s="779" t="str">
        <f t="shared" ca="1" si="0"/>
        <v>RECEIVED</v>
      </c>
      <c r="J9" s="641"/>
      <c r="K9" s="642"/>
    </row>
    <row r="10" spans="1:13">
      <c r="A10" s="748" t="s">
        <v>3503</v>
      </c>
      <c r="B10" s="748" t="s">
        <v>3733</v>
      </c>
      <c r="C10" s="748" t="s">
        <v>126</v>
      </c>
      <c r="D10" s="779">
        <v>45536</v>
      </c>
      <c r="E10" s="748" t="str">
        <f t="shared" si="1"/>
        <v>40</v>
      </c>
      <c r="F10" s="779" t="str">
        <f t="shared" ca="1" si="0"/>
        <v>NOT RECEIVED</v>
      </c>
    </row>
    <row r="11" spans="1:13">
      <c r="A11" s="748" t="s">
        <v>3505</v>
      </c>
      <c r="B11" s="748" t="s">
        <v>3734</v>
      </c>
      <c r="C11" s="748" t="s">
        <v>3573</v>
      </c>
      <c r="D11" s="779">
        <v>45540</v>
      </c>
      <c r="E11" s="748" t="str">
        <f t="shared" si="1"/>
        <v>40</v>
      </c>
      <c r="F11" s="779" t="str">
        <f t="shared" ca="1" si="0"/>
        <v>NOT RECEIVED</v>
      </c>
    </row>
    <row r="12" spans="1:13">
      <c r="A12" s="748" t="s">
        <v>137</v>
      </c>
      <c r="B12" s="748" t="s">
        <v>3735</v>
      </c>
      <c r="C12" s="748" t="s">
        <v>258</v>
      </c>
      <c r="D12" s="779">
        <v>45534</v>
      </c>
      <c r="E12" s="748">
        <f t="shared" si="1"/>
        <v>25</v>
      </c>
      <c r="F12" s="779" t="str">
        <f t="shared" ca="1" si="0"/>
        <v>NOT RECEIVED</v>
      </c>
    </row>
    <row r="13" spans="1:13">
      <c r="A13" s="748" t="s">
        <v>3626</v>
      </c>
      <c r="B13" s="748" t="s">
        <v>3736</v>
      </c>
      <c r="C13" s="748" t="s">
        <v>3797</v>
      </c>
      <c r="D13" s="779">
        <v>45563</v>
      </c>
      <c r="E13" s="748" t="str">
        <f t="shared" si="1"/>
        <v>40</v>
      </c>
      <c r="F13" s="779" t="str">
        <f t="shared" ca="1" si="0"/>
        <v>NOT RECEIVED</v>
      </c>
    </row>
    <row r="14" spans="1:13">
      <c r="A14" s="748" t="s">
        <v>3737</v>
      </c>
      <c r="B14" s="748" t="s">
        <v>3738</v>
      </c>
      <c r="C14" s="748" t="s">
        <v>3798</v>
      </c>
      <c r="D14" s="779">
        <v>45514</v>
      </c>
      <c r="E14" s="748" t="str">
        <f t="shared" si="1"/>
        <v>40</v>
      </c>
      <c r="F14" s="779" t="str">
        <f t="shared" ca="1" si="0"/>
        <v>RECEIVED</v>
      </c>
    </row>
    <row r="15" spans="1:13">
      <c r="A15" s="200"/>
      <c r="B15" s="200"/>
      <c r="C15" s="200"/>
      <c r="D15" s="200"/>
      <c r="E15" s="200"/>
      <c r="F15" s="200"/>
    </row>
    <row r="16" spans="1:13">
      <c r="A16" s="200"/>
      <c r="B16" s="200"/>
      <c r="C16" s="200"/>
      <c r="D16" s="200"/>
      <c r="E16" s="200"/>
      <c r="F16" s="200"/>
    </row>
    <row r="17" spans="1:6">
      <c r="A17" s="200"/>
      <c r="B17" s="200"/>
      <c r="C17" s="200"/>
      <c r="D17" s="200"/>
      <c r="E17" s="780">
        <f ca="1">TODAY()</f>
        <v>45554</v>
      </c>
      <c r="F17" s="200" t="s">
        <v>3799</v>
      </c>
    </row>
    <row r="18" spans="1:6">
      <c r="A18" s="200"/>
      <c r="B18" s="200"/>
      <c r="C18" s="735" t="s">
        <v>258</v>
      </c>
      <c r="D18" s="735">
        <v>25</v>
      </c>
      <c r="E18" s="200" t="s">
        <v>3800</v>
      </c>
      <c r="F18" s="200" t="s">
        <v>3801</v>
      </c>
    </row>
    <row r="19" spans="1:6">
      <c r="A19" s="200"/>
      <c r="B19" s="200"/>
      <c r="C19" s="735" t="s">
        <v>3571</v>
      </c>
      <c r="D19" s="735">
        <v>30</v>
      </c>
      <c r="E19" s="200"/>
      <c r="F19" s="200"/>
    </row>
    <row r="20" spans="1:6">
      <c r="A20" s="200"/>
      <c r="B20" s="200"/>
      <c r="C20" s="735" t="s">
        <v>3802</v>
      </c>
      <c r="D20" s="735">
        <v>45</v>
      </c>
      <c r="E20" s="200"/>
      <c r="F20" s="200"/>
    </row>
    <row r="21" spans="1:6">
      <c r="A21" s="200"/>
      <c r="B21" s="200"/>
      <c r="C21" s="735" t="s">
        <v>3803</v>
      </c>
      <c r="D21" s="735">
        <v>40</v>
      </c>
      <c r="E21" s="200"/>
      <c r="F21" s="200"/>
    </row>
    <row r="22" spans="1:6">
      <c r="A22" s="200"/>
      <c r="B22" s="200"/>
      <c r="C22" s="200"/>
      <c r="D22" s="200"/>
      <c r="E22" s="200"/>
      <c r="F22" s="200"/>
    </row>
    <row r="23" spans="1:6">
      <c r="A23" s="200"/>
      <c r="B23" s="200"/>
      <c r="C23" s="200"/>
      <c r="D23" s="200"/>
      <c r="E23" s="200"/>
      <c r="F23" s="200"/>
    </row>
    <row r="24" spans="1:6">
      <c r="A24" s="200"/>
      <c r="B24" s="200"/>
      <c r="C24" s="200"/>
      <c r="D24" s="200"/>
      <c r="E24" s="200"/>
      <c r="F24" s="200"/>
    </row>
    <row r="25" spans="1:6">
      <c r="A25" s="200"/>
      <c r="B25" s="200"/>
      <c r="C25" s="200"/>
      <c r="D25" s="200"/>
      <c r="E25" s="200"/>
      <c r="F25" s="200"/>
    </row>
    <row r="26" spans="1:6">
      <c r="A26" s="200"/>
      <c r="B26" s="200"/>
      <c r="C26" s="200"/>
      <c r="D26" s="200"/>
      <c r="E26" s="200"/>
      <c r="F26" s="200"/>
    </row>
    <row r="27" spans="1:6">
      <c r="A27" s="200"/>
      <c r="B27" s="200"/>
      <c r="C27" s="200"/>
      <c r="D27" s="200"/>
      <c r="E27" s="200"/>
      <c r="F27" s="200"/>
    </row>
    <row r="28" spans="1:6">
      <c r="A28" s="200"/>
      <c r="B28" s="200"/>
      <c r="C28" s="200"/>
      <c r="D28" s="200"/>
      <c r="E28" s="200"/>
      <c r="F28" s="200"/>
    </row>
    <row r="29" spans="1:6">
      <c r="A29" s="200"/>
      <c r="B29" s="200"/>
      <c r="C29" s="200"/>
      <c r="D29" s="200"/>
      <c r="E29" s="200"/>
      <c r="F29" s="200"/>
    </row>
    <row r="30" spans="1:6">
      <c r="A30" s="200"/>
      <c r="B30" s="200"/>
      <c r="C30" s="200"/>
      <c r="D30" s="200"/>
      <c r="E30" s="200"/>
      <c r="F30" s="200"/>
    </row>
    <row r="31" spans="1:6">
      <c r="A31" s="200"/>
      <c r="B31" s="200"/>
      <c r="C31" s="200"/>
      <c r="D31" s="200"/>
      <c r="E31" s="200"/>
      <c r="F31" s="200"/>
    </row>
    <row r="32" spans="1:6">
      <c r="A32" s="200"/>
      <c r="B32" s="200"/>
      <c r="C32" s="200"/>
      <c r="D32" s="200"/>
      <c r="E32" s="200"/>
      <c r="F32" s="200"/>
    </row>
    <row r="33" spans="1:6">
      <c r="A33" s="200"/>
      <c r="B33" s="200"/>
      <c r="C33" s="200"/>
      <c r="D33" s="200"/>
      <c r="E33" s="200"/>
      <c r="F33" s="200"/>
    </row>
    <row r="34" spans="1:6">
      <c r="A34" s="200"/>
      <c r="B34" s="200"/>
      <c r="C34" s="200"/>
      <c r="D34" s="200"/>
      <c r="E34" s="200"/>
      <c r="F34" s="200"/>
    </row>
    <row r="35" spans="1:6">
      <c r="A35" s="200"/>
      <c r="B35" s="200"/>
      <c r="C35" s="200"/>
      <c r="D35" s="200"/>
      <c r="E35" s="200"/>
      <c r="F35" s="200"/>
    </row>
    <row r="36" spans="1:6">
      <c r="A36" s="200"/>
      <c r="B36" s="200"/>
      <c r="C36" s="200"/>
      <c r="D36" s="200"/>
      <c r="E36" s="200"/>
      <c r="F36" s="200"/>
    </row>
    <row r="37" spans="1:6">
      <c r="A37" s="200"/>
      <c r="B37" s="200"/>
      <c r="C37" s="200"/>
      <c r="D37" s="200"/>
      <c r="E37" s="200"/>
      <c r="F37" s="200"/>
    </row>
    <row r="38" spans="1:6">
      <c r="A38" s="200"/>
      <c r="B38" s="200"/>
      <c r="C38" s="200"/>
      <c r="D38" s="200"/>
      <c r="E38" s="200"/>
      <c r="F38" s="200"/>
    </row>
    <row r="39" spans="1:6">
      <c r="A39" s="200"/>
      <c r="B39" s="200"/>
      <c r="C39" s="200"/>
      <c r="D39" s="200"/>
      <c r="E39" s="200"/>
      <c r="F39" s="200"/>
    </row>
  </sheetData>
  <mergeCells count="2">
    <mergeCell ref="J8:K9"/>
    <mergeCell ref="I2:M4"/>
  </mergeCells>
  <hyperlinks>
    <hyperlink ref="J8" location="Sheet1!A1" display="Sheet1!A1" xr:uid="{6866E8D7-0933-40CB-ABDA-73E9F05ED448}"/>
  </hyperlinks>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476D1E-F96F-417B-9686-6EA47C64F359}">
  <dimension ref="A1:L13"/>
  <sheetViews>
    <sheetView workbookViewId="0">
      <selection activeCell="K10" sqref="K10:L11"/>
    </sheetView>
  </sheetViews>
  <sheetFormatPr defaultRowHeight="14.4"/>
  <cols>
    <col min="1" max="1" width="10.109375" bestFit="1" customWidth="1"/>
    <col min="8" max="8" width="12.88671875" bestFit="1" customWidth="1"/>
    <col min="9" max="9" width="13.88671875" bestFit="1" customWidth="1"/>
  </cols>
  <sheetData>
    <row r="1" spans="1:12" ht="14.4" customHeight="1">
      <c r="A1" s="8" t="s">
        <v>3805</v>
      </c>
      <c r="B1" s="8" t="s">
        <v>123</v>
      </c>
      <c r="C1" s="8" t="s">
        <v>3806</v>
      </c>
      <c r="D1" s="8" t="s">
        <v>3807</v>
      </c>
      <c r="F1" s="786" t="s">
        <v>3824</v>
      </c>
      <c r="G1" s="787"/>
      <c r="H1" s="787"/>
      <c r="I1" s="787"/>
      <c r="J1" s="787"/>
      <c r="K1" s="788"/>
    </row>
    <row r="2" spans="1:12">
      <c r="A2" s="10" t="s">
        <v>3808</v>
      </c>
      <c r="B2" s="10">
        <v>15000</v>
      </c>
      <c r="C2" s="10" t="s">
        <v>3809</v>
      </c>
      <c r="D2" s="796">
        <f t="shared" ref="D2:D13" si="0">VLOOKUP(B2,$G$7:$I$13,IF(C2="YES",2,3),1)</f>
        <v>0.12</v>
      </c>
      <c r="F2" s="789"/>
      <c r="G2" s="790"/>
      <c r="H2" s="790"/>
      <c r="I2" s="790"/>
      <c r="J2" s="790"/>
      <c r="K2" s="791"/>
    </row>
    <row r="3" spans="1:12" ht="15" thickBot="1">
      <c r="A3" s="10" t="s">
        <v>3810</v>
      </c>
      <c r="B3" s="10">
        <v>37000</v>
      </c>
      <c r="C3" s="10" t="s">
        <v>3809</v>
      </c>
      <c r="D3" s="796">
        <f t="shared" si="0"/>
        <v>0.2</v>
      </c>
      <c r="F3" s="792"/>
      <c r="G3" s="793"/>
      <c r="H3" s="793"/>
      <c r="I3" s="793"/>
      <c r="J3" s="793"/>
      <c r="K3" s="794"/>
    </row>
    <row r="4" spans="1:12">
      <c r="A4" s="10" t="s">
        <v>3811</v>
      </c>
      <c r="B4" s="10">
        <v>9500</v>
      </c>
      <c r="C4" s="10" t="s">
        <v>3809</v>
      </c>
      <c r="D4" s="796">
        <f t="shared" si="0"/>
        <v>0.08</v>
      </c>
    </row>
    <row r="5" spans="1:12">
      <c r="A5" s="10" t="s">
        <v>3812</v>
      </c>
      <c r="B5" s="10">
        <v>23000</v>
      </c>
      <c r="C5" s="10" t="s">
        <v>3813</v>
      </c>
      <c r="D5" s="796">
        <f t="shared" si="0"/>
        <v>0.18</v>
      </c>
    </row>
    <row r="6" spans="1:12">
      <c r="A6" s="10" t="s">
        <v>3814</v>
      </c>
      <c r="B6" s="10">
        <v>22500</v>
      </c>
      <c r="C6" s="10" t="s">
        <v>3813</v>
      </c>
      <c r="D6" s="796">
        <f t="shared" si="0"/>
        <v>0.18</v>
      </c>
      <c r="G6" s="795" t="s">
        <v>3815</v>
      </c>
      <c r="H6" s="795" t="s">
        <v>3816</v>
      </c>
      <c r="I6" s="795" t="s">
        <v>3817</v>
      </c>
    </row>
    <row r="7" spans="1:12">
      <c r="A7" s="10" t="s">
        <v>135</v>
      </c>
      <c r="B7" s="10">
        <v>14000</v>
      </c>
      <c r="C7" s="10" t="s">
        <v>3809</v>
      </c>
      <c r="D7" s="796">
        <f t="shared" si="0"/>
        <v>0.08</v>
      </c>
      <c r="G7" s="97">
        <v>0</v>
      </c>
      <c r="H7" s="785">
        <v>0</v>
      </c>
      <c r="I7" s="785">
        <v>0</v>
      </c>
    </row>
    <row r="8" spans="1:12">
      <c r="A8" s="10" t="s">
        <v>3818</v>
      </c>
      <c r="B8" s="10">
        <v>13500</v>
      </c>
      <c r="C8" s="10" t="s">
        <v>3809</v>
      </c>
      <c r="D8" s="796">
        <f t="shared" si="0"/>
        <v>0.08</v>
      </c>
      <c r="G8" s="97">
        <v>6000</v>
      </c>
      <c r="H8" s="785">
        <v>0.08</v>
      </c>
      <c r="I8" s="785">
        <v>0.12</v>
      </c>
    </row>
    <row r="9" spans="1:12" ht="15" thickBot="1">
      <c r="A9" s="10" t="s">
        <v>3819</v>
      </c>
      <c r="B9" s="10">
        <v>28000</v>
      </c>
      <c r="C9" s="10" t="s">
        <v>3809</v>
      </c>
      <c r="D9" s="796">
        <f t="shared" si="0"/>
        <v>0.15</v>
      </c>
      <c r="G9" s="97">
        <v>15000</v>
      </c>
      <c r="H9" s="785">
        <v>0.12</v>
      </c>
      <c r="I9" s="785">
        <v>0.18</v>
      </c>
    </row>
    <row r="10" spans="1:12">
      <c r="A10" s="10" t="s">
        <v>3820</v>
      </c>
      <c r="B10" s="10">
        <v>34000</v>
      </c>
      <c r="C10" s="10" t="s">
        <v>3809</v>
      </c>
      <c r="D10" s="796">
        <f t="shared" si="0"/>
        <v>0.2</v>
      </c>
      <c r="G10" s="97">
        <v>23500</v>
      </c>
      <c r="H10" s="785">
        <v>0.15</v>
      </c>
      <c r="I10" s="785">
        <v>0.23</v>
      </c>
      <c r="K10" s="639" t="s">
        <v>111</v>
      </c>
      <c r="L10" s="640"/>
    </row>
    <row r="11" spans="1:12" ht="15" thickBot="1">
      <c r="A11" s="10" t="s">
        <v>3821</v>
      </c>
      <c r="B11" s="10">
        <v>125000</v>
      </c>
      <c r="C11" s="10" t="s">
        <v>3813</v>
      </c>
      <c r="D11" s="796">
        <f t="shared" si="0"/>
        <v>0.42</v>
      </c>
      <c r="G11" s="97">
        <v>31000</v>
      </c>
      <c r="H11" s="785">
        <v>0.2</v>
      </c>
      <c r="I11" s="785">
        <v>0.3</v>
      </c>
      <c r="K11" s="641"/>
      <c r="L11" s="642"/>
    </row>
    <row r="12" spans="1:12">
      <c r="A12" s="10" t="s">
        <v>3822</v>
      </c>
      <c r="B12" s="10">
        <v>75000</v>
      </c>
      <c r="C12" s="10" t="s">
        <v>3813</v>
      </c>
      <c r="D12" s="796">
        <f t="shared" si="0"/>
        <v>0.42</v>
      </c>
      <c r="G12" s="97">
        <v>41000</v>
      </c>
      <c r="H12" s="785">
        <v>0.24</v>
      </c>
      <c r="I12" s="785">
        <v>0.35</v>
      </c>
    </row>
    <row r="13" spans="1:12">
      <c r="A13" s="10" t="s">
        <v>3823</v>
      </c>
      <c r="B13" s="10">
        <v>430000</v>
      </c>
      <c r="C13" s="10" t="s">
        <v>3809</v>
      </c>
      <c r="D13" s="796">
        <f t="shared" si="0"/>
        <v>0.28000000000000003</v>
      </c>
      <c r="G13" s="97">
        <v>55000</v>
      </c>
      <c r="H13" s="785">
        <v>0.28000000000000003</v>
      </c>
      <c r="I13" s="785">
        <v>0.42</v>
      </c>
    </row>
  </sheetData>
  <mergeCells count="2">
    <mergeCell ref="K10:L11"/>
    <mergeCell ref="F1:K3"/>
  </mergeCells>
  <hyperlinks>
    <hyperlink ref="K10" location="Sheet1!A1" display="Sheet1!A1" xr:uid="{60C1A6D8-C6CA-4FC7-9AB1-D5FA2FDB1705}"/>
  </hyperlinks>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8AA056-0A54-4590-AED7-CC1459E0917B}">
  <dimension ref="A1:L11"/>
  <sheetViews>
    <sheetView workbookViewId="0">
      <selection activeCell="K10" sqref="K10:L11"/>
    </sheetView>
  </sheetViews>
  <sheetFormatPr defaultRowHeight="14.4"/>
  <cols>
    <col min="1" max="1" width="16" bestFit="1" customWidth="1"/>
    <col min="2" max="2" width="19.109375" bestFit="1" customWidth="1"/>
    <col min="3" max="3" width="14.109375" bestFit="1" customWidth="1"/>
    <col min="4" max="4" width="16.44140625" bestFit="1" customWidth="1"/>
  </cols>
  <sheetData>
    <row r="1" spans="1:12" ht="15" thickBot="1">
      <c r="A1" s="797" t="s">
        <v>3828</v>
      </c>
      <c r="B1" s="797" t="s">
        <v>186</v>
      </c>
      <c r="C1" s="797" t="s">
        <v>3829</v>
      </c>
      <c r="D1" s="797" t="s">
        <v>3830</v>
      </c>
    </row>
    <row r="2" spans="1:12" ht="14.4" customHeight="1">
      <c r="A2" s="97" t="s">
        <v>3831</v>
      </c>
      <c r="B2" s="97">
        <v>1</v>
      </c>
      <c r="C2" s="97" t="s">
        <v>3171</v>
      </c>
      <c r="D2" s="97" t="str">
        <f>IF(VLOOKUP(C2,$A$7:$B$10,2,0)="YES","REQUIRED","NOT")</f>
        <v>NOT</v>
      </c>
      <c r="F2" s="799" t="s">
        <v>3837</v>
      </c>
      <c r="G2" s="800"/>
      <c r="H2" s="800"/>
      <c r="I2" s="800"/>
      <c r="J2" s="801"/>
    </row>
    <row r="3" spans="1:12">
      <c r="A3" s="97" t="s">
        <v>3832</v>
      </c>
      <c r="B3" s="97">
        <v>2</v>
      </c>
      <c r="C3" s="97" t="s">
        <v>3170</v>
      </c>
      <c r="D3" s="97" t="str">
        <f>IF(VLOOKUP(C3,$A$7:$B$10,2,0)="YES","REQUIRED","NOT")</f>
        <v>REQUIRED</v>
      </c>
      <c r="F3" s="802"/>
      <c r="G3" s="803"/>
      <c r="H3" s="803"/>
      <c r="I3" s="803"/>
      <c r="J3" s="804"/>
    </row>
    <row r="4" spans="1:12">
      <c r="A4" s="97" t="s">
        <v>3833</v>
      </c>
      <c r="B4" s="97">
        <v>3</v>
      </c>
      <c r="C4" s="97" t="s">
        <v>3168</v>
      </c>
      <c r="D4" s="97" t="str">
        <f>IF(VLOOKUP(C4,$A$7:$B$10,2,0)="YES","REQUIRED","NOT")</f>
        <v>REQUIRED</v>
      </c>
      <c r="F4" s="802"/>
      <c r="G4" s="803"/>
      <c r="H4" s="803"/>
      <c r="I4" s="803"/>
      <c r="J4" s="804"/>
    </row>
    <row r="5" spans="1:12" ht="15" thickBot="1">
      <c r="A5" s="97" t="s">
        <v>3834</v>
      </c>
      <c r="B5" s="97">
        <v>4</v>
      </c>
      <c r="C5" s="97" t="s">
        <v>3171</v>
      </c>
      <c r="D5" s="97" t="str">
        <f>IF(VLOOKUP(C5,$A$7:$B$10,2,0)="YES","REQUIRED","NOT")</f>
        <v>NOT</v>
      </c>
      <c r="F5" s="805"/>
      <c r="G5" s="806"/>
      <c r="H5" s="806"/>
      <c r="I5" s="806"/>
      <c r="J5" s="807"/>
    </row>
    <row r="7" spans="1:12">
      <c r="A7" s="797" t="s">
        <v>3835</v>
      </c>
      <c r="B7" s="798" t="s">
        <v>3836</v>
      </c>
    </row>
    <row r="8" spans="1:12">
      <c r="A8" s="97" t="s">
        <v>3171</v>
      </c>
      <c r="B8" s="47" t="s">
        <v>3813</v>
      </c>
    </row>
    <row r="9" spans="1:12" ht="15" thickBot="1">
      <c r="A9" s="97" t="s">
        <v>3170</v>
      </c>
      <c r="B9" s="47" t="s">
        <v>3809</v>
      </c>
    </row>
    <row r="10" spans="1:12">
      <c r="A10" s="97" t="s">
        <v>3168</v>
      </c>
      <c r="B10" s="47" t="s">
        <v>3809</v>
      </c>
      <c r="K10" s="639" t="s">
        <v>111</v>
      </c>
      <c r="L10" s="640"/>
    </row>
    <row r="11" spans="1:12" ht="15" thickBot="1">
      <c r="K11" s="641"/>
      <c r="L11" s="642"/>
    </row>
  </sheetData>
  <mergeCells count="2">
    <mergeCell ref="K10:L11"/>
    <mergeCell ref="F2:J5"/>
  </mergeCells>
  <hyperlinks>
    <hyperlink ref="K10" location="Sheet1!A1" display="Sheet1!A1" xr:uid="{6F099E17-4DF4-4EF2-B434-0B1A5039B3AB}"/>
  </hyperlinks>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176160-6911-425A-874A-635327F183FD}">
  <dimension ref="A1:L12"/>
  <sheetViews>
    <sheetView workbookViewId="0">
      <selection activeCell="K10" sqref="K10:L11"/>
    </sheetView>
  </sheetViews>
  <sheetFormatPr defaultRowHeight="14.4"/>
  <sheetData>
    <row r="1" spans="1:12">
      <c r="A1" s="200"/>
    </row>
    <row r="4" spans="1:12">
      <c r="A4" s="795" t="s">
        <v>3840</v>
      </c>
      <c r="B4" s="795" t="s">
        <v>51</v>
      </c>
      <c r="C4" s="795" t="s">
        <v>3841</v>
      </c>
      <c r="D4" s="795" t="s">
        <v>3842</v>
      </c>
      <c r="G4" s="808" t="s">
        <v>3843</v>
      </c>
      <c r="H4" s="808"/>
      <c r="I4" s="808"/>
      <c r="J4" s="808"/>
    </row>
    <row r="5" spans="1:12">
      <c r="A5" s="748">
        <v>101</v>
      </c>
      <c r="B5" s="748" t="s">
        <v>3808</v>
      </c>
      <c r="C5" s="748">
        <v>88</v>
      </c>
      <c r="D5" s="748">
        <v>78</v>
      </c>
      <c r="G5" s="808"/>
      <c r="H5" s="808"/>
      <c r="I5" s="808"/>
      <c r="J5" s="808"/>
    </row>
    <row r="6" spans="1:12">
      <c r="A6" s="748">
        <v>102</v>
      </c>
      <c r="B6" s="748" t="s">
        <v>3810</v>
      </c>
      <c r="C6" s="748">
        <v>35</v>
      </c>
      <c r="D6" s="748">
        <v>79</v>
      </c>
      <c r="G6" s="808"/>
      <c r="H6" s="808"/>
      <c r="I6" s="808"/>
      <c r="J6" s="808"/>
    </row>
    <row r="7" spans="1:12">
      <c r="A7" s="748">
        <v>103</v>
      </c>
      <c r="B7" s="748" t="s">
        <v>3811</v>
      </c>
      <c r="C7" s="748">
        <v>60</v>
      </c>
      <c r="D7" s="748">
        <v>36</v>
      </c>
      <c r="G7" s="808"/>
      <c r="H7" s="808"/>
      <c r="I7" s="808"/>
      <c r="J7" s="808"/>
    </row>
    <row r="8" spans="1:12">
      <c r="A8" s="748">
        <v>104</v>
      </c>
      <c r="B8" s="748" t="s">
        <v>3812</v>
      </c>
      <c r="C8" s="748">
        <v>49</v>
      </c>
      <c r="D8" s="748">
        <v>60</v>
      </c>
      <c r="G8" s="808"/>
      <c r="H8" s="808"/>
      <c r="I8" s="808"/>
      <c r="J8" s="808"/>
    </row>
    <row r="9" spans="1:12" ht="15" thickBot="1">
      <c r="A9" s="748">
        <v>105</v>
      </c>
      <c r="B9" s="748" t="s">
        <v>3814</v>
      </c>
      <c r="C9" s="748">
        <v>73</v>
      </c>
      <c r="D9" s="748">
        <v>79</v>
      </c>
    </row>
    <row r="10" spans="1:12">
      <c r="K10" s="639" t="s">
        <v>111</v>
      </c>
      <c r="L10" s="640"/>
    </row>
    <row r="11" spans="1:12" ht="15" thickBot="1">
      <c r="B11" s="747" t="s">
        <v>3844</v>
      </c>
      <c r="C11" s="747">
        <v>103</v>
      </c>
      <c r="K11" s="641"/>
      <c r="L11" s="642"/>
    </row>
    <row r="12" spans="1:12">
      <c r="B12" s="747" t="s">
        <v>3845</v>
      </c>
      <c r="C12" s="249">
        <f>SUM(VLOOKUP($C$11,$A$5:$D$9,3,0),VLOOKUP($C$11,$A$5:$D$9,4,0))</f>
        <v>96</v>
      </c>
    </row>
  </sheetData>
  <mergeCells count="2">
    <mergeCell ref="K10:L11"/>
    <mergeCell ref="G4:J8"/>
  </mergeCells>
  <dataValidations count="1">
    <dataValidation type="list" allowBlank="1" showInputMessage="1" showErrorMessage="1" sqref="C11" xr:uid="{2F4287BF-9434-475F-A5F9-D76AD44C71A6}">
      <formula1>$A$6:$A$10</formula1>
    </dataValidation>
  </dataValidations>
  <hyperlinks>
    <hyperlink ref="K10" location="Sheet1!A1" display="Sheet1!A1" xr:uid="{54551597-F066-41DD-B4C1-EB4DBC897CC3}"/>
  </hyperlinks>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13E571-2D25-4181-9E8D-FC1DFE423C5A}">
  <dimension ref="A1:L14"/>
  <sheetViews>
    <sheetView workbookViewId="0">
      <selection activeCell="K10" sqref="K10:L11"/>
    </sheetView>
  </sheetViews>
  <sheetFormatPr defaultColWidth="12" defaultRowHeight="14.4"/>
  <cols>
    <col min="1" max="1" width="8.88671875"/>
    <col min="2" max="2" width="20.33203125" bestFit="1" customWidth="1"/>
    <col min="3" max="3" width="12" bestFit="1" customWidth="1"/>
    <col min="4" max="4" width="14.33203125" bestFit="1" customWidth="1"/>
    <col min="5" max="5" width="12.88671875" bestFit="1" customWidth="1"/>
  </cols>
  <sheetData>
    <row r="1" spans="1:12">
      <c r="A1" s="795" t="s">
        <v>51</v>
      </c>
      <c r="B1" s="795" t="s">
        <v>3871</v>
      </c>
      <c r="C1" s="795" t="s">
        <v>27</v>
      </c>
      <c r="D1" s="795" t="s">
        <v>28</v>
      </c>
    </row>
    <row r="2" spans="1:12">
      <c r="A2" s="97" t="s">
        <v>3819</v>
      </c>
      <c r="B2" s="97">
        <v>326</v>
      </c>
      <c r="C2" s="97">
        <v>792</v>
      </c>
      <c r="D2" s="97">
        <v>494</v>
      </c>
    </row>
    <row r="3" spans="1:12">
      <c r="A3" s="97" t="s">
        <v>3820</v>
      </c>
      <c r="B3" s="97">
        <v>636</v>
      </c>
      <c r="C3" s="97">
        <v>978</v>
      </c>
      <c r="D3" s="97">
        <v>299</v>
      </c>
      <c r="F3" s="814" t="s">
        <v>3877</v>
      </c>
      <c r="G3" s="814"/>
      <c r="H3" s="814"/>
      <c r="I3" s="814"/>
    </row>
    <row r="4" spans="1:12">
      <c r="A4" s="97" t="s">
        <v>3872</v>
      </c>
      <c r="B4" s="97">
        <v>290</v>
      </c>
      <c r="C4" s="97">
        <v>290</v>
      </c>
      <c r="D4" s="97">
        <v>989</v>
      </c>
      <c r="F4" s="814"/>
      <c r="G4" s="814"/>
      <c r="H4" s="814"/>
      <c r="I4" s="814"/>
    </row>
    <row r="5" spans="1:12">
      <c r="A5" s="97" t="s">
        <v>3873</v>
      </c>
      <c r="B5" s="97">
        <v>632</v>
      </c>
      <c r="C5" s="97">
        <v>857</v>
      </c>
      <c r="D5" s="97">
        <v>793</v>
      </c>
      <c r="F5" s="814"/>
      <c r="G5" s="814"/>
      <c r="H5" s="814"/>
      <c r="I5" s="814"/>
    </row>
    <row r="6" spans="1:12">
      <c r="A6" s="97" t="s">
        <v>3874</v>
      </c>
      <c r="B6" s="97">
        <v>811</v>
      </c>
      <c r="C6" s="97">
        <v>363</v>
      </c>
      <c r="D6" s="97">
        <v>974</v>
      </c>
      <c r="F6" s="814"/>
      <c r="G6" s="814"/>
      <c r="H6" s="814"/>
      <c r="I6" s="814"/>
    </row>
    <row r="7" spans="1:12">
      <c r="A7" s="97" t="s">
        <v>3875</v>
      </c>
      <c r="B7" s="97">
        <v>155</v>
      </c>
      <c r="C7" s="97">
        <v>184</v>
      </c>
      <c r="D7" s="97">
        <v>152</v>
      </c>
    </row>
    <row r="8" spans="1:12">
      <c r="A8" s="97" t="s">
        <v>3876</v>
      </c>
      <c r="B8" s="97">
        <v>150</v>
      </c>
      <c r="C8" s="97">
        <v>751</v>
      </c>
      <c r="D8" s="97">
        <v>856</v>
      </c>
    </row>
    <row r="9" spans="1:12" ht="15" thickBot="1">
      <c r="A9" s="97" t="s">
        <v>3262</v>
      </c>
      <c r="B9" s="97">
        <v>161</v>
      </c>
      <c r="C9" s="97">
        <v>821</v>
      </c>
      <c r="D9" s="97">
        <v>710</v>
      </c>
    </row>
    <row r="10" spans="1:12">
      <c r="A10" s="97" t="s">
        <v>3810</v>
      </c>
      <c r="B10" s="97">
        <v>440</v>
      </c>
      <c r="C10" s="97">
        <v>498</v>
      </c>
      <c r="D10" s="97">
        <v>387</v>
      </c>
      <c r="K10" s="639" t="s">
        <v>111</v>
      </c>
      <c r="L10" s="640"/>
    </row>
    <row r="11" spans="1:12" ht="15" thickBot="1">
      <c r="K11" s="641"/>
      <c r="L11" s="642"/>
    </row>
    <row r="12" spans="1:12" ht="15" thickBot="1"/>
    <row r="13" spans="1:12">
      <c r="B13" s="810" t="s">
        <v>51</v>
      </c>
      <c r="C13" s="811" t="s">
        <v>39</v>
      </c>
    </row>
    <row r="14" spans="1:12" ht="15" thickBot="1">
      <c r="B14" s="812" t="s">
        <v>3820</v>
      </c>
      <c r="C14" s="813">
        <f>SUM(VLOOKUP(B14,A1:D10,{2,3,4},0))</f>
        <v>636</v>
      </c>
    </row>
  </sheetData>
  <mergeCells count="2">
    <mergeCell ref="K10:L11"/>
    <mergeCell ref="F3:I6"/>
  </mergeCells>
  <hyperlinks>
    <hyperlink ref="K10" location="Sheet1!A1" display="Sheet1!A1" xr:uid="{96D3186B-6EDF-457A-8BAE-1DCF481A28FA}"/>
  </hyperlinks>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BF2A0B-2E75-43E1-96A5-B8E466CF0F7D}">
  <dimension ref="A1:O53"/>
  <sheetViews>
    <sheetView workbookViewId="0">
      <selection activeCell="N14" sqref="N14:O15"/>
    </sheetView>
  </sheetViews>
  <sheetFormatPr defaultRowHeight="14.4"/>
  <cols>
    <col min="1" max="1" width="20" bestFit="1" customWidth="1"/>
    <col min="2" max="2" width="19" bestFit="1" customWidth="1"/>
    <col min="3" max="3" width="7.44140625" bestFit="1" customWidth="1"/>
    <col min="4" max="4" width="10.44140625" bestFit="1" customWidth="1"/>
    <col min="5" max="5" width="13.5546875" bestFit="1" customWidth="1"/>
    <col min="6" max="6" width="11.88671875" bestFit="1" customWidth="1"/>
    <col min="8" max="8" width="6.33203125" bestFit="1" customWidth="1"/>
    <col min="9" max="9" width="7.44140625" bestFit="1" customWidth="1"/>
    <col min="10" max="10" width="10.44140625" bestFit="1" customWidth="1"/>
    <col min="11" max="11" width="13.5546875" bestFit="1" customWidth="1"/>
    <col min="12" max="12" width="11" bestFit="1" customWidth="1"/>
  </cols>
  <sheetData>
    <row r="1" spans="1:15">
      <c r="A1" s="815" t="s">
        <v>3879</v>
      </c>
      <c r="B1" s="816" t="s">
        <v>51</v>
      </c>
      <c r="C1" s="817" t="s">
        <v>123</v>
      </c>
      <c r="D1" s="809" t="s">
        <v>3722</v>
      </c>
      <c r="E1" s="809" t="s">
        <v>3487</v>
      </c>
      <c r="F1" s="809" t="s">
        <v>121</v>
      </c>
    </row>
    <row r="2" spans="1:15">
      <c r="A2" t="str">
        <f>B2&amp;COUNTIF($B$2:B2,B2)</f>
        <v>ANIRUDDHA SHARMA1</v>
      </c>
      <c r="B2" s="47" t="s">
        <v>3852</v>
      </c>
      <c r="C2" s="47">
        <v>3340</v>
      </c>
      <c r="D2" s="47" t="s">
        <v>3853</v>
      </c>
      <c r="E2" s="47" t="s">
        <v>42</v>
      </c>
      <c r="F2" s="47" t="s">
        <v>126</v>
      </c>
    </row>
    <row r="3" spans="1:15">
      <c r="A3" t="str">
        <f>B3&amp;COUNTIF($B$2:B3,B3)</f>
        <v>SURAJ KUMAR1</v>
      </c>
      <c r="B3" s="47" t="s">
        <v>3854</v>
      </c>
      <c r="C3" s="47">
        <v>9393</v>
      </c>
      <c r="D3" s="47" t="s">
        <v>3855</v>
      </c>
      <c r="E3" s="47" t="s">
        <v>191</v>
      </c>
      <c r="F3" s="47" t="s">
        <v>3573</v>
      </c>
      <c r="H3" s="809" t="s">
        <v>51</v>
      </c>
      <c r="I3" s="817" t="s">
        <v>123</v>
      </c>
      <c r="J3" s="809" t="s">
        <v>3722</v>
      </c>
      <c r="K3" s="809" t="s">
        <v>3487</v>
      </c>
      <c r="L3" s="809" t="s">
        <v>121</v>
      </c>
    </row>
    <row r="4" spans="1:15">
      <c r="A4" t="str">
        <f>B4&amp;COUNTIF($B$2:B4,B4)</f>
        <v>VIMAL MAURYA1</v>
      </c>
      <c r="B4" s="47" t="s">
        <v>3856</v>
      </c>
      <c r="C4" s="47">
        <v>8649</v>
      </c>
      <c r="D4" s="47" t="s">
        <v>3857</v>
      </c>
      <c r="E4" s="47" t="s">
        <v>195</v>
      </c>
      <c r="F4" s="47" t="s">
        <v>3880</v>
      </c>
      <c r="H4" s="47" t="s">
        <v>2227</v>
      </c>
      <c r="I4" s="47">
        <f>IFERROR(VLOOKUP($H$4&amp;ROW(A1),$A$1:$F$53,COLUMN(C1),0),"")</f>
        <v>1459</v>
      </c>
      <c r="J4" s="47" t="str">
        <f t="shared" ref="J4:L19" si="0">IFERROR(VLOOKUP($H$4&amp;ROW(B1),$A$1:$F$53,COLUMN(D1),0),"")</f>
        <v>HDFC_1006</v>
      </c>
      <c r="K4" s="47" t="str">
        <f t="shared" si="0"/>
        <v>PROJECT</v>
      </c>
      <c r="L4" s="47" t="str">
        <f t="shared" si="0"/>
        <v>DELHI</v>
      </c>
    </row>
    <row r="5" spans="1:15">
      <c r="A5" t="str">
        <f>B5&amp;COUNTIF($B$2:B5,B5)</f>
        <v>SHRIYANSH1</v>
      </c>
      <c r="B5" s="47" t="s">
        <v>3858</v>
      </c>
      <c r="C5" s="47">
        <v>3469</v>
      </c>
      <c r="D5" s="47" t="s">
        <v>3859</v>
      </c>
      <c r="E5" s="47" t="s">
        <v>193</v>
      </c>
      <c r="F5" s="47" t="s">
        <v>3848</v>
      </c>
      <c r="H5" s="47"/>
      <c r="I5" s="47">
        <f t="shared" ref="I5:L21" si="1">IFERROR(VLOOKUP($H$4&amp;ROW(A2),$A$1:$F$53,COLUMN(C2),0),"")</f>
        <v>2013</v>
      </c>
      <c r="J5" s="47" t="str">
        <f t="shared" si="0"/>
        <v>HDFC_1012</v>
      </c>
      <c r="K5" s="47" t="str">
        <f t="shared" si="0"/>
        <v>HR</v>
      </c>
      <c r="L5" s="47" t="str">
        <f t="shared" si="0"/>
        <v>MUMBAI</v>
      </c>
    </row>
    <row r="6" spans="1:15">
      <c r="A6" t="str">
        <f>B6&amp;COUNTIF($B$2:B6,B6)</f>
        <v>ADARSH1</v>
      </c>
      <c r="B6" s="47" t="s">
        <v>3860</v>
      </c>
      <c r="C6" s="47">
        <v>8246</v>
      </c>
      <c r="D6" s="47" t="s">
        <v>3861</v>
      </c>
      <c r="E6" s="47" t="s">
        <v>104</v>
      </c>
      <c r="F6" s="47" t="s">
        <v>3849</v>
      </c>
      <c r="H6" s="47"/>
      <c r="I6" s="47">
        <f t="shared" si="1"/>
        <v>5000</v>
      </c>
      <c r="J6" s="47" t="str">
        <f t="shared" si="0"/>
        <v>HDFC_1018</v>
      </c>
      <c r="K6" s="47" t="str">
        <f t="shared" si="0"/>
        <v>HR</v>
      </c>
      <c r="L6" s="47" t="str">
        <f t="shared" si="0"/>
        <v>JAIPUR</v>
      </c>
    </row>
    <row r="7" spans="1:15">
      <c r="A7" t="str">
        <f>B7&amp;COUNTIF($B$2:B7,B7)</f>
        <v>AMIT1</v>
      </c>
      <c r="B7" s="47" t="s">
        <v>2227</v>
      </c>
      <c r="C7" s="47">
        <v>1459</v>
      </c>
      <c r="D7" s="47" t="s">
        <v>3862</v>
      </c>
      <c r="E7" s="47" t="s">
        <v>198</v>
      </c>
      <c r="F7" s="47" t="s">
        <v>258</v>
      </c>
      <c r="H7" s="47"/>
      <c r="I7" s="47">
        <f t="shared" si="1"/>
        <v>4705</v>
      </c>
      <c r="J7" s="47" t="str">
        <f t="shared" si="0"/>
        <v>HDFC_1024</v>
      </c>
      <c r="K7" s="47" t="str">
        <f t="shared" si="0"/>
        <v>FIN</v>
      </c>
      <c r="L7" s="47" t="str">
        <f t="shared" si="0"/>
        <v>CHENNAI</v>
      </c>
    </row>
    <row r="8" spans="1:15">
      <c r="A8" t="str">
        <f>B8&amp;COUNTIF($B$2:B8,B8)</f>
        <v>ANIRUDDHA SHARMA2</v>
      </c>
      <c r="B8" s="47" t="s">
        <v>3852</v>
      </c>
      <c r="C8" s="47">
        <v>6372</v>
      </c>
      <c r="D8" s="47" t="s">
        <v>3863</v>
      </c>
      <c r="E8" s="47" t="s">
        <v>42</v>
      </c>
      <c r="F8" s="47" t="s">
        <v>3850</v>
      </c>
      <c r="H8" s="47"/>
      <c r="I8" s="47">
        <f t="shared" si="1"/>
        <v>6822</v>
      </c>
      <c r="J8" s="47" t="str">
        <f t="shared" si="0"/>
        <v>HDFC_1030</v>
      </c>
      <c r="K8" s="47" t="str">
        <f t="shared" si="0"/>
        <v>ADMIN</v>
      </c>
      <c r="L8" s="47" t="str">
        <f t="shared" si="0"/>
        <v>LUCKNOW</v>
      </c>
    </row>
    <row r="9" spans="1:15">
      <c r="A9" t="str">
        <f>B9&amp;COUNTIF($B$2:B9,B9)</f>
        <v>SURAJ KUMAR2</v>
      </c>
      <c r="B9" s="47" t="s">
        <v>3854</v>
      </c>
      <c r="C9" s="47">
        <v>7627</v>
      </c>
      <c r="D9" s="47" t="s">
        <v>3864</v>
      </c>
      <c r="E9" s="47" t="s">
        <v>195</v>
      </c>
      <c r="F9" s="47" t="s">
        <v>3851</v>
      </c>
      <c r="H9" s="47"/>
      <c r="I9" s="47">
        <f t="shared" si="1"/>
        <v>9689</v>
      </c>
      <c r="J9" s="47" t="str">
        <f t="shared" si="0"/>
        <v>HDFC_1036</v>
      </c>
      <c r="K9" s="47" t="str">
        <f t="shared" si="0"/>
        <v>ADMIN</v>
      </c>
      <c r="L9" s="47" t="str">
        <f t="shared" si="0"/>
        <v>INDORE</v>
      </c>
    </row>
    <row r="10" spans="1:15" ht="14.4" customHeight="1">
      <c r="A10" t="str">
        <f>B10&amp;COUNTIF($B$2:B10,B10)</f>
        <v>VIMAL MAURYA2</v>
      </c>
      <c r="B10" s="47" t="s">
        <v>3856</v>
      </c>
      <c r="C10" s="47">
        <v>5036</v>
      </c>
      <c r="D10" s="47" t="s">
        <v>3865</v>
      </c>
      <c r="E10" s="47" t="s">
        <v>104</v>
      </c>
      <c r="F10" s="47" t="s">
        <v>3866</v>
      </c>
      <c r="H10" s="47"/>
      <c r="I10" s="47">
        <f t="shared" si="1"/>
        <v>4600</v>
      </c>
      <c r="J10" s="47" t="str">
        <f t="shared" si="0"/>
        <v>HDFC_1042</v>
      </c>
      <c r="K10" s="47" t="str">
        <f t="shared" si="0"/>
        <v>MIS</v>
      </c>
      <c r="L10" s="47" t="str">
        <f t="shared" si="0"/>
        <v>SULTANPUR</v>
      </c>
    </row>
    <row r="11" spans="1:15" ht="15" customHeight="1">
      <c r="A11" t="str">
        <f>B11&amp;COUNTIF($B$2:B11,B11)</f>
        <v>SHRIYANSH2</v>
      </c>
      <c r="B11" s="47" t="s">
        <v>3858</v>
      </c>
      <c r="C11" s="47">
        <v>8929</v>
      </c>
      <c r="D11" s="47" t="s">
        <v>3867</v>
      </c>
      <c r="E11" s="47" t="s">
        <v>191</v>
      </c>
      <c r="F11" s="47" t="s">
        <v>3868</v>
      </c>
      <c r="H11" s="47"/>
      <c r="I11" s="47">
        <f t="shared" si="1"/>
        <v>3263</v>
      </c>
      <c r="J11" s="47" t="str">
        <f t="shared" si="0"/>
        <v>HDFC_1048</v>
      </c>
      <c r="K11" s="47" t="str">
        <f t="shared" si="0"/>
        <v>MANAGEMENT</v>
      </c>
      <c r="L11" s="47" t="str">
        <f t="shared" si="0"/>
        <v>BHOPAL</v>
      </c>
    </row>
    <row r="12" spans="1:15">
      <c r="A12" t="str">
        <f>B12&amp;COUNTIF($B$2:B12,B12)</f>
        <v>ADARSH2</v>
      </c>
      <c r="B12" s="47" t="s">
        <v>3860</v>
      </c>
      <c r="C12" s="47">
        <v>4446</v>
      </c>
      <c r="D12" s="47" t="s">
        <v>3869</v>
      </c>
      <c r="E12" s="47" t="s">
        <v>193</v>
      </c>
      <c r="F12" s="47" t="s">
        <v>3870</v>
      </c>
      <c r="I12" t="str">
        <f t="shared" si="1"/>
        <v/>
      </c>
      <c r="J12" t="str">
        <f t="shared" si="0"/>
        <v/>
      </c>
      <c r="K12" t="str">
        <f t="shared" si="0"/>
        <v/>
      </c>
      <c r="L12" t="str">
        <f t="shared" si="0"/>
        <v/>
      </c>
    </row>
    <row r="13" spans="1:15" ht="15" thickBot="1">
      <c r="A13" t="str">
        <f>B13&amp;COUNTIF($B$2:B13,B13)</f>
        <v>AMIT2</v>
      </c>
      <c r="B13" s="47" t="s">
        <v>2227</v>
      </c>
      <c r="C13" s="47">
        <v>2013</v>
      </c>
      <c r="D13" s="47" t="s">
        <v>3881</v>
      </c>
      <c r="E13" s="47" t="s">
        <v>42</v>
      </c>
      <c r="F13" s="47" t="s">
        <v>129</v>
      </c>
      <c r="I13" t="str">
        <f t="shared" si="1"/>
        <v/>
      </c>
      <c r="J13" t="str">
        <f t="shared" si="0"/>
        <v/>
      </c>
      <c r="K13" t="str">
        <f t="shared" si="0"/>
        <v/>
      </c>
      <c r="L13" t="str">
        <f t="shared" si="0"/>
        <v/>
      </c>
    </row>
    <row r="14" spans="1:15">
      <c r="A14" t="str">
        <f>B14&amp;COUNTIF($B$2:B14,B14)</f>
        <v>ANIRUDDHA SHARMA3</v>
      </c>
      <c r="B14" s="47" t="s">
        <v>3852</v>
      </c>
      <c r="C14" s="47">
        <v>2930</v>
      </c>
      <c r="D14" s="47" t="s">
        <v>3882</v>
      </c>
      <c r="E14" s="47" t="s">
        <v>191</v>
      </c>
      <c r="F14" s="47" t="s">
        <v>3883</v>
      </c>
      <c r="I14" t="str">
        <f t="shared" si="1"/>
        <v/>
      </c>
      <c r="J14" t="str">
        <f t="shared" si="0"/>
        <v/>
      </c>
      <c r="K14" t="str">
        <f t="shared" si="0"/>
        <v/>
      </c>
      <c r="L14" t="str">
        <f t="shared" si="0"/>
        <v/>
      </c>
      <c r="N14" s="639" t="s">
        <v>111</v>
      </c>
      <c r="O14" s="640"/>
    </row>
    <row r="15" spans="1:15" ht="15" thickBot="1">
      <c r="A15" t="str">
        <f>B15&amp;COUNTIF($B$2:B15,B15)</f>
        <v>SURAJ KUMAR3</v>
      </c>
      <c r="B15" s="47" t="s">
        <v>3854</v>
      </c>
      <c r="C15" s="47">
        <v>7277</v>
      </c>
      <c r="D15" s="47" t="s">
        <v>3884</v>
      </c>
      <c r="E15" s="47" t="s">
        <v>195</v>
      </c>
      <c r="F15" s="47" t="s">
        <v>3885</v>
      </c>
      <c r="H15" s="364" t="s">
        <v>3886</v>
      </c>
      <c r="I15" s="364"/>
      <c r="J15" s="364"/>
      <c r="K15" s="364"/>
      <c r="L15" t="str">
        <f t="shared" si="0"/>
        <v/>
      </c>
      <c r="N15" s="641"/>
      <c r="O15" s="642"/>
    </row>
    <row r="16" spans="1:15">
      <c r="A16" t="str">
        <f>B16&amp;COUNTIF($B$2:B16,B16)</f>
        <v>VIMAL MAURYA3</v>
      </c>
      <c r="B16" s="47" t="s">
        <v>3856</v>
      </c>
      <c r="C16" s="47">
        <v>6712</v>
      </c>
      <c r="D16" s="47" t="s">
        <v>3887</v>
      </c>
      <c r="E16" s="47" t="s">
        <v>193</v>
      </c>
      <c r="F16" s="47" t="s">
        <v>3571</v>
      </c>
      <c r="H16" s="364"/>
      <c r="I16" s="364"/>
      <c r="J16" s="364"/>
      <c r="K16" s="364"/>
      <c r="L16" t="str">
        <f t="shared" si="0"/>
        <v/>
      </c>
    </row>
    <row r="17" spans="1:12">
      <c r="A17" t="str">
        <f>B17&amp;COUNTIF($B$2:B17,B17)</f>
        <v>SHRIYANSH3</v>
      </c>
      <c r="B17" s="47" t="s">
        <v>3858</v>
      </c>
      <c r="C17" s="47">
        <v>2895</v>
      </c>
      <c r="D17" s="47" t="s">
        <v>3888</v>
      </c>
      <c r="E17" s="47" t="s">
        <v>104</v>
      </c>
      <c r="F17" s="47" t="s">
        <v>3889</v>
      </c>
      <c r="H17" s="364"/>
      <c r="I17" s="364"/>
      <c r="J17" s="364"/>
      <c r="K17" s="364"/>
      <c r="L17" t="str">
        <f t="shared" si="0"/>
        <v/>
      </c>
    </row>
    <row r="18" spans="1:12">
      <c r="A18" t="str">
        <f>B18&amp;COUNTIF($B$2:B18,B18)</f>
        <v>ADARSH3</v>
      </c>
      <c r="B18" s="47" t="s">
        <v>3860</v>
      </c>
      <c r="C18" s="47">
        <v>9944</v>
      </c>
      <c r="D18" s="47" t="s">
        <v>3890</v>
      </c>
      <c r="E18" s="47" t="s">
        <v>198</v>
      </c>
      <c r="F18" s="47" t="s">
        <v>3891</v>
      </c>
      <c r="H18" s="364"/>
      <c r="I18" s="364"/>
      <c r="J18" s="364"/>
      <c r="K18" s="364"/>
      <c r="L18" t="str">
        <f t="shared" si="0"/>
        <v/>
      </c>
    </row>
    <row r="19" spans="1:12">
      <c r="A19" t="str">
        <f>B19&amp;COUNTIF($B$2:B19,B19)</f>
        <v>AMIT3</v>
      </c>
      <c r="B19" s="47" t="s">
        <v>2227</v>
      </c>
      <c r="C19" s="47">
        <v>5000</v>
      </c>
      <c r="D19" s="47" t="s">
        <v>3892</v>
      </c>
      <c r="E19" s="47" t="s">
        <v>42</v>
      </c>
      <c r="F19" s="47" t="s">
        <v>3893</v>
      </c>
      <c r="H19" s="364"/>
      <c r="I19" s="364"/>
      <c r="J19" s="364"/>
      <c r="K19" s="364"/>
      <c r="L19" t="str">
        <f t="shared" si="0"/>
        <v/>
      </c>
    </row>
    <row r="20" spans="1:12">
      <c r="A20" t="str">
        <f>B20&amp;COUNTIF($B$2:B20,B20)</f>
        <v>ANIRUDDHA SHARMA4</v>
      </c>
      <c r="B20" s="47" t="s">
        <v>3852</v>
      </c>
      <c r="C20" s="47">
        <v>7704</v>
      </c>
      <c r="D20" s="47" t="s">
        <v>3894</v>
      </c>
      <c r="E20" s="47" t="s">
        <v>195</v>
      </c>
      <c r="F20" s="47" t="s">
        <v>3895</v>
      </c>
      <c r="I20" t="str">
        <f t="shared" si="1"/>
        <v/>
      </c>
      <c r="J20" t="str">
        <f t="shared" si="1"/>
        <v/>
      </c>
      <c r="K20" t="str">
        <f t="shared" si="1"/>
        <v/>
      </c>
      <c r="L20" t="str">
        <f t="shared" si="1"/>
        <v/>
      </c>
    </row>
    <row r="21" spans="1:12">
      <c r="A21" t="str">
        <f>B21&amp;COUNTIF($B$2:B21,B21)</f>
        <v>SURAJ KUMAR4</v>
      </c>
      <c r="B21" s="47" t="s">
        <v>3854</v>
      </c>
      <c r="C21" s="47">
        <v>3860</v>
      </c>
      <c r="D21" s="47" t="s">
        <v>3896</v>
      </c>
      <c r="E21" s="47" t="s">
        <v>104</v>
      </c>
      <c r="F21" s="47" t="s">
        <v>126</v>
      </c>
      <c r="I21" t="str">
        <f t="shared" si="1"/>
        <v/>
      </c>
      <c r="J21" t="str">
        <f t="shared" si="1"/>
        <v/>
      </c>
      <c r="K21" t="str">
        <f t="shared" si="1"/>
        <v/>
      </c>
      <c r="L21" t="str">
        <f t="shared" si="1"/>
        <v/>
      </c>
    </row>
    <row r="22" spans="1:12">
      <c r="A22" t="str">
        <f>B22&amp;COUNTIF($B$2:B22,B22)</f>
        <v>VIMAL MAURYA4</v>
      </c>
      <c r="B22" s="47" t="s">
        <v>3856</v>
      </c>
      <c r="C22" s="47">
        <v>1777</v>
      </c>
      <c r="D22" s="47" t="s">
        <v>3897</v>
      </c>
      <c r="E22" s="47" t="s">
        <v>191</v>
      </c>
      <c r="F22" s="47" t="s">
        <v>3573</v>
      </c>
      <c r="I22" t="str">
        <f t="shared" ref="I22:L39" si="2">IFERROR(VLOOKUP($H$4&amp;ROW(A19),$A$1:$F$53,COLUMN(C20),0),"")</f>
        <v/>
      </c>
      <c r="J22" t="str">
        <f t="shared" si="2"/>
        <v/>
      </c>
      <c r="K22" t="str">
        <f t="shared" si="2"/>
        <v/>
      </c>
      <c r="L22" t="str">
        <f t="shared" si="2"/>
        <v/>
      </c>
    </row>
    <row r="23" spans="1:12">
      <c r="A23" t="str">
        <f>B23&amp;COUNTIF($B$2:B23,B23)</f>
        <v>SHRIYANSH4</v>
      </c>
      <c r="B23" s="47" t="s">
        <v>3858</v>
      </c>
      <c r="C23" s="47">
        <v>9995</v>
      </c>
      <c r="D23" s="47" t="s">
        <v>3898</v>
      </c>
      <c r="E23" s="47" t="s">
        <v>193</v>
      </c>
      <c r="F23" s="47" t="s">
        <v>189</v>
      </c>
      <c r="I23" t="str">
        <f t="shared" si="2"/>
        <v/>
      </c>
      <c r="J23" t="str">
        <f t="shared" si="2"/>
        <v/>
      </c>
      <c r="K23" t="str">
        <f t="shared" si="2"/>
        <v/>
      </c>
      <c r="L23" t="str">
        <f t="shared" si="2"/>
        <v/>
      </c>
    </row>
    <row r="24" spans="1:12">
      <c r="A24" t="str">
        <f>B24&amp;COUNTIF($B$2:B24,B24)</f>
        <v>ADARSH4</v>
      </c>
      <c r="B24" s="47" t="s">
        <v>3860</v>
      </c>
      <c r="C24" s="47">
        <v>5882</v>
      </c>
      <c r="D24" s="47" t="s">
        <v>3899</v>
      </c>
      <c r="E24" s="47" t="s">
        <v>42</v>
      </c>
      <c r="F24" s="47" t="s">
        <v>3848</v>
      </c>
      <c r="I24" t="str">
        <f t="shared" si="2"/>
        <v/>
      </c>
      <c r="J24" t="str">
        <f t="shared" si="2"/>
        <v/>
      </c>
      <c r="K24" t="str">
        <f t="shared" si="2"/>
        <v/>
      </c>
      <c r="L24" t="str">
        <f t="shared" si="2"/>
        <v/>
      </c>
    </row>
    <row r="25" spans="1:12">
      <c r="A25" t="str">
        <f>B25&amp;COUNTIF($B$2:B25,B25)</f>
        <v>AMIT4</v>
      </c>
      <c r="B25" s="47" t="s">
        <v>2227</v>
      </c>
      <c r="C25" s="47">
        <v>4705</v>
      </c>
      <c r="D25" s="47" t="s">
        <v>3900</v>
      </c>
      <c r="E25" s="47" t="s">
        <v>191</v>
      </c>
      <c r="F25" s="47" t="s">
        <v>3849</v>
      </c>
      <c r="I25" t="str">
        <f t="shared" si="2"/>
        <v/>
      </c>
      <c r="J25" t="str">
        <f t="shared" si="2"/>
        <v/>
      </c>
      <c r="K25" t="str">
        <f t="shared" si="2"/>
        <v/>
      </c>
      <c r="L25" t="str">
        <f t="shared" si="2"/>
        <v/>
      </c>
    </row>
    <row r="26" spans="1:12">
      <c r="A26" t="str">
        <f>B26&amp;COUNTIF($B$2:B26,B26)</f>
        <v>ANIRUDDHA SHARMA5</v>
      </c>
      <c r="B26" s="47" t="s">
        <v>3852</v>
      </c>
      <c r="C26" s="47">
        <v>9107</v>
      </c>
      <c r="D26" s="47" t="s">
        <v>3901</v>
      </c>
      <c r="E26" s="47" t="s">
        <v>195</v>
      </c>
      <c r="F26" s="47" t="s">
        <v>258</v>
      </c>
      <c r="I26" t="str">
        <f t="shared" si="2"/>
        <v/>
      </c>
      <c r="J26" t="str">
        <f t="shared" si="2"/>
        <v/>
      </c>
      <c r="K26" t="str">
        <f t="shared" si="2"/>
        <v/>
      </c>
      <c r="L26" t="str">
        <f t="shared" si="2"/>
        <v/>
      </c>
    </row>
    <row r="27" spans="1:12">
      <c r="A27" t="str">
        <f>B27&amp;COUNTIF($B$2:B27,B27)</f>
        <v>SURAJ KUMAR5</v>
      </c>
      <c r="B27" s="47" t="s">
        <v>3854</v>
      </c>
      <c r="C27" s="47">
        <v>8935</v>
      </c>
      <c r="D27" s="47" t="s">
        <v>3902</v>
      </c>
      <c r="E27" s="47" t="s">
        <v>193</v>
      </c>
      <c r="F27" s="47" t="s">
        <v>3850</v>
      </c>
      <c r="I27" t="str">
        <f t="shared" si="2"/>
        <v/>
      </c>
      <c r="J27" t="str">
        <f t="shared" si="2"/>
        <v/>
      </c>
      <c r="K27" t="str">
        <f t="shared" si="2"/>
        <v/>
      </c>
      <c r="L27" t="str">
        <f t="shared" si="2"/>
        <v/>
      </c>
    </row>
    <row r="28" spans="1:12">
      <c r="A28" t="str">
        <f>B28&amp;COUNTIF($B$2:B28,B28)</f>
        <v>VIMAL MAURYA5</v>
      </c>
      <c r="B28" s="47" t="s">
        <v>3856</v>
      </c>
      <c r="C28" s="47">
        <v>9030</v>
      </c>
      <c r="D28" s="47" t="s">
        <v>3903</v>
      </c>
      <c r="E28" s="47" t="s">
        <v>104</v>
      </c>
      <c r="F28" s="47" t="s">
        <v>3851</v>
      </c>
      <c r="I28" t="str">
        <f t="shared" si="2"/>
        <v/>
      </c>
      <c r="J28" t="str">
        <f t="shared" si="2"/>
        <v/>
      </c>
      <c r="K28" t="str">
        <f t="shared" si="2"/>
        <v/>
      </c>
      <c r="L28" t="str">
        <f t="shared" si="2"/>
        <v/>
      </c>
    </row>
    <row r="29" spans="1:12">
      <c r="A29" t="str">
        <f>B29&amp;COUNTIF($B$2:B29,B29)</f>
        <v>SHRIYANSH5</v>
      </c>
      <c r="B29" s="47" t="s">
        <v>3858</v>
      </c>
      <c r="C29" s="47">
        <v>7342</v>
      </c>
      <c r="D29" s="47" t="s">
        <v>3904</v>
      </c>
      <c r="E29" s="47" t="s">
        <v>198</v>
      </c>
      <c r="F29" s="47" t="s">
        <v>3866</v>
      </c>
      <c r="I29" t="str">
        <f t="shared" si="2"/>
        <v/>
      </c>
      <c r="J29" t="str">
        <f t="shared" si="2"/>
        <v/>
      </c>
      <c r="K29" t="str">
        <f t="shared" si="2"/>
        <v/>
      </c>
      <c r="L29" t="str">
        <f t="shared" si="2"/>
        <v/>
      </c>
    </row>
    <row r="30" spans="1:12">
      <c r="A30" t="str">
        <f>B30&amp;COUNTIF($B$2:B30,B30)</f>
        <v>ADARSH5</v>
      </c>
      <c r="B30" s="47" t="s">
        <v>3860</v>
      </c>
      <c r="C30" s="47">
        <v>7728</v>
      </c>
      <c r="D30" s="47" t="s">
        <v>3905</v>
      </c>
      <c r="E30" s="47" t="s">
        <v>42</v>
      </c>
      <c r="F30" s="47" t="s">
        <v>3868</v>
      </c>
      <c r="I30" t="str">
        <f t="shared" si="2"/>
        <v/>
      </c>
      <c r="J30" t="str">
        <f t="shared" si="2"/>
        <v/>
      </c>
      <c r="K30" t="str">
        <f t="shared" si="2"/>
        <v/>
      </c>
      <c r="L30" t="str">
        <f t="shared" si="2"/>
        <v/>
      </c>
    </row>
    <row r="31" spans="1:12">
      <c r="A31" t="str">
        <f>B31&amp;COUNTIF($B$2:B31,B31)</f>
        <v>AMIT5</v>
      </c>
      <c r="B31" s="47" t="s">
        <v>2227</v>
      </c>
      <c r="C31" s="47">
        <v>6822</v>
      </c>
      <c r="D31" s="47" t="s">
        <v>3906</v>
      </c>
      <c r="E31" s="47" t="s">
        <v>195</v>
      </c>
      <c r="F31" s="47" t="s">
        <v>3870</v>
      </c>
      <c r="I31" t="str">
        <f t="shared" si="2"/>
        <v/>
      </c>
      <c r="J31" t="str">
        <f t="shared" si="2"/>
        <v/>
      </c>
      <c r="K31" t="str">
        <f t="shared" si="2"/>
        <v/>
      </c>
      <c r="L31" t="str">
        <f t="shared" si="2"/>
        <v/>
      </c>
    </row>
    <row r="32" spans="1:12">
      <c r="A32" t="str">
        <f>B32&amp;COUNTIF($B$2:B32,B32)</f>
        <v>ANIRUDDHA SHARMA6</v>
      </c>
      <c r="B32" s="47" t="s">
        <v>3852</v>
      </c>
      <c r="C32" s="47">
        <v>9909</v>
      </c>
      <c r="D32" s="47" t="s">
        <v>3907</v>
      </c>
      <c r="E32" s="47" t="s">
        <v>104</v>
      </c>
      <c r="F32" s="47" t="s">
        <v>129</v>
      </c>
      <c r="I32" t="str">
        <f t="shared" si="2"/>
        <v/>
      </c>
      <c r="J32" t="str">
        <f t="shared" si="2"/>
        <v/>
      </c>
      <c r="K32" t="str">
        <f t="shared" si="2"/>
        <v/>
      </c>
      <c r="L32" t="str">
        <f t="shared" si="2"/>
        <v/>
      </c>
    </row>
    <row r="33" spans="1:12">
      <c r="A33" t="str">
        <f>B33&amp;COUNTIF($B$2:B33,B33)</f>
        <v>SURAJ KUMAR6</v>
      </c>
      <c r="B33" s="47" t="s">
        <v>3854</v>
      </c>
      <c r="C33" s="47">
        <v>7431</v>
      </c>
      <c r="D33" s="47" t="s">
        <v>3908</v>
      </c>
      <c r="E33" s="47" t="s">
        <v>191</v>
      </c>
      <c r="F33" s="47" t="s">
        <v>3883</v>
      </c>
      <c r="I33" t="str">
        <f t="shared" si="2"/>
        <v/>
      </c>
      <c r="J33" t="str">
        <f t="shared" si="2"/>
        <v/>
      </c>
      <c r="K33" t="str">
        <f t="shared" si="2"/>
        <v/>
      </c>
      <c r="L33" t="str">
        <f t="shared" si="2"/>
        <v/>
      </c>
    </row>
    <row r="34" spans="1:12">
      <c r="A34" t="str">
        <f>B34&amp;COUNTIF($B$2:B34,B34)</f>
        <v>VIMAL MAURYA6</v>
      </c>
      <c r="B34" s="47" t="s">
        <v>3856</v>
      </c>
      <c r="C34" s="47">
        <v>7505</v>
      </c>
      <c r="D34" s="47" t="s">
        <v>3909</v>
      </c>
      <c r="E34" s="47" t="s">
        <v>193</v>
      </c>
      <c r="F34" s="47" t="s">
        <v>3885</v>
      </c>
      <c r="I34" t="str">
        <f t="shared" si="2"/>
        <v/>
      </c>
      <c r="J34" t="str">
        <f t="shared" si="2"/>
        <v/>
      </c>
      <c r="K34" t="str">
        <f t="shared" si="2"/>
        <v/>
      </c>
      <c r="L34" t="str">
        <f t="shared" si="2"/>
        <v/>
      </c>
    </row>
    <row r="35" spans="1:12">
      <c r="A35" t="str">
        <f>B35&amp;COUNTIF($B$2:B35,B35)</f>
        <v>SHRIYANSH6</v>
      </c>
      <c r="B35" s="47" t="s">
        <v>3858</v>
      </c>
      <c r="C35" s="47">
        <v>8284</v>
      </c>
      <c r="D35" s="47" t="s">
        <v>3910</v>
      </c>
      <c r="E35" s="47" t="s">
        <v>42</v>
      </c>
      <c r="F35" s="47" t="s">
        <v>3571</v>
      </c>
      <c r="I35" t="str">
        <f t="shared" si="2"/>
        <v/>
      </c>
      <c r="J35" t="str">
        <f t="shared" si="2"/>
        <v/>
      </c>
      <c r="K35" t="str">
        <f t="shared" si="2"/>
        <v/>
      </c>
      <c r="L35" t="str">
        <f t="shared" si="2"/>
        <v/>
      </c>
    </row>
    <row r="36" spans="1:12">
      <c r="A36" t="str">
        <f>B36&amp;COUNTIF($B$2:B36,B36)</f>
        <v>ADARSH6</v>
      </c>
      <c r="B36" s="47" t="s">
        <v>3860</v>
      </c>
      <c r="C36" s="47">
        <v>8253</v>
      </c>
      <c r="D36" s="47" t="s">
        <v>3911</v>
      </c>
      <c r="E36" s="47" t="s">
        <v>191</v>
      </c>
      <c r="F36" s="47" t="s">
        <v>3889</v>
      </c>
      <c r="I36" t="str">
        <f t="shared" si="2"/>
        <v/>
      </c>
      <c r="J36" t="str">
        <f t="shared" si="2"/>
        <v/>
      </c>
      <c r="K36" t="str">
        <f t="shared" si="2"/>
        <v/>
      </c>
      <c r="L36" t="str">
        <f t="shared" si="2"/>
        <v/>
      </c>
    </row>
    <row r="37" spans="1:12">
      <c r="A37" t="str">
        <f>B37&amp;COUNTIF($B$2:B37,B37)</f>
        <v>AMIT6</v>
      </c>
      <c r="B37" s="47" t="s">
        <v>2227</v>
      </c>
      <c r="C37" s="47">
        <v>9689</v>
      </c>
      <c r="D37" s="47" t="s">
        <v>3912</v>
      </c>
      <c r="E37" s="47" t="s">
        <v>195</v>
      </c>
      <c r="F37" s="47" t="s">
        <v>3891</v>
      </c>
      <c r="I37" t="str">
        <f t="shared" si="2"/>
        <v/>
      </c>
      <c r="J37" t="str">
        <f t="shared" si="2"/>
        <v/>
      </c>
      <c r="K37" t="str">
        <f t="shared" si="2"/>
        <v/>
      </c>
      <c r="L37" t="str">
        <f t="shared" si="2"/>
        <v/>
      </c>
    </row>
    <row r="38" spans="1:12">
      <c r="A38" t="str">
        <f>B38&amp;COUNTIF($B$2:B38,B38)</f>
        <v>ANIRUDDHA SHARMA7</v>
      </c>
      <c r="B38" s="47" t="s">
        <v>3852</v>
      </c>
      <c r="C38" s="47">
        <v>6967</v>
      </c>
      <c r="D38" s="47" t="s">
        <v>3913</v>
      </c>
      <c r="E38" s="47" t="s">
        <v>193</v>
      </c>
      <c r="F38" s="47" t="s">
        <v>3893</v>
      </c>
      <c r="I38" t="str">
        <f t="shared" si="2"/>
        <v/>
      </c>
      <c r="J38" t="str">
        <f t="shared" si="2"/>
        <v/>
      </c>
      <c r="K38" t="str">
        <f t="shared" si="2"/>
        <v/>
      </c>
      <c r="L38" t="str">
        <f t="shared" si="2"/>
        <v/>
      </c>
    </row>
    <row r="39" spans="1:12">
      <c r="A39" t="str">
        <f>B39&amp;COUNTIF($B$2:B39,B39)</f>
        <v>SURAJ KUMAR7</v>
      </c>
      <c r="B39" s="47" t="s">
        <v>3854</v>
      </c>
      <c r="C39" s="47">
        <v>9117</v>
      </c>
      <c r="D39" s="47" t="s">
        <v>3914</v>
      </c>
      <c r="E39" s="47" t="s">
        <v>104</v>
      </c>
      <c r="F39" s="47" t="s">
        <v>3895</v>
      </c>
      <c r="I39" t="str">
        <f t="shared" si="2"/>
        <v/>
      </c>
      <c r="J39" t="str">
        <f t="shared" si="2"/>
        <v/>
      </c>
      <c r="K39" t="str">
        <f t="shared" si="2"/>
        <v/>
      </c>
      <c r="L39" t="str">
        <f t="shared" si="2"/>
        <v/>
      </c>
    </row>
    <row r="40" spans="1:12">
      <c r="A40" t="str">
        <f>B40&amp;COUNTIF($B$2:B40,B40)</f>
        <v>VIMAL MAURYA7</v>
      </c>
      <c r="B40" s="47" t="s">
        <v>3856</v>
      </c>
      <c r="C40" s="47">
        <v>6818</v>
      </c>
      <c r="D40" s="47" t="s">
        <v>3915</v>
      </c>
      <c r="E40" s="47" t="s">
        <v>198</v>
      </c>
      <c r="F40" s="47" t="s">
        <v>126</v>
      </c>
    </row>
    <row r="41" spans="1:12">
      <c r="A41" t="str">
        <f>B41&amp;COUNTIF($B$2:B41,B41)</f>
        <v>SHRIYANSH7</v>
      </c>
      <c r="B41" s="47" t="s">
        <v>3858</v>
      </c>
      <c r="C41" s="47">
        <v>8097</v>
      </c>
      <c r="D41" s="47" t="s">
        <v>3916</v>
      </c>
      <c r="E41" s="47" t="s">
        <v>42</v>
      </c>
      <c r="F41" s="47" t="s">
        <v>3573</v>
      </c>
    </row>
    <row r="42" spans="1:12">
      <c r="A42" t="str">
        <f>B42&amp;COUNTIF($B$2:B42,B42)</f>
        <v>ADARSH7</v>
      </c>
      <c r="B42" s="47" t="s">
        <v>3860</v>
      </c>
      <c r="C42" s="47">
        <v>4147</v>
      </c>
      <c r="D42" s="47" t="s">
        <v>3917</v>
      </c>
      <c r="E42" s="47" t="s">
        <v>195</v>
      </c>
      <c r="F42" s="47" t="s">
        <v>189</v>
      </c>
    </row>
    <row r="43" spans="1:12">
      <c r="A43" t="str">
        <f>B43&amp;COUNTIF($B$2:B43,B43)</f>
        <v>AMIT7</v>
      </c>
      <c r="B43" s="47" t="s">
        <v>2227</v>
      </c>
      <c r="C43" s="47">
        <v>4600</v>
      </c>
      <c r="D43" s="47" t="s">
        <v>3918</v>
      </c>
      <c r="E43" s="47" t="s">
        <v>104</v>
      </c>
      <c r="F43" s="47" t="s">
        <v>3848</v>
      </c>
    </row>
    <row r="44" spans="1:12">
      <c r="A44" t="str">
        <f>B44&amp;COUNTIF($B$2:B44,B44)</f>
        <v>ANIRUDDHA SHARMA8</v>
      </c>
      <c r="B44" s="47" t="s">
        <v>3852</v>
      </c>
      <c r="C44" s="47">
        <v>4050</v>
      </c>
      <c r="D44" s="47" t="s">
        <v>3919</v>
      </c>
      <c r="E44" s="47" t="s">
        <v>191</v>
      </c>
      <c r="F44" s="47" t="s">
        <v>3849</v>
      </c>
    </row>
    <row r="45" spans="1:12">
      <c r="A45" t="str">
        <f>B45&amp;COUNTIF($B$2:B45,B45)</f>
        <v>SURAJ KUMAR8</v>
      </c>
      <c r="B45" s="47" t="s">
        <v>3854</v>
      </c>
      <c r="C45" s="47">
        <v>1965</v>
      </c>
      <c r="D45" s="47" t="s">
        <v>3920</v>
      </c>
      <c r="E45" s="47" t="s">
        <v>193</v>
      </c>
      <c r="F45" s="47" t="s">
        <v>258</v>
      </c>
    </row>
    <row r="46" spans="1:12">
      <c r="A46" t="str">
        <f>B46&amp;COUNTIF($B$2:B46,B46)</f>
        <v>VIMAL MAURYA8</v>
      </c>
      <c r="B46" s="47" t="s">
        <v>3856</v>
      </c>
      <c r="C46" s="47">
        <v>1417</v>
      </c>
      <c r="D46" s="47" t="s">
        <v>3921</v>
      </c>
      <c r="E46" s="47" t="s">
        <v>42</v>
      </c>
      <c r="F46" s="47" t="s">
        <v>3850</v>
      </c>
    </row>
    <row r="47" spans="1:12">
      <c r="A47" t="str">
        <f>B47&amp;COUNTIF($B$2:B47,B47)</f>
        <v>SHRIYANSH8</v>
      </c>
      <c r="B47" s="47" t="s">
        <v>3858</v>
      </c>
      <c r="C47" s="47">
        <v>4792</v>
      </c>
      <c r="D47" s="47" t="s">
        <v>3922</v>
      </c>
      <c r="E47" s="47" t="s">
        <v>191</v>
      </c>
      <c r="F47" s="47" t="s">
        <v>3851</v>
      </c>
    </row>
    <row r="48" spans="1:12">
      <c r="A48" t="str">
        <f>B48&amp;COUNTIF($B$2:B48,B48)</f>
        <v>ADARSH8</v>
      </c>
      <c r="B48" s="47" t="s">
        <v>3860</v>
      </c>
      <c r="C48" s="47">
        <v>4892</v>
      </c>
      <c r="D48" s="47" t="s">
        <v>3923</v>
      </c>
      <c r="E48" s="47" t="s">
        <v>195</v>
      </c>
      <c r="F48" s="47" t="s">
        <v>3866</v>
      </c>
    </row>
    <row r="49" spans="1:6">
      <c r="A49" t="str">
        <f>B49&amp;COUNTIF($B$2:B49,B49)</f>
        <v>AMIT8</v>
      </c>
      <c r="B49" s="47" t="s">
        <v>2227</v>
      </c>
      <c r="C49" s="47">
        <v>3263</v>
      </c>
      <c r="D49" s="47" t="s">
        <v>3924</v>
      </c>
      <c r="E49" s="47" t="s">
        <v>193</v>
      </c>
      <c r="F49" s="47" t="s">
        <v>3868</v>
      </c>
    </row>
    <row r="50" spans="1:6">
      <c r="A50" t="str">
        <f>B50&amp;COUNTIF($B$2:B50,B50)</f>
        <v>ANIRUDDHA SHARMA9</v>
      </c>
      <c r="B50" s="47" t="s">
        <v>3852</v>
      </c>
      <c r="C50" s="47">
        <v>1495</v>
      </c>
      <c r="D50" s="47" t="s">
        <v>3925</v>
      </c>
      <c r="E50" s="47" t="s">
        <v>104</v>
      </c>
      <c r="F50" s="47" t="s">
        <v>3870</v>
      </c>
    </row>
    <row r="51" spans="1:6">
      <c r="A51" t="str">
        <f>B51&amp;COUNTIF($B$2:B51,B51)</f>
        <v>SURAJ KUMAR9</v>
      </c>
      <c r="B51" s="47" t="s">
        <v>3854</v>
      </c>
      <c r="C51" s="47">
        <v>9452</v>
      </c>
      <c r="D51" s="47" t="s">
        <v>3926</v>
      </c>
      <c r="E51" s="47" t="s">
        <v>198</v>
      </c>
      <c r="F51" s="47" t="s">
        <v>129</v>
      </c>
    </row>
    <row r="52" spans="1:6">
      <c r="A52" t="str">
        <f>B52&amp;COUNTIF($B$2:B52,B52)</f>
        <v>VIMAL MAURYA9</v>
      </c>
      <c r="B52" s="47" t="s">
        <v>3856</v>
      </c>
      <c r="C52" s="47">
        <v>5885</v>
      </c>
      <c r="D52" s="47" t="s">
        <v>3927</v>
      </c>
      <c r="E52" s="47" t="s">
        <v>42</v>
      </c>
      <c r="F52" s="47" t="s">
        <v>3883</v>
      </c>
    </row>
    <row r="53" spans="1:6">
      <c r="A53" t="str">
        <f>B53&amp;COUNTIF($B$2:B53,B53)</f>
        <v>SHRIYANSH9</v>
      </c>
      <c r="B53" s="47" t="s">
        <v>3858</v>
      </c>
      <c r="C53" s="47">
        <v>4485</v>
      </c>
      <c r="D53" s="47" t="s">
        <v>3928</v>
      </c>
      <c r="E53" s="47" t="s">
        <v>195</v>
      </c>
      <c r="F53" s="47" t="s">
        <v>3885</v>
      </c>
    </row>
  </sheetData>
  <mergeCells count="2">
    <mergeCell ref="H15:K19"/>
    <mergeCell ref="N14:O15"/>
  </mergeCells>
  <hyperlinks>
    <hyperlink ref="N14" location="Sheet1!A1" display="Sheet1!A1" xr:uid="{1D661150-0E00-4BFC-B9FE-E636C41F63B8}"/>
  </hyperlinks>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36DAC7-9348-4194-B6B5-2773992C445A}">
  <dimension ref="A1:M12"/>
  <sheetViews>
    <sheetView workbookViewId="0">
      <selection activeCell="K10" sqref="K10:L11"/>
    </sheetView>
  </sheetViews>
  <sheetFormatPr defaultColWidth="15.33203125" defaultRowHeight="18.600000000000001" customHeight="1"/>
  <cols>
    <col min="1" max="16384" width="15.33203125" style="5"/>
  </cols>
  <sheetData>
    <row r="1" spans="1:13" ht="18.600000000000001" customHeight="1" thickBot="1">
      <c r="A1" s="818" t="s">
        <v>272</v>
      </c>
      <c r="B1" s="818" t="s">
        <v>3680</v>
      </c>
      <c r="C1" s="818" t="s">
        <v>3681</v>
      </c>
      <c r="D1" s="818" t="s">
        <v>3682</v>
      </c>
      <c r="E1" s="818" t="s">
        <v>3683</v>
      </c>
      <c r="F1" s="819" t="s">
        <v>3684</v>
      </c>
    </row>
    <row r="2" spans="1:13" ht="18.600000000000001" customHeight="1">
      <c r="A2" s="10" t="s">
        <v>3685</v>
      </c>
      <c r="B2" s="10">
        <v>9</v>
      </c>
      <c r="C2" s="10" t="s">
        <v>3686</v>
      </c>
      <c r="D2" s="10">
        <v>175</v>
      </c>
      <c r="E2" s="10">
        <v>117893</v>
      </c>
      <c r="F2" s="5" t="str">
        <f>A2&amp;B2&amp;C2</f>
        <v>I-PHONE916GB</v>
      </c>
      <c r="K2" s="820" t="s">
        <v>3930</v>
      </c>
      <c r="L2" s="821"/>
      <c r="M2" s="822"/>
    </row>
    <row r="3" spans="1:13" ht="18.600000000000001" customHeight="1">
      <c r="A3" s="10" t="s">
        <v>3685</v>
      </c>
      <c r="B3" s="10">
        <v>9</v>
      </c>
      <c r="C3" s="10" t="s">
        <v>3688</v>
      </c>
      <c r="D3" s="10">
        <v>354</v>
      </c>
      <c r="E3" s="10">
        <v>118891</v>
      </c>
      <c r="F3" s="5" t="str">
        <f t="shared" ref="F3:F11" si="0">A3&amp;B3&amp;C3</f>
        <v>I-PHONE932GB</v>
      </c>
      <c r="K3" s="823"/>
      <c r="L3" s="824"/>
      <c r="M3" s="825"/>
    </row>
    <row r="4" spans="1:13" ht="18.600000000000001" customHeight="1" thickBot="1">
      <c r="A4" s="10" t="s">
        <v>3685</v>
      </c>
      <c r="B4" s="10">
        <v>9</v>
      </c>
      <c r="C4" s="10" t="s">
        <v>3689</v>
      </c>
      <c r="D4" s="10">
        <v>324</v>
      </c>
      <c r="E4" s="10">
        <v>102550</v>
      </c>
      <c r="F4" s="5" t="str">
        <f t="shared" si="0"/>
        <v>I-PHONE964GB</v>
      </c>
      <c r="H4" s="818" t="s">
        <v>272</v>
      </c>
      <c r="I4" s="10" t="s">
        <v>3685</v>
      </c>
      <c r="K4" s="826"/>
      <c r="L4" s="827"/>
      <c r="M4" s="828"/>
    </row>
    <row r="5" spans="1:13" ht="18.600000000000001" customHeight="1">
      <c r="A5" s="10" t="s">
        <v>3685</v>
      </c>
      <c r="B5" s="10" t="s">
        <v>3533</v>
      </c>
      <c r="C5" s="10" t="s">
        <v>3690</v>
      </c>
      <c r="D5" s="10">
        <v>491</v>
      </c>
      <c r="E5" s="10">
        <v>117180</v>
      </c>
      <c r="F5" s="5" t="str">
        <f t="shared" si="0"/>
        <v>I-PHONEX128GB</v>
      </c>
      <c r="H5" s="818" t="s">
        <v>3680</v>
      </c>
      <c r="I5" s="10">
        <v>9</v>
      </c>
    </row>
    <row r="6" spans="1:13" ht="18.600000000000001" customHeight="1">
      <c r="A6" s="10" t="s">
        <v>3685</v>
      </c>
      <c r="B6" s="10" t="s">
        <v>3691</v>
      </c>
      <c r="C6" s="10" t="s">
        <v>3692</v>
      </c>
      <c r="D6" s="10">
        <v>376</v>
      </c>
      <c r="E6" s="10">
        <v>102101</v>
      </c>
      <c r="F6" s="5" t="str">
        <f t="shared" si="0"/>
        <v>I-PHONEXR256GB</v>
      </c>
      <c r="H6" s="818" t="s">
        <v>3681</v>
      </c>
      <c r="I6" s="10" t="s">
        <v>3686</v>
      </c>
    </row>
    <row r="7" spans="1:13" ht="18.600000000000001" customHeight="1">
      <c r="A7" s="10" t="s">
        <v>3685</v>
      </c>
      <c r="B7" s="10" t="s">
        <v>3691</v>
      </c>
      <c r="C7" s="10" t="s">
        <v>3689</v>
      </c>
      <c r="D7" s="10">
        <v>218</v>
      </c>
      <c r="E7" s="10">
        <v>119234</v>
      </c>
      <c r="F7" s="5" t="str">
        <f t="shared" si="0"/>
        <v>I-PHONEXR64GB</v>
      </c>
    </row>
    <row r="8" spans="1:13" ht="18.600000000000001" customHeight="1">
      <c r="A8" s="10" t="s">
        <v>3693</v>
      </c>
      <c r="B8" s="10">
        <v>9</v>
      </c>
      <c r="C8" s="10" t="s">
        <v>3690</v>
      </c>
      <c r="D8" s="10">
        <v>346</v>
      </c>
      <c r="E8" s="10">
        <v>101735</v>
      </c>
      <c r="F8" s="5" t="str">
        <f t="shared" si="0"/>
        <v>GALAXY9128GB</v>
      </c>
    </row>
    <row r="9" spans="1:13" ht="18.600000000000001" customHeight="1" thickBot="1">
      <c r="A9" s="10" t="s">
        <v>3693</v>
      </c>
      <c r="B9" s="10">
        <v>9</v>
      </c>
      <c r="C9" s="10" t="s">
        <v>3690</v>
      </c>
      <c r="D9" s="10">
        <v>280</v>
      </c>
      <c r="E9" s="10">
        <v>118077</v>
      </c>
      <c r="F9" s="5" t="str">
        <f t="shared" si="0"/>
        <v>GALAXY9128GB</v>
      </c>
    </row>
    <row r="10" spans="1:13" ht="18.600000000000001" customHeight="1">
      <c r="A10" s="10" t="s">
        <v>3693</v>
      </c>
      <c r="B10" s="10">
        <v>10</v>
      </c>
      <c r="C10" s="10" t="s">
        <v>3694</v>
      </c>
      <c r="D10" s="10">
        <v>284</v>
      </c>
      <c r="E10" s="10">
        <v>100755</v>
      </c>
      <c r="F10" s="5" t="str">
        <f t="shared" si="0"/>
        <v>GALAXY10500GB</v>
      </c>
      <c r="K10" s="639" t="s">
        <v>111</v>
      </c>
      <c r="L10" s="640"/>
    </row>
    <row r="11" spans="1:13" ht="18.600000000000001" customHeight="1" thickBot="1">
      <c r="A11" s="10" t="s">
        <v>3693</v>
      </c>
      <c r="B11" s="10">
        <v>10</v>
      </c>
      <c r="C11" s="10" t="s">
        <v>3692</v>
      </c>
      <c r="D11" s="10">
        <v>145</v>
      </c>
      <c r="E11" s="10">
        <v>101395</v>
      </c>
      <c r="F11" s="5" t="str">
        <f t="shared" si="0"/>
        <v>GALAXY10256GB</v>
      </c>
      <c r="K11" s="641"/>
      <c r="L11" s="642"/>
    </row>
    <row r="12" spans="1:13" ht="18.600000000000001" customHeight="1">
      <c r="H12" s="818" t="s">
        <v>3696</v>
      </c>
      <c r="I12" s="10">
        <f>INDEX($E$1:$E$11,MATCH(I4&amp;I5&amp;I6,$F$1:$F$11,0))</f>
        <v>117893</v>
      </c>
    </row>
  </sheetData>
  <mergeCells count="2">
    <mergeCell ref="K10:L11"/>
    <mergeCell ref="K2:M4"/>
  </mergeCells>
  <hyperlinks>
    <hyperlink ref="K10" location="Sheet1!A1" display="Sheet1!A1" xr:uid="{4FC2BF23-DDA5-466D-8560-467958D4A710}"/>
  </hyperlinks>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CCFF65-309F-458C-9610-10A23A6E4A37}">
  <dimension ref="A1:K17"/>
  <sheetViews>
    <sheetView workbookViewId="0">
      <selection activeCell="J10" sqref="J10:K11"/>
    </sheetView>
  </sheetViews>
  <sheetFormatPr defaultColWidth="18" defaultRowHeight="19.2" customHeight="1"/>
  <cols>
    <col min="1" max="4" width="18" style="737"/>
    <col min="5" max="5" width="22.6640625" style="737" bestFit="1" customWidth="1"/>
    <col min="6" max="9" width="18" style="737"/>
    <col min="10" max="10" width="12.77734375" style="737" customWidth="1"/>
    <col min="11" max="11" width="12.44140625" style="737" customWidth="1"/>
    <col min="12" max="16384" width="18" style="737"/>
  </cols>
  <sheetData>
    <row r="1" spans="1:11" ht="19.2" customHeight="1">
      <c r="A1" s="829" t="s">
        <v>3932</v>
      </c>
      <c r="B1" s="829" t="s">
        <v>3933</v>
      </c>
      <c r="C1" s="829" t="s">
        <v>3934</v>
      </c>
      <c r="D1" s="829" t="s">
        <v>3935</v>
      </c>
      <c r="E1" s="830" t="s">
        <v>3936</v>
      </c>
      <c r="F1" s="831" t="s">
        <v>3946</v>
      </c>
      <c r="G1" s="832"/>
      <c r="H1" s="833"/>
    </row>
    <row r="2" spans="1:11" ht="19.2" customHeight="1">
      <c r="A2" s="97" t="s">
        <v>3937</v>
      </c>
      <c r="B2" s="97">
        <v>55</v>
      </c>
      <c r="C2" s="97">
        <v>12</v>
      </c>
      <c r="D2" s="97">
        <v>66</v>
      </c>
      <c r="E2" s="840" t="str">
        <f>INDEX($B$1:$D$1,MATCH(MIN(B2:D2),B2:D2,0))</f>
        <v>Che</v>
      </c>
      <c r="F2" s="834"/>
      <c r="G2" s="835"/>
      <c r="H2" s="836"/>
    </row>
    <row r="3" spans="1:11" ht="19.2" customHeight="1">
      <c r="A3" s="97" t="s">
        <v>3938</v>
      </c>
      <c r="B3" s="97">
        <v>74</v>
      </c>
      <c r="C3" s="97">
        <v>17</v>
      </c>
      <c r="D3" s="97">
        <v>33</v>
      </c>
      <c r="E3" s="840" t="str">
        <f t="shared" ref="E3:E17" si="0">INDEX($B$1:$D$1,MATCH(MIN(B3:D3),B3:D3,0))</f>
        <v>Che</v>
      </c>
      <c r="F3" s="834"/>
      <c r="G3" s="835"/>
      <c r="H3" s="836"/>
    </row>
    <row r="4" spans="1:11" ht="19.2" customHeight="1">
      <c r="A4" s="97" t="s">
        <v>70</v>
      </c>
      <c r="B4" s="97">
        <v>99</v>
      </c>
      <c r="C4" s="97">
        <v>70</v>
      </c>
      <c r="D4" s="97">
        <v>27</v>
      </c>
      <c r="E4" s="840" t="str">
        <f t="shared" si="0"/>
        <v>math</v>
      </c>
      <c r="F4" s="834"/>
      <c r="G4" s="835"/>
      <c r="H4" s="836"/>
    </row>
    <row r="5" spans="1:11" ht="19.2" customHeight="1">
      <c r="A5" s="97" t="s">
        <v>3939</v>
      </c>
      <c r="B5" s="97">
        <v>84</v>
      </c>
      <c r="C5" s="97">
        <v>11</v>
      </c>
      <c r="D5" s="97">
        <v>24</v>
      </c>
      <c r="E5" s="840" t="str">
        <f t="shared" si="0"/>
        <v>Che</v>
      </c>
      <c r="F5" s="834"/>
      <c r="G5" s="835"/>
      <c r="H5" s="836"/>
    </row>
    <row r="6" spans="1:11" ht="19.2" customHeight="1">
      <c r="A6" s="97" t="s">
        <v>3273</v>
      </c>
      <c r="B6" s="97">
        <v>19</v>
      </c>
      <c r="C6" s="97">
        <v>50</v>
      </c>
      <c r="D6" s="97">
        <v>81</v>
      </c>
      <c r="E6" s="840" t="str">
        <f t="shared" si="0"/>
        <v>Phy</v>
      </c>
      <c r="F6" s="834"/>
      <c r="G6" s="835"/>
      <c r="H6" s="836"/>
    </row>
    <row r="7" spans="1:11" ht="19.2" customHeight="1">
      <c r="A7" s="97" t="s">
        <v>3193</v>
      </c>
      <c r="B7" s="97">
        <v>36</v>
      </c>
      <c r="C7" s="97">
        <v>85</v>
      </c>
      <c r="D7" s="97">
        <v>28</v>
      </c>
      <c r="E7" s="840" t="str">
        <f t="shared" si="0"/>
        <v>math</v>
      </c>
      <c r="F7" s="834"/>
      <c r="G7" s="835"/>
      <c r="H7" s="836"/>
    </row>
    <row r="8" spans="1:11" ht="19.2" customHeight="1">
      <c r="A8" s="97" t="s">
        <v>3940</v>
      </c>
      <c r="B8" s="97">
        <v>48</v>
      </c>
      <c r="C8" s="97">
        <v>34</v>
      </c>
      <c r="D8" s="97">
        <v>29</v>
      </c>
      <c r="E8" s="840" t="str">
        <f t="shared" si="0"/>
        <v>math</v>
      </c>
      <c r="F8" s="834"/>
      <c r="G8" s="835"/>
      <c r="H8" s="836"/>
    </row>
    <row r="9" spans="1:11" ht="19.2" customHeight="1" thickBot="1">
      <c r="A9" s="97" t="s">
        <v>3941</v>
      </c>
      <c r="B9" s="97">
        <v>32</v>
      </c>
      <c r="C9" s="97">
        <v>38</v>
      </c>
      <c r="D9" s="97">
        <v>87</v>
      </c>
      <c r="E9" s="840" t="str">
        <f t="shared" si="0"/>
        <v>Phy</v>
      </c>
      <c r="F9" s="834"/>
      <c r="G9" s="835"/>
      <c r="H9" s="836"/>
    </row>
    <row r="10" spans="1:11" ht="19.2" customHeight="1">
      <c r="A10" s="97" t="s">
        <v>3176</v>
      </c>
      <c r="B10" s="97">
        <v>96</v>
      </c>
      <c r="C10" s="97">
        <v>53</v>
      </c>
      <c r="D10" s="97">
        <v>44</v>
      </c>
      <c r="E10" s="840" t="str">
        <f t="shared" si="0"/>
        <v>math</v>
      </c>
      <c r="F10" s="834"/>
      <c r="G10" s="835"/>
      <c r="H10" s="836"/>
      <c r="J10" s="639" t="s">
        <v>111</v>
      </c>
      <c r="K10" s="640"/>
    </row>
    <row r="11" spans="1:11" ht="19.2" customHeight="1" thickBot="1">
      <c r="A11" s="97" t="s">
        <v>3942</v>
      </c>
      <c r="B11" s="97">
        <v>16</v>
      </c>
      <c r="C11" s="97">
        <v>45</v>
      </c>
      <c r="D11" s="97">
        <v>86</v>
      </c>
      <c r="E11" s="840" t="str">
        <f t="shared" si="0"/>
        <v>Phy</v>
      </c>
      <c r="F11" s="837"/>
      <c r="G11" s="838"/>
      <c r="H11" s="839"/>
      <c r="J11" s="641"/>
      <c r="K11" s="642"/>
    </row>
    <row r="12" spans="1:11" ht="19.2" customHeight="1">
      <c r="A12" s="97" t="s">
        <v>3943</v>
      </c>
      <c r="B12" s="97">
        <v>48</v>
      </c>
      <c r="C12" s="97">
        <v>13</v>
      </c>
      <c r="D12" s="97">
        <v>36</v>
      </c>
      <c r="E12" s="97" t="str">
        <f t="shared" si="0"/>
        <v>Che</v>
      </c>
      <c r="F12" s="210"/>
    </row>
    <row r="13" spans="1:11" ht="19.2" customHeight="1">
      <c r="A13" s="97" t="s">
        <v>3944</v>
      </c>
      <c r="B13" s="97">
        <v>79</v>
      </c>
      <c r="C13" s="97">
        <v>49</v>
      </c>
      <c r="D13" s="97">
        <v>31</v>
      </c>
      <c r="E13" s="97" t="str">
        <f t="shared" si="0"/>
        <v>math</v>
      </c>
      <c r="F13" s="210"/>
    </row>
    <row r="14" spans="1:11" ht="19.2" customHeight="1">
      <c r="A14" s="97" t="s">
        <v>3945</v>
      </c>
      <c r="B14" s="97">
        <v>81</v>
      </c>
      <c r="C14" s="97">
        <v>37</v>
      </c>
      <c r="D14" s="97">
        <v>60</v>
      </c>
      <c r="E14" s="97" t="str">
        <f t="shared" si="0"/>
        <v>Che</v>
      </c>
      <c r="F14" s="210"/>
    </row>
    <row r="15" spans="1:11" ht="19.2" customHeight="1">
      <c r="A15" s="97" t="s">
        <v>3937</v>
      </c>
      <c r="B15" s="97">
        <v>98</v>
      </c>
      <c r="C15" s="97">
        <v>78</v>
      </c>
      <c r="D15" s="97">
        <v>78</v>
      </c>
      <c r="E15" s="97" t="str">
        <f t="shared" si="0"/>
        <v>Che</v>
      </c>
      <c r="F15" s="210"/>
    </row>
    <row r="16" spans="1:11" ht="19.2" customHeight="1">
      <c r="A16" s="97" t="s">
        <v>3938</v>
      </c>
      <c r="B16" s="97">
        <v>35</v>
      </c>
      <c r="C16" s="97">
        <v>80</v>
      </c>
      <c r="D16" s="97">
        <v>89</v>
      </c>
      <c r="E16" s="97" t="str">
        <f t="shared" si="0"/>
        <v>Phy</v>
      </c>
      <c r="F16" s="210"/>
    </row>
    <row r="17" spans="1:6" ht="19.2" customHeight="1">
      <c r="A17" s="97" t="s">
        <v>70</v>
      </c>
      <c r="B17" s="97">
        <v>12</v>
      </c>
      <c r="C17" s="97">
        <v>20</v>
      </c>
      <c r="D17" s="97">
        <v>80</v>
      </c>
      <c r="E17" s="97" t="str">
        <f t="shared" si="0"/>
        <v>Phy</v>
      </c>
      <c r="F17" s="210"/>
    </row>
  </sheetData>
  <mergeCells count="2">
    <mergeCell ref="J10:K11"/>
    <mergeCell ref="F1:H11"/>
  </mergeCells>
  <hyperlinks>
    <hyperlink ref="J10" location="Sheet1!A1" display="Sheet1!A1" xr:uid="{A2A84B16-5A18-4F81-96B2-215D08F9B174}"/>
  </hyperlinks>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8DD0D7-1C1A-4F54-81F1-496CC73E79A4}">
  <dimension ref="A1:R12"/>
  <sheetViews>
    <sheetView workbookViewId="0">
      <selection activeCell="Q8" sqref="Q8:R9"/>
    </sheetView>
  </sheetViews>
  <sheetFormatPr defaultRowHeight="14.4"/>
  <cols>
    <col min="6" max="6" width="7.77734375" customWidth="1"/>
    <col min="8" max="8" width="21.77734375" customWidth="1"/>
  </cols>
  <sheetData>
    <row r="1" spans="1:18" ht="18.600000000000001" thickBot="1">
      <c r="A1" s="841" t="s">
        <v>3</v>
      </c>
      <c r="B1" s="842" t="s">
        <v>3933</v>
      </c>
      <c r="C1" s="842" t="s">
        <v>3949</v>
      </c>
      <c r="D1" s="842" t="s">
        <v>3950</v>
      </c>
      <c r="E1" s="842" t="s">
        <v>3951</v>
      </c>
      <c r="F1" s="843" t="s">
        <v>3952</v>
      </c>
      <c r="G1" t="s">
        <v>3953</v>
      </c>
      <c r="I1" s="210"/>
      <c r="J1" s="210"/>
      <c r="K1" s="210"/>
    </row>
    <row r="2" spans="1:18" ht="18.600000000000001" thickTop="1">
      <c r="A2" s="844" t="s">
        <v>3273</v>
      </c>
      <c r="B2" s="845">
        <v>58</v>
      </c>
      <c r="C2" s="845">
        <v>71</v>
      </c>
      <c r="D2" s="845">
        <v>44</v>
      </c>
      <c r="E2" s="846">
        <v>57.666666666666664</v>
      </c>
      <c r="F2" s="847" t="str">
        <f>INDEX($K$3:$K$6,MATCH(E2,$J$3:$J$6,1))</f>
        <v>second</v>
      </c>
      <c r="G2" s="848" t="s">
        <v>3959</v>
      </c>
      <c r="H2" s="849"/>
      <c r="I2" s="210"/>
      <c r="J2" s="850" t="s">
        <v>3954</v>
      </c>
      <c r="K2" s="850" t="s">
        <v>3952</v>
      </c>
    </row>
    <row r="3" spans="1:18">
      <c r="A3" s="851" t="s">
        <v>3275</v>
      </c>
      <c r="B3" s="852">
        <v>58</v>
      </c>
      <c r="C3" s="852">
        <v>40</v>
      </c>
      <c r="D3" s="852">
        <v>72</v>
      </c>
      <c r="E3" s="853">
        <v>56.666666666666664</v>
      </c>
      <c r="F3" s="847" t="str">
        <f t="shared" ref="F3:F12" si="0">INDEX($K$3:$K$6,MATCH(E3,$J$3:$J$6,1))</f>
        <v>second</v>
      </c>
      <c r="G3" s="854"/>
      <c r="H3" s="855"/>
      <c r="I3" s="210"/>
      <c r="J3" s="97">
        <v>0</v>
      </c>
      <c r="K3" s="97" t="s">
        <v>3955</v>
      </c>
    </row>
    <row r="4" spans="1:18">
      <c r="A4" s="844" t="s">
        <v>3277</v>
      </c>
      <c r="B4" s="845">
        <v>41</v>
      </c>
      <c r="C4" s="845">
        <v>47</v>
      </c>
      <c r="D4" s="845">
        <v>1</v>
      </c>
      <c r="E4" s="846">
        <f>AVERAGE(B4:D4)</f>
        <v>29.666666666666668</v>
      </c>
      <c r="F4" s="847" t="str">
        <f t="shared" si="0"/>
        <v>Fail</v>
      </c>
      <c r="G4" s="854"/>
      <c r="H4" s="855"/>
      <c r="I4" s="210"/>
      <c r="J4" s="97">
        <v>33</v>
      </c>
      <c r="K4" s="97" t="s">
        <v>3956</v>
      </c>
    </row>
    <row r="5" spans="1:18">
      <c r="A5" s="851" t="s">
        <v>3279</v>
      </c>
      <c r="B5" s="852">
        <v>50</v>
      </c>
      <c r="C5" s="852">
        <v>61</v>
      </c>
      <c r="D5" s="852">
        <v>53</v>
      </c>
      <c r="E5" s="853">
        <v>54.666666666666664</v>
      </c>
      <c r="F5" s="847" t="str">
        <f t="shared" si="0"/>
        <v>second</v>
      </c>
      <c r="G5" s="854"/>
      <c r="H5" s="855"/>
      <c r="I5" s="210"/>
      <c r="J5" s="97">
        <v>45</v>
      </c>
      <c r="K5" s="97" t="s">
        <v>3957</v>
      </c>
    </row>
    <row r="6" spans="1:18">
      <c r="A6" s="844" t="s">
        <v>3281</v>
      </c>
      <c r="B6" s="845">
        <v>35</v>
      </c>
      <c r="C6" s="845">
        <v>54</v>
      </c>
      <c r="D6" s="845">
        <v>75</v>
      </c>
      <c r="E6" s="846">
        <v>54.666666666666664</v>
      </c>
      <c r="F6" s="847" t="str">
        <f t="shared" si="0"/>
        <v>second</v>
      </c>
      <c r="G6" s="854"/>
      <c r="H6" s="855"/>
      <c r="I6" s="210"/>
      <c r="J6" s="97">
        <v>60</v>
      </c>
      <c r="K6" s="97" t="s">
        <v>3958</v>
      </c>
    </row>
    <row r="7" spans="1:18" ht="15" thickBot="1">
      <c r="A7" s="851" t="s">
        <v>3283</v>
      </c>
      <c r="B7" s="852">
        <v>36</v>
      </c>
      <c r="C7" s="852">
        <v>23</v>
      </c>
      <c r="D7" s="852">
        <v>67</v>
      </c>
      <c r="E7" s="853">
        <v>42</v>
      </c>
      <c r="F7" s="847" t="str">
        <f t="shared" si="0"/>
        <v>pass</v>
      </c>
      <c r="G7" s="854"/>
      <c r="H7" s="855"/>
      <c r="I7" s="210"/>
      <c r="J7" s="210"/>
      <c r="K7" s="210"/>
    </row>
    <row r="8" spans="1:18">
      <c r="A8" s="844" t="s">
        <v>3285</v>
      </c>
      <c r="B8" s="845">
        <v>53</v>
      </c>
      <c r="C8" s="845">
        <v>57</v>
      </c>
      <c r="D8" s="845">
        <v>39</v>
      </c>
      <c r="E8" s="846">
        <v>49.666666666666664</v>
      </c>
      <c r="F8" s="847" t="str">
        <f t="shared" si="0"/>
        <v>second</v>
      </c>
      <c r="G8" s="854"/>
      <c r="H8" s="855"/>
      <c r="I8" s="210"/>
      <c r="J8" s="210"/>
      <c r="K8" s="210"/>
      <c r="Q8" s="639" t="s">
        <v>111</v>
      </c>
      <c r="R8" s="640"/>
    </row>
    <row r="9" spans="1:18" ht="15" thickBot="1">
      <c r="A9" s="851" t="s">
        <v>3287</v>
      </c>
      <c r="B9" s="852">
        <v>29</v>
      </c>
      <c r="C9" s="852">
        <v>89</v>
      </c>
      <c r="D9" s="852">
        <v>91</v>
      </c>
      <c r="E9" s="853">
        <v>69.666666666666671</v>
      </c>
      <c r="F9" s="847" t="str">
        <f t="shared" si="0"/>
        <v>first</v>
      </c>
      <c r="G9" s="854"/>
      <c r="H9" s="855"/>
      <c r="I9" s="210"/>
      <c r="J9" s="210"/>
      <c r="K9" s="210"/>
      <c r="Q9" s="641"/>
      <c r="R9" s="642"/>
    </row>
    <row r="10" spans="1:18">
      <c r="A10" s="844" t="s">
        <v>3290</v>
      </c>
      <c r="B10" s="845">
        <v>37</v>
      </c>
      <c r="C10" s="845">
        <v>91</v>
      </c>
      <c r="D10" s="845">
        <v>96</v>
      </c>
      <c r="E10" s="846">
        <v>74.666666666666671</v>
      </c>
      <c r="F10" s="847" t="str">
        <f t="shared" si="0"/>
        <v>first</v>
      </c>
      <c r="G10" s="854"/>
      <c r="H10" s="855"/>
      <c r="I10" s="210"/>
      <c r="J10" s="210"/>
      <c r="K10" s="210"/>
    </row>
    <row r="11" spans="1:18">
      <c r="A11" s="851" t="s">
        <v>3292</v>
      </c>
      <c r="B11" s="852">
        <v>68</v>
      </c>
      <c r="C11" s="852">
        <v>35</v>
      </c>
      <c r="D11" s="852">
        <v>89</v>
      </c>
      <c r="E11" s="853">
        <v>64</v>
      </c>
      <c r="F11" s="847" t="str">
        <f t="shared" si="0"/>
        <v>first</v>
      </c>
      <c r="G11" s="854"/>
      <c r="H11" s="855"/>
      <c r="I11" s="210"/>
      <c r="J11" s="210"/>
      <c r="K11" s="210"/>
    </row>
    <row r="12" spans="1:18" ht="15" thickBot="1">
      <c r="A12" s="856" t="s">
        <v>3293</v>
      </c>
      <c r="B12" s="857">
        <v>46</v>
      </c>
      <c r="C12" s="857">
        <v>84</v>
      </c>
      <c r="D12" s="857">
        <v>52</v>
      </c>
      <c r="E12" s="858">
        <v>60.666666666666664</v>
      </c>
      <c r="F12" s="847" t="str">
        <f t="shared" si="0"/>
        <v>first</v>
      </c>
      <c r="G12" s="859"/>
      <c r="H12" s="860"/>
      <c r="I12" s="210"/>
      <c r="J12" s="210"/>
      <c r="K12" s="210"/>
    </row>
  </sheetData>
  <mergeCells count="2">
    <mergeCell ref="Q8:R9"/>
    <mergeCell ref="G2:H12"/>
  </mergeCells>
  <hyperlinks>
    <hyperlink ref="Q8" location="Sheet1!A1" display="Sheet1!A1" xr:uid="{50CE237D-2B42-4D96-ACC4-9F378D520867}"/>
  </hyperlinks>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75ECBE-0B36-4872-A19D-D9BDCCDF53ED}">
  <dimension ref="A1:L11"/>
  <sheetViews>
    <sheetView workbookViewId="0">
      <selection activeCell="K10" sqref="K10:L11"/>
    </sheetView>
  </sheetViews>
  <sheetFormatPr defaultRowHeight="14.4"/>
  <sheetData>
    <row r="1" spans="1:12">
      <c r="A1" s="861" t="s">
        <v>3171</v>
      </c>
      <c r="B1" s="861" t="s">
        <v>3170</v>
      </c>
      <c r="C1" s="861" t="s">
        <v>73</v>
      </c>
      <c r="D1" s="861" t="s">
        <v>3520</v>
      </c>
    </row>
    <row r="2" spans="1:12" ht="15" thickBot="1">
      <c r="A2" s="47">
        <v>107</v>
      </c>
      <c r="B2" s="47">
        <v>178</v>
      </c>
      <c r="C2" s="47">
        <f>SUM(A2:B2)</f>
        <v>285</v>
      </c>
      <c r="D2" s="47" t="str">
        <f>IF(A2+B2=C2,"YES",IF(OR(A3,B3)=0,"YES",IF(C2&lt;0,"YES","NO")))</f>
        <v>YES</v>
      </c>
    </row>
    <row r="3" spans="1:12" ht="14.4" customHeight="1">
      <c r="A3" s="249">
        <v>236</v>
      </c>
      <c r="B3" s="249">
        <v>206</v>
      </c>
      <c r="C3" s="47">
        <f t="shared" ref="C3:C11" si="0">SUM(A3:B3)</f>
        <v>442</v>
      </c>
      <c r="D3" s="47" t="str">
        <f t="shared" ref="D3:D11" si="1">IF(A3+B3=C3,"YES",IF(OR(A4,B4)=0,"YES",IF(C3&lt;0,"YES","NO")))</f>
        <v>YES</v>
      </c>
      <c r="F3" s="862" t="s">
        <v>3962</v>
      </c>
      <c r="G3" s="863"/>
      <c r="H3" s="863"/>
      <c r="I3" s="863"/>
      <c r="J3" s="863"/>
      <c r="K3" s="863"/>
      <c r="L3" s="864"/>
    </row>
    <row r="4" spans="1:12">
      <c r="A4" s="249">
        <v>189</v>
      </c>
      <c r="B4" s="249">
        <v>114</v>
      </c>
      <c r="C4" s="47">
        <f t="shared" si="0"/>
        <v>303</v>
      </c>
      <c r="D4" s="47" t="str">
        <f t="shared" si="1"/>
        <v>YES</v>
      </c>
      <c r="F4" s="865"/>
      <c r="G4" s="866"/>
      <c r="H4" s="866"/>
      <c r="I4" s="866"/>
      <c r="J4" s="866"/>
      <c r="K4" s="866"/>
      <c r="L4" s="867"/>
    </row>
    <row r="5" spans="1:12">
      <c r="A5" s="249">
        <v>81</v>
      </c>
      <c r="B5" s="249">
        <v>236</v>
      </c>
      <c r="C5" s="47">
        <v>456</v>
      </c>
      <c r="D5" s="47" t="str">
        <f t="shared" si="1"/>
        <v>NO</v>
      </c>
      <c r="F5" s="865"/>
      <c r="G5" s="866"/>
      <c r="H5" s="866"/>
      <c r="I5" s="866"/>
      <c r="J5" s="866"/>
      <c r="K5" s="866"/>
      <c r="L5" s="867"/>
    </row>
    <row r="6" spans="1:12">
      <c r="A6" s="249">
        <v>137</v>
      </c>
      <c r="B6" s="249">
        <v>0</v>
      </c>
      <c r="C6" s="47">
        <v>-544</v>
      </c>
      <c r="D6" s="47" t="str">
        <f t="shared" si="1"/>
        <v>YES</v>
      </c>
      <c r="F6" s="865"/>
      <c r="G6" s="866"/>
      <c r="H6" s="866"/>
      <c r="I6" s="866"/>
      <c r="J6" s="866"/>
      <c r="K6" s="866"/>
      <c r="L6" s="867"/>
    </row>
    <row r="7" spans="1:12" ht="15" thickBot="1">
      <c r="A7" s="249">
        <v>220</v>
      </c>
      <c r="B7" s="249">
        <v>61</v>
      </c>
      <c r="C7" s="47">
        <f t="shared" si="0"/>
        <v>281</v>
      </c>
      <c r="D7" s="47" t="str">
        <f t="shared" si="1"/>
        <v>YES</v>
      </c>
      <c r="F7" s="868"/>
      <c r="G7" s="869"/>
      <c r="H7" s="869"/>
      <c r="I7" s="869"/>
      <c r="J7" s="869"/>
      <c r="K7" s="869"/>
      <c r="L7" s="870"/>
    </row>
    <row r="8" spans="1:12">
      <c r="A8" s="249">
        <v>107</v>
      </c>
      <c r="B8" s="249">
        <v>239</v>
      </c>
      <c r="C8" s="47">
        <v>-450</v>
      </c>
      <c r="D8" s="47" t="str">
        <f t="shared" si="1"/>
        <v>YES</v>
      </c>
    </row>
    <row r="9" spans="1:12" ht="15" thickBot="1">
      <c r="A9" s="249">
        <v>246</v>
      </c>
      <c r="B9" s="249">
        <v>64</v>
      </c>
      <c r="C9" s="47">
        <f t="shared" si="0"/>
        <v>310</v>
      </c>
      <c r="D9" s="47" t="str">
        <f t="shared" si="1"/>
        <v>YES</v>
      </c>
    </row>
    <row r="10" spans="1:12">
      <c r="A10" s="249">
        <v>200</v>
      </c>
      <c r="B10" s="249">
        <v>238</v>
      </c>
      <c r="C10" s="47">
        <v>200</v>
      </c>
      <c r="D10" s="47" t="str">
        <f t="shared" si="1"/>
        <v>NO</v>
      </c>
      <c r="K10" s="639" t="s">
        <v>111</v>
      </c>
      <c r="L10" s="640"/>
    </row>
    <row r="11" spans="1:12" ht="15" thickBot="1">
      <c r="A11" s="249">
        <v>137</v>
      </c>
      <c r="B11" s="249">
        <v>249</v>
      </c>
      <c r="C11" s="47">
        <f t="shared" si="0"/>
        <v>386</v>
      </c>
      <c r="D11" s="47" t="str">
        <f t="shared" si="1"/>
        <v>YES</v>
      </c>
      <c r="K11" s="641"/>
      <c r="L11" s="642"/>
    </row>
  </sheetData>
  <mergeCells count="2">
    <mergeCell ref="K10:L11"/>
    <mergeCell ref="F3:L7"/>
  </mergeCells>
  <hyperlinks>
    <hyperlink ref="K10" location="Sheet1!A1" display="Sheet1!A1" xr:uid="{522D9AE2-7FD1-4EE4-84A4-6DD1B6DD5A72}"/>
  </hyperlinks>
  <pageMargins left="0.7" right="0.7" top="0.75" bottom="0.75" header="0.3" footer="0.3"/>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60B11-83D3-4461-93A9-1585A478C7EC}">
  <dimension ref="A1:N16"/>
  <sheetViews>
    <sheetView workbookViewId="0">
      <selection activeCell="K10" sqref="K10:L11"/>
    </sheetView>
  </sheetViews>
  <sheetFormatPr defaultRowHeight="14.4"/>
  <cols>
    <col min="1" max="1" width="9.77734375" bestFit="1" customWidth="1"/>
    <col min="2" max="2" width="10.6640625" bestFit="1" customWidth="1"/>
    <col min="3" max="3" width="10.33203125" bestFit="1" customWidth="1"/>
    <col min="4" max="4" width="15.77734375" bestFit="1" customWidth="1"/>
    <col min="5" max="5" width="10" bestFit="1" customWidth="1"/>
  </cols>
  <sheetData>
    <row r="1" spans="1:14">
      <c r="A1" s="250" t="s">
        <v>3964</v>
      </c>
      <c r="B1" s="250" t="s">
        <v>51</v>
      </c>
      <c r="C1" s="250" t="s">
        <v>3661</v>
      </c>
      <c r="D1" s="250" t="s">
        <v>3965</v>
      </c>
      <c r="E1" s="250" t="s">
        <v>3966</v>
      </c>
    </row>
    <row r="2" spans="1:14" ht="15" thickBot="1">
      <c r="A2" s="249" t="s">
        <v>3723</v>
      </c>
      <c r="B2" s="249" t="s">
        <v>3490</v>
      </c>
      <c r="C2" s="871">
        <v>43340</v>
      </c>
      <c r="D2" s="871">
        <v>45066</v>
      </c>
      <c r="E2" s="678" t="str">
        <f ca="1">IF(D2&gt;TODAY(),"PENDING","CLEAR")</f>
        <v>CLEAR</v>
      </c>
    </row>
    <row r="3" spans="1:14" ht="14.4" customHeight="1">
      <c r="A3" s="249" t="s">
        <v>3724</v>
      </c>
      <c r="B3" s="249" t="s">
        <v>3491</v>
      </c>
      <c r="C3" s="871">
        <v>44810</v>
      </c>
      <c r="D3" s="871">
        <v>45588</v>
      </c>
      <c r="E3" s="678" t="str">
        <f t="shared" ref="E3:E16" ca="1" si="0">IF(D3&gt;TODAY(),"PENDING","CLEAR")</f>
        <v>PENDING</v>
      </c>
      <c r="G3" s="874" t="s">
        <v>3967</v>
      </c>
      <c r="H3" s="872"/>
      <c r="I3" s="872"/>
      <c r="J3" s="872"/>
      <c r="K3" s="872"/>
      <c r="L3" s="872"/>
      <c r="M3" s="872"/>
      <c r="N3" s="875"/>
    </row>
    <row r="4" spans="1:14" ht="15" customHeight="1">
      <c r="A4" s="249" t="s">
        <v>3725</v>
      </c>
      <c r="B4" s="249" t="s">
        <v>3493</v>
      </c>
      <c r="C4" s="871">
        <v>44355</v>
      </c>
      <c r="D4" s="871">
        <v>44703</v>
      </c>
      <c r="E4" s="678" t="str">
        <f t="shared" ca="1" si="0"/>
        <v>CLEAR</v>
      </c>
      <c r="G4" s="876"/>
      <c r="H4" s="873"/>
      <c r="I4" s="873"/>
      <c r="J4" s="873"/>
      <c r="K4" s="873"/>
      <c r="L4" s="873"/>
      <c r="M4" s="873"/>
      <c r="N4" s="877"/>
    </row>
    <row r="5" spans="1:14" ht="15" thickBot="1">
      <c r="A5" s="249" t="s">
        <v>3726</v>
      </c>
      <c r="B5" s="249" t="s">
        <v>3495</v>
      </c>
      <c r="C5" s="871">
        <v>45235</v>
      </c>
      <c r="D5" s="871">
        <v>45769</v>
      </c>
      <c r="E5" s="678" t="str">
        <f t="shared" ca="1" si="0"/>
        <v>PENDING</v>
      </c>
      <c r="G5" s="878"/>
      <c r="H5" s="879"/>
      <c r="I5" s="879"/>
      <c r="J5" s="879"/>
      <c r="K5" s="879"/>
      <c r="L5" s="879"/>
      <c r="M5" s="879"/>
      <c r="N5" s="880"/>
    </row>
    <row r="6" spans="1:14">
      <c r="A6" s="249" t="s">
        <v>3727</v>
      </c>
      <c r="B6" s="249" t="s">
        <v>3497</v>
      </c>
      <c r="C6" s="871">
        <v>44434</v>
      </c>
      <c r="D6" s="871">
        <v>45038</v>
      </c>
      <c r="E6" s="678" t="str">
        <f t="shared" ca="1" si="0"/>
        <v>CLEAR</v>
      </c>
    </row>
    <row r="7" spans="1:14">
      <c r="A7" s="249" t="s">
        <v>3728</v>
      </c>
      <c r="B7" s="249" t="s">
        <v>3499</v>
      </c>
      <c r="C7" s="871">
        <v>43639</v>
      </c>
      <c r="D7" s="871">
        <v>45940</v>
      </c>
      <c r="E7" s="678" t="str">
        <f t="shared" ca="1" si="0"/>
        <v>PENDING</v>
      </c>
    </row>
    <row r="8" spans="1:14">
      <c r="A8" s="249" t="s">
        <v>3730</v>
      </c>
      <c r="B8" s="249" t="s">
        <v>3500</v>
      </c>
      <c r="C8" s="871">
        <v>44497</v>
      </c>
      <c r="D8" s="871">
        <v>44932</v>
      </c>
      <c r="E8" s="678" t="str">
        <f t="shared" ca="1" si="0"/>
        <v>CLEAR</v>
      </c>
    </row>
    <row r="9" spans="1:14" ht="15" thickBot="1">
      <c r="A9" s="249" t="s">
        <v>3732</v>
      </c>
      <c r="B9" s="249" t="s">
        <v>3502</v>
      </c>
      <c r="C9" s="871">
        <v>45231</v>
      </c>
      <c r="D9" s="871">
        <v>46387</v>
      </c>
      <c r="E9" s="678" t="str">
        <f t="shared" ca="1" si="0"/>
        <v>PENDING</v>
      </c>
    </row>
    <row r="10" spans="1:14">
      <c r="A10" s="249" t="s">
        <v>3733</v>
      </c>
      <c r="B10" s="249" t="s">
        <v>3503</v>
      </c>
      <c r="C10" s="871">
        <v>42810</v>
      </c>
      <c r="D10" s="871">
        <v>44071</v>
      </c>
      <c r="E10" s="678" t="str">
        <f t="shared" ca="1" si="0"/>
        <v>CLEAR</v>
      </c>
      <c r="K10" s="639" t="s">
        <v>111</v>
      </c>
      <c r="L10" s="640"/>
    </row>
    <row r="11" spans="1:14" ht="15" thickBot="1">
      <c r="A11" s="249" t="s">
        <v>3734</v>
      </c>
      <c r="B11" s="249" t="s">
        <v>3505</v>
      </c>
      <c r="C11" s="871">
        <v>43935</v>
      </c>
      <c r="D11" s="871">
        <v>45333</v>
      </c>
      <c r="E11" s="678" t="str">
        <f t="shared" ca="1" si="0"/>
        <v>CLEAR</v>
      </c>
      <c r="K11" s="641"/>
      <c r="L11" s="642"/>
    </row>
    <row r="12" spans="1:14">
      <c r="A12" s="249" t="s">
        <v>3735</v>
      </c>
      <c r="B12" s="249" t="s">
        <v>137</v>
      </c>
      <c r="C12" s="871">
        <v>44696</v>
      </c>
      <c r="D12" s="871">
        <v>44874</v>
      </c>
      <c r="E12" s="678" t="str">
        <f t="shared" ca="1" si="0"/>
        <v>CLEAR</v>
      </c>
    </row>
    <row r="13" spans="1:14">
      <c r="A13" s="249" t="s">
        <v>3736</v>
      </c>
      <c r="B13" s="249" t="s">
        <v>3626</v>
      </c>
      <c r="C13" s="871">
        <v>45182</v>
      </c>
      <c r="D13" s="871">
        <v>45781</v>
      </c>
      <c r="E13" s="678" t="str">
        <f t="shared" ca="1" si="0"/>
        <v>PENDING</v>
      </c>
    </row>
    <row r="14" spans="1:14">
      <c r="A14" s="249" t="s">
        <v>3738</v>
      </c>
      <c r="B14" s="249" t="s">
        <v>3737</v>
      </c>
      <c r="C14" s="871">
        <v>42083</v>
      </c>
      <c r="D14" s="871">
        <v>45141</v>
      </c>
      <c r="E14" s="678" t="str">
        <f t="shared" ca="1" si="0"/>
        <v>CLEAR</v>
      </c>
    </row>
    <row r="15" spans="1:14">
      <c r="A15" s="249" t="s">
        <v>3740</v>
      </c>
      <c r="B15" s="249" t="s">
        <v>3739</v>
      </c>
      <c r="C15" s="871">
        <v>44643</v>
      </c>
      <c r="D15" s="871">
        <v>46331</v>
      </c>
      <c r="E15" s="678" t="str">
        <f ca="1">IF(D15&gt;TODAY(),"PENDING","CLEAR")</f>
        <v>PENDING</v>
      </c>
    </row>
    <row r="16" spans="1:14">
      <c r="A16" s="249" t="s">
        <v>3743</v>
      </c>
      <c r="B16" s="249" t="s">
        <v>3742</v>
      </c>
      <c r="C16" s="871">
        <v>44422</v>
      </c>
      <c r="D16" s="871">
        <v>44928</v>
      </c>
      <c r="E16" s="678" t="str">
        <f t="shared" ca="1" si="0"/>
        <v>CLEAR</v>
      </c>
    </row>
  </sheetData>
  <mergeCells count="2">
    <mergeCell ref="K10:L11"/>
    <mergeCell ref="G3:N5"/>
  </mergeCells>
  <hyperlinks>
    <hyperlink ref="K10" location="Sheet1!A1" display="Sheet1!A1" xr:uid="{836D683D-C2FD-46DD-AE30-202FF02BA5ED}"/>
  </hyperlinks>
  <pageMargins left="0.7" right="0.7" top="0.75" bottom="0.75" header="0.3" footer="0.3"/>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99A73A-2D0D-45DF-AE4A-D6F423EBCD75}">
  <dimension ref="A1:L11"/>
  <sheetViews>
    <sheetView workbookViewId="0">
      <selection activeCell="K10" sqref="K10:L11"/>
    </sheetView>
  </sheetViews>
  <sheetFormatPr defaultRowHeight="14.4"/>
  <cols>
    <col min="1" max="1" width="19.21875" bestFit="1" customWidth="1"/>
    <col min="2" max="2" width="8.77734375" customWidth="1"/>
    <col min="3" max="3" width="9.6640625" customWidth="1"/>
    <col min="4" max="4" width="23.88671875" customWidth="1"/>
  </cols>
  <sheetData>
    <row r="1" spans="1:12">
      <c r="A1" s="881" t="s">
        <v>3</v>
      </c>
      <c r="B1" s="882" t="s">
        <v>77</v>
      </c>
      <c r="C1" s="882" t="s">
        <v>3970</v>
      </c>
      <c r="D1" s="883"/>
    </row>
    <row r="2" spans="1:12">
      <c r="A2" s="884" t="s">
        <v>78</v>
      </c>
      <c r="B2" s="884">
        <v>7844</v>
      </c>
      <c r="C2" s="885">
        <f>IF(ISERROR(VLOOKUP(A2,$D$4:$D$9,1,0))=FALSE,B2*10%,B2*5%)</f>
        <v>784.40000000000009</v>
      </c>
      <c r="D2" s="883"/>
    </row>
    <row r="3" spans="1:12" ht="15" thickBot="1">
      <c r="A3" s="884" t="s">
        <v>80</v>
      </c>
      <c r="B3" s="884">
        <v>9840</v>
      </c>
      <c r="C3" s="884">
        <f t="shared" ref="C3:C10" si="0">IF(ISERROR(VLOOKUP(A3,$D$4:$D$9,1,0))=FALSE,B3*10%,B3*5%)</f>
        <v>492</v>
      </c>
      <c r="D3" s="883"/>
    </row>
    <row r="4" spans="1:12">
      <c r="A4" s="884" t="s">
        <v>81</v>
      </c>
      <c r="B4" s="884">
        <v>6515</v>
      </c>
      <c r="C4" s="884">
        <f t="shared" si="0"/>
        <v>325.75</v>
      </c>
      <c r="D4" s="886" t="s">
        <v>3971</v>
      </c>
      <c r="F4" s="888" t="s">
        <v>3973</v>
      </c>
      <c r="G4" s="889"/>
      <c r="H4" s="889"/>
      <c r="I4" s="890"/>
    </row>
    <row r="5" spans="1:12">
      <c r="A5" s="884" t="s">
        <v>82</v>
      </c>
      <c r="B5" s="884">
        <v>3534</v>
      </c>
      <c r="C5" s="884">
        <f t="shared" si="0"/>
        <v>353.40000000000003</v>
      </c>
      <c r="D5" s="884" t="s">
        <v>78</v>
      </c>
      <c r="F5" s="891"/>
      <c r="G5" s="892"/>
      <c r="H5" s="892"/>
      <c r="I5" s="893"/>
    </row>
    <row r="6" spans="1:12">
      <c r="A6" s="884" t="s">
        <v>3169</v>
      </c>
      <c r="B6" s="884">
        <v>3313</v>
      </c>
      <c r="C6" s="884">
        <f t="shared" si="0"/>
        <v>165.65</v>
      </c>
      <c r="D6" s="884" t="s">
        <v>82</v>
      </c>
      <c r="F6" s="891"/>
      <c r="G6" s="892"/>
      <c r="H6" s="892"/>
      <c r="I6" s="893"/>
    </row>
    <row r="7" spans="1:12" ht="15" thickBot="1">
      <c r="A7" s="884" t="s">
        <v>84</v>
      </c>
      <c r="B7" s="884">
        <v>6355</v>
      </c>
      <c r="C7" s="884">
        <f t="shared" si="0"/>
        <v>635.5</v>
      </c>
      <c r="D7" s="884" t="s">
        <v>84</v>
      </c>
      <c r="F7" s="894"/>
      <c r="G7" s="895"/>
      <c r="H7" s="895"/>
      <c r="I7" s="896"/>
    </row>
    <row r="8" spans="1:12">
      <c r="A8" s="884" t="s">
        <v>86</v>
      </c>
      <c r="B8" s="884">
        <v>7997</v>
      </c>
      <c r="C8" s="884">
        <f t="shared" si="0"/>
        <v>399.85</v>
      </c>
      <c r="D8" s="884" t="s">
        <v>87</v>
      </c>
    </row>
    <row r="9" spans="1:12" ht="15" thickBot="1">
      <c r="A9" s="884" t="s">
        <v>87</v>
      </c>
      <c r="B9" s="884">
        <v>5718</v>
      </c>
      <c r="C9" s="884">
        <f t="shared" si="0"/>
        <v>571.80000000000007</v>
      </c>
      <c r="D9" s="884" t="s">
        <v>3972</v>
      </c>
    </row>
    <row r="10" spans="1:12">
      <c r="A10" s="884" t="s">
        <v>3972</v>
      </c>
      <c r="B10" s="884">
        <v>1873</v>
      </c>
      <c r="C10" s="884">
        <f t="shared" si="0"/>
        <v>187.3</v>
      </c>
      <c r="D10" s="887"/>
      <c r="K10" s="639" t="s">
        <v>111</v>
      </c>
      <c r="L10" s="640"/>
    </row>
    <row r="11" spans="1:12" ht="15" thickBot="1">
      <c r="K11" s="641"/>
      <c r="L11" s="642"/>
    </row>
  </sheetData>
  <mergeCells count="2">
    <mergeCell ref="K10:L11"/>
    <mergeCell ref="F4:I7"/>
  </mergeCells>
  <hyperlinks>
    <hyperlink ref="K10" location="Sheet1!A1" display="Sheet1!A1" xr:uid="{AB046A4A-9550-4D88-BFF7-87325DF7B101}"/>
  </hyperlinks>
  <pageMargins left="0.7" right="0.7" top="0.75" bottom="0.75" header="0.3" footer="0.3"/>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D6FC5A-CDE1-4277-916B-4F8A5F82CA0C}">
  <dimension ref="A1:L11"/>
  <sheetViews>
    <sheetView workbookViewId="0">
      <selection activeCell="K10" sqref="K10:L11"/>
    </sheetView>
  </sheetViews>
  <sheetFormatPr defaultRowHeight="19.2" customHeight="1"/>
  <cols>
    <col min="1" max="2" width="11.6640625" style="251" bestFit="1" customWidth="1"/>
    <col min="3" max="3" width="8.88671875" style="251"/>
    <col min="4" max="4" width="10.44140625" style="251" bestFit="1" customWidth="1"/>
    <col min="5" max="7" width="8.88671875" style="251"/>
    <col min="8" max="8" width="10.44140625" style="251" bestFit="1" customWidth="1"/>
    <col min="9" max="11" width="8.88671875" style="251"/>
    <col min="12" max="12" width="12.77734375" style="251" customWidth="1"/>
    <col min="13" max="16384" width="8.88671875" style="251"/>
  </cols>
  <sheetData>
    <row r="1" spans="1:12" ht="19.2" customHeight="1">
      <c r="A1" s="897" t="s">
        <v>3975</v>
      </c>
      <c r="B1" s="897" t="s">
        <v>3976</v>
      </c>
    </row>
    <row r="2" spans="1:12" ht="19.2" customHeight="1">
      <c r="A2" s="898">
        <v>-86</v>
      </c>
      <c r="B2" s="898">
        <f>POWER(ABS(A2),3)</f>
        <v>636056</v>
      </c>
    </row>
    <row r="3" spans="1:12" ht="19.2" customHeight="1">
      <c r="A3" s="898">
        <f>--77</f>
        <v>77</v>
      </c>
      <c r="B3" s="898">
        <f t="shared" ref="B3:B11" si="0">POWER(ABS(A3),3)</f>
        <v>456533</v>
      </c>
      <c r="F3" s="903" t="s">
        <v>3977</v>
      </c>
      <c r="G3" s="903"/>
      <c r="H3" s="903"/>
      <c r="I3" s="903"/>
      <c r="J3" s="903"/>
    </row>
    <row r="4" spans="1:12" ht="19.2" customHeight="1">
      <c r="A4" s="898">
        <v>65</v>
      </c>
      <c r="B4" s="898">
        <f t="shared" si="0"/>
        <v>274625</v>
      </c>
      <c r="F4" s="903"/>
      <c r="G4" s="903"/>
      <c r="H4" s="903"/>
      <c r="I4" s="903"/>
      <c r="J4" s="903"/>
    </row>
    <row r="5" spans="1:12" ht="19.2" customHeight="1">
      <c r="A5" s="898">
        <v>37</v>
      </c>
      <c r="B5" s="898">
        <f t="shared" si="0"/>
        <v>50653</v>
      </c>
      <c r="F5" s="903"/>
      <c r="G5" s="903"/>
      <c r="H5" s="903"/>
      <c r="I5" s="903"/>
      <c r="J5" s="903"/>
    </row>
    <row r="6" spans="1:12" ht="19.2" customHeight="1">
      <c r="A6" s="898">
        <v>-56</v>
      </c>
      <c r="B6" s="898">
        <f t="shared" si="0"/>
        <v>175616</v>
      </c>
      <c r="F6" s="903"/>
      <c r="G6" s="903"/>
      <c r="H6" s="903"/>
      <c r="I6" s="903"/>
      <c r="J6" s="903"/>
    </row>
    <row r="7" spans="1:12" ht="19.2" customHeight="1">
      <c r="A7" s="898">
        <v>-30</v>
      </c>
      <c r="B7" s="898">
        <f t="shared" si="0"/>
        <v>27000</v>
      </c>
    </row>
    <row r="8" spans="1:12" ht="19.2" customHeight="1">
      <c r="A8" s="898">
        <v>-80</v>
      </c>
      <c r="B8" s="898">
        <f t="shared" si="0"/>
        <v>512000</v>
      </c>
    </row>
    <row r="9" spans="1:12" ht="19.2" customHeight="1" thickBot="1">
      <c r="A9" s="898">
        <v>-69</v>
      </c>
      <c r="B9" s="898">
        <f t="shared" si="0"/>
        <v>328509</v>
      </c>
    </row>
    <row r="10" spans="1:12" ht="19.2" customHeight="1">
      <c r="A10" s="898">
        <v>-67</v>
      </c>
      <c r="B10" s="898">
        <f t="shared" si="0"/>
        <v>300763</v>
      </c>
      <c r="K10" s="899" t="s">
        <v>111</v>
      </c>
      <c r="L10" s="900"/>
    </row>
    <row r="11" spans="1:12" ht="19.2" customHeight="1" thickBot="1">
      <c r="A11" s="898">
        <v>-34</v>
      </c>
      <c r="B11" s="898">
        <f t="shared" si="0"/>
        <v>39304</v>
      </c>
      <c r="K11" s="901"/>
      <c r="L11" s="902"/>
    </row>
  </sheetData>
  <mergeCells count="2">
    <mergeCell ref="K10:L11"/>
    <mergeCell ref="F3:J6"/>
  </mergeCells>
  <hyperlinks>
    <hyperlink ref="K10" location="Sheet1!A1" display="Sheet1!A1" xr:uid="{E3FD8CA3-19BA-4ED9-B04D-1BA6D28720E0}"/>
  </hyperlinks>
  <pageMargins left="0.7" right="0.7" top="0.75" bottom="0.75" header="0.3" footer="0.3"/>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34E3B-A872-4092-8EE1-43F159B35ACB}">
  <dimension ref="A1:L15"/>
  <sheetViews>
    <sheetView workbookViewId="0">
      <selection activeCell="K10" sqref="K10:L11"/>
    </sheetView>
  </sheetViews>
  <sheetFormatPr defaultRowHeight="14.4"/>
  <cols>
    <col min="1" max="1" width="20.33203125" bestFit="1" customWidth="1"/>
    <col min="2" max="2" width="14.88671875" bestFit="1" customWidth="1"/>
    <col min="3" max="3" width="13.109375" bestFit="1" customWidth="1"/>
    <col min="6" max="6" width="13.109375" bestFit="1" customWidth="1"/>
    <col min="9" max="10" width="13.109375" bestFit="1" customWidth="1"/>
  </cols>
  <sheetData>
    <row r="1" spans="1:12">
      <c r="A1" s="904" t="s">
        <v>3979</v>
      </c>
      <c r="B1" s="904" t="s">
        <v>3980</v>
      </c>
      <c r="C1" s="904" t="s">
        <v>3981</v>
      </c>
      <c r="D1" s="904" t="s">
        <v>122</v>
      </c>
      <c r="E1" s="904" t="s">
        <v>3982</v>
      </c>
      <c r="F1" s="904" t="s">
        <v>3983</v>
      </c>
    </row>
    <row r="2" spans="1:12" ht="14.4" customHeight="1">
      <c r="A2" s="97">
        <v>1001</v>
      </c>
      <c r="B2" s="97" t="s">
        <v>3811</v>
      </c>
      <c r="C2" s="97" t="s">
        <v>226</v>
      </c>
      <c r="D2" s="97">
        <v>52000</v>
      </c>
      <c r="E2" s="97">
        <v>57000</v>
      </c>
      <c r="F2" s="199">
        <f>IF(D2&gt;=E2,VLOOKUP(C2,$I$6:$J$15,2,0),0)</f>
        <v>0</v>
      </c>
      <c r="H2" s="905" t="s">
        <v>3984</v>
      </c>
      <c r="I2" s="905"/>
      <c r="J2" s="905"/>
      <c r="K2" s="905"/>
    </row>
    <row r="3" spans="1:12">
      <c r="A3" s="97">
        <v>1002</v>
      </c>
      <c r="B3" s="97" t="s">
        <v>3812</v>
      </c>
      <c r="C3" s="97" t="s">
        <v>3985</v>
      </c>
      <c r="D3" s="97">
        <v>74000</v>
      </c>
      <c r="E3" s="97">
        <v>48000</v>
      </c>
      <c r="F3" s="199">
        <f t="shared" ref="F3:F14" si="0">IF(D3&gt;=E3,VLOOKUP(C3,$I$6:$J$15,2,0),0)</f>
        <v>0.06</v>
      </c>
      <c r="H3" s="905"/>
      <c r="I3" s="905"/>
      <c r="J3" s="905"/>
      <c r="K3" s="905"/>
    </row>
    <row r="4" spans="1:12">
      <c r="A4" s="97">
        <v>1003</v>
      </c>
      <c r="B4" s="97" t="s">
        <v>3814</v>
      </c>
      <c r="C4" s="97" t="s">
        <v>122</v>
      </c>
      <c r="D4" s="97">
        <v>19000</v>
      </c>
      <c r="E4" s="97">
        <v>71000</v>
      </c>
      <c r="F4" s="199">
        <f t="shared" si="0"/>
        <v>0</v>
      </c>
      <c r="H4" s="905"/>
      <c r="I4" s="905"/>
      <c r="J4" s="905"/>
      <c r="K4" s="905"/>
    </row>
    <row r="5" spans="1:12">
      <c r="A5" s="97">
        <v>1004</v>
      </c>
      <c r="B5" s="97" t="s">
        <v>135</v>
      </c>
      <c r="C5" s="97" t="s">
        <v>3986</v>
      </c>
      <c r="D5" s="97">
        <v>55000</v>
      </c>
      <c r="E5" s="97">
        <v>75000</v>
      </c>
      <c r="F5" s="199">
        <f t="shared" si="0"/>
        <v>0</v>
      </c>
    </row>
    <row r="6" spans="1:12">
      <c r="A6" s="97">
        <v>1005</v>
      </c>
      <c r="B6" s="97" t="s">
        <v>3818</v>
      </c>
      <c r="C6" s="97" t="s">
        <v>226</v>
      </c>
      <c r="D6" s="97">
        <v>80000</v>
      </c>
      <c r="E6" s="97">
        <v>36000</v>
      </c>
      <c r="F6" s="199">
        <f t="shared" si="0"/>
        <v>0.05</v>
      </c>
      <c r="I6" s="798" t="s">
        <v>3981</v>
      </c>
      <c r="J6" s="798" t="s">
        <v>3983</v>
      </c>
    </row>
    <row r="7" spans="1:12">
      <c r="A7" s="97">
        <v>1006</v>
      </c>
      <c r="B7" s="97" t="s">
        <v>3819</v>
      </c>
      <c r="C7" s="97" t="s">
        <v>122</v>
      </c>
      <c r="D7" s="97">
        <v>59000</v>
      </c>
      <c r="E7" s="97">
        <v>45000</v>
      </c>
      <c r="F7" s="199">
        <f t="shared" si="0"/>
        <v>0.08</v>
      </c>
      <c r="I7" s="47" t="s">
        <v>226</v>
      </c>
      <c r="J7" s="784">
        <v>0.05</v>
      </c>
    </row>
    <row r="8" spans="1:12">
      <c r="A8" s="97">
        <v>1007</v>
      </c>
      <c r="B8" s="97" t="s">
        <v>3820</v>
      </c>
      <c r="C8" s="97" t="s">
        <v>3987</v>
      </c>
      <c r="D8" s="97">
        <v>67000</v>
      </c>
      <c r="E8" s="97">
        <v>42000</v>
      </c>
      <c r="F8" s="199">
        <f t="shared" si="0"/>
        <v>0.1</v>
      </c>
      <c r="I8" s="47" t="s">
        <v>3985</v>
      </c>
      <c r="J8" s="784">
        <v>0.06</v>
      </c>
    </row>
    <row r="9" spans="1:12" ht="15" thickBot="1">
      <c r="A9" s="97">
        <v>1008</v>
      </c>
      <c r="B9" s="97" t="s">
        <v>3821</v>
      </c>
      <c r="C9" s="97" t="s">
        <v>3985</v>
      </c>
      <c r="D9" s="97">
        <v>72000</v>
      </c>
      <c r="E9" s="97">
        <v>80000</v>
      </c>
      <c r="F9" s="199">
        <f t="shared" si="0"/>
        <v>0</v>
      </c>
      <c r="I9" s="47" t="s">
        <v>122</v>
      </c>
      <c r="J9" s="784">
        <v>0.08</v>
      </c>
    </row>
    <row r="10" spans="1:12">
      <c r="A10" s="97">
        <v>1009</v>
      </c>
      <c r="B10" s="97" t="s">
        <v>3822</v>
      </c>
      <c r="C10" s="97" t="s">
        <v>3988</v>
      </c>
      <c r="D10" s="97">
        <v>66000</v>
      </c>
      <c r="E10" s="97">
        <v>18000</v>
      </c>
      <c r="F10" s="199">
        <f t="shared" si="0"/>
        <v>0.12</v>
      </c>
      <c r="I10" s="47" t="s">
        <v>3986</v>
      </c>
      <c r="J10" s="784">
        <v>0.05</v>
      </c>
      <c r="K10" s="639" t="s">
        <v>111</v>
      </c>
      <c r="L10" s="640"/>
    </row>
    <row r="11" spans="1:12" ht="15" thickBot="1">
      <c r="A11" s="97">
        <v>1010</v>
      </c>
      <c r="B11" s="97" t="s">
        <v>3823</v>
      </c>
      <c r="C11" s="97" t="s">
        <v>3986</v>
      </c>
      <c r="D11" s="97">
        <v>76000</v>
      </c>
      <c r="E11" s="97">
        <v>60000</v>
      </c>
      <c r="F11" s="199">
        <f t="shared" si="0"/>
        <v>0.05</v>
      </c>
      <c r="I11" s="47" t="s">
        <v>3987</v>
      </c>
      <c r="J11" s="784">
        <v>0.1</v>
      </c>
      <c r="K11" s="641"/>
      <c r="L11" s="642"/>
    </row>
    <row r="12" spans="1:12">
      <c r="A12" s="97">
        <v>1011</v>
      </c>
      <c r="B12" s="97" t="s">
        <v>2126</v>
      </c>
      <c r="C12" s="97" t="s">
        <v>3651</v>
      </c>
      <c r="D12" s="97">
        <v>45000</v>
      </c>
      <c r="E12" s="97">
        <v>11000</v>
      </c>
      <c r="F12" s="199">
        <f t="shared" si="0"/>
        <v>0.08</v>
      </c>
      <c r="I12" s="47" t="s">
        <v>3988</v>
      </c>
      <c r="J12" s="784">
        <v>0.12</v>
      </c>
    </row>
    <row r="13" spans="1:12">
      <c r="A13" s="97">
        <v>1012</v>
      </c>
      <c r="B13" s="97" t="s">
        <v>3808</v>
      </c>
      <c r="C13" s="97" t="s">
        <v>3989</v>
      </c>
      <c r="D13" s="97">
        <v>94000</v>
      </c>
      <c r="E13" s="97">
        <v>53000</v>
      </c>
      <c r="F13" s="199">
        <f t="shared" si="0"/>
        <v>0.06</v>
      </c>
      <c r="I13" s="47" t="s">
        <v>3651</v>
      </c>
      <c r="J13" s="784">
        <v>0.08</v>
      </c>
    </row>
    <row r="14" spans="1:12">
      <c r="A14" s="97">
        <v>1013</v>
      </c>
      <c r="B14" s="97" t="s">
        <v>3810</v>
      </c>
      <c r="C14" s="97" t="s">
        <v>3990</v>
      </c>
      <c r="D14" s="97">
        <v>28000</v>
      </c>
      <c r="E14" s="97">
        <v>94000</v>
      </c>
      <c r="F14" s="199">
        <f t="shared" si="0"/>
        <v>0</v>
      </c>
      <c r="I14" s="47" t="s">
        <v>3989</v>
      </c>
      <c r="J14" s="784">
        <v>0.06</v>
      </c>
    </row>
    <row r="15" spans="1:12">
      <c r="I15" s="47" t="s">
        <v>3990</v>
      </c>
      <c r="J15" s="784">
        <v>7.0000000000000007E-2</v>
      </c>
    </row>
  </sheetData>
  <mergeCells count="2">
    <mergeCell ref="K10:L11"/>
    <mergeCell ref="H2:K4"/>
  </mergeCells>
  <hyperlinks>
    <hyperlink ref="K10" location="Sheet1!A1" display="Sheet1!A1" xr:uid="{EAC1ECAB-47AE-4660-B96F-D33E60A84C2A}"/>
  </hyperlinks>
  <pageMargins left="0.7" right="0.7" top="0.75" bottom="0.75" header="0.3" footer="0.3"/>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0A6E14-8BF2-492A-B5BD-D6106973A73B}">
  <dimension ref="A1:O14"/>
  <sheetViews>
    <sheetView workbookViewId="0">
      <selection sqref="A1:XFD1048576"/>
    </sheetView>
  </sheetViews>
  <sheetFormatPr defaultRowHeight="19.8" customHeight="1"/>
  <cols>
    <col min="10" max="10" width="13.77734375" bestFit="1" customWidth="1"/>
  </cols>
  <sheetData>
    <row r="1" spans="1:15" ht="19.8" customHeight="1" thickBot="1">
      <c r="A1" s="249">
        <v>74</v>
      </c>
      <c r="B1" s="249">
        <v>103</v>
      </c>
      <c r="C1" s="249">
        <v>281</v>
      </c>
      <c r="D1" s="249">
        <v>179</v>
      </c>
      <c r="E1" s="249">
        <v>76</v>
      </c>
      <c r="F1" s="249">
        <v>152</v>
      </c>
      <c r="G1" s="249">
        <v>238</v>
      </c>
      <c r="H1" s="249">
        <v>64</v>
      </c>
    </row>
    <row r="2" spans="1:15" ht="19.8" customHeight="1">
      <c r="A2" s="249">
        <v>246</v>
      </c>
      <c r="B2" s="249">
        <v>139</v>
      </c>
      <c r="C2" s="249">
        <v>182</v>
      </c>
      <c r="D2" s="249">
        <v>49</v>
      </c>
      <c r="E2" s="249">
        <v>187</v>
      </c>
      <c r="F2" s="249">
        <v>270</v>
      </c>
      <c r="G2" s="249">
        <v>161</v>
      </c>
      <c r="H2" s="249">
        <v>42</v>
      </c>
      <c r="J2" s="631" t="s">
        <v>3992</v>
      </c>
      <c r="K2" s="632"/>
      <c r="L2" s="632"/>
      <c r="M2" s="632"/>
      <c r="N2" s="632"/>
      <c r="O2" s="633"/>
    </row>
    <row r="3" spans="1:15" ht="19.8" customHeight="1" thickBot="1">
      <c r="A3" s="249">
        <v>135</v>
      </c>
      <c r="B3" s="249">
        <v>217</v>
      </c>
      <c r="C3" s="249">
        <v>208</v>
      </c>
      <c r="D3" s="249">
        <v>215</v>
      </c>
      <c r="E3" s="249">
        <v>269</v>
      </c>
      <c r="F3" s="249">
        <v>225</v>
      </c>
      <c r="G3" s="249">
        <v>233</v>
      </c>
      <c r="H3" s="249">
        <v>232</v>
      </c>
      <c r="J3" s="636"/>
      <c r="K3" s="637"/>
      <c r="L3" s="637"/>
      <c r="M3" s="637"/>
      <c r="N3" s="637"/>
      <c r="O3" s="638"/>
    </row>
    <row r="4" spans="1:15" ht="19.8" customHeight="1">
      <c r="A4" s="249">
        <v>26</v>
      </c>
      <c r="B4" s="249">
        <v>176</v>
      </c>
      <c r="C4" s="249">
        <v>225</v>
      </c>
      <c r="D4" s="249">
        <v>110</v>
      </c>
      <c r="E4" s="249">
        <v>96</v>
      </c>
      <c r="F4" s="249">
        <v>221</v>
      </c>
      <c r="G4" s="249">
        <v>292</v>
      </c>
      <c r="H4" s="249">
        <v>281</v>
      </c>
    </row>
    <row r="5" spans="1:15" ht="19.8" customHeight="1">
      <c r="A5" s="249">
        <v>105</v>
      </c>
      <c r="B5" s="249">
        <v>84</v>
      </c>
      <c r="C5" s="249">
        <v>35</v>
      </c>
      <c r="D5" s="249">
        <v>213</v>
      </c>
      <c r="E5" s="249">
        <v>280</v>
      </c>
      <c r="F5" s="249">
        <v>94</v>
      </c>
      <c r="G5" s="249">
        <v>286</v>
      </c>
      <c r="H5" s="249">
        <v>155</v>
      </c>
    </row>
    <row r="6" spans="1:15" ht="19.8" customHeight="1" thickBot="1">
      <c r="A6" s="249">
        <v>246</v>
      </c>
      <c r="B6" s="249">
        <v>166</v>
      </c>
      <c r="C6" s="249">
        <v>209</v>
      </c>
      <c r="D6" s="249">
        <v>104</v>
      </c>
      <c r="E6" s="249">
        <v>205</v>
      </c>
      <c r="F6" s="249">
        <v>198</v>
      </c>
      <c r="G6" s="249">
        <v>238</v>
      </c>
      <c r="H6" s="249">
        <v>249</v>
      </c>
    </row>
    <row r="7" spans="1:15" ht="19.8" customHeight="1" thickBot="1">
      <c r="A7" s="249">
        <v>233</v>
      </c>
      <c r="B7" s="249">
        <v>238</v>
      </c>
      <c r="C7" s="249">
        <v>238</v>
      </c>
      <c r="D7" s="249">
        <v>296</v>
      </c>
      <c r="E7" s="249">
        <v>141</v>
      </c>
      <c r="F7" s="249">
        <v>161</v>
      </c>
      <c r="G7" s="249">
        <v>210</v>
      </c>
      <c r="H7" s="249">
        <v>123</v>
      </c>
      <c r="J7" s="906" t="s">
        <v>3993</v>
      </c>
      <c r="K7" s="907">
        <f>AVERAGE(LARGE(A1:H14,1),LARGE(A1:H14,2),LARGE(A1:H14,3))</f>
        <v>292.66666666666669</v>
      </c>
      <c r="N7" s="639" t="s">
        <v>111</v>
      </c>
      <c r="O7" s="640"/>
    </row>
    <row r="8" spans="1:15" ht="19.8" customHeight="1" thickBot="1">
      <c r="A8" s="249">
        <v>67</v>
      </c>
      <c r="B8" s="249">
        <v>63</v>
      </c>
      <c r="C8" s="249">
        <v>238</v>
      </c>
      <c r="D8" s="249">
        <v>83</v>
      </c>
      <c r="E8" s="249">
        <v>263</v>
      </c>
      <c r="F8" s="249">
        <v>160</v>
      </c>
      <c r="G8" s="249">
        <v>141</v>
      </c>
      <c r="H8" s="249">
        <v>209</v>
      </c>
      <c r="N8" s="641"/>
      <c r="O8" s="642"/>
    </row>
    <row r="9" spans="1:15" ht="19.8" customHeight="1">
      <c r="A9" s="249">
        <v>96</v>
      </c>
      <c r="B9" s="249">
        <v>222</v>
      </c>
      <c r="C9" s="249">
        <v>46</v>
      </c>
      <c r="D9" s="249">
        <v>82</v>
      </c>
      <c r="E9" s="249">
        <v>80</v>
      </c>
      <c r="F9" s="249">
        <v>221</v>
      </c>
      <c r="G9" s="249">
        <v>37</v>
      </c>
      <c r="H9" s="249">
        <v>154</v>
      </c>
    </row>
    <row r="10" spans="1:15" ht="19.8" customHeight="1">
      <c r="A10" s="249">
        <v>67</v>
      </c>
      <c r="B10" s="249">
        <v>223</v>
      </c>
      <c r="C10" s="249">
        <v>140</v>
      </c>
      <c r="D10" s="249">
        <v>73</v>
      </c>
      <c r="E10" s="249">
        <v>247</v>
      </c>
      <c r="F10" s="249">
        <v>39</v>
      </c>
      <c r="G10" s="249">
        <v>140</v>
      </c>
      <c r="H10" s="249">
        <v>46</v>
      </c>
    </row>
    <row r="11" spans="1:15" ht="19.8" customHeight="1">
      <c r="A11" s="249">
        <v>167</v>
      </c>
      <c r="B11" s="249">
        <v>193</v>
      </c>
      <c r="C11" s="249">
        <v>290</v>
      </c>
      <c r="D11" s="249">
        <v>189</v>
      </c>
      <c r="E11" s="249">
        <v>148</v>
      </c>
      <c r="F11" s="249">
        <v>27</v>
      </c>
      <c r="G11" s="249">
        <v>204</v>
      </c>
      <c r="H11" s="249">
        <v>78</v>
      </c>
    </row>
    <row r="12" spans="1:15" ht="19.8" customHeight="1">
      <c r="A12" s="249">
        <v>41</v>
      </c>
      <c r="B12" s="249">
        <v>20</v>
      </c>
      <c r="C12" s="249">
        <v>151</v>
      </c>
      <c r="D12" s="249">
        <v>154</v>
      </c>
      <c r="E12" s="249">
        <v>15</v>
      </c>
      <c r="F12" s="249">
        <v>81</v>
      </c>
      <c r="G12" s="249">
        <v>262</v>
      </c>
      <c r="H12" s="249">
        <v>36</v>
      </c>
    </row>
    <row r="13" spans="1:15" ht="19.8" customHeight="1">
      <c r="A13" s="249">
        <v>268</v>
      </c>
      <c r="B13" s="249">
        <v>152</v>
      </c>
      <c r="C13" s="249">
        <v>255</v>
      </c>
      <c r="D13" s="249">
        <v>34</v>
      </c>
      <c r="E13" s="249">
        <v>59</v>
      </c>
      <c r="F13" s="249">
        <v>284</v>
      </c>
      <c r="G13" s="249">
        <v>157</v>
      </c>
      <c r="H13" s="249">
        <v>78</v>
      </c>
    </row>
    <row r="14" spans="1:15" ht="19.8" customHeight="1">
      <c r="A14" s="249">
        <v>153</v>
      </c>
      <c r="B14" s="249">
        <v>251</v>
      </c>
      <c r="C14" s="249">
        <v>82</v>
      </c>
      <c r="D14" s="249">
        <v>95</v>
      </c>
      <c r="E14" s="249">
        <v>284</v>
      </c>
      <c r="F14" s="249">
        <v>201</v>
      </c>
      <c r="G14" s="249">
        <v>35</v>
      </c>
      <c r="H14" s="249">
        <v>171</v>
      </c>
    </row>
  </sheetData>
  <mergeCells count="2">
    <mergeCell ref="J2:O3"/>
    <mergeCell ref="N7:O8"/>
  </mergeCells>
  <hyperlinks>
    <hyperlink ref="N7" location="Sheet1!A1" display="Sheet1!A1" xr:uid="{1F30E329-CAFD-4BE5-9E46-8A239C7A2D01}"/>
  </hyperlinks>
  <pageMargins left="0.7" right="0.7" top="0.75" bottom="0.75" header="0.3" footer="0.3"/>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A4CAC6-261B-4347-8598-DF95B2376CC0}">
  <dimension ref="A1:O14"/>
  <sheetViews>
    <sheetView workbookViewId="0">
      <selection activeCell="N7" sqref="N7:O8"/>
    </sheetView>
  </sheetViews>
  <sheetFormatPr defaultRowHeight="19.8" customHeight="1"/>
  <cols>
    <col min="10" max="10" width="13.77734375" bestFit="1" customWidth="1"/>
  </cols>
  <sheetData>
    <row r="1" spans="1:15" ht="19.8" customHeight="1" thickBot="1">
      <c r="A1" s="249">
        <v>74</v>
      </c>
      <c r="B1" s="249">
        <v>103</v>
      </c>
      <c r="C1" s="249">
        <v>281</v>
      </c>
      <c r="D1" s="249">
        <v>179</v>
      </c>
      <c r="E1" s="249">
        <v>76</v>
      </c>
      <c r="F1" s="249">
        <v>152</v>
      </c>
      <c r="G1" s="249">
        <v>238</v>
      </c>
      <c r="H1" s="249">
        <v>64</v>
      </c>
    </row>
    <row r="2" spans="1:15" ht="19.8" customHeight="1">
      <c r="A2" s="249">
        <v>246</v>
      </c>
      <c r="B2" s="249">
        <v>139</v>
      </c>
      <c r="C2" s="249">
        <v>182</v>
      </c>
      <c r="D2" s="249">
        <v>49</v>
      </c>
      <c r="E2" s="249">
        <v>187</v>
      </c>
      <c r="F2" s="249">
        <v>270</v>
      </c>
      <c r="G2" s="249">
        <v>161</v>
      </c>
      <c r="H2" s="249">
        <v>42</v>
      </c>
      <c r="J2" s="631" t="s">
        <v>3995</v>
      </c>
      <c r="K2" s="632"/>
      <c r="L2" s="632"/>
      <c r="M2" s="632"/>
      <c r="N2" s="632"/>
      <c r="O2" s="633"/>
    </row>
    <row r="3" spans="1:15" ht="19.8" customHeight="1" thickBot="1">
      <c r="A3" s="249">
        <v>135</v>
      </c>
      <c r="B3" s="249">
        <v>217</v>
      </c>
      <c r="C3" s="249">
        <v>208</v>
      </c>
      <c r="D3" s="249">
        <v>215</v>
      </c>
      <c r="E3" s="249">
        <v>269</v>
      </c>
      <c r="F3" s="249">
        <v>225</v>
      </c>
      <c r="G3" s="249">
        <v>233</v>
      </c>
      <c r="H3" s="249">
        <v>232</v>
      </c>
      <c r="J3" s="636"/>
      <c r="K3" s="637"/>
      <c r="L3" s="637"/>
      <c r="M3" s="637"/>
      <c r="N3" s="637"/>
      <c r="O3" s="638"/>
    </row>
    <row r="4" spans="1:15" ht="19.8" customHeight="1">
      <c r="A4" s="249">
        <v>26</v>
      </c>
      <c r="B4" s="249">
        <v>176</v>
      </c>
      <c r="C4" s="249">
        <v>225</v>
      </c>
      <c r="D4" s="249">
        <v>110</v>
      </c>
      <c r="E4" s="249">
        <v>96</v>
      </c>
      <c r="F4" s="249">
        <v>221</v>
      </c>
      <c r="G4" s="249">
        <v>292</v>
      </c>
      <c r="H4" s="249">
        <v>281</v>
      </c>
    </row>
    <row r="5" spans="1:15" ht="19.8" customHeight="1">
      <c r="A5" s="249">
        <v>105</v>
      </c>
      <c r="B5" s="249">
        <v>84</v>
      </c>
      <c r="C5" s="249">
        <v>35</v>
      </c>
      <c r="D5" s="249">
        <v>213</v>
      </c>
      <c r="E5" s="249">
        <v>280</v>
      </c>
      <c r="F5" s="249">
        <v>94</v>
      </c>
      <c r="G5" s="249">
        <v>286</v>
      </c>
      <c r="H5" s="249">
        <v>155</v>
      </c>
    </row>
    <row r="6" spans="1:15" ht="19.8" customHeight="1" thickBot="1">
      <c r="A6" s="249">
        <v>246</v>
      </c>
      <c r="B6" s="249">
        <v>166</v>
      </c>
      <c r="C6" s="249">
        <v>209</v>
      </c>
      <c r="D6" s="249">
        <v>104</v>
      </c>
      <c r="E6" s="249">
        <v>205</v>
      </c>
      <c r="F6" s="249">
        <v>198</v>
      </c>
      <c r="G6" s="249">
        <v>238</v>
      </c>
      <c r="H6" s="249">
        <v>249</v>
      </c>
    </row>
    <row r="7" spans="1:15" ht="19.8" customHeight="1" thickBot="1">
      <c r="A7" s="249">
        <v>233</v>
      </c>
      <c r="B7" s="249">
        <v>238</v>
      </c>
      <c r="C7" s="249">
        <v>238</v>
      </c>
      <c r="D7" s="249">
        <v>296</v>
      </c>
      <c r="E7" s="249">
        <v>141</v>
      </c>
      <c r="F7" s="249">
        <v>161</v>
      </c>
      <c r="G7" s="249">
        <v>210</v>
      </c>
      <c r="H7" s="249">
        <v>123</v>
      </c>
      <c r="J7" s="906" t="s">
        <v>73</v>
      </c>
      <c r="K7" s="907">
        <f>SUM(LARGE(A1:H14,1),LARGE(A1:H14,2),LARGE(A1:H14,3))</f>
        <v>878</v>
      </c>
      <c r="N7" s="639" t="s">
        <v>111</v>
      </c>
      <c r="O7" s="640"/>
    </row>
    <row r="8" spans="1:15" ht="19.8" customHeight="1" thickBot="1">
      <c r="A8" s="249">
        <v>67</v>
      </c>
      <c r="B8" s="249">
        <v>63</v>
      </c>
      <c r="C8" s="249">
        <v>238</v>
      </c>
      <c r="D8" s="249">
        <v>83</v>
      </c>
      <c r="E8" s="249">
        <v>263</v>
      </c>
      <c r="F8" s="249">
        <v>160</v>
      </c>
      <c r="G8" s="249">
        <v>141</v>
      </c>
      <c r="H8" s="249">
        <v>209</v>
      </c>
      <c r="N8" s="641"/>
      <c r="O8" s="642"/>
    </row>
    <row r="9" spans="1:15" ht="19.8" customHeight="1">
      <c r="A9" s="249">
        <v>96</v>
      </c>
      <c r="B9" s="249">
        <v>222</v>
      </c>
      <c r="C9" s="249">
        <v>46</v>
      </c>
      <c r="D9" s="249">
        <v>82</v>
      </c>
      <c r="E9" s="249">
        <v>80</v>
      </c>
      <c r="F9" s="249">
        <v>221</v>
      </c>
      <c r="G9" s="249">
        <v>37</v>
      </c>
      <c r="H9" s="249">
        <v>154</v>
      </c>
    </row>
    <row r="10" spans="1:15" ht="19.8" customHeight="1">
      <c r="A10" s="249">
        <v>67</v>
      </c>
      <c r="B10" s="249">
        <v>223</v>
      </c>
      <c r="C10" s="249">
        <v>140</v>
      </c>
      <c r="D10" s="249">
        <v>73</v>
      </c>
      <c r="E10" s="249">
        <v>247</v>
      </c>
      <c r="F10" s="249">
        <v>39</v>
      </c>
      <c r="G10" s="249">
        <v>140</v>
      </c>
      <c r="H10" s="249">
        <v>46</v>
      </c>
    </row>
    <row r="11" spans="1:15" ht="19.8" customHeight="1">
      <c r="A11" s="249">
        <v>167</v>
      </c>
      <c r="B11" s="249">
        <v>193</v>
      </c>
      <c r="C11" s="249">
        <v>290</v>
      </c>
      <c r="D11" s="249">
        <v>189</v>
      </c>
      <c r="E11" s="249">
        <v>148</v>
      </c>
      <c r="F11" s="249">
        <v>27</v>
      </c>
      <c r="G11" s="249">
        <v>204</v>
      </c>
      <c r="H11" s="249">
        <v>78</v>
      </c>
    </row>
    <row r="12" spans="1:15" ht="19.8" customHeight="1">
      <c r="A12" s="249">
        <v>41</v>
      </c>
      <c r="B12" s="249">
        <v>20</v>
      </c>
      <c r="C12" s="249">
        <v>151</v>
      </c>
      <c r="D12" s="249">
        <v>154</v>
      </c>
      <c r="E12" s="249">
        <v>15</v>
      </c>
      <c r="F12" s="249">
        <v>81</v>
      </c>
      <c r="G12" s="249">
        <v>262</v>
      </c>
      <c r="H12" s="249">
        <v>36</v>
      </c>
    </row>
    <row r="13" spans="1:15" ht="19.8" customHeight="1">
      <c r="A13" s="249">
        <v>268</v>
      </c>
      <c r="B13" s="249">
        <v>152</v>
      </c>
      <c r="C13" s="249">
        <v>255</v>
      </c>
      <c r="D13" s="249">
        <v>34</v>
      </c>
      <c r="E13" s="249">
        <v>59</v>
      </c>
      <c r="F13" s="249">
        <v>284</v>
      </c>
      <c r="G13" s="249">
        <v>157</v>
      </c>
      <c r="H13" s="249">
        <v>78</v>
      </c>
    </row>
    <row r="14" spans="1:15" ht="19.8" customHeight="1">
      <c r="A14" s="249">
        <v>153</v>
      </c>
      <c r="B14" s="249">
        <v>251</v>
      </c>
      <c r="C14" s="249">
        <v>82</v>
      </c>
      <c r="D14" s="249">
        <v>95</v>
      </c>
      <c r="E14" s="249">
        <v>284</v>
      </c>
      <c r="F14" s="249">
        <v>201</v>
      </c>
      <c r="G14" s="249">
        <v>35</v>
      </c>
      <c r="H14" s="249">
        <v>171</v>
      </c>
    </row>
  </sheetData>
  <mergeCells count="2">
    <mergeCell ref="J2:O3"/>
    <mergeCell ref="N7:O8"/>
  </mergeCells>
  <hyperlinks>
    <hyperlink ref="N7" location="Sheet1!A1" display="Sheet1!A1" xr:uid="{F5563E3B-873B-4EC4-BA1F-0FB1097EF314}"/>
  </hyperlinks>
  <pageMargins left="0.7" right="0.7" top="0.75" bottom="0.75" header="0.3" footer="0.3"/>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022B2-DCE4-4FD9-98BF-9EDA9E43FA2B}">
  <dimension ref="A1:L19"/>
  <sheetViews>
    <sheetView workbookViewId="0">
      <selection activeCell="K10" sqref="K10:L11"/>
    </sheetView>
  </sheetViews>
  <sheetFormatPr defaultRowHeight="14.4"/>
  <cols>
    <col min="1" max="1" width="22.88671875" customWidth="1"/>
    <col min="2" max="2" width="15.109375" customWidth="1"/>
  </cols>
  <sheetData>
    <row r="1" spans="1:12" ht="15" thickBot="1">
      <c r="A1" s="250" t="s">
        <v>3997</v>
      </c>
      <c r="B1" s="250" t="s">
        <v>3998</v>
      </c>
    </row>
    <row r="2" spans="1:12">
      <c r="A2" s="249" t="s">
        <v>146</v>
      </c>
      <c r="B2" s="249" t="str">
        <f>IF(ISERROR(A2),"ERROR","NO ERROR")</f>
        <v>NO ERROR</v>
      </c>
      <c r="E2" s="631" t="s">
        <v>3999</v>
      </c>
      <c r="F2" s="632"/>
      <c r="G2" s="633"/>
    </row>
    <row r="3" spans="1:12">
      <c r="A3" s="249" t="s">
        <v>147</v>
      </c>
      <c r="B3" s="249" t="str">
        <f t="shared" ref="B3:B19" si="0">IF(ISERROR(A3),"ERROR","NO ERROR")</f>
        <v>NO ERROR</v>
      </c>
      <c r="E3" s="634"/>
      <c r="F3" s="770"/>
      <c r="G3" s="635"/>
    </row>
    <row r="4" spans="1:12">
      <c r="A4" s="249" t="s">
        <v>3856</v>
      </c>
      <c r="B4" s="249" t="str">
        <f t="shared" si="0"/>
        <v>NO ERROR</v>
      </c>
      <c r="E4" s="634"/>
      <c r="F4" s="770"/>
      <c r="G4" s="635"/>
    </row>
    <row r="5" spans="1:12">
      <c r="A5" s="249">
        <v>234</v>
      </c>
      <c r="B5" s="249" t="str">
        <f t="shared" si="0"/>
        <v>NO ERROR</v>
      </c>
      <c r="E5" s="634"/>
      <c r="F5" s="770"/>
      <c r="G5" s="635"/>
    </row>
    <row r="6" spans="1:12" ht="15" thickBot="1">
      <c r="A6" s="249"/>
      <c r="B6" s="249" t="str">
        <f t="shared" si="0"/>
        <v>NO ERROR</v>
      </c>
      <c r="E6" s="636"/>
      <c r="F6" s="637"/>
      <c r="G6" s="638"/>
    </row>
    <row r="7" spans="1:12">
      <c r="A7" s="249" t="s">
        <v>2227</v>
      </c>
      <c r="B7" s="249" t="str">
        <f t="shared" si="0"/>
        <v>NO ERROR</v>
      </c>
    </row>
    <row r="8" spans="1:12">
      <c r="A8" s="249" t="e">
        <f>SUM</f>
        <v>#NAME?</v>
      </c>
      <c r="B8" s="249" t="str">
        <f t="shared" si="0"/>
        <v>ERROR</v>
      </c>
    </row>
    <row r="9" spans="1:12" ht="15" thickBot="1">
      <c r="A9" s="249" t="s">
        <v>3854</v>
      </c>
      <c r="B9" s="249" t="str">
        <f t="shared" si="0"/>
        <v>NO ERROR</v>
      </c>
    </row>
    <row r="10" spans="1:12">
      <c r="A10" s="249" t="s">
        <v>141</v>
      </c>
      <c r="B10" s="249" t="str">
        <f t="shared" si="0"/>
        <v>NO ERROR</v>
      </c>
      <c r="K10" s="639" t="s">
        <v>111</v>
      </c>
      <c r="L10" s="640"/>
    </row>
    <row r="11" spans="1:12" ht="15" thickBot="1">
      <c r="A11" s="249" t="e">
        <f>ODD</f>
        <v>#NAME?</v>
      </c>
      <c r="B11" s="249" t="str">
        <f t="shared" si="0"/>
        <v>ERROR</v>
      </c>
      <c r="K11" s="641"/>
      <c r="L11" s="642"/>
    </row>
    <row r="12" spans="1:12">
      <c r="A12" s="249" t="s">
        <v>3860</v>
      </c>
      <c r="B12" s="249" t="str">
        <f t="shared" si="0"/>
        <v>NO ERROR</v>
      </c>
    </row>
    <row r="13" spans="1:12">
      <c r="A13" s="249" t="s">
        <v>2227</v>
      </c>
      <c r="B13" s="249" t="str">
        <f t="shared" si="0"/>
        <v>NO ERROR</v>
      </c>
    </row>
    <row r="14" spans="1:12">
      <c r="A14" s="249" t="e">
        <f>EVEN</f>
        <v>#NAME?</v>
      </c>
      <c r="B14" s="249" t="str">
        <f t="shared" si="0"/>
        <v>ERROR</v>
      </c>
    </row>
    <row r="15" spans="1:12">
      <c r="A15" s="249" t="s">
        <v>55</v>
      </c>
      <c r="B15" s="249" t="str">
        <f t="shared" si="0"/>
        <v>NO ERROR</v>
      </c>
    </row>
    <row r="16" spans="1:12">
      <c r="A16" s="249" t="s">
        <v>56</v>
      </c>
      <c r="B16" s="249" t="str">
        <f t="shared" si="0"/>
        <v>NO ERROR</v>
      </c>
    </row>
    <row r="17" spans="1:2">
      <c r="A17" s="249" t="s">
        <v>125</v>
      </c>
      <c r="B17" s="249" t="str">
        <f t="shared" si="0"/>
        <v>NO ERROR</v>
      </c>
    </row>
    <row r="18" spans="1:2">
      <c r="A18" s="249" t="e">
        <f>TEXT</f>
        <v>#NAME?</v>
      </c>
      <c r="B18" s="249" t="str">
        <f>IF(ISERROR(A18),"ERROR","NO ERROR")</f>
        <v>ERROR</v>
      </c>
    </row>
    <row r="19" spans="1:2">
      <c r="A19" s="249" t="s">
        <v>140</v>
      </c>
      <c r="B19" s="249" t="str">
        <f t="shared" si="0"/>
        <v>NO ERROR</v>
      </c>
    </row>
  </sheetData>
  <mergeCells count="2">
    <mergeCell ref="K10:L11"/>
    <mergeCell ref="E2:G6"/>
  </mergeCells>
  <phoneticPr fontId="8" type="noConversion"/>
  <hyperlinks>
    <hyperlink ref="K10" location="Sheet1!A1" display="Sheet1!A1" xr:uid="{B9BD8302-3CBD-4CE0-9B11-DFB37C82DE81}"/>
  </hyperlinks>
  <pageMargins left="0.7" right="0.7" top="0.75" bottom="0.75" header="0.3" footer="0.3"/>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063304-8035-4CFE-89D4-8CBC55072DAB}">
  <dimension ref="A1:L16"/>
  <sheetViews>
    <sheetView workbookViewId="0">
      <selection activeCell="K10" sqref="K10:L11"/>
    </sheetView>
  </sheetViews>
  <sheetFormatPr defaultRowHeight="14.4"/>
  <cols>
    <col min="1" max="1" width="21.6640625" customWidth="1"/>
    <col min="2" max="2" width="44.77734375" bestFit="1" customWidth="1"/>
  </cols>
  <sheetData>
    <row r="1" spans="1:12">
      <c r="A1" s="908" t="s">
        <v>3661</v>
      </c>
      <c r="B1" s="908" t="s">
        <v>4002</v>
      </c>
    </row>
    <row r="2" spans="1:12">
      <c r="A2" s="909">
        <v>52113</v>
      </c>
      <c r="B2" s="97">
        <f>DAY(EOMONTH(A2,0))</f>
        <v>30</v>
      </c>
    </row>
    <row r="3" spans="1:12">
      <c r="A3" s="909">
        <v>54785</v>
      </c>
      <c r="B3" s="97">
        <f t="shared" ref="B3:B16" si="0">DAY(EOMONTH(A3,0))</f>
        <v>31</v>
      </c>
      <c r="E3" s="910" t="s">
        <v>4002</v>
      </c>
      <c r="F3" s="910"/>
      <c r="G3" s="910"/>
    </row>
    <row r="4" spans="1:12">
      <c r="A4" s="909">
        <v>50727</v>
      </c>
      <c r="B4" s="97">
        <f t="shared" si="0"/>
        <v>30</v>
      </c>
      <c r="E4" s="910"/>
      <c r="F4" s="910"/>
      <c r="G4" s="910"/>
    </row>
    <row r="5" spans="1:12">
      <c r="A5" s="909">
        <v>46309</v>
      </c>
      <c r="B5" s="97">
        <f t="shared" si="0"/>
        <v>31</v>
      </c>
      <c r="E5" s="910"/>
      <c r="F5" s="910"/>
      <c r="G5" s="910"/>
    </row>
    <row r="6" spans="1:12">
      <c r="A6" s="909">
        <v>54202</v>
      </c>
      <c r="B6" s="97">
        <f t="shared" si="0"/>
        <v>31</v>
      </c>
      <c r="E6" s="910"/>
      <c r="F6" s="910"/>
      <c r="G6" s="910"/>
    </row>
    <row r="7" spans="1:12">
      <c r="A7" s="909">
        <v>47235</v>
      </c>
      <c r="B7" s="97">
        <f t="shared" si="0"/>
        <v>30</v>
      </c>
      <c r="E7" s="910"/>
      <c r="F7" s="910"/>
      <c r="G7" s="910"/>
    </row>
    <row r="8" spans="1:12">
      <c r="A8" s="909">
        <v>45580</v>
      </c>
      <c r="B8" s="97">
        <f t="shared" si="0"/>
        <v>31</v>
      </c>
    </row>
    <row r="9" spans="1:12" ht="15" thickBot="1">
      <c r="A9" s="909">
        <v>50948</v>
      </c>
      <c r="B9" s="97">
        <f t="shared" si="0"/>
        <v>30</v>
      </c>
    </row>
    <row r="10" spans="1:12">
      <c r="A10" s="909">
        <v>48885</v>
      </c>
      <c r="B10" s="97">
        <f t="shared" si="0"/>
        <v>30</v>
      </c>
      <c r="K10" s="639" t="s">
        <v>111</v>
      </c>
      <c r="L10" s="640"/>
    </row>
    <row r="11" spans="1:12" ht="15" thickBot="1">
      <c r="A11" s="909">
        <v>46806</v>
      </c>
      <c r="B11" s="97">
        <f t="shared" si="0"/>
        <v>29</v>
      </c>
      <c r="K11" s="641"/>
      <c r="L11" s="642"/>
    </row>
    <row r="12" spans="1:12">
      <c r="A12" s="909">
        <v>50645</v>
      </c>
      <c r="B12" s="97">
        <f t="shared" si="0"/>
        <v>31</v>
      </c>
    </row>
    <row r="13" spans="1:12">
      <c r="A13" s="909">
        <v>45277</v>
      </c>
      <c r="B13" s="97">
        <f t="shared" si="0"/>
        <v>31</v>
      </c>
    </row>
    <row r="14" spans="1:12">
      <c r="A14" s="909">
        <v>52475</v>
      </c>
      <c r="B14" s="97">
        <f t="shared" si="0"/>
        <v>30</v>
      </c>
    </row>
    <row r="15" spans="1:12">
      <c r="A15" s="909">
        <v>51522</v>
      </c>
      <c r="B15" s="97">
        <f t="shared" si="0"/>
        <v>31</v>
      </c>
    </row>
    <row r="16" spans="1:12">
      <c r="A16" s="909">
        <v>50094</v>
      </c>
      <c r="B16" s="97">
        <f t="shared" si="0"/>
        <v>28</v>
      </c>
    </row>
  </sheetData>
  <mergeCells count="2">
    <mergeCell ref="K10:L11"/>
    <mergeCell ref="E3:G7"/>
  </mergeCells>
  <hyperlinks>
    <hyperlink ref="K10" location="Sheet1!A1" display="Sheet1!A1" xr:uid="{E554817A-3A0E-42D0-B26D-C533D531382B}"/>
  </hyperlinks>
  <pageMargins left="0.7" right="0.7" top="0.75" bottom="0.75" header="0.3" footer="0.3"/>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D33DD0-A051-4A48-8D43-C66ABB90A957}">
  <dimension ref="D1:N17"/>
  <sheetViews>
    <sheetView workbookViewId="0">
      <selection activeCell="K7" sqref="K7:L8"/>
    </sheetView>
  </sheetViews>
  <sheetFormatPr defaultRowHeight="14.4"/>
  <cols>
    <col min="7" max="7" width="15.6640625" bestFit="1" customWidth="1"/>
    <col min="8" max="8" width="10.33203125" bestFit="1" customWidth="1"/>
    <col min="9" max="9" width="20.77734375" bestFit="1" customWidth="1"/>
  </cols>
  <sheetData>
    <row r="1" spans="4:14" ht="15" thickBot="1"/>
    <row r="2" spans="4:14">
      <c r="D2" s="696" t="s">
        <v>4005</v>
      </c>
      <c r="E2" s="697"/>
      <c r="F2" s="697"/>
      <c r="G2" s="697"/>
      <c r="H2" s="697"/>
      <c r="I2" s="698"/>
    </row>
    <row r="3" spans="4:14" ht="14.4" customHeight="1">
      <c r="D3" s="699"/>
      <c r="E3" s="700"/>
      <c r="F3" s="700"/>
      <c r="G3" s="700"/>
      <c r="H3" s="700"/>
      <c r="I3" s="701"/>
    </row>
    <row r="4" spans="4:14" ht="14.4" customHeight="1" thickBot="1">
      <c r="D4" s="702"/>
      <c r="E4" s="703"/>
      <c r="F4" s="703"/>
      <c r="G4" s="703"/>
      <c r="H4" s="703"/>
      <c r="I4" s="704"/>
      <c r="J4" s="911"/>
      <c r="K4" s="911"/>
      <c r="L4" s="911"/>
      <c r="M4" s="911"/>
      <c r="N4" s="911"/>
    </row>
    <row r="5" spans="4:14" ht="14.4" customHeight="1">
      <c r="D5" s="911"/>
      <c r="E5" s="911"/>
      <c r="F5" s="911"/>
      <c r="G5" s="911"/>
      <c r="H5" s="911"/>
      <c r="I5" s="911"/>
      <c r="J5" s="911"/>
      <c r="K5" s="911"/>
      <c r="L5" s="911"/>
      <c r="M5" s="911"/>
      <c r="N5" s="911"/>
    </row>
    <row r="6" spans="4:14" ht="15" thickBot="1">
      <c r="D6" s="130" t="s">
        <v>3552</v>
      </c>
      <c r="E6" s="130" t="s">
        <v>51</v>
      </c>
      <c r="F6" s="130" t="s">
        <v>54</v>
      </c>
      <c r="G6" s="130" t="s">
        <v>4006</v>
      </c>
      <c r="H6" s="130" t="s">
        <v>4007</v>
      </c>
      <c r="I6" s="130" t="s">
        <v>4008</v>
      </c>
    </row>
    <row r="7" spans="4:14">
      <c r="D7" s="122">
        <v>1</v>
      </c>
      <c r="E7" s="122" t="s">
        <v>3581</v>
      </c>
      <c r="F7" s="122" t="s">
        <v>4009</v>
      </c>
      <c r="G7" s="912">
        <v>45513</v>
      </c>
      <c r="H7" s="912">
        <f ca="1">TODAY()</f>
        <v>45554</v>
      </c>
      <c r="I7" s="122" t="str">
        <f ca="1">IF(NETWORKDAYS(G7,H7)&lt;200,"poor","good")</f>
        <v>poor</v>
      </c>
      <c r="K7" s="639" t="s">
        <v>111</v>
      </c>
      <c r="L7" s="640"/>
    </row>
    <row r="8" spans="4:14" ht="15" thickBot="1">
      <c r="D8" s="122">
        <v>2</v>
      </c>
      <c r="E8" s="122" t="s">
        <v>4010</v>
      </c>
      <c r="F8" s="122" t="s">
        <v>4011</v>
      </c>
      <c r="G8" s="912">
        <v>45176</v>
      </c>
      <c r="H8" s="912">
        <f t="shared" ref="H8:H17" ca="1" si="0">TODAY()</f>
        <v>45554</v>
      </c>
      <c r="I8" s="122" t="str">
        <f t="shared" ref="I8:I17" ca="1" si="1">IF(NETWORKDAYS(G8,H8)&lt;200,"poor","good")</f>
        <v>good</v>
      </c>
      <c r="K8" s="641"/>
      <c r="L8" s="642"/>
    </row>
    <row r="9" spans="4:14">
      <c r="D9" s="122">
        <v>3</v>
      </c>
      <c r="E9" s="122" t="s">
        <v>68</v>
      </c>
      <c r="F9" s="122" t="s">
        <v>4011</v>
      </c>
      <c r="G9" s="912">
        <v>45453</v>
      </c>
      <c r="H9" s="912">
        <f t="shared" ca="1" si="0"/>
        <v>45554</v>
      </c>
      <c r="I9" s="122" t="str">
        <f t="shared" ca="1" si="1"/>
        <v>poor</v>
      </c>
    </row>
    <row r="10" spans="4:14">
      <c r="D10" s="122">
        <v>4</v>
      </c>
      <c r="E10" s="122" t="s">
        <v>4012</v>
      </c>
      <c r="F10" s="122" t="s">
        <v>4009</v>
      </c>
      <c r="G10" s="912">
        <v>45423</v>
      </c>
      <c r="H10" s="912">
        <f t="shared" ca="1" si="0"/>
        <v>45554</v>
      </c>
      <c r="I10" s="122" t="str">
        <f t="shared" ca="1" si="1"/>
        <v>poor</v>
      </c>
    </row>
    <row r="11" spans="4:14">
      <c r="D11" s="122">
        <v>5</v>
      </c>
      <c r="E11" s="122" t="s">
        <v>4013</v>
      </c>
      <c r="F11" s="122" t="s">
        <v>4011</v>
      </c>
      <c r="G11" s="912">
        <v>45312</v>
      </c>
      <c r="H11" s="912">
        <f t="shared" ca="1" si="0"/>
        <v>45554</v>
      </c>
      <c r="I11" s="122" t="str">
        <f t="shared" ca="1" si="1"/>
        <v>poor</v>
      </c>
    </row>
    <row r="12" spans="4:14">
      <c r="D12" s="122">
        <v>6</v>
      </c>
      <c r="E12" s="122" t="s">
        <v>4014</v>
      </c>
      <c r="F12" s="122" t="s">
        <v>4009</v>
      </c>
      <c r="G12" s="912">
        <v>45363</v>
      </c>
      <c r="H12" s="912">
        <f t="shared" ca="1" si="0"/>
        <v>45554</v>
      </c>
      <c r="I12" s="122" t="str">
        <f t="shared" ca="1" si="1"/>
        <v>poor</v>
      </c>
    </row>
    <row r="13" spans="4:14">
      <c r="D13" s="122">
        <v>7</v>
      </c>
      <c r="E13" s="122" t="s">
        <v>2777</v>
      </c>
      <c r="F13" s="122" t="s">
        <v>4009</v>
      </c>
      <c r="G13" s="912">
        <v>45117</v>
      </c>
      <c r="H13" s="912">
        <f t="shared" ca="1" si="0"/>
        <v>45554</v>
      </c>
      <c r="I13" s="122" t="str">
        <f t="shared" ca="1" si="1"/>
        <v>good</v>
      </c>
    </row>
    <row r="14" spans="4:14">
      <c r="D14" s="122">
        <v>8</v>
      </c>
      <c r="E14" s="122" t="s">
        <v>4015</v>
      </c>
      <c r="F14" s="122" t="s">
        <v>4011</v>
      </c>
      <c r="G14" s="912">
        <v>45367</v>
      </c>
      <c r="H14" s="912">
        <f t="shared" ca="1" si="0"/>
        <v>45554</v>
      </c>
      <c r="I14" s="122" t="str">
        <f t="shared" ca="1" si="1"/>
        <v>poor</v>
      </c>
    </row>
    <row r="15" spans="4:14" ht="14.4" customHeight="1">
      <c r="D15" s="122">
        <v>9</v>
      </c>
      <c r="E15" s="122" t="s">
        <v>4016</v>
      </c>
      <c r="F15" s="122" t="s">
        <v>4009</v>
      </c>
      <c r="G15" s="912">
        <v>45235</v>
      </c>
      <c r="H15" s="912">
        <f t="shared" ca="1" si="0"/>
        <v>45554</v>
      </c>
      <c r="I15" s="122" t="str">
        <f t="shared" ca="1" si="1"/>
        <v>good</v>
      </c>
    </row>
    <row r="16" spans="4:14" ht="14.4" customHeight="1">
      <c r="D16" s="122">
        <v>10</v>
      </c>
      <c r="E16" s="122" t="s">
        <v>4017</v>
      </c>
      <c r="F16" s="122" t="s">
        <v>4011</v>
      </c>
      <c r="G16" s="912">
        <v>45458</v>
      </c>
      <c r="H16" s="912">
        <f t="shared" ca="1" si="0"/>
        <v>45554</v>
      </c>
      <c r="I16" s="122" t="str">
        <f t="shared" ca="1" si="1"/>
        <v>poor</v>
      </c>
    </row>
    <row r="17" spans="4:9">
      <c r="D17" s="122">
        <v>11</v>
      </c>
      <c r="E17" s="122" t="s">
        <v>233</v>
      </c>
      <c r="F17" s="122" t="s">
        <v>4011</v>
      </c>
      <c r="G17" s="912">
        <v>45227</v>
      </c>
      <c r="H17" s="912">
        <f t="shared" ca="1" si="0"/>
        <v>45554</v>
      </c>
      <c r="I17" s="122" t="str">
        <f t="shared" ca="1" si="1"/>
        <v>good</v>
      </c>
    </row>
  </sheetData>
  <mergeCells count="2">
    <mergeCell ref="K7:L8"/>
    <mergeCell ref="D2:I4"/>
  </mergeCells>
  <hyperlinks>
    <hyperlink ref="K7" location="Sheet1!A1" display="Sheet1!A1" xr:uid="{CE1959D1-B899-409F-9FB0-B73A3EAA903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101</vt:i4>
      </vt:variant>
      <vt:variant>
        <vt:lpstr>Named Ranges</vt:lpstr>
      </vt:variant>
      <vt:variant>
        <vt:i4>97</vt:i4>
      </vt:variant>
    </vt:vector>
  </HeadingPairs>
  <TitlesOfParts>
    <vt:vector size="198" baseType="lpstr">
      <vt:lpstr>FORMULAE SHEET</vt:lpstr>
      <vt:lpstr>1</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27</vt:lpstr>
      <vt:lpstr>28</vt:lpstr>
      <vt:lpstr>29</vt:lpstr>
      <vt:lpstr>30</vt:lpstr>
      <vt:lpstr>31</vt:lpstr>
      <vt:lpstr>32</vt:lpstr>
      <vt:lpstr>33</vt:lpstr>
      <vt:lpstr>34</vt:lpstr>
      <vt:lpstr>35</vt:lpstr>
      <vt:lpstr>36</vt:lpstr>
      <vt:lpstr>37</vt:lpstr>
      <vt:lpstr>38</vt:lpstr>
      <vt:lpstr>39</vt:lpstr>
      <vt:lpstr>40</vt:lpstr>
      <vt:lpstr>41</vt:lpstr>
      <vt:lpstr>42</vt:lpstr>
      <vt:lpstr>43</vt:lpstr>
      <vt:lpstr>44</vt:lpstr>
      <vt:lpstr>45</vt:lpstr>
      <vt:lpstr>46</vt:lpstr>
      <vt:lpstr>47</vt:lpstr>
      <vt:lpstr>48</vt:lpstr>
      <vt:lpstr>49</vt:lpstr>
      <vt:lpstr>50</vt:lpstr>
      <vt:lpstr>51</vt:lpstr>
      <vt:lpstr>52</vt:lpstr>
      <vt:lpstr>53</vt:lpstr>
      <vt:lpstr>54</vt:lpstr>
      <vt:lpstr>55</vt:lpstr>
      <vt:lpstr>56</vt:lpstr>
      <vt:lpstr>57</vt:lpstr>
      <vt:lpstr>58</vt:lpstr>
      <vt:lpstr>59</vt:lpstr>
      <vt:lpstr>60</vt:lpstr>
      <vt:lpstr>61</vt:lpstr>
      <vt:lpstr>62</vt:lpstr>
      <vt:lpstr>63</vt:lpstr>
      <vt:lpstr>64</vt:lpstr>
      <vt:lpstr>65</vt:lpstr>
      <vt:lpstr>66</vt:lpstr>
      <vt:lpstr>67</vt:lpstr>
      <vt:lpstr>68</vt:lpstr>
      <vt:lpstr>69</vt:lpstr>
      <vt:lpstr>70</vt:lpstr>
      <vt:lpstr>71</vt:lpstr>
      <vt:lpstr>72</vt:lpstr>
      <vt:lpstr>73</vt:lpstr>
      <vt:lpstr>74</vt:lpstr>
      <vt:lpstr>75</vt:lpstr>
      <vt:lpstr>76</vt:lpstr>
      <vt:lpstr>77</vt:lpstr>
      <vt:lpstr>78</vt:lpstr>
      <vt:lpstr>79</vt:lpstr>
      <vt:lpstr>80</vt:lpstr>
      <vt:lpstr>81</vt:lpstr>
      <vt:lpstr>82</vt:lpstr>
      <vt:lpstr>83</vt:lpstr>
      <vt:lpstr>84</vt:lpstr>
      <vt:lpstr>85</vt:lpstr>
      <vt:lpstr>86</vt:lpstr>
      <vt:lpstr>87</vt:lpstr>
      <vt:lpstr>88</vt:lpstr>
      <vt:lpstr>89</vt:lpstr>
      <vt:lpstr>90</vt:lpstr>
      <vt:lpstr>91</vt:lpstr>
      <vt:lpstr>92</vt:lpstr>
      <vt:lpstr>93</vt:lpstr>
      <vt:lpstr>94</vt:lpstr>
      <vt:lpstr>95</vt:lpstr>
      <vt:lpstr>96</vt:lpstr>
      <vt:lpstr>97</vt:lpstr>
      <vt:lpstr>98</vt:lpstr>
      <vt:lpstr>99</vt:lpstr>
      <vt:lpstr>100</vt:lpstr>
      <vt:lpstr>'71'!AMAN</vt:lpstr>
      <vt:lpstr>'72'!AMAN</vt:lpstr>
      <vt:lpstr>'73'!AMAN</vt:lpstr>
      <vt:lpstr>AMAN</vt:lpstr>
      <vt:lpstr>APRIL</vt:lpstr>
      <vt:lpstr>AUGUST</vt:lpstr>
      <vt:lpstr>BHATT</vt:lpstr>
      <vt:lpstr>'71'!DAKSHITA</vt:lpstr>
      <vt:lpstr>'72'!DAKSHITA</vt:lpstr>
      <vt:lpstr>'73'!DAKSHITA</vt:lpstr>
      <vt:lpstr>DAKSHITA</vt:lpstr>
      <vt:lpstr>DECEMBER</vt:lpstr>
      <vt:lpstr>'71'!DEEPANSHI</vt:lpstr>
      <vt:lpstr>'72'!DEEPANSHI</vt:lpstr>
      <vt:lpstr>'73'!DEEPANSHI</vt:lpstr>
      <vt:lpstr>DEEPANSHI</vt:lpstr>
      <vt:lpstr>EMP</vt:lpstr>
      <vt:lpstr>FEBRUARY</vt:lpstr>
      <vt:lpstr>'71'!FRIDAY</vt:lpstr>
      <vt:lpstr>'72'!FRIDAY</vt:lpstr>
      <vt:lpstr>'73'!FRIDAY</vt:lpstr>
      <vt:lpstr>FRIDAY</vt:lpstr>
      <vt:lpstr>'71'!ISHIKA</vt:lpstr>
      <vt:lpstr>'72'!ISHIKA</vt:lpstr>
      <vt:lpstr>'73'!ISHIKA</vt:lpstr>
      <vt:lpstr>ISHIKA</vt:lpstr>
      <vt:lpstr>JANUARY</vt:lpstr>
      <vt:lpstr>JULY</vt:lpstr>
      <vt:lpstr>JUNE</vt:lpstr>
      <vt:lpstr>'71'!KHUSI</vt:lpstr>
      <vt:lpstr>'72'!KHUSI</vt:lpstr>
      <vt:lpstr>'73'!KHUSI</vt:lpstr>
      <vt:lpstr>KHUSI</vt:lpstr>
      <vt:lpstr>'71'!LOVISH</vt:lpstr>
      <vt:lpstr>'72'!LOVISH</vt:lpstr>
      <vt:lpstr>'73'!LOVISH</vt:lpstr>
      <vt:lpstr>LOVISH</vt:lpstr>
      <vt:lpstr>MARCH</vt:lpstr>
      <vt:lpstr>MAY</vt:lpstr>
      <vt:lpstr>'70'!MAYANK</vt:lpstr>
      <vt:lpstr>'71'!MAYANK</vt:lpstr>
      <vt:lpstr>'72'!MAYANK</vt:lpstr>
      <vt:lpstr>'73'!MAYANK</vt:lpstr>
      <vt:lpstr>MAYANK</vt:lpstr>
      <vt:lpstr>'71'!MITALI</vt:lpstr>
      <vt:lpstr>'72'!MITALI</vt:lpstr>
      <vt:lpstr>'73'!MITALI</vt:lpstr>
      <vt:lpstr>MITALI</vt:lpstr>
      <vt:lpstr>'71'!MONDAY</vt:lpstr>
      <vt:lpstr>'72'!MONDAY</vt:lpstr>
      <vt:lpstr>'73'!MONDAY</vt:lpstr>
      <vt:lpstr>MONDAY</vt:lpstr>
      <vt:lpstr>mydata</vt:lpstr>
      <vt:lpstr>'71'!NAME</vt:lpstr>
      <vt:lpstr>'72'!NAME</vt:lpstr>
      <vt:lpstr>'73'!NAME</vt:lpstr>
      <vt:lpstr>NAME</vt:lpstr>
      <vt:lpstr>NOVEMBER</vt:lpstr>
      <vt:lpstr>OCTOBER</vt:lpstr>
      <vt:lpstr>'71'!PAYAL</vt:lpstr>
      <vt:lpstr>'72'!PAYAL</vt:lpstr>
      <vt:lpstr>'73'!PAYAL</vt:lpstr>
      <vt:lpstr>PAYAL</vt:lpstr>
      <vt:lpstr>'71'!PRIYA</vt:lpstr>
      <vt:lpstr>'72'!PRIYA</vt:lpstr>
      <vt:lpstr>'73'!PRIYA</vt:lpstr>
      <vt:lpstr>PRIYA</vt:lpstr>
      <vt:lpstr>'71'!RAHUL</vt:lpstr>
      <vt:lpstr>'72'!RAHUL</vt:lpstr>
      <vt:lpstr>'73'!RAHUL</vt:lpstr>
      <vt:lpstr>RAHUL</vt:lpstr>
      <vt:lpstr>salarydata</vt:lpstr>
      <vt:lpstr>'71'!SATURDAY</vt:lpstr>
      <vt:lpstr>'72'!SATURDAY</vt:lpstr>
      <vt:lpstr>'73'!SATURDAY</vt:lpstr>
      <vt:lpstr>SATURDAY</vt:lpstr>
      <vt:lpstr>SEPTEMBER</vt:lpstr>
      <vt:lpstr>'71'!SUNDAY</vt:lpstr>
      <vt:lpstr>'72'!SUNDAY</vt:lpstr>
      <vt:lpstr>'73'!SUNDAY</vt:lpstr>
      <vt:lpstr>SUNDAY</vt:lpstr>
      <vt:lpstr>'71'!THURSDAY</vt:lpstr>
      <vt:lpstr>'72'!THURSDAY</vt:lpstr>
      <vt:lpstr>'73'!THURSDAY</vt:lpstr>
      <vt:lpstr>THURSDAY</vt:lpstr>
      <vt:lpstr>'71'!TUESDAY</vt:lpstr>
      <vt:lpstr>'72'!TUESDAY</vt:lpstr>
      <vt:lpstr>'73'!TUESDAY</vt:lpstr>
      <vt:lpstr>TUESDAY</vt:lpstr>
      <vt:lpstr>'71'!VANSH</vt:lpstr>
      <vt:lpstr>'72'!VANSH</vt:lpstr>
      <vt:lpstr>'73'!VANSH</vt:lpstr>
      <vt:lpstr>VANSH</vt:lpstr>
      <vt:lpstr>'71'!WEDNESDAY</vt:lpstr>
      <vt:lpstr>'72'!WEDNESDAY</vt:lpstr>
      <vt:lpstr>'73'!WEDNESDAY</vt:lpstr>
      <vt:lpstr>WEDNESDAY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Mayank Bhatt</dc:creator>
  <cp:lastModifiedBy>Mayank Bhatt</cp:lastModifiedBy>
  <dcterms:created xsi:type="dcterms:W3CDTF">2024-08-27T10:45:58Z</dcterms:created>
  <dcterms:modified xsi:type="dcterms:W3CDTF">2024-09-19T03:39:31Z</dcterms:modified>
</cp:coreProperties>
</file>