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aolivei/Downloads/"/>
    </mc:Choice>
  </mc:AlternateContent>
  <xr:revisionPtr revIDLastSave="0" documentId="13_ncr:1_{4EB611ED-C01D-D644-A301-1573EBD5EC44}" xr6:coauthVersionLast="45" xr6:coauthVersionMax="45" xr10:uidLastSave="{00000000-0000-0000-0000-000000000000}"/>
  <bookViews>
    <workbookView xWindow="1180" yWindow="1720" windowWidth="29780" windowHeight="16380" activeTab="3" xr2:uid="{00000000-000D-0000-FFFF-FFFF00000000}"/>
  </bookViews>
  <sheets>
    <sheet name="Read Me" sheetId="13" r:id="rId1"/>
    <sheet name="MODEL" sheetId="19" r:id="rId2"/>
    <sheet name="Base Values" sheetId="17" r:id="rId3"/>
    <sheet name="Scenario Manager" sheetId="18" r:id="rId4"/>
    <sheet name="SCORE" sheetId="16" r:id="rId5"/>
  </sheets>
  <definedNames>
    <definedName name="_xlchart.v1.0" hidden="1">'Scenario Manager'!$C$92:$C$98</definedName>
    <definedName name="_xlchart.v1.1" hidden="1">'Scenario Manager'!$D$91</definedName>
    <definedName name="_xlchart.v1.2" hidden="1">'Scenario Manager'!$D$92:$D$98</definedName>
    <definedName name="_xlchart.v1.3" hidden="1">'Scenario Manager'!$E$91</definedName>
    <definedName name="_xlchart.v1.4" hidden="1">'Scenario Manager'!$E$92:$E$98</definedName>
    <definedName name="_xlchart.v1.5" hidden="1">'Scenario Manager'!$F$91</definedName>
    <definedName name="_xlchart.v1.6" hidden="1">'Scenario Manager'!$F$92:$F$98</definedName>
    <definedName name="_xlchart.v2.10" hidden="1">'Scenario Manager'!$E$91</definedName>
    <definedName name="_xlchart.v2.11" hidden="1">'Scenario Manager'!$E$92:$E$98</definedName>
    <definedName name="_xlchart.v2.12" hidden="1">'Scenario Manager'!$F$91</definedName>
    <definedName name="_xlchart.v2.13" hidden="1">'Scenario Manager'!$F$92:$F$98</definedName>
    <definedName name="_xlchart.v2.7" hidden="1">'Scenario Manager'!$C$92:$C$98</definedName>
    <definedName name="_xlchart.v2.8" hidden="1">'Scenario Manager'!$D$91</definedName>
    <definedName name="_xlchart.v2.9" hidden="1">'Scenario Manager'!$D$92:$D$98</definedName>
    <definedName name="Machine_capacity_Step_1" localSheetId="1">MODEL!$E$16</definedName>
    <definedName name="Machine_capacity_Step_1" localSheetId="0">'Read Me'!$E$16</definedName>
    <definedName name="MAchine_Capacity_Step_2" localSheetId="1">MODEL!$E$17</definedName>
    <definedName name="MAchine_Capacity_Step_2" localSheetId="0">'Read Me'!$E$17</definedName>
    <definedName name="Oak_Delivery_Max" localSheetId="1">MODEL!$C$22</definedName>
    <definedName name="Oak_Delivery_Max" localSheetId="0">'Read Me'!$C$22</definedName>
    <definedName name="Pine_Delivery_Max" localSheetId="1">MODEL!$C$23</definedName>
    <definedName name="Pine_Delivery_Max" localSheetId="0">'Read Me'!$C$23</definedName>
    <definedName name="Purchase_Price_OAK" localSheetId="1">MODEL!$C$8</definedName>
    <definedName name="Purchase_Price_OAK" localSheetId="0">'Read Me'!$C$8</definedName>
    <definedName name="Purchase_Price_Pine" localSheetId="1">MODEL!$D$8</definedName>
    <definedName name="Purchase_Price_Pine" localSheetId="0">'Read Me'!$D$8</definedName>
    <definedName name="Selling_Price_OAK" localSheetId="1">MODEL!$C$10</definedName>
    <definedName name="Selling_Price_OAK" localSheetId="0">'Read Me'!$C$10</definedName>
    <definedName name="Selling_Price_Pine" localSheetId="1">MODEL!$D$10</definedName>
    <definedName name="Selling_Price_Pine" localSheetId="0">'Read Me'!$D$10</definedName>
    <definedName name="solver_adj" localSheetId="1" hidden="1">MODEL!$C$31:$C$32</definedName>
    <definedName name="solver_adj" localSheetId="0" hidden="1">'Read Me'!$C$31:$C$32</definedName>
    <definedName name="solver_adj" localSheetId="3" hidden="1">'Scenario Manager'!$C$31:$C$32</definedName>
    <definedName name="solver_cvg" localSheetId="1" hidden="1">0.0001</definedName>
    <definedName name="solver_cvg" localSheetId="0" hidden="1">0.0001</definedName>
    <definedName name="solver_cvg" localSheetId="3" hidden="1">0.0001</definedName>
    <definedName name="solver_drv" localSheetId="1" hidden="1">1</definedName>
    <definedName name="solver_drv" localSheetId="0" hidden="1">1</definedName>
    <definedName name="solver_drv" localSheetId="3" hidden="1">1</definedName>
    <definedName name="solver_eng" localSheetId="1" hidden="1">2</definedName>
    <definedName name="solver_eng" localSheetId="0" hidden="1">2</definedName>
    <definedName name="solver_eng" localSheetId="3" hidden="1">2</definedName>
    <definedName name="solver_itr" localSheetId="1" hidden="1">2147483647</definedName>
    <definedName name="solver_itr" localSheetId="0" hidden="1">2147483647</definedName>
    <definedName name="solver_itr" localSheetId="3" hidden="1">2147483647</definedName>
    <definedName name="solver_lhs1" localSheetId="1" hidden="1">MODEL!$E$39:$E$40</definedName>
    <definedName name="solver_lhs1" localSheetId="0" hidden="1">'Read Me'!$E$39:$E$40</definedName>
    <definedName name="solver_lhs1" localSheetId="3" hidden="1">'Scenario Manager'!$E$40:$E$41</definedName>
    <definedName name="solver_lhs2" localSheetId="1" hidden="1">MODEL!$C$31:$C$32</definedName>
    <definedName name="solver_lhs2" localSheetId="0" hidden="1">'Read Me'!$C$31:$C$32</definedName>
    <definedName name="solver_lhs2" localSheetId="3" hidden="1">'Scenario Manager'!$C$31:$C$32</definedName>
    <definedName name="solver_lhs3" localSheetId="1" hidden="1">MODEL!$C$31</definedName>
    <definedName name="solver_lhs3" localSheetId="0" hidden="1">'Read Me'!$C$31</definedName>
    <definedName name="solver_lhs3" localSheetId="3" hidden="1">'Scenario Manager'!$C$31</definedName>
    <definedName name="solver_lhs4" localSheetId="1" hidden="1">MODEL!$C$32</definedName>
    <definedName name="solver_lhs4" localSheetId="0" hidden="1">'Read Me'!$C$32</definedName>
    <definedName name="solver_lhs4" localSheetId="3" hidden="1">'Scenario Manager'!$C$32</definedName>
    <definedName name="solver_lin" localSheetId="1" hidden="1">1</definedName>
    <definedName name="solver_lin" localSheetId="0" hidden="1">1</definedName>
    <definedName name="solver_lin" localSheetId="3" hidden="1">1</definedName>
    <definedName name="solver_mip" localSheetId="1" hidden="1">2147483647</definedName>
    <definedName name="solver_mip" localSheetId="0" hidden="1">2147483647</definedName>
    <definedName name="solver_mip" localSheetId="3" hidden="1">2147483647</definedName>
    <definedName name="solver_mni" localSheetId="1" hidden="1">30</definedName>
    <definedName name="solver_mni" localSheetId="0" hidden="1">30</definedName>
    <definedName name="solver_mni" localSheetId="3" hidden="1">30</definedName>
    <definedName name="solver_mrt" localSheetId="1" hidden="1">0.075</definedName>
    <definedName name="solver_mrt" localSheetId="0" hidden="1">0.075</definedName>
    <definedName name="solver_mrt" localSheetId="3" hidden="1">0.075</definedName>
    <definedName name="solver_msl" localSheetId="1" hidden="1">2</definedName>
    <definedName name="solver_msl" localSheetId="0" hidden="1">2</definedName>
    <definedName name="solver_msl" localSheetId="3" hidden="1">2</definedName>
    <definedName name="solver_neg" localSheetId="1" hidden="1">2</definedName>
    <definedName name="solver_neg" localSheetId="0" hidden="1">2</definedName>
    <definedName name="solver_neg" localSheetId="3" hidden="1">2</definedName>
    <definedName name="solver_nod" localSheetId="1" hidden="1">2147483647</definedName>
    <definedName name="solver_nod" localSheetId="0" hidden="1">2147483647</definedName>
    <definedName name="solver_nod" localSheetId="3" hidden="1">2147483647</definedName>
    <definedName name="solver_num" localSheetId="1" hidden="1">2</definedName>
    <definedName name="solver_num" localSheetId="0" hidden="1">2</definedName>
    <definedName name="solver_num" localSheetId="3" hidden="1">2</definedName>
    <definedName name="solver_opt" localSheetId="1" hidden="1">MODEL!$C$45</definedName>
    <definedName name="solver_opt" localSheetId="0" hidden="1">'Read Me'!$C$45</definedName>
    <definedName name="solver_opt" localSheetId="3" hidden="1">'Scenario Manager'!$C$48</definedName>
    <definedName name="solver_pre" localSheetId="1" hidden="1">0.000001</definedName>
    <definedName name="solver_pre" localSheetId="0" hidden="1">0.000001</definedName>
    <definedName name="solver_pre" localSheetId="3" hidden="1">0.000001</definedName>
    <definedName name="solver_rbv" localSheetId="1" hidden="1">1</definedName>
    <definedName name="solver_rbv" localSheetId="0" hidden="1">1</definedName>
    <definedName name="solver_rbv" localSheetId="3" hidden="1">1</definedName>
    <definedName name="solver_rel1" localSheetId="1" hidden="1">1</definedName>
    <definedName name="solver_rel1" localSheetId="0" hidden="1">1</definedName>
    <definedName name="solver_rel1" localSheetId="3" hidden="1">1</definedName>
    <definedName name="solver_rel2" localSheetId="1" hidden="1">1</definedName>
    <definedName name="solver_rel2" localSheetId="0" hidden="1">1</definedName>
    <definedName name="solver_rel2" localSheetId="3" hidden="1">1</definedName>
    <definedName name="solver_rel3" localSheetId="1" hidden="1">1</definedName>
    <definedName name="solver_rel3" localSheetId="0" hidden="1">1</definedName>
    <definedName name="solver_rel3" localSheetId="3" hidden="1">1</definedName>
    <definedName name="solver_rel4" localSheetId="1" hidden="1">1</definedName>
    <definedName name="solver_rel4" localSheetId="0" hidden="1">1</definedName>
    <definedName name="solver_rel4" localSheetId="3" hidden="1">1</definedName>
    <definedName name="solver_rhs1" localSheetId="1" hidden="1">MODEL!$G$39:$G$40</definedName>
    <definedName name="solver_rhs1" localSheetId="0" hidden="1">'Read Me'!$G$39:$G$40</definedName>
    <definedName name="solver_rhs1" localSheetId="3" hidden="1">'Scenario Manager'!$G$40:$G$41</definedName>
    <definedName name="solver_rhs2" localSheetId="1" hidden="1">MODEL!$E$31:$E$32</definedName>
    <definedName name="solver_rhs2" localSheetId="0" hidden="1">'Read Me'!$E$31:$E$32</definedName>
    <definedName name="solver_rhs2" localSheetId="3" hidden="1">'Scenario Manager'!$E$31:$E$32</definedName>
    <definedName name="solver_rhs3" localSheetId="1" hidden="1">MODEL!$E$31</definedName>
    <definedName name="solver_rhs3" localSheetId="0" hidden="1">'Read Me'!$E$31</definedName>
    <definedName name="solver_rhs3" localSheetId="3" hidden="1">'Scenario Manager'!$E$31</definedName>
    <definedName name="solver_rhs4" localSheetId="1" hidden="1">MODEL!$E$32</definedName>
    <definedName name="solver_rhs4" localSheetId="0" hidden="1">'Read Me'!$E$32</definedName>
    <definedName name="solver_rhs4" localSheetId="3" hidden="1">'Scenario Manager'!$E$32</definedName>
    <definedName name="solver_rlx" localSheetId="1" hidden="1">1</definedName>
    <definedName name="solver_rlx" localSheetId="0" hidden="1">1</definedName>
    <definedName name="solver_rlx" localSheetId="3" hidden="1">1</definedName>
    <definedName name="solver_rsd" localSheetId="1" hidden="1">0</definedName>
    <definedName name="solver_rsd" localSheetId="0" hidden="1">0</definedName>
    <definedName name="solver_rsd" localSheetId="3" hidden="1">0</definedName>
    <definedName name="solver_scl" localSheetId="1" hidden="1">2</definedName>
    <definedName name="solver_scl" localSheetId="0" hidden="1">2</definedName>
    <definedName name="solver_scl" localSheetId="3" hidden="1">2</definedName>
    <definedName name="solver_sho" localSheetId="1" hidden="1">2</definedName>
    <definedName name="solver_sho" localSheetId="0" hidden="1">2</definedName>
    <definedName name="solver_sho" localSheetId="3" hidden="1">2</definedName>
    <definedName name="solver_ssz" localSheetId="1" hidden="1">100</definedName>
    <definedName name="solver_ssz" localSheetId="0" hidden="1">100</definedName>
    <definedName name="solver_ssz" localSheetId="3" hidden="1">100</definedName>
    <definedName name="solver_tim" localSheetId="1" hidden="1">2147483647</definedName>
    <definedName name="solver_tim" localSheetId="0" hidden="1">2147483647</definedName>
    <definedName name="solver_tim" localSheetId="3" hidden="1">2147483647</definedName>
    <definedName name="solver_tol" localSheetId="1" hidden="1">0.01</definedName>
    <definedName name="solver_tol" localSheetId="0" hidden="1">0.01</definedName>
    <definedName name="solver_tol" localSheetId="3" hidden="1">0.01</definedName>
    <definedName name="solver_typ" localSheetId="1" hidden="1">1</definedName>
    <definedName name="solver_typ" localSheetId="0" hidden="1">1</definedName>
    <definedName name="solver_typ" localSheetId="3" hidden="1">1</definedName>
    <definedName name="solver_val" localSheetId="1" hidden="1">0</definedName>
    <definedName name="solver_val" localSheetId="0" hidden="1">0</definedName>
    <definedName name="solver_val" localSheetId="3" hidden="1">0</definedName>
    <definedName name="solver_ver" localSheetId="1" hidden="1">2</definedName>
    <definedName name="solver_ver" localSheetId="0" hidden="1">2</definedName>
    <definedName name="solver_ver" localSheetId="3" hidden="1">2</definedName>
    <definedName name="Step_1_Oak" localSheetId="1">MODEL!$C$16</definedName>
    <definedName name="Step_1_Oak" localSheetId="0">'Read Me'!$C$16</definedName>
    <definedName name="Step_1_Pine" localSheetId="1">MODEL!$D$16</definedName>
    <definedName name="Step_1_Pine" localSheetId="0">'Read Me'!$D$16</definedName>
    <definedName name="Step_2_Oak" localSheetId="1">MODEL!$C$17</definedName>
    <definedName name="Step_2_Oak" localSheetId="0">'Read Me'!$C$17</definedName>
    <definedName name="Step_2_Pine" localSheetId="1">MODEL!$D$17</definedName>
    <definedName name="Step_2_Pine" localSheetId="0">'Read Me'!$D$17</definedName>
    <definedName name="Variable_Cost_OAK" localSheetId="1">MODEL!$C$9</definedName>
    <definedName name="Variable_Cost_OAK" localSheetId="0">'Read Me'!$C$9</definedName>
    <definedName name="Variable_Cost_Pine" localSheetId="1">MODEL!$D$9</definedName>
    <definedName name="Variable_Cost_Pine" localSheetId="0">'Read Me'!$D$9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2" i="18" l="1"/>
  <c r="G41" i="18"/>
  <c r="G40" i="18"/>
  <c r="D36" i="18"/>
  <c r="C36" i="18"/>
  <c r="E32" i="18"/>
  <c r="E31" i="18"/>
  <c r="G40" i="19" l="1"/>
  <c r="G39" i="19"/>
  <c r="D38" i="19"/>
  <c r="D43" i="19" s="1"/>
  <c r="C38" i="19"/>
  <c r="C42" i="19" s="1"/>
  <c r="D35" i="19"/>
  <c r="C35" i="19"/>
  <c r="E32" i="19"/>
  <c r="E31" i="19"/>
  <c r="B63" i="18"/>
  <c r="E63" i="18" s="1" a="1"/>
  <c r="E63" i="18" s="1"/>
  <c r="D35" i="18"/>
  <c r="C35" i="18"/>
  <c r="C32" i="18" l="1"/>
  <c r="D39" i="18" s="1"/>
  <c r="H70" i="18"/>
  <c r="C43" i="19"/>
  <c r="C45" i="19"/>
  <c r="C40" i="19"/>
  <c r="C39" i="19"/>
  <c r="C41" i="19"/>
  <c r="D39" i="19"/>
  <c r="D40" i="19"/>
  <c r="E39" i="19"/>
  <c r="E40" i="19"/>
  <c r="D41" i="19"/>
  <c r="D42" i="19"/>
  <c r="C63" i="18" a="1"/>
  <c r="C63" i="18" s="1"/>
  <c r="C59" i="18" s="1"/>
  <c r="C70" i="18" s="1"/>
  <c r="D63" i="18" a="1"/>
  <c r="D63" i="18" s="1"/>
  <c r="C31" i="18" l="1"/>
  <c r="C39" i="18" s="1"/>
  <c r="G70" i="18"/>
  <c r="D40" i="18"/>
  <c r="D43" i="18"/>
  <c r="D42" i="18" l="1"/>
  <c r="D44" i="18"/>
  <c r="D41" i="18"/>
  <c r="C41" i="18"/>
  <c r="C44" i="18"/>
  <c r="E41" i="18"/>
  <c r="F70" i="18" s="1"/>
  <c r="E40" i="18"/>
  <c r="C46" i="18" s="1"/>
  <c r="C42" i="18"/>
  <c r="C40" i="18"/>
  <c r="C43" i="18"/>
  <c r="C48" i="18" l="1"/>
  <c r="D70" i="18" s="1"/>
  <c r="L107" i="18"/>
  <c r="L79" i="18"/>
  <c r="E70" i="18"/>
  <c r="E25" i="16"/>
  <c r="D25" i="16"/>
  <c r="C53" i="18" l="1"/>
  <c r="I70" i="18" s="1"/>
  <c r="G40" i="13"/>
  <c r="G39" i="13"/>
  <c r="D11" i="13"/>
  <c r="C11" i="13"/>
  <c r="D38" i="13"/>
  <c r="D41" i="13" s="1"/>
  <c r="C38" i="13"/>
  <c r="C41" i="13" s="1"/>
  <c r="E32" i="13"/>
  <c r="E31" i="13"/>
  <c r="D35" i="13"/>
  <c r="C35" i="13"/>
  <c r="E39" i="13" l="1"/>
  <c r="C39" i="13"/>
  <c r="C40" i="13"/>
  <c r="C42" i="13"/>
  <c r="E40" i="13"/>
  <c r="D40" i="13"/>
  <c r="D39" i="13"/>
  <c r="D42" i="13"/>
  <c r="C43" i="13"/>
  <c r="D43" i="13"/>
  <c r="C45"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<sst xmlns="http://schemas.openxmlformats.org/spreadsheetml/2006/main" count="311" uniqueCount="127">
  <si>
    <t>Oak</t>
  </si>
  <si>
    <t>Pine</t>
  </si>
  <si>
    <t>Step 1</t>
  </si>
  <si>
    <t>Step 2</t>
  </si>
  <si>
    <t>&lt;=</t>
  </si>
  <si>
    <t>Inputs</t>
  </si>
  <si>
    <t>Purchase Price</t>
  </si>
  <si>
    <t>Variable Cost</t>
  </si>
  <si>
    <t>Production Cost</t>
  </si>
  <si>
    <t>Selling Price</t>
  </si>
  <si>
    <t>Total Margin</t>
  </si>
  <si>
    <t>Contribution Margin</t>
  </si>
  <si>
    <t>Qty</t>
  </si>
  <si>
    <t>INPUTS AND CONSTRAINTS</t>
  </si>
  <si>
    <t>Machine capacity(hours/week)</t>
  </si>
  <si>
    <t>Constraint 1</t>
  </si>
  <si>
    <t>Constraint 2</t>
  </si>
  <si>
    <t>Weekly Maximum Produce</t>
  </si>
  <si>
    <t>Available( hours/week)</t>
  </si>
  <si>
    <t>Constraint</t>
  </si>
  <si>
    <t>OPTIMIZATION</t>
  </si>
  <si>
    <t xml:space="preserve">Oak </t>
  </si>
  <si>
    <t>Timber</t>
  </si>
  <si>
    <t>Maximum limit</t>
  </si>
  <si>
    <t>Required hours</t>
  </si>
  <si>
    <t>Production Plan</t>
  </si>
  <si>
    <t>Oak Delivery (feet)</t>
  </si>
  <si>
    <t>Pine Delivery (feet)</t>
  </si>
  <si>
    <t>Production Amount (feet)</t>
  </si>
  <si>
    <t>Production Step 1 (hours/feet)</t>
  </si>
  <si>
    <t>Production Step 2 (hours/feet)</t>
  </si>
  <si>
    <t>Total Cost (per feet)</t>
  </si>
  <si>
    <t>Subtotal Contribution Margin(per feet)</t>
  </si>
  <si>
    <t>MODEL READY FOR WHAT IF ANALYSIS</t>
  </si>
  <si>
    <t>Production Model per feet</t>
  </si>
  <si>
    <t xml:space="preserve"> MODEL READY FOR WHAT IF ANALYSIS</t>
  </si>
  <si>
    <t>Total Cost (per  feet)</t>
  </si>
  <si>
    <t>Oak (feet)</t>
  </si>
  <si>
    <t>Pine (feet)</t>
  </si>
  <si>
    <t>Required Processing time (hours/feet)</t>
  </si>
  <si>
    <t xml:space="preserve">Pine </t>
  </si>
  <si>
    <t>Production Amount ( feet)</t>
  </si>
  <si>
    <t>Revenue</t>
  </si>
  <si>
    <t>CONVERSION of foot to 1000 feet</t>
  </si>
  <si>
    <t>Points</t>
  </si>
  <si>
    <t>Score</t>
  </si>
  <si>
    <t>Modules</t>
  </si>
  <si>
    <t>Inputs Module</t>
  </si>
  <si>
    <t>exists</t>
  </si>
  <si>
    <t>clean (no formulas)</t>
  </si>
  <si>
    <t>Calculations Module</t>
  </si>
  <si>
    <t>clean (no data)</t>
  </si>
  <si>
    <t>3 PMs (Cont, Tot Str, Tot Cut)</t>
  </si>
  <si>
    <t>Design</t>
  </si>
  <si>
    <t>Layout (row/col struct)</t>
  </si>
  <si>
    <t>Effective</t>
  </si>
  <si>
    <t>Visual Formats</t>
  </si>
  <si>
    <t>Highlights modules</t>
  </si>
  <si>
    <t>Effective / not distracting</t>
  </si>
  <si>
    <t>Highlights Perf. Measures</t>
  </si>
  <si>
    <t>Highlights Dec. Variables</t>
  </si>
  <si>
    <t>Documentation</t>
  </si>
  <si>
    <t>Labels</t>
  </si>
  <si>
    <t>all cells labeled</t>
  </si>
  <si>
    <t>effective other, 1-2 bonus</t>
  </si>
  <si>
    <t>Units of measure</t>
  </si>
  <si>
    <t>always indicated</t>
  </si>
  <si>
    <t>Coding</t>
  </si>
  <si>
    <t>Formulas easy to read</t>
  </si>
  <si>
    <t>short</t>
  </si>
  <si>
    <t>Spaces in cell formulas</t>
  </si>
  <si>
    <t>almost always</t>
  </si>
  <si>
    <t>Hard-wired Number</t>
  </si>
  <si>
    <t>-3 per instance</t>
  </si>
  <si>
    <t>Suitable for What-If Analsis</t>
  </si>
  <si>
    <t>Accurate</t>
  </si>
  <si>
    <t>TOTAL</t>
  </si>
  <si>
    <t xml:space="preserve">Wow! </t>
  </si>
  <si>
    <t>Pro-Tip:  Base Values wksht should have ONLY values NO formulas … PasteSpecial\Values\</t>
  </si>
  <si>
    <t>Pro-Tip:  Shorter names makes code easier to read</t>
  </si>
  <si>
    <t>Scenario for step 1</t>
  </si>
  <si>
    <t>Cell C39</t>
  </si>
  <si>
    <t>Cell D39</t>
  </si>
  <si>
    <t>Oak Production Plan</t>
  </si>
  <si>
    <t>Pine Production Plan</t>
  </si>
  <si>
    <t>Cell E40</t>
  </si>
  <si>
    <t>Required Hours Step 1</t>
  </si>
  <si>
    <t>Cell E41</t>
  </si>
  <si>
    <t>Required Hours Step 2</t>
  </si>
  <si>
    <t>DIFFERENT SCENARIOS FOR ANALYSIS</t>
  </si>
  <si>
    <t>Scenario Name</t>
  </si>
  <si>
    <t>Scenario Number</t>
  </si>
  <si>
    <t>Total contribution margin</t>
  </si>
  <si>
    <t>cell C58</t>
  </si>
  <si>
    <t>cell C59</t>
  </si>
  <si>
    <t>cell C48</t>
  </si>
  <si>
    <t>Step-1 hours</t>
  </si>
  <si>
    <t>Step-2 hours</t>
  </si>
  <si>
    <t>cell E40</t>
  </si>
  <si>
    <t>cell E41</t>
  </si>
  <si>
    <t>Total Contribution Margin</t>
  </si>
  <si>
    <t>Scenario A</t>
  </si>
  <si>
    <t>Scenario B</t>
  </si>
  <si>
    <t>Scenario C</t>
  </si>
  <si>
    <t>Scenario D</t>
  </si>
  <si>
    <t>Scenario E</t>
  </si>
  <si>
    <t>Scenario F</t>
  </si>
  <si>
    <t>Scenario G</t>
  </si>
  <si>
    <t>Scenario H</t>
  </si>
  <si>
    <t>Scenario I</t>
  </si>
  <si>
    <t>Scenario J</t>
  </si>
  <si>
    <t>Scenario L</t>
  </si>
  <si>
    <t>Delta</t>
  </si>
  <si>
    <t>Conditioning formating for matching cells to G40, hours available in machine 1.</t>
  </si>
  <si>
    <t>Conditioning formating for matching cells to G41, hours available in machine 1.</t>
  </si>
  <si>
    <t>Chart based on the selected 7 scenarios meeting the business constraints from the model. Highlighting the highest Contribution.</t>
  </si>
  <si>
    <t>Total Production Hours</t>
  </si>
  <si>
    <t>Base value 
(Available Step 1 + step 2 hours)</t>
  </si>
  <si>
    <t>cell E63</t>
  </si>
  <si>
    <t>cell D63</t>
  </si>
  <si>
    <t>cell C53</t>
  </si>
  <si>
    <t>Oak (ft )</t>
  </si>
  <si>
    <t>Pine (ft)</t>
  </si>
  <si>
    <t>Delta (hrs)</t>
  </si>
  <si>
    <t>Conditioning formatting in red based on values beyond machine capacity.</t>
  </si>
  <si>
    <t>Conditioning formatting in green based on highest contribution margin.</t>
  </si>
  <si>
    <t>If delta  is negative, machine usage is sub-optimal. If delta is positive, machine usage is over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</si>
</sst>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43" formatCode="_(* #,##0.00_);_(* \(#,##0.00\);_(* &quot;-&quot;??_);_(@_)"/>
  </numFmts>
  <fonts count="14" x14ac:knownFonts="1">
    <font>
      <sz val="12"/>
      <color theme="1"/>
      <name val="Calibri"/>
      <family val="2"/>
      <scheme val="minor"/>
    </font>
    <font>
      <sz val="10"/>
      <color theme="1"/>
      <name val="Arial"/>
      <family val="2"/>
    </font>
    <font>
      <b/>
      <u/>
      <sz val="10"/>
      <color theme="1"/>
      <name val="Arial"/>
      <family val="2"/>
    </font>
    <font>
      <b/>
      <sz val="10"/>
      <color theme="1"/>
      <name val="Arial"/>
      <family val="2"/>
    </font>
    <font>
      <b/>
      <sz val="10"/>
      <color theme="0"/>
      <name val="Arial"/>
      <family val="2"/>
    </font>
    <font>
      <b/>
      <sz val="9"/>
      <color theme="1"/>
      <name val="Arial"/>
      <family val="2"/>
    </font>
    <font>
      <b/>
      <sz val="12"/>
      <color theme="1"/>
      <name val="Calibri"/>
      <family val="2"/>
      <scheme val="minor"/>
    </font>
    <font>
      <sz val="12"/>
      <color theme="1"/>
      <name val="Calibri"/>
      <family val="2"/>
      <scheme val="minor"/>
    </font>
    <font>
      <u/>
      <sz val="11"/>
      <color theme="1"/>
      <name val="Calibri"/>
      <family val="2"/>
      <scheme val="minor"/>
    </font>
    <font>
      <i/>
      <sz val="12"/>
      <color theme="1"/>
      <name val="Calibri"/>
      <family val="2"/>
      <scheme val="minor"/>
    </font>
    <font>
      <sz val="12"/>
      <color rgb="FFFF0000"/>
      <name val="Calibri"/>
      <family val="2"/>
      <scheme val="minor"/>
    </font>
    <font>
      <i/>
      <sz val="12"/>
      <color theme="2" tint="-0.249977111117893"/>
      <name val="Calibri"/>
      <family val="2"/>
      <scheme val="minor"/>
    </font>
    <font>
      <i/>
      <sz val="12"/>
      <color theme="0" tint="-0.34998626667073579"/>
      <name val="Calibri"/>
      <family val="2"/>
      <scheme val="minor"/>
    </font>
    <font>
      <sz val="12"/>
      <color theme="0" tint="-0.34998626667073579"/>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FFF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4.9989318521683403E-2"/>
        <bgColor indexed="64"/>
      </patternFill>
    </fill>
  </fills>
  <borders count="35">
    <border>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style="medium">
        <color indexed="64"/>
      </bottom>
      <diagonal/>
    </border>
    <border>
      <left style="thin">
        <color indexed="64"/>
      </left>
      <right/>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s>
  <cellStyleXfs count="4">
    <xf numFmtId="0" fontId="0" fillId="0" borderId="0"/>
    <xf numFmtId="4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cellStyleXfs>
  <cellXfs count="141">
    <xf numFmtId="0" fontId="0" fillId="0" borderId="0" xfId="0"/>
    <xf numFmtId="0" fontId="1" fillId="0" borderId="0" xfId="0" applyFont="1"/>
    <xf numFmtId="0" fontId="2" fillId="0" borderId="0" xfId="0" applyFont="1"/>
    <xf numFmtId="0" fontId="3" fillId="0" borderId="0" xfId="0" applyFont="1"/>
    <xf numFmtId="6" fontId="1" fillId="0" borderId="0" xfId="0" applyNumberFormat="1" applyFont="1"/>
    <xf numFmtId="6" fontId="1" fillId="0" borderId="1" xfId="0" applyNumberFormat="1" applyFont="1" applyBorder="1"/>
    <xf numFmtId="6" fontId="1" fillId="0" borderId="4" xfId="0" applyNumberFormat="1" applyFont="1" applyBorder="1"/>
    <xf numFmtId="6" fontId="1" fillId="0" borderId="8" xfId="0" applyNumberFormat="1" applyFont="1" applyBorder="1"/>
    <xf numFmtId="6" fontId="1" fillId="0" borderId="9" xfId="0" applyNumberFormat="1" applyFont="1" applyBorder="1"/>
    <xf numFmtId="0" fontId="5" fillId="0" borderId="6" xfId="0" applyFont="1" applyBorder="1"/>
    <xf numFmtId="0" fontId="5" fillId="0" borderId="7" xfId="0" applyFont="1" applyFill="1" applyBorder="1"/>
    <xf numFmtId="0" fontId="5" fillId="0" borderId="7" xfId="0" applyFont="1" applyBorder="1"/>
    <xf numFmtId="0" fontId="4" fillId="2" borderId="10" xfId="0" applyFont="1" applyFill="1" applyBorder="1"/>
    <xf numFmtId="0" fontId="4" fillId="2" borderId="11" xfId="0" applyFont="1" applyFill="1" applyBorder="1"/>
    <xf numFmtId="0" fontId="4" fillId="2" borderId="12" xfId="0" applyFont="1" applyFill="1" applyBorder="1"/>
    <xf numFmtId="0" fontId="4" fillId="2" borderId="15" xfId="0" applyFont="1" applyFill="1" applyBorder="1"/>
    <xf numFmtId="0" fontId="5" fillId="0" borderId="5" xfId="0" applyFont="1" applyFill="1" applyBorder="1"/>
    <xf numFmtId="0" fontId="5" fillId="0" borderId="2" xfId="0" applyFont="1" applyFill="1" applyBorder="1"/>
    <xf numFmtId="0" fontId="4" fillId="3" borderId="0" xfId="0" applyFont="1" applyFill="1"/>
    <xf numFmtId="0" fontId="4" fillId="4" borderId="0" xfId="0" applyFont="1" applyFill="1"/>
    <xf numFmtId="6" fontId="0" fillId="5" borderId="16" xfId="0" applyNumberFormat="1" applyFill="1" applyBorder="1"/>
    <xf numFmtId="0" fontId="3" fillId="6" borderId="10" xfId="0" applyFont="1" applyFill="1" applyBorder="1"/>
    <xf numFmtId="0" fontId="0" fillId="7" borderId="0" xfId="0" applyFill="1" applyBorder="1" applyAlignment="1">
      <alignment horizontal="center"/>
    </xf>
    <xf numFmtId="0" fontId="0" fillId="7" borderId="3" xfId="0" applyFill="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7" xfId="0"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0" fontId="4" fillId="2" borderId="10" xfId="0" applyFont="1" applyFill="1" applyBorder="1" applyAlignment="1">
      <alignment vertical="center"/>
    </xf>
    <xf numFmtId="0" fontId="4" fillId="2" borderId="14" xfId="0" applyFont="1" applyFill="1" applyBorder="1" applyAlignment="1">
      <alignment vertical="center"/>
    </xf>
    <xf numFmtId="0" fontId="4" fillId="2" borderId="11" xfId="0" applyFont="1" applyFill="1" applyBorder="1" applyAlignment="1">
      <alignment vertical="center"/>
    </xf>
    <xf numFmtId="0" fontId="4" fillId="2" borderId="12" xfId="0" applyFont="1" applyFill="1" applyBorder="1" applyAlignment="1">
      <alignment vertical="center"/>
    </xf>
    <xf numFmtId="0" fontId="0" fillId="8" borderId="0" xfId="0" applyFill="1" applyBorder="1" applyAlignment="1">
      <alignment horizontal="center"/>
    </xf>
    <xf numFmtId="0" fontId="0" fillId="8" borderId="3" xfId="0" applyFill="1" applyBorder="1" applyAlignment="1">
      <alignment horizontal="center"/>
    </xf>
    <xf numFmtId="0" fontId="6" fillId="9" borderId="0" xfId="0" applyFont="1" applyFill="1"/>
    <xf numFmtId="0" fontId="1" fillId="0" borderId="0" xfId="0" applyFont="1" applyBorder="1" applyAlignment="1">
      <alignment horizontal="center"/>
    </xf>
    <xf numFmtId="0" fontId="5" fillId="0" borderId="21" xfId="0" applyFont="1" applyBorder="1"/>
    <xf numFmtId="0" fontId="1" fillId="0" borderId="22" xfId="0" applyFont="1" applyBorder="1" applyAlignment="1">
      <alignment horizontal="center"/>
    </xf>
    <xf numFmtId="0" fontId="1" fillId="0" borderId="23" xfId="0" applyFont="1" applyBorder="1" applyAlignment="1">
      <alignment horizontal="center"/>
    </xf>
    <xf numFmtId="44" fontId="1" fillId="0" borderId="22" xfId="1" applyFont="1" applyBorder="1" applyAlignment="1">
      <alignment horizontal="center"/>
    </xf>
    <xf numFmtId="44" fontId="1" fillId="0" borderId="23" xfId="1" applyFont="1" applyBorder="1" applyAlignment="1">
      <alignment horizontal="center"/>
    </xf>
    <xf numFmtId="44" fontId="1" fillId="0" borderId="8" xfId="1" applyFont="1" applyBorder="1"/>
    <xf numFmtId="44" fontId="1" fillId="0" borderId="1" xfId="1" applyFont="1" applyBorder="1"/>
    <xf numFmtId="0" fontId="1" fillId="10" borderId="8" xfId="0" applyFont="1" applyFill="1" applyBorder="1" applyAlignment="1">
      <alignment horizontal="center"/>
    </xf>
    <xf numFmtId="44" fontId="0" fillId="5" borderId="16" xfId="1" applyFont="1" applyFill="1" applyBorder="1"/>
    <xf numFmtId="6" fontId="1" fillId="10" borderId="9" xfId="0" applyNumberFormat="1" applyFont="1" applyFill="1" applyBorder="1"/>
    <xf numFmtId="6" fontId="1" fillId="10" borderId="4" xfId="0" applyNumberFormat="1" applyFont="1" applyFill="1" applyBorder="1"/>
    <xf numFmtId="44" fontId="1" fillId="0" borderId="19" xfId="0" applyNumberFormat="1" applyFont="1" applyBorder="1" applyAlignment="1">
      <alignment horizontal="center"/>
    </xf>
    <xf numFmtId="44" fontId="1" fillId="0" borderId="20" xfId="0" applyNumberFormat="1" applyFont="1" applyBorder="1" applyAlignment="1">
      <alignment horizontal="center"/>
    </xf>
    <xf numFmtId="44" fontId="1" fillId="0" borderId="17" xfId="0" applyNumberFormat="1" applyFont="1" applyBorder="1" applyAlignment="1">
      <alignment horizontal="center"/>
    </xf>
    <xf numFmtId="44" fontId="1" fillId="0" borderId="18" xfId="0" applyNumberFormat="1" applyFont="1" applyFill="1" applyBorder="1" applyAlignment="1">
      <alignment horizontal="center"/>
    </xf>
    <xf numFmtId="44" fontId="1" fillId="0" borderId="13" xfId="0" applyNumberFormat="1" applyFont="1" applyFill="1" applyBorder="1" applyAlignment="1">
      <alignment horizontal="center"/>
    </xf>
    <xf numFmtId="44" fontId="1" fillId="0" borderId="8" xfId="0" applyNumberFormat="1" applyFont="1" applyBorder="1" applyAlignment="1">
      <alignment horizontal="center"/>
    </xf>
    <xf numFmtId="44" fontId="1" fillId="0" borderId="1" xfId="0" applyNumberFormat="1" applyFont="1" applyBorder="1" applyAlignment="1">
      <alignment horizontal="center"/>
    </xf>
    <xf numFmtId="44" fontId="1" fillId="11" borderId="9" xfId="1" applyFont="1" applyFill="1" applyBorder="1"/>
    <xf numFmtId="44" fontId="1" fillId="11" borderId="4" xfId="1" applyFont="1" applyFill="1" applyBorder="1"/>
    <xf numFmtId="0" fontId="8" fillId="0" borderId="0" xfId="0" applyFont="1" applyAlignment="1">
      <alignment horizontal="center"/>
    </xf>
    <xf numFmtId="0" fontId="0" fillId="0" borderId="0" xfId="0" applyAlignment="1">
      <alignment horizontal="center"/>
    </xf>
    <xf numFmtId="0" fontId="0" fillId="0" borderId="0" xfId="0" applyAlignment="1">
      <alignment horizontal="right"/>
    </xf>
    <xf numFmtId="0" fontId="9" fillId="0" borderId="0" xfId="0" applyFont="1"/>
    <xf numFmtId="0" fontId="9" fillId="0" borderId="0" xfId="0" quotePrefix="1" applyFont="1" applyAlignment="1">
      <alignment horizontal="left"/>
    </xf>
    <xf numFmtId="0" fontId="0" fillId="0" borderId="24" xfId="0" applyBorder="1" applyAlignment="1">
      <alignment horizontal="center"/>
    </xf>
    <xf numFmtId="0" fontId="0" fillId="12" borderId="0" xfId="0" applyFill="1" applyAlignment="1">
      <alignment horizontal="center"/>
    </xf>
    <xf numFmtId="0" fontId="0" fillId="7" borderId="0" xfId="0" applyFill="1" applyAlignment="1">
      <alignment horizontal="center"/>
    </xf>
    <xf numFmtId="0" fontId="0" fillId="13" borderId="0" xfId="0" applyFill="1"/>
    <xf numFmtId="0" fontId="0" fillId="14" borderId="0" xfId="0" applyFill="1"/>
    <xf numFmtId="44" fontId="1" fillId="0" borderId="18" xfId="0" applyNumberFormat="1" applyFont="1" applyBorder="1" applyAlignment="1">
      <alignment horizontal="center"/>
    </xf>
    <xf numFmtId="44" fontId="1" fillId="0" borderId="13" xfId="0" applyNumberFormat="1" applyFont="1" applyBorder="1" applyAlignment="1">
      <alignment horizontal="center"/>
    </xf>
    <xf numFmtId="44" fontId="1" fillId="0" borderId="9" xfId="1" applyFont="1" applyBorder="1"/>
    <xf numFmtId="44" fontId="1" fillId="0" borderId="4" xfId="1" applyFont="1" applyBorder="1"/>
    <xf numFmtId="0" fontId="6" fillId="0" borderId="0" xfId="0" applyFont="1"/>
    <xf numFmtId="0" fontId="0" fillId="0" borderId="24" xfId="0" applyBorder="1"/>
    <xf numFmtId="0" fontId="0" fillId="0" borderId="25" xfId="0" applyBorder="1"/>
    <xf numFmtId="0" fontId="0" fillId="0" borderId="26" xfId="0" applyBorder="1"/>
    <xf numFmtId="44" fontId="0" fillId="5" borderId="24" xfId="1" applyFont="1" applyFill="1" applyBorder="1"/>
    <xf numFmtId="0" fontId="0" fillId="0" borderId="0" xfId="0" applyFont="1"/>
    <xf numFmtId="0" fontId="6" fillId="0" borderId="24" xfId="0" applyFont="1" applyBorder="1" applyAlignment="1">
      <alignment horizontal="center"/>
    </xf>
    <xf numFmtId="0" fontId="6" fillId="0" borderId="24" xfId="0" applyFont="1" applyBorder="1"/>
    <xf numFmtId="0" fontId="0" fillId="0" borderId="2" xfId="0" applyBorder="1"/>
    <xf numFmtId="0" fontId="0" fillId="0" borderId="4" xfId="0" applyBorder="1"/>
    <xf numFmtId="0" fontId="0" fillId="0" borderId="27" xfId="0" applyBorder="1"/>
    <xf numFmtId="0" fontId="0" fillId="0" borderId="4" xfId="0" applyBorder="1" applyAlignment="1">
      <alignment horizontal="right"/>
    </xf>
    <xf numFmtId="0" fontId="0" fillId="0" borderId="3" xfId="0" applyBorder="1"/>
    <xf numFmtId="0" fontId="0" fillId="0" borderId="0" xfId="0" applyBorder="1"/>
    <xf numFmtId="0" fontId="0" fillId="0" borderId="28" xfId="0" applyBorder="1"/>
    <xf numFmtId="0" fontId="0" fillId="0" borderId="14" xfId="0" applyBorder="1"/>
    <xf numFmtId="0" fontId="0" fillId="0" borderId="15" xfId="0" applyBorder="1"/>
    <xf numFmtId="0" fontId="0" fillId="0" borderId="21" xfId="0" applyBorder="1"/>
    <xf numFmtId="0" fontId="0" fillId="0" borderId="7" xfId="0" applyBorder="1"/>
    <xf numFmtId="0" fontId="10" fillId="0" borderId="0" xfId="0" applyFont="1"/>
    <xf numFmtId="0" fontId="0" fillId="15" borderId="27" xfId="0" applyFill="1" applyBorder="1"/>
    <xf numFmtId="0" fontId="11" fillId="0" borderId="27" xfId="0" applyFont="1" applyFill="1" applyBorder="1"/>
    <xf numFmtId="44" fontId="1" fillId="10" borderId="9" xfId="1" applyFont="1" applyFill="1" applyBorder="1"/>
    <xf numFmtId="44" fontId="1" fillId="10" borderId="4" xfId="1" applyFont="1" applyFill="1" applyBorder="1"/>
    <xf numFmtId="0" fontId="0" fillId="0" borderId="31" xfId="0" applyBorder="1" applyAlignment="1">
      <alignment horizontal="center"/>
    </xf>
    <xf numFmtId="0" fontId="0" fillId="16" borderId="0" xfId="0" applyFill="1" applyBorder="1" applyAlignment="1">
      <alignment horizontal="center"/>
    </xf>
    <xf numFmtId="0" fontId="0" fillId="16" borderId="3" xfId="0" applyFill="1" applyBorder="1" applyAlignment="1">
      <alignment horizontal="center"/>
    </xf>
    <xf numFmtId="0" fontId="0" fillId="15" borderId="23" xfId="0" applyFill="1" applyBorder="1"/>
    <xf numFmtId="0" fontId="0" fillId="16" borderId="14" xfId="0" applyFill="1" applyBorder="1" applyAlignment="1">
      <alignment wrapText="1"/>
    </xf>
    <xf numFmtId="0" fontId="0" fillId="16" borderId="0" xfId="0" applyFill="1" applyBorder="1"/>
    <xf numFmtId="44" fontId="0" fillId="16" borderId="0" xfId="1" applyFont="1" applyFill="1" applyBorder="1"/>
    <xf numFmtId="0" fontId="0" fillId="16" borderId="3" xfId="0" applyFill="1" applyBorder="1"/>
    <xf numFmtId="44" fontId="0" fillId="16" borderId="3" xfId="1" applyFont="1" applyFill="1" applyBorder="1"/>
    <xf numFmtId="0" fontId="0" fillId="16" borderId="28" xfId="0" applyFill="1" applyBorder="1"/>
    <xf numFmtId="0" fontId="0" fillId="16" borderId="15" xfId="0" applyFill="1" applyBorder="1"/>
    <xf numFmtId="0" fontId="0" fillId="16" borderId="27" xfId="0" applyFill="1" applyBorder="1"/>
    <xf numFmtId="0" fontId="0" fillId="16" borderId="1" xfId="0" applyFill="1" applyBorder="1"/>
    <xf numFmtId="0" fontId="0" fillId="16" borderId="2" xfId="0" applyFill="1" applyBorder="1"/>
    <xf numFmtId="0" fontId="0" fillId="16" borderId="4" xfId="0" applyFill="1" applyBorder="1"/>
    <xf numFmtId="0" fontId="5" fillId="0" borderId="30" xfId="0" applyFont="1" applyFill="1" applyBorder="1"/>
    <xf numFmtId="0" fontId="0" fillId="0" borderId="16" xfId="0" applyBorder="1"/>
    <xf numFmtId="0" fontId="9" fillId="0" borderId="0" xfId="0" applyFont="1" applyBorder="1"/>
    <xf numFmtId="0" fontId="0" fillId="0" borderId="32" xfId="0" applyBorder="1" applyAlignment="1">
      <alignment wrapText="1"/>
    </xf>
    <xf numFmtId="0" fontId="0" fillId="0" borderId="32" xfId="0" applyBorder="1"/>
    <xf numFmtId="9" fontId="0" fillId="0" borderId="0" xfId="2" applyFont="1"/>
    <xf numFmtId="0" fontId="0" fillId="0" borderId="33" xfId="0" applyBorder="1"/>
    <xf numFmtId="0" fontId="12" fillId="0" borderId="0" xfId="0" applyFont="1" applyFill="1" applyBorder="1" applyAlignment="1">
      <alignment horizontal="center"/>
    </xf>
    <xf numFmtId="0" fontId="12" fillId="0" borderId="0" xfId="0" applyFont="1" applyBorder="1" applyAlignment="1">
      <alignment horizontal="center"/>
    </xf>
    <xf numFmtId="44" fontId="12" fillId="0" borderId="0" xfId="0" applyNumberFormat="1" applyFont="1" applyBorder="1" applyAlignment="1">
      <alignment horizontal="center"/>
    </xf>
    <xf numFmtId="0" fontId="13" fillId="0" borderId="34" xfId="0" applyFont="1" applyBorder="1" applyAlignment="1">
      <alignment horizontal="center"/>
    </xf>
    <xf numFmtId="0" fontId="0" fillId="0" borderId="34" xfId="0" applyBorder="1" applyAlignment="1">
      <alignment horizontal="center"/>
    </xf>
    <xf numFmtId="1" fontId="0" fillId="0" borderId="0" xfId="3" applyNumberFormat="1" applyFont="1" applyBorder="1" applyAlignment="1">
      <alignment horizontal="center" vertical="center"/>
    </xf>
    <xf numFmtId="1" fontId="0" fillId="0" borderId="1" xfId="3" applyNumberFormat="1" applyFont="1" applyBorder="1" applyAlignment="1">
      <alignment horizontal="center" vertical="center"/>
    </xf>
    <xf numFmtId="1" fontId="0" fillId="0" borderId="3" xfId="3" applyNumberFormat="1" applyFont="1" applyBorder="1" applyAlignment="1">
      <alignment horizontal="center" vertical="center"/>
    </xf>
    <xf numFmtId="1" fontId="0" fillId="0" borderId="4" xfId="3" applyNumberFormat="1" applyFont="1" applyBorder="1" applyAlignment="1">
      <alignment horizontal="center" vertical="center"/>
    </xf>
    <xf numFmtId="0" fontId="0" fillId="0" borderId="14" xfId="0" applyBorder="1" applyAlignment="1">
      <alignment horizontal="center" wrapText="1"/>
    </xf>
    <xf numFmtId="0" fontId="0" fillId="0" borderId="14" xfId="0" applyFill="1" applyBorder="1" applyAlignment="1">
      <alignment horizontal="center" wrapText="1"/>
    </xf>
    <xf numFmtId="0" fontId="0" fillId="0" borderId="14" xfId="0" applyFill="1" applyBorder="1" applyAlignment="1">
      <alignment horizontal="center"/>
    </xf>
    <xf numFmtId="0" fontId="0" fillId="0" borderId="15" xfId="0" applyBorder="1" applyAlignment="1">
      <alignment horizontal="center" wrapText="1"/>
    </xf>
    <xf numFmtId="44" fontId="0" fillId="0" borderId="0" xfId="1" applyFont="1" applyBorder="1" applyAlignment="1">
      <alignment horizontal="center"/>
    </xf>
    <xf numFmtId="0" fontId="0" fillId="0" borderId="0" xfId="0" applyBorder="1" applyAlignment="1">
      <alignment horizontal="center"/>
    </xf>
    <xf numFmtId="44" fontId="0" fillId="0" borderId="3" xfId="1" applyFont="1" applyBorder="1" applyAlignment="1">
      <alignment horizontal="center"/>
    </xf>
    <xf numFmtId="0" fontId="0" fillId="0" borderId="3" xfId="0" applyBorder="1" applyAlignment="1">
      <alignment horizontal="center"/>
    </xf>
    <xf numFmtId="1" fontId="13" fillId="0" borderId="0" xfId="3" applyNumberFormat="1" applyFont="1" applyBorder="1" applyAlignment="1">
      <alignment horizontal="center"/>
    </xf>
    <xf numFmtId="1" fontId="13" fillId="0" borderId="1" xfId="3" applyNumberFormat="1" applyFont="1" applyBorder="1" applyAlignment="1">
      <alignment horizontal="center"/>
    </xf>
    <xf numFmtId="0" fontId="0" fillId="0" borderId="29" xfId="0" applyBorder="1" applyAlignment="1">
      <alignment wrapText="1"/>
    </xf>
    <xf numFmtId="0" fontId="0" fillId="0" borderId="28" xfId="0" applyFill="1" applyBorder="1" applyAlignment="1">
      <alignment horizontal="center"/>
    </xf>
    <xf numFmtId="1" fontId="0" fillId="0" borderId="27" xfId="3" applyNumberFormat="1" applyFont="1" applyBorder="1" applyAlignment="1">
      <alignment horizontal="center" vertical="center"/>
    </xf>
    <xf numFmtId="1" fontId="0" fillId="0" borderId="2" xfId="3" applyNumberFormat="1" applyFont="1" applyBorder="1" applyAlignment="1">
      <alignment horizontal="center" vertical="center"/>
    </xf>
  </cellXfs>
  <cellStyles count="4">
    <cellStyle name="Comma" xfId="3" builtinId="3"/>
    <cellStyle name="Currency" xfId="1" builtinId="4"/>
    <cellStyle name="Normal" xfId="0" builtinId="0"/>
    <cellStyle name="Percent" xfId="2" builtinId="5"/>
  </cellStyles>
  <dxfs count="2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E3ED"/>
      <color rgb="FF00B04F"/>
      <color rgb="FF9FE95A"/>
      <color rgb="FF00B050"/>
      <color rgb="FF00FFF3"/>
      <color rgb="FF83C054"/>
      <color rgb="FF00BB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Visual</a:t>
            </a:r>
            <a:r>
              <a:rPr lang="en-US" sz="1800" b="1" baseline="0"/>
              <a:t> Analysis</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'Scenario Manager'!$E$91</c:f>
              <c:strCache>
                <c:ptCount val="1"/>
                <c:pt idx="0">
                  <c:v>Step-1 hours</c:v>
                </c:pt>
              </c:strCache>
            </c:strRef>
          </c:tx>
          <c:spPr>
            <a:solidFill>
              <a:schemeClr val="tx2">
                <a:lumMod val="20000"/>
                <a:lumOff val="80000"/>
              </a:schemeClr>
            </a:solidFill>
            <a:ln>
              <a:noFill/>
            </a:ln>
            <a:effectLst/>
          </c:spPr>
          <c:invertIfNegative val="0"/>
          <c:cat>
            <c:strRef>
              <c:f>'Scenario Manager'!$C$92:$C$98</c:f>
              <c:strCache>
                <c:ptCount val="7"/>
                <c:pt idx="0">
                  <c:v>Scenario B</c:v>
                </c:pt>
                <c:pt idx="1">
                  <c:v>Scenario C</c:v>
                </c:pt>
                <c:pt idx="2">
                  <c:v>Scenario D</c:v>
                </c:pt>
                <c:pt idx="3">
                  <c:v>Scenario E</c:v>
                </c:pt>
                <c:pt idx="4">
                  <c:v>Scenario F</c:v>
                </c:pt>
                <c:pt idx="5">
                  <c:v>Scenario G</c:v>
                </c:pt>
                <c:pt idx="6">
                  <c:v>Scenario H</c:v>
                </c:pt>
              </c:strCache>
            </c:strRef>
          </c:cat>
          <c:val>
            <c:numRef>
              <c:f>'Scenario Manager'!$E$92:$E$98</c:f>
              <c:numCache>
                <c:formatCode>General</c:formatCode>
                <c:ptCount val="7"/>
                <c:pt idx="0">
                  <c:v>60</c:v>
                </c:pt>
                <c:pt idx="1">
                  <c:v>60</c:v>
                </c:pt>
                <c:pt idx="2">
                  <c:v>60</c:v>
                </c:pt>
                <c:pt idx="3">
                  <c:v>60</c:v>
                </c:pt>
                <c:pt idx="4">
                  <c:v>56</c:v>
                </c:pt>
                <c:pt idx="5">
                  <c:v>52</c:v>
                </c:pt>
                <c:pt idx="6">
                  <c:v>48</c:v>
                </c:pt>
              </c:numCache>
            </c:numRef>
          </c:val>
          <c:extLst>
            <c:ext xmlns:c16="http://schemas.microsoft.com/office/drawing/2014/chart" uri="{C3380CC4-5D6E-409C-BE32-E72D297353CC}">
              <c16:uniqueId val="{00000001-973F-C042-A69A-40B8F1461E55}"/>
            </c:ext>
          </c:extLst>
        </c:ser>
        <c:ser>
          <c:idx val="2"/>
          <c:order val="2"/>
          <c:tx>
            <c:strRef>
              <c:f>'Scenario Manager'!$F$91</c:f>
              <c:strCache>
                <c:ptCount val="1"/>
                <c:pt idx="0">
                  <c:v>Step-2 hours</c:v>
                </c:pt>
              </c:strCache>
            </c:strRef>
          </c:tx>
          <c:spPr>
            <a:solidFill>
              <a:schemeClr val="tx2">
                <a:lumMod val="40000"/>
                <a:lumOff val="60000"/>
              </a:schemeClr>
            </a:solidFill>
            <a:ln>
              <a:noFill/>
            </a:ln>
            <a:effectLst/>
          </c:spPr>
          <c:invertIfNegative val="0"/>
          <c:cat>
            <c:strRef>
              <c:f>'Scenario Manager'!$C$92:$C$98</c:f>
              <c:strCache>
                <c:ptCount val="7"/>
                <c:pt idx="0">
                  <c:v>Scenario B</c:v>
                </c:pt>
                <c:pt idx="1">
                  <c:v>Scenario C</c:v>
                </c:pt>
                <c:pt idx="2">
                  <c:v>Scenario D</c:v>
                </c:pt>
                <c:pt idx="3">
                  <c:v>Scenario E</c:v>
                </c:pt>
                <c:pt idx="4">
                  <c:v>Scenario F</c:v>
                </c:pt>
                <c:pt idx="5">
                  <c:v>Scenario G</c:v>
                </c:pt>
                <c:pt idx="6">
                  <c:v>Scenario H</c:v>
                </c:pt>
              </c:strCache>
            </c:strRef>
          </c:cat>
          <c:val>
            <c:numRef>
              <c:f>'Scenario Manager'!$F$92:$F$98</c:f>
              <c:numCache>
                <c:formatCode>General</c:formatCode>
                <c:ptCount val="7"/>
                <c:pt idx="0">
                  <c:v>36</c:v>
                </c:pt>
                <c:pt idx="1">
                  <c:v>32</c:v>
                </c:pt>
                <c:pt idx="2">
                  <c:v>28</c:v>
                </c:pt>
                <c:pt idx="3">
                  <c:v>40</c:v>
                </c:pt>
                <c:pt idx="4">
                  <c:v>40</c:v>
                </c:pt>
                <c:pt idx="5">
                  <c:v>40</c:v>
                </c:pt>
                <c:pt idx="6">
                  <c:v>40</c:v>
                </c:pt>
              </c:numCache>
            </c:numRef>
          </c:val>
          <c:extLst>
            <c:ext xmlns:c16="http://schemas.microsoft.com/office/drawing/2014/chart" uri="{C3380CC4-5D6E-409C-BE32-E72D297353CC}">
              <c16:uniqueId val="{00000002-973F-C042-A69A-40B8F1461E55}"/>
            </c:ext>
          </c:extLst>
        </c:ser>
        <c:dLbls>
          <c:showLegendKey val="0"/>
          <c:showVal val="0"/>
          <c:showCatName val="0"/>
          <c:showSerName val="0"/>
          <c:showPercent val="0"/>
          <c:showBubbleSize val="0"/>
        </c:dLbls>
        <c:gapWidth val="219"/>
        <c:overlap val="-27"/>
        <c:axId val="789354303"/>
        <c:axId val="788687343"/>
      </c:barChart>
      <c:lineChart>
        <c:grouping val="standard"/>
        <c:varyColors val="0"/>
        <c:ser>
          <c:idx val="0"/>
          <c:order val="0"/>
          <c:tx>
            <c:strRef>
              <c:f>'Scenario Manager'!$D$91</c:f>
              <c:strCache>
                <c:ptCount val="1"/>
                <c:pt idx="0">
                  <c:v>Total contribution margin</c:v>
                </c:pt>
              </c:strCache>
            </c:strRef>
          </c:tx>
          <c:spPr>
            <a:ln w="28575" cap="rnd">
              <a:solidFill>
                <a:schemeClr val="accent1">
                  <a:lumMod val="75000"/>
                </a:schemeClr>
              </a:solidFill>
              <a:round/>
            </a:ln>
            <a:effectLst/>
          </c:spPr>
          <c:marker>
            <c:symbol val="none"/>
          </c:marker>
          <c:dLbls>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60000"/>
                          <a:lumOff val="40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A-973F-C042-A69A-40B8F1461E55}"/>
                </c:ext>
              </c:extLst>
            </c:dLbl>
            <c:dLbl>
              <c:idx val="1"/>
              <c:layout>
                <c:manualLayout>
                  <c:x val="-3.9197740006056955E-2"/>
                  <c:y val="-7.370460510617990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73F-C042-A69A-40B8F1461E55}"/>
                </c:ext>
              </c:extLst>
            </c:dLbl>
            <c:dLbl>
              <c:idx val="2"/>
              <c:layout>
                <c:manualLayout>
                  <c:x val="-3.5591970775287703E-2"/>
                  <c:y val="-0.12521975662133145"/>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73F-C042-A69A-40B8F1461E55}"/>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4-973F-C042-A69A-40B8F1461E55}"/>
                </c:ext>
              </c:extLst>
            </c:dLbl>
            <c:dLbl>
              <c:idx val="4"/>
              <c:layout>
                <c:manualLayout>
                  <c:x val="-4.2803509236826166E-2"/>
                  <c:y val="-2.8250059651634456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73F-C042-A69A-40B8F1461E55}"/>
                </c:ext>
              </c:extLst>
            </c:dLbl>
            <c:dLbl>
              <c:idx val="5"/>
              <c:layout>
                <c:manualLayout>
                  <c:x val="-3.5591970775287703E-2"/>
                  <c:y val="-2.218945359102839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73F-C042-A69A-40B8F1461E55}"/>
                </c:ext>
              </c:extLst>
            </c:dLbl>
            <c:dLbl>
              <c:idx val="6"/>
              <c:layout>
                <c:manualLayout>
                  <c:x val="-3.9197740006056934E-2"/>
                  <c:y val="-2.825005965163448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73F-C042-A69A-40B8F1461E55}"/>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Manager'!$C$92:$C$98</c:f>
              <c:strCache>
                <c:ptCount val="7"/>
                <c:pt idx="0">
                  <c:v>Scenario B</c:v>
                </c:pt>
                <c:pt idx="1">
                  <c:v>Scenario C</c:v>
                </c:pt>
                <c:pt idx="2">
                  <c:v>Scenario D</c:v>
                </c:pt>
                <c:pt idx="3">
                  <c:v>Scenario E</c:v>
                </c:pt>
                <c:pt idx="4">
                  <c:v>Scenario F</c:v>
                </c:pt>
                <c:pt idx="5">
                  <c:v>Scenario G</c:v>
                </c:pt>
                <c:pt idx="6">
                  <c:v>Scenario H</c:v>
                </c:pt>
              </c:strCache>
            </c:strRef>
          </c:cat>
          <c:val>
            <c:numRef>
              <c:f>'Scenario Manager'!$D$92:$D$98</c:f>
              <c:numCache>
                <c:formatCode>_("$"* #,##0.00_);_("$"* \(#,##0.00\);_("$"* "-"??_);_(@_)</c:formatCode>
                <c:ptCount val="7"/>
                <c:pt idx="0">
                  <c:v>840</c:v>
                </c:pt>
                <c:pt idx="1">
                  <c:v>780</c:v>
                </c:pt>
                <c:pt idx="2">
                  <c:v>720</c:v>
                </c:pt>
                <c:pt idx="3">
                  <c:v>900</c:v>
                </c:pt>
                <c:pt idx="4">
                  <c:v>880</c:v>
                </c:pt>
                <c:pt idx="5">
                  <c:v>860</c:v>
                </c:pt>
                <c:pt idx="6">
                  <c:v>840</c:v>
                </c:pt>
              </c:numCache>
            </c:numRef>
          </c:val>
          <c:smooth val="0"/>
          <c:extLst>
            <c:ext xmlns:c16="http://schemas.microsoft.com/office/drawing/2014/chart" uri="{C3380CC4-5D6E-409C-BE32-E72D297353CC}">
              <c16:uniqueId val="{00000000-973F-C042-A69A-40B8F1461E55}"/>
            </c:ext>
          </c:extLst>
        </c:ser>
        <c:dLbls>
          <c:showLegendKey val="0"/>
          <c:showVal val="0"/>
          <c:showCatName val="0"/>
          <c:showSerName val="0"/>
          <c:showPercent val="0"/>
          <c:showBubbleSize val="0"/>
        </c:dLbls>
        <c:marker val="1"/>
        <c:smooth val="0"/>
        <c:axId val="792088047"/>
        <c:axId val="792537199"/>
      </c:lineChart>
      <c:catAx>
        <c:axId val="7893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687343"/>
        <c:crosses val="autoZero"/>
        <c:auto val="1"/>
        <c:lblAlgn val="ctr"/>
        <c:lblOffset val="100"/>
        <c:noMultiLvlLbl val="0"/>
      </c:catAx>
      <c:valAx>
        <c:axId val="78868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354303"/>
        <c:crosses val="autoZero"/>
        <c:crossBetween val="between"/>
      </c:valAx>
      <c:valAx>
        <c:axId val="792537199"/>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088047"/>
        <c:crosses val="max"/>
        <c:crossBetween val="between"/>
      </c:valAx>
      <c:catAx>
        <c:axId val="792088047"/>
        <c:scaling>
          <c:orientation val="minMax"/>
        </c:scaling>
        <c:delete val="1"/>
        <c:axPos val="b"/>
        <c:numFmt formatCode="General" sourceLinked="1"/>
        <c:majorTickMark val="out"/>
        <c:minorTickMark val="none"/>
        <c:tickLblPos val="nextTo"/>
        <c:crossAx val="79253719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132080</xdr:colOff>
      <xdr:row>3</xdr:row>
      <xdr:rowOff>152400</xdr:rowOff>
    </xdr:from>
    <xdr:to>
      <xdr:col>6</xdr:col>
      <xdr:colOff>111760</xdr:colOff>
      <xdr:row>11</xdr:row>
      <xdr:rowOff>127000</xdr:rowOff>
    </xdr:to>
    <xdr:sp macro="" textlink="">
      <xdr:nvSpPr>
        <xdr:cNvPr id="8" name="Rectangular Callout 7">
          <a:extLst>
            <a:ext uri="{FF2B5EF4-FFF2-40B4-BE49-F238E27FC236}">
              <a16:creationId xmlns:a16="http://schemas.microsoft.com/office/drawing/2014/main" id="{37292292-2810-F345-95CD-CE5119487159}"/>
            </a:ext>
          </a:extLst>
        </xdr:cNvPr>
        <xdr:cNvSpPr/>
      </xdr:nvSpPr>
      <xdr:spPr>
        <a:xfrm>
          <a:off x="7477760" y="1739900"/>
          <a:ext cx="4632960" cy="1625600"/>
        </a:xfrm>
        <a:prstGeom prst="wedgeRectCallout">
          <a:avLst>
            <a:gd name="adj1" fmla="val -42343"/>
            <a:gd name="adj2" fmla="val 65910"/>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This section contains the inputs and constraints to the</a:t>
          </a:r>
          <a:r>
            <a:rPr lang="en-US" sz="1200" baseline="0"/>
            <a:t> Baker's Product Model. These values have a </a:t>
          </a:r>
          <a:r>
            <a:rPr lang="en-US" sz="1400" b="0" baseline="0">
              <a:solidFill>
                <a:schemeClr val="lt1"/>
              </a:solidFill>
              <a:latin typeface="+mn-lt"/>
              <a:ea typeface="+mn-ea"/>
              <a:cs typeface="+mn-cs"/>
            </a:rPr>
            <a:t>high</a:t>
          </a:r>
          <a:r>
            <a:rPr lang="en-US" sz="1200" baseline="0"/>
            <a:t> impact to the model and should only be updated if needed. These cells are not locked as we understand there are possible changes in the economic scenario. If you accidentally change any of these values, you may use the base values stored on the tab 'Base Values" of this Worksheet to readjust it.</a:t>
          </a:r>
          <a:endParaRPr lang="en-US" sz="1200"/>
        </a:p>
      </xdr:txBody>
    </xdr:sp>
    <xdr:clientData/>
  </xdr:twoCellAnchor>
  <xdr:twoCellAnchor>
    <xdr:from>
      <xdr:col>1</xdr:col>
      <xdr:colOff>1355090</xdr:colOff>
      <xdr:row>0</xdr:row>
      <xdr:rowOff>190500</xdr:rowOff>
    </xdr:from>
    <xdr:to>
      <xdr:col>4</xdr:col>
      <xdr:colOff>521970</xdr:colOff>
      <xdr:row>0</xdr:row>
      <xdr:rowOff>952500</xdr:rowOff>
    </xdr:to>
    <xdr:sp macro="" textlink="">
      <xdr:nvSpPr>
        <xdr:cNvPr id="9" name="Rectangular Callout 8">
          <a:extLst>
            <a:ext uri="{FF2B5EF4-FFF2-40B4-BE49-F238E27FC236}">
              <a16:creationId xmlns:a16="http://schemas.microsoft.com/office/drawing/2014/main" id="{55104FC8-A884-F349-AB88-4752745306A4}"/>
            </a:ext>
          </a:extLst>
        </xdr:cNvPr>
        <xdr:cNvSpPr/>
      </xdr:nvSpPr>
      <xdr:spPr>
        <a:xfrm>
          <a:off x="3116580" y="190500"/>
          <a:ext cx="4632960" cy="762000"/>
        </a:xfrm>
        <a:prstGeom prst="wedgeRectCallout">
          <a:avLst>
            <a:gd name="adj1" fmla="val -85654"/>
            <a:gd name="adj2" fmla="val 43784"/>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a:t>Hello!</a:t>
          </a:r>
          <a:r>
            <a:rPr lang="en-US" sz="1400" b="0" baseline="0"/>
            <a:t> Welcome to the Baker's Model. </a:t>
          </a:r>
          <a:r>
            <a:rPr lang="en-US" sz="1400" b="0"/>
            <a:t>This</a:t>
          </a:r>
          <a:r>
            <a:rPr lang="en-US" sz="1400" b="0" baseline="0"/>
            <a:t> tab is intended to provide you guidance in how to use this Model. Please follow along before starting.</a:t>
          </a:r>
          <a:endParaRPr lang="en-US" sz="1400" b="0"/>
        </a:p>
      </xdr:txBody>
    </xdr:sp>
    <xdr:clientData/>
  </xdr:twoCellAnchor>
  <xdr:twoCellAnchor editAs="oneCell">
    <xdr:from>
      <xdr:col>1</xdr:col>
      <xdr:colOff>107950</xdr:colOff>
      <xdr:row>0</xdr:row>
      <xdr:rowOff>228600</xdr:rowOff>
    </xdr:from>
    <xdr:to>
      <xdr:col>1</xdr:col>
      <xdr:colOff>565150</xdr:colOff>
      <xdr:row>0</xdr:row>
      <xdr:rowOff>1143000</xdr:rowOff>
    </xdr:to>
    <xdr:pic>
      <xdr:nvPicPr>
        <xdr:cNvPr id="11" name="Graphic 10" descr="Grinning face with solid fill">
          <a:extLst>
            <a:ext uri="{FF2B5EF4-FFF2-40B4-BE49-F238E27FC236}">
              <a16:creationId xmlns:a16="http://schemas.microsoft.com/office/drawing/2014/main" id="{A4952A02-9D8F-7A45-B760-A9B87ACE8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2300" y="228600"/>
          <a:ext cx="914400" cy="914400"/>
        </a:xfrm>
        <a:prstGeom prst="rect">
          <a:avLst/>
        </a:prstGeom>
      </xdr:spPr>
    </xdr:pic>
    <xdr:clientData/>
  </xdr:twoCellAnchor>
  <xdr:twoCellAnchor>
    <xdr:from>
      <xdr:col>6</xdr:col>
      <xdr:colOff>132080</xdr:colOff>
      <xdr:row>25</xdr:row>
      <xdr:rowOff>121920</xdr:rowOff>
    </xdr:from>
    <xdr:to>
      <xdr:col>8</xdr:col>
      <xdr:colOff>91440</xdr:colOff>
      <xdr:row>29</xdr:row>
      <xdr:rowOff>30480</xdr:rowOff>
    </xdr:to>
    <xdr:sp macro="" textlink="">
      <xdr:nvSpPr>
        <xdr:cNvPr id="4" name="Rectangular Callout 3">
          <a:extLst>
            <a:ext uri="{FF2B5EF4-FFF2-40B4-BE49-F238E27FC236}">
              <a16:creationId xmlns:a16="http://schemas.microsoft.com/office/drawing/2014/main" id="{762F5E03-2186-0947-8387-1F8F26C07626}"/>
            </a:ext>
          </a:extLst>
        </xdr:cNvPr>
        <xdr:cNvSpPr/>
      </xdr:nvSpPr>
      <xdr:spPr>
        <a:xfrm>
          <a:off x="12161520" y="6238240"/>
          <a:ext cx="5029200" cy="731520"/>
        </a:xfrm>
        <a:prstGeom prst="wedgeRectCallout">
          <a:avLst>
            <a:gd name="adj1" fmla="val -203596"/>
            <a:gd name="adj2" fmla="val 42009"/>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Enter</a:t>
          </a:r>
          <a:r>
            <a:rPr lang="en-US" sz="1200" baseline="0"/>
            <a:t> desired prouction plan as shown below:</a:t>
          </a:r>
          <a:br>
            <a:rPr lang="en-US" sz="1200" baseline="0"/>
          </a:br>
          <a:r>
            <a:rPr lang="en-US" sz="1200" baseline="0"/>
            <a:t>Oak: cell C31</a:t>
          </a:r>
        </a:p>
        <a:p>
          <a:pPr algn="l"/>
          <a:r>
            <a:rPr lang="en-US" sz="1200" baseline="0"/>
            <a:t>Pine: cell C32</a:t>
          </a:r>
          <a:endParaRPr lang="en-US" sz="1200"/>
        </a:p>
      </xdr:txBody>
    </xdr:sp>
    <xdr:clientData/>
  </xdr:twoCellAnchor>
  <xdr:twoCellAnchor>
    <xdr:from>
      <xdr:col>6</xdr:col>
      <xdr:colOff>132080</xdr:colOff>
      <xdr:row>29</xdr:row>
      <xdr:rowOff>142240</xdr:rowOff>
    </xdr:from>
    <xdr:to>
      <xdr:col>8</xdr:col>
      <xdr:colOff>91440</xdr:colOff>
      <xdr:row>34</xdr:row>
      <xdr:rowOff>50800</xdr:rowOff>
    </xdr:to>
    <xdr:sp macro="" textlink="">
      <xdr:nvSpPr>
        <xdr:cNvPr id="5" name="Rectangular Callout 4">
          <a:extLst>
            <a:ext uri="{FF2B5EF4-FFF2-40B4-BE49-F238E27FC236}">
              <a16:creationId xmlns:a16="http://schemas.microsoft.com/office/drawing/2014/main" id="{A19EA496-12E6-7C44-9F6A-7E0E4677F0AA}"/>
            </a:ext>
          </a:extLst>
        </xdr:cNvPr>
        <xdr:cNvSpPr/>
      </xdr:nvSpPr>
      <xdr:spPr>
        <a:xfrm>
          <a:off x="11643360" y="7101840"/>
          <a:ext cx="5024120" cy="949960"/>
        </a:xfrm>
        <a:prstGeom prst="wedgeRectCallout">
          <a:avLst>
            <a:gd name="adj1" fmla="val -89676"/>
            <a:gd name="adj2" fmla="val -20997"/>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The Production</a:t>
          </a:r>
          <a:r>
            <a:rPr lang="en-US" sz="1200" baseline="0"/>
            <a:t> Plan is designed to limit the capacity based on supplier delivery as shown on this table and cells C22 and C23. Only zero and positive numbers are allowed. If a number above these limits are entered, the spreadsheet will inform you the value is not valid.</a:t>
          </a:r>
          <a:endParaRPr lang="en-US" sz="1200"/>
        </a:p>
      </xdr:txBody>
    </xdr:sp>
    <xdr:clientData/>
  </xdr:twoCellAnchor>
  <xdr:twoCellAnchor>
    <xdr:from>
      <xdr:col>6</xdr:col>
      <xdr:colOff>91440</xdr:colOff>
      <xdr:row>41</xdr:row>
      <xdr:rowOff>162560</xdr:rowOff>
    </xdr:from>
    <xdr:to>
      <xdr:col>8</xdr:col>
      <xdr:colOff>50800</xdr:colOff>
      <xdr:row>45</xdr:row>
      <xdr:rowOff>132080</xdr:rowOff>
    </xdr:to>
    <xdr:sp macro="" textlink="">
      <xdr:nvSpPr>
        <xdr:cNvPr id="6" name="Rectangular Callout 5">
          <a:extLst>
            <a:ext uri="{FF2B5EF4-FFF2-40B4-BE49-F238E27FC236}">
              <a16:creationId xmlns:a16="http://schemas.microsoft.com/office/drawing/2014/main" id="{6E18A3F6-44F8-5248-A908-DDA9AD1BC2EA}"/>
            </a:ext>
          </a:extLst>
        </xdr:cNvPr>
        <xdr:cNvSpPr/>
      </xdr:nvSpPr>
      <xdr:spPr>
        <a:xfrm>
          <a:off x="12080240" y="9591040"/>
          <a:ext cx="5029200" cy="812800"/>
        </a:xfrm>
        <a:prstGeom prst="wedgeRectCallout">
          <a:avLst>
            <a:gd name="adj1" fmla="val -125642"/>
            <a:gd name="adj2" fmla="val -88194"/>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The Required Hours cannot exceed the Available hours listed on column G,</a:t>
          </a:r>
          <a:r>
            <a:rPr lang="en-US" sz="1200" baseline="0"/>
            <a:t> rows 39 and 40. The Model will alert in red if the desired amount entered on the Production Plan is not valid.</a:t>
          </a:r>
          <a:endParaRPr lang="en-US" sz="1200"/>
        </a:p>
      </xdr:txBody>
    </xdr:sp>
    <xdr:clientData/>
  </xdr:twoCellAnchor>
  <xdr:twoCellAnchor>
    <xdr:from>
      <xdr:col>3</xdr:col>
      <xdr:colOff>640080</xdr:colOff>
      <xdr:row>43</xdr:row>
      <xdr:rowOff>152400</xdr:rowOff>
    </xdr:from>
    <xdr:to>
      <xdr:col>4</xdr:col>
      <xdr:colOff>721360</xdr:colOff>
      <xdr:row>46</xdr:row>
      <xdr:rowOff>182880</xdr:rowOff>
    </xdr:to>
    <xdr:sp macro="" textlink="">
      <xdr:nvSpPr>
        <xdr:cNvPr id="7" name="Rectangular Callout 6">
          <a:extLst>
            <a:ext uri="{FF2B5EF4-FFF2-40B4-BE49-F238E27FC236}">
              <a16:creationId xmlns:a16="http://schemas.microsoft.com/office/drawing/2014/main" id="{77EA9D92-CF94-5245-BD09-D05ADE2CC481}"/>
            </a:ext>
          </a:extLst>
        </xdr:cNvPr>
        <xdr:cNvSpPr/>
      </xdr:nvSpPr>
      <xdr:spPr>
        <a:xfrm>
          <a:off x="5283200" y="8818880"/>
          <a:ext cx="1534160" cy="660400"/>
        </a:xfrm>
        <a:prstGeom prst="wedgeRectCallout">
          <a:avLst>
            <a:gd name="adj1" fmla="val -88679"/>
            <a:gd name="adj2" fmla="val -28129"/>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Total</a:t>
          </a:r>
          <a:r>
            <a:rPr lang="en-US" sz="1200" baseline="0"/>
            <a:t> Margin will be shown here as a Sum from cells C42 and D42.</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132080</xdr:colOff>
      <xdr:row>25</xdr:row>
      <xdr:rowOff>121920</xdr:rowOff>
    </xdr:from>
    <xdr:to>
      <xdr:col>8</xdr:col>
      <xdr:colOff>91440</xdr:colOff>
      <xdr:row>29</xdr:row>
      <xdr:rowOff>30480</xdr:rowOff>
    </xdr:to>
    <xdr:sp macro="" textlink="">
      <xdr:nvSpPr>
        <xdr:cNvPr id="5" name="Rectangular Callout 4">
          <a:extLst>
            <a:ext uri="{FF2B5EF4-FFF2-40B4-BE49-F238E27FC236}">
              <a16:creationId xmlns:a16="http://schemas.microsoft.com/office/drawing/2014/main" id="{B5FECBC6-A0A3-8443-BF27-67CBB2D9D4D9}"/>
            </a:ext>
          </a:extLst>
        </xdr:cNvPr>
        <xdr:cNvSpPr/>
      </xdr:nvSpPr>
      <xdr:spPr>
        <a:xfrm>
          <a:off x="12151360" y="6256020"/>
          <a:ext cx="5024120" cy="734060"/>
        </a:xfrm>
        <a:prstGeom prst="wedgeRectCallout">
          <a:avLst>
            <a:gd name="adj1" fmla="val -203596"/>
            <a:gd name="adj2" fmla="val 42009"/>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Enter</a:t>
          </a:r>
          <a:r>
            <a:rPr lang="en-US" sz="1200" baseline="0"/>
            <a:t> desired prouction plan as shown below:</a:t>
          </a:r>
          <a:br>
            <a:rPr lang="en-US" sz="1200" baseline="0"/>
          </a:br>
          <a:r>
            <a:rPr lang="en-US" sz="1200" baseline="0"/>
            <a:t>Oak: cell C31</a:t>
          </a:r>
        </a:p>
        <a:p>
          <a:pPr algn="l"/>
          <a:r>
            <a:rPr lang="en-US" sz="1200" baseline="0"/>
            <a:t>Pine: cell C32</a:t>
          </a:r>
          <a:endParaRPr lang="en-US"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690880</xdr:colOff>
      <xdr:row>4</xdr:row>
      <xdr:rowOff>155575</xdr:rowOff>
    </xdr:from>
    <xdr:to>
      <xdr:col>12</xdr:col>
      <xdr:colOff>571500</xdr:colOff>
      <xdr:row>13</xdr:row>
      <xdr:rowOff>101600</xdr:rowOff>
    </xdr:to>
    <xdr:sp macro="" textlink="">
      <xdr:nvSpPr>
        <xdr:cNvPr id="2" name="Rectangular Callout 1">
          <a:extLst>
            <a:ext uri="{FF2B5EF4-FFF2-40B4-BE49-F238E27FC236}">
              <a16:creationId xmlns:a16="http://schemas.microsoft.com/office/drawing/2014/main" id="{4AB00F59-427F-9D46-9075-8B9E77D0B3F0}"/>
            </a:ext>
          </a:extLst>
        </xdr:cNvPr>
        <xdr:cNvSpPr/>
      </xdr:nvSpPr>
      <xdr:spPr>
        <a:xfrm>
          <a:off x="9987280" y="968375"/>
          <a:ext cx="4008120" cy="1800225"/>
        </a:xfrm>
        <a:prstGeom prst="wedgeRectCallout">
          <a:avLst>
            <a:gd name="adj1" fmla="val -66768"/>
            <a:gd name="adj2" fmla="val -50376"/>
          </a:avLst>
        </a:prstGeom>
        <a:solidFill>
          <a:srgbClr val="00B05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mn-lt"/>
              <a:ea typeface="+mn-ea"/>
              <a:cs typeface="+mn-cs"/>
            </a:rPr>
            <a:t>These cells are protected to avoid accidental data changes. It is made to be used as a backup to the Model. </a:t>
          </a:r>
        </a:p>
        <a:p>
          <a:pPr marL="0" indent="0" algn="l"/>
          <a:r>
            <a:rPr lang="en-US" sz="1400">
              <a:solidFill>
                <a:schemeClr val="lt1"/>
              </a:solidFill>
              <a:latin typeface="+mn-lt"/>
              <a:ea typeface="+mn-ea"/>
              <a:cs typeface="+mn-cs"/>
            </a:rPr>
            <a:t>Use Tools\Protection\ to turn off protection '</a:t>
          </a:r>
          <a:r>
            <a:rPr lang="en-US" sz="1400" b="1" i="1">
              <a:solidFill>
                <a:schemeClr val="lt1"/>
              </a:solidFill>
              <a:latin typeface="+mn-lt"/>
              <a:ea typeface="+mn-ea"/>
              <a:cs typeface="+mn-cs"/>
            </a:rPr>
            <a:t>or'</a:t>
          </a:r>
          <a:endParaRPr lang="en-US" sz="1400" b="0" i="0">
            <a:solidFill>
              <a:schemeClr val="lt1"/>
            </a:solidFill>
            <a:latin typeface="+mn-lt"/>
            <a:ea typeface="+mn-ea"/>
            <a:cs typeface="+mn-cs"/>
          </a:endParaRPr>
        </a:p>
        <a:p>
          <a:pPr marL="0" indent="0" algn="l"/>
          <a:r>
            <a:rPr lang="en-US" sz="1400" b="0" i="0">
              <a:solidFill>
                <a:schemeClr val="lt1"/>
              </a:solidFill>
              <a:latin typeface="+mn-lt"/>
              <a:ea typeface="+mn-ea"/>
              <a:cs typeface="+mn-cs"/>
            </a:rPr>
            <a:t>goto</a:t>
          </a:r>
          <a:r>
            <a:rPr lang="en-US" sz="1400" b="0" i="0" baseline="0">
              <a:solidFill>
                <a:schemeClr val="lt1"/>
              </a:solidFill>
              <a:latin typeface="+mn-lt"/>
              <a:ea typeface="+mn-ea"/>
              <a:cs typeface="+mn-cs"/>
            </a:rPr>
            <a:t> Review tab \Unprotect sheet</a:t>
          </a:r>
          <a:endParaRPr lang="en-US" sz="1400" b="1" i="1">
            <a:solidFill>
              <a:schemeClr val="lt1"/>
            </a:solidFill>
            <a:latin typeface="+mn-lt"/>
            <a:ea typeface="+mn-ea"/>
            <a:cs typeface="+mn-cs"/>
          </a:endParaRPr>
        </a:p>
      </xdr:txBody>
    </xdr:sp>
    <xdr:clientData/>
  </xdr:twoCellAnchor>
  <xdr:twoCellAnchor editAs="oneCell">
    <xdr:from>
      <xdr:col>6</xdr:col>
      <xdr:colOff>330200</xdr:colOff>
      <xdr:row>0</xdr:row>
      <xdr:rowOff>139700</xdr:rowOff>
    </xdr:from>
    <xdr:to>
      <xdr:col>7</xdr:col>
      <xdr:colOff>419100</xdr:colOff>
      <xdr:row>5</xdr:row>
      <xdr:rowOff>57150</xdr:rowOff>
    </xdr:to>
    <xdr:pic>
      <xdr:nvPicPr>
        <xdr:cNvPr id="3" name="Graphic 2" descr="Grinning face with solid fill">
          <a:extLst>
            <a:ext uri="{FF2B5EF4-FFF2-40B4-BE49-F238E27FC236}">
              <a16:creationId xmlns:a16="http://schemas.microsoft.com/office/drawing/2014/main" id="{35EBB01C-48B4-DB45-B271-2C2B6E49F5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01100" y="139700"/>
          <a:ext cx="914400" cy="933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482599</xdr:colOff>
      <xdr:row>2</xdr:row>
      <xdr:rowOff>75904</xdr:rowOff>
    </xdr:from>
    <xdr:to>
      <xdr:col>10</xdr:col>
      <xdr:colOff>711200</xdr:colOff>
      <xdr:row>19</xdr:row>
      <xdr:rowOff>25400</xdr:rowOff>
    </xdr:to>
    <xdr:sp macro="" textlink="">
      <xdr:nvSpPr>
        <xdr:cNvPr id="2" name="TextBox 1">
          <a:extLst>
            <a:ext uri="{FF2B5EF4-FFF2-40B4-BE49-F238E27FC236}">
              <a16:creationId xmlns:a16="http://schemas.microsoft.com/office/drawing/2014/main" id="{ABC3E7F0-5358-6D49-B531-72AEC225E7AD}"/>
            </a:ext>
          </a:extLst>
        </xdr:cNvPr>
        <xdr:cNvSpPr txBox="1"/>
      </xdr:nvSpPr>
      <xdr:spPr>
        <a:xfrm>
          <a:off x="8661399" y="558504"/>
          <a:ext cx="7150101" cy="345469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i="1" u="sng"/>
            <a:t>Notes:</a:t>
          </a:r>
        </a:p>
        <a:p>
          <a:endParaRPr lang="en-US" sz="1400" b="1" i="1" u="sng"/>
        </a:p>
        <a:p>
          <a:r>
            <a:rPr lang="en-US" sz="1400" b="0" i="1" u="none"/>
            <a:t>All</a:t>
          </a:r>
          <a:r>
            <a:rPr lang="en-US" sz="1400" b="0" i="1" u="none" baseline="0"/>
            <a:t> inputs are given for a week</a:t>
          </a:r>
          <a:endParaRPr lang="en-US" sz="1400" b="0" i="1" u="none"/>
        </a:p>
        <a:p>
          <a:endParaRPr lang="en-US" sz="1400" b="1" i="1" u="sng">
            <a:effectLst/>
          </a:endParaRPr>
        </a:p>
        <a:p>
          <a:r>
            <a:rPr lang="en-US" sz="1400" b="0" i="1" u="none"/>
            <a:t>Contribution Margin = Selling Price - Production Cost</a:t>
          </a:r>
        </a:p>
        <a:p>
          <a:endParaRPr lang="en-US" sz="1400" b="0" i="1" u="none"/>
        </a:p>
        <a:p>
          <a:pPr marL="0" marR="0" lvl="0" indent="0" defTabSz="914400" eaLnBrk="1" fontAlgn="auto" latinLnBrk="0" hangingPunct="1">
            <a:lnSpc>
              <a:spcPct val="100000"/>
            </a:lnSpc>
            <a:spcBef>
              <a:spcPts val="0"/>
            </a:spcBef>
            <a:spcAft>
              <a:spcPts val="0"/>
            </a:spcAft>
            <a:buClrTx/>
            <a:buSzTx/>
            <a:buFontTx/>
            <a:buNone/>
            <a:tabLst/>
            <a:defRPr/>
          </a:pPr>
          <a:r>
            <a:rPr lang="en-US" sz="1400" b="0" i="1" u="none"/>
            <a:t>Production Cost=Purchase Price+Varible Cost</a:t>
          </a:r>
        </a:p>
        <a:p>
          <a:endParaRPr lang="en-US" sz="1400" b="0" i="1" u="none"/>
        </a:p>
        <a:p>
          <a:r>
            <a:rPr lang="en-US" sz="1400" b="0" i="1" u="none"/>
            <a:t>Subtotal Contribution Margin = Production</a:t>
          </a:r>
          <a:r>
            <a:rPr lang="en-US" sz="1400" b="0" i="1" u="none" baseline="0"/>
            <a:t> amount * Unit contribution margin </a:t>
          </a:r>
          <a:endParaRPr lang="en-US" sz="1400" b="0" i="1" u="none"/>
        </a:p>
        <a:p>
          <a:r>
            <a:rPr lang="en-US" sz="1400" b="0" i="1" u="none"/>
            <a:t>   </a:t>
          </a:r>
        </a:p>
        <a:p>
          <a:r>
            <a:rPr lang="en-US" sz="1400" b="0" i="1" u="none"/>
            <a:t>Total cost = Proudction amount * Unit production cost</a:t>
          </a:r>
        </a:p>
        <a:p>
          <a:endParaRPr lang="en-US" sz="1400" b="0" i="1" u="none"/>
        </a:p>
        <a:p>
          <a:r>
            <a:rPr lang="en-US" sz="1400" b="0" i="1" u="none"/>
            <a:t>Convert timber length</a:t>
          </a:r>
          <a:r>
            <a:rPr lang="en-US" sz="1400" b="0" i="1" u="none" baseline="0"/>
            <a:t> </a:t>
          </a:r>
          <a:r>
            <a:rPr lang="en-US" sz="1400" b="0" i="1" u="none"/>
            <a:t>from  feet to 1000 feet</a:t>
          </a:r>
        </a:p>
        <a:p>
          <a:endParaRPr lang="en-US" sz="1100" b="0" i="1" u="none"/>
        </a:p>
      </xdr:txBody>
    </xdr:sp>
    <xdr:clientData/>
  </xdr:twoCellAnchor>
  <xdr:oneCellAnchor>
    <xdr:from>
      <xdr:col>14</xdr:col>
      <xdr:colOff>25400</xdr:colOff>
      <xdr:row>16</xdr:row>
      <xdr:rowOff>203200</xdr:rowOff>
    </xdr:from>
    <xdr:ext cx="184731" cy="264431"/>
    <xdr:sp macro="" textlink="">
      <xdr:nvSpPr>
        <xdr:cNvPr id="3" name="TextBox 2">
          <a:extLst>
            <a:ext uri="{FF2B5EF4-FFF2-40B4-BE49-F238E27FC236}">
              <a16:creationId xmlns:a16="http://schemas.microsoft.com/office/drawing/2014/main" id="{F7C2358D-66EC-AE4A-98AB-50D00AB52986}"/>
            </a:ext>
          </a:extLst>
        </xdr:cNvPr>
        <xdr:cNvSpPr txBox="1"/>
      </xdr:nvSpPr>
      <xdr:spPr>
        <a:xfrm>
          <a:off x="20002500" y="35687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25400</xdr:colOff>
      <xdr:row>84</xdr:row>
      <xdr:rowOff>203200</xdr:rowOff>
    </xdr:from>
    <xdr:ext cx="184731" cy="264431"/>
    <xdr:sp macro="" textlink="">
      <xdr:nvSpPr>
        <xdr:cNvPr id="8" name="TextBox 7">
          <a:extLst>
            <a:ext uri="{FF2B5EF4-FFF2-40B4-BE49-F238E27FC236}">
              <a16:creationId xmlns:a16="http://schemas.microsoft.com/office/drawing/2014/main" id="{C67BFE78-24A2-C142-A4C7-EAA10F975F89}"/>
            </a:ext>
          </a:extLst>
        </xdr:cNvPr>
        <xdr:cNvSpPr txBox="1"/>
      </xdr:nvSpPr>
      <xdr:spPr>
        <a:xfrm>
          <a:off x="16611600" y="178435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25400</xdr:colOff>
      <xdr:row>112</xdr:row>
      <xdr:rowOff>203200</xdr:rowOff>
    </xdr:from>
    <xdr:ext cx="184731" cy="264431"/>
    <xdr:sp macro="" textlink="">
      <xdr:nvSpPr>
        <xdr:cNvPr id="9" name="TextBox 8">
          <a:extLst>
            <a:ext uri="{FF2B5EF4-FFF2-40B4-BE49-F238E27FC236}">
              <a16:creationId xmlns:a16="http://schemas.microsoft.com/office/drawing/2014/main" id="{71C0299C-B088-1C4C-B984-B5E65000CC49}"/>
            </a:ext>
          </a:extLst>
        </xdr:cNvPr>
        <xdr:cNvSpPr txBox="1"/>
      </xdr:nvSpPr>
      <xdr:spPr>
        <a:xfrm>
          <a:off x="16611600" y="235458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4</xdr:col>
      <xdr:colOff>0</xdr:colOff>
      <xdr:row>56</xdr:row>
      <xdr:rowOff>63500</xdr:rowOff>
    </xdr:from>
    <xdr:to>
      <xdr:col>4</xdr:col>
      <xdr:colOff>1244600</xdr:colOff>
      <xdr:row>58</xdr:row>
      <xdr:rowOff>127000</xdr:rowOff>
    </xdr:to>
    <xdr:sp macro="" textlink="">
      <xdr:nvSpPr>
        <xdr:cNvPr id="10" name="Rectangular Callout 9">
          <a:extLst>
            <a:ext uri="{FF2B5EF4-FFF2-40B4-BE49-F238E27FC236}">
              <a16:creationId xmlns:a16="http://schemas.microsoft.com/office/drawing/2014/main" id="{DED588A7-FE70-6A44-A2B9-8B3928964967}"/>
            </a:ext>
          </a:extLst>
        </xdr:cNvPr>
        <xdr:cNvSpPr/>
      </xdr:nvSpPr>
      <xdr:spPr>
        <a:xfrm>
          <a:off x="6286500" y="11722100"/>
          <a:ext cx="1028700" cy="482600"/>
        </a:xfrm>
        <a:prstGeom prst="wedgeRectCallout">
          <a:avLst>
            <a:gd name="adj1" fmla="val -154411"/>
            <a:gd name="adj2" fmla="val 12167"/>
          </a:avLst>
        </a:prstGeom>
        <a:solidFill>
          <a:srgbClr val="00B04F">
            <a:alpha val="71373"/>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scenario number here</a:t>
          </a:r>
        </a:p>
      </xdr:txBody>
    </xdr:sp>
    <xdr:clientData/>
  </xdr:twoCellAnchor>
  <xdr:oneCellAnchor>
    <xdr:from>
      <xdr:col>35</xdr:col>
      <xdr:colOff>25400</xdr:colOff>
      <xdr:row>78</xdr:row>
      <xdr:rowOff>0</xdr:rowOff>
    </xdr:from>
    <xdr:ext cx="184731" cy="264431"/>
    <xdr:sp macro="" textlink="">
      <xdr:nvSpPr>
        <xdr:cNvPr id="13" name="TextBox 12">
          <a:extLst>
            <a:ext uri="{FF2B5EF4-FFF2-40B4-BE49-F238E27FC236}">
              <a16:creationId xmlns:a16="http://schemas.microsoft.com/office/drawing/2014/main" id="{D2F87929-0CB6-AB43-9730-85D039CAA7ED}"/>
            </a:ext>
          </a:extLst>
        </xdr:cNvPr>
        <xdr:cNvSpPr txBox="1"/>
      </xdr:nvSpPr>
      <xdr:spPr>
        <a:xfrm>
          <a:off x="33578800" y="164211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38100</xdr:colOff>
      <xdr:row>100</xdr:row>
      <xdr:rowOff>190500</xdr:rowOff>
    </xdr:from>
    <xdr:to>
      <xdr:col>7</xdr:col>
      <xdr:colOff>1435100</xdr:colOff>
      <xdr:row>122</xdr:row>
      <xdr:rowOff>165100</xdr:rowOff>
    </xdr:to>
    <xdr:graphicFrame macro="">
      <xdr:nvGraphicFramePr>
        <xdr:cNvPr id="17" name="Chart 16">
          <a:extLst>
            <a:ext uri="{FF2B5EF4-FFF2-40B4-BE49-F238E27FC236}">
              <a16:creationId xmlns:a16="http://schemas.microsoft.com/office/drawing/2014/main" id="{3DAF8154-33E3-B448-A55D-687819E588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showFormulas="1" showGridLines="0" topLeftCell="B31" zoomScale="113" zoomScaleNormal="60" workbookViewId="0">
      <selection activeCell="C41" sqref="C41"/>
    </sheetView>
  </sheetViews>
  <sheetFormatPr baseColWidth="10" defaultColWidth="11" defaultRowHeight="16" x14ac:dyDescent="0.2"/>
  <cols>
    <col min="1" max="1" width="2.6640625" customWidth="1"/>
    <col min="2" max="2" width="21.1640625" customWidth="1"/>
    <col min="3" max="3" width="11.1640625" customWidth="1"/>
    <col min="4" max="4" width="12.33203125" customWidth="1"/>
    <col min="5" max="5" width="19" customWidth="1"/>
    <col min="6" max="6" width="11.6640625" customWidth="1"/>
    <col min="7" max="7" width="14.1640625" customWidth="1"/>
    <col min="8" max="8" width="19.33203125" bestFit="1" customWidth="1"/>
    <col min="9" max="9" width="13" bestFit="1" customWidth="1"/>
  </cols>
  <sheetData>
    <row r="1" spans="1:12" ht="93" customHeight="1" x14ac:dyDescent="0.2">
      <c r="A1" s="1"/>
      <c r="B1" s="1"/>
      <c r="C1" s="1"/>
      <c r="D1" s="1"/>
      <c r="E1" s="1"/>
      <c r="F1" s="1"/>
      <c r="G1" s="1"/>
      <c r="H1" s="1"/>
      <c r="I1" s="1"/>
      <c r="J1" s="1"/>
      <c r="K1" s="1"/>
      <c r="L1" s="1"/>
    </row>
    <row r="2" spans="1:12" x14ac:dyDescent="0.2">
      <c r="A2" s="1"/>
      <c r="B2" s="1"/>
      <c r="C2" s="1"/>
      <c r="D2" s="1"/>
      <c r="E2" s="1"/>
      <c r="F2" s="1"/>
      <c r="G2" s="2"/>
      <c r="H2" s="3"/>
      <c r="I2" s="3"/>
      <c r="J2" s="3"/>
      <c r="K2" s="1"/>
      <c r="L2" s="1"/>
    </row>
    <row r="3" spans="1:12" x14ac:dyDescent="0.2">
      <c r="A3" s="1"/>
      <c r="B3" s="19" t="s">
        <v>13</v>
      </c>
      <c r="C3" s="19"/>
      <c r="D3" s="19"/>
      <c r="E3" s="19"/>
      <c r="F3" s="19"/>
      <c r="G3" s="1"/>
      <c r="H3" s="1"/>
      <c r="I3" s="1"/>
      <c r="J3" s="1"/>
      <c r="K3" s="1"/>
      <c r="L3" s="1"/>
    </row>
    <row r="4" spans="1:12" x14ac:dyDescent="0.2">
      <c r="A4" s="1"/>
      <c r="B4" s="1"/>
      <c r="C4" s="1"/>
      <c r="D4" s="1"/>
      <c r="E4" s="1"/>
      <c r="F4" s="1"/>
      <c r="G4" s="1"/>
      <c r="H4" s="1"/>
      <c r="I4" s="1"/>
      <c r="J4" s="1"/>
      <c r="K4" s="1"/>
      <c r="L4" s="1"/>
    </row>
    <row r="5" spans="1:12" x14ac:dyDescent="0.2">
      <c r="A5" s="1"/>
      <c r="B5" s="18" t="s">
        <v>5</v>
      </c>
      <c r="C5" s="1"/>
      <c r="D5" s="1"/>
      <c r="E5" s="1"/>
      <c r="F5" s="1"/>
      <c r="G5" s="1"/>
      <c r="H5" s="1"/>
      <c r="I5" s="1"/>
      <c r="J5" s="1"/>
      <c r="K5" s="1"/>
      <c r="L5" s="1"/>
    </row>
    <row r="6" spans="1:12" ht="17" thickBot="1" x14ac:dyDescent="0.25">
      <c r="A6" s="1"/>
      <c r="E6" s="1"/>
      <c r="F6" s="1"/>
      <c r="G6" s="1"/>
      <c r="H6" s="1"/>
      <c r="I6" s="1"/>
      <c r="J6" s="1"/>
      <c r="K6" s="1"/>
      <c r="L6" s="1"/>
    </row>
    <row r="7" spans="1:12" x14ac:dyDescent="0.2">
      <c r="A7" s="1"/>
      <c r="B7" s="12" t="s">
        <v>34</v>
      </c>
      <c r="C7" s="13" t="s">
        <v>0</v>
      </c>
      <c r="D7" s="14" t="s">
        <v>1</v>
      </c>
      <c r="E7" s="1"/>
      <c r="F7" s="1"/>
      <c r="G7" s="1"/>
      <c r="H7" s="4"/>
      <c r="I7" s="4"/>
      <c r="J7" s="1"/>
      <c r="K7" s="1"/>
      <c r="L7" s="1"/>
    </row>
    <row r="8" spans="1:12" x14ac:dyDescent="0.2">
      <c r="A8" s="1"/>
      <c r="B8" s="9" t="s">
        <v>6</v>
      </c>
      <c r="C8" s="54">
        <v>20</v>
      </c>
      <c r="D8" s="55">
        <v>18</v>
      </c>
      <c r="E8" s="1"/>
      <c r="F8" s="1"/>
      <c r="G8" s="1"/>
      <c r="H8" s="4"/>
      <c r="I8" s="4"/>
      <c r="J8" s="1"/>
      <c r="K8" s="1"/>
      <c r="L8" s="1"/>
    </row>
    <row r="9" spans="1:12" x14ac:dyDescent="0.2">
      <c r="A9" s="1"/>
      <c r="B9" s="9" t="s">
        <v>7</v>
      </c>
      <c r="C9" s="54">
        <v>10</v>
      </c>
      <c r="D9" s="55">
        <v>6</v>
      </c>
      <c r="E9" s="1"/>
      <c r="F9" s="1"/>
      <c r="G9" s="1"/>
      <c r="H9" s="1"/>
      <c r="I9" s="1"/>
      <c r="J9" s="1"/>
      <c r="K9" s="1"/>
      <c r="L9" s="1"/>
    </row>
    <row r="10" spans="1:12" x14ac:dyDescent="0.2">
      <c r="A10" s="1"/>
      <c r="B10" s="9" t="s">
        <v>9</v>
      </c>
      <c r="C10" s="54">
        <v>70</v>
      </c>
      <c r="D10" s="55">
        <v>54</v>
      </c>
      <c r="E10" s="1"/>
      <c r="F10" s="1"/>
      <c r="G10" s="1"/>
      <c r="H10" s="4"/>
      <c r="I10" s="1"/>
      <c r="J10" s="1"/>
      <c r="K10" s="1"/>
      <c r="L10" s="1"/>
    </row>
    <row r="11" spans="1:12" ht="17" thickBot="1" x14ac:dyDescent="0.25">
      <c r="A11" s="1"/>
      <c r="B11" s="10" t="s">
        <v>11</v>
      </c>
      <c r="C11" s="53">
        <f>Selling_Price_OAK - (Purchase_Price_OAK+Variable_Cost_OAK)</f>
        <v>40</v>
      </c>
      <c r="D11" s="53">
        <f>Selling_Price_Pine - (Purchase_Price_Pine + Variable_Cost_Pine)</f>
        <v>30</v>
      </c>
      <c r="E11" s="1"/>
      <c r="F11" s="1"/>
      <c r="G11" s="1"/>
      <c r="H11" s="1"/>
      <c r="I11" s="1"/>
      <c r="J11" s="1"/>
      <c r="K11" s="1"/>
      <c r="L11" s="1"/>
    </row>
    <row r="12" spans="1:12" x14ac:dyDescent="0.2">
      <c r="A12" s="1"/>
      <c r="E12" s="1"/>
      <c r="F12" s="1"/>
      <c r="G12" s="1"/>
      <c r="H12" s="1"/>
      <c r="I12" s="1"/>
      <c r="J12" s="1"/>
      <c r="K12" s="1"/>
      <c r="L12" s="1"/>
    </row>
    <row r="13" spans="1:12" x14ac:dyDescent="0.2">
      <c r="A13" s="1"/>
      <c r="B13" s="18" t="s">
        <v>15</v>
      </c>
      <c r="C13" s="1"/>
      <c r="D13" s="1"/>
      <c r="E13" s="1"/>
      <c r="F13" s="1"/>
      <c r="G13" s="1"/>
      <c r="H13" s="1"/>
      <c r="I13" s="1"/>
      <c r="J13" s="1"/>
      <c r="K13" s="1"/>
      <c r="L13" s="1"/>
    </row>
    <row r="14" spans="1:12" ht="17" thickBot="1" x14ac:dyDescent="0.25">
      <c r="A14" s="1"/>
      <c r="G14" s="1"/>
      <c r="H14" s="1"/>
      <c r="I14" s="1"/>
      <c r="J14" s="1"/>
      <c r="K14" s="1"/>
      <c r="L14" s="1"/>
    </row>
    <row r="15" spans="1:12" x14ac:dyDescent="0.2">
      <c r="A15" s="1"/>
      <c r="B15" s="12" t="s">
        <v>39</v>
      </c>
      <c r="C15" s="13" t="s">
        <v>21</v>
      </c>
      <c r="D15" s="13" t="s">
        <v>40</v>
      </c>
      <c r="E15" s="12" t="s">
        <v>14</v>
      </c>
      <c r="G15" s="2"/>
      <c r="H15" s="1"/>
      <c r="I15" s="1"/>
      <c r="J15" s="1"/>
      <c r="K15" s="1"/>
      <c r="L15" s="1"/>
    </row>
    <row r="16" spans="1:12" x14ac:dyDescent="0.2">
      <c r="A16" s="1"/>
      <c r="B16" s="9" t="s">
        <v>2</v>
      </c>
      <c r="C16" s="24">
        <v>2</v>
      </c>
      <c r="D16" s="24">
        <v>3</v>
      </c>
      <c r="E16" s="28">
        <v>60</v>
      </c>
      <c r="F16" s="1"/>
      <c r="G16" s="1"/>
      <c r="H16" s="1"/>
      <c r="I16" s="1"/>
      <c r="J16" s="1"/>
    </row>
    <row r="17" spans="1:12" ht="17" thickBot="1" x14ac:dyDescent="0.25">
      <c r="A17" s="1"/>
      <c r="B17" s="11" t="s">
        <v>3</v>
      </c>
      <c r="C17" s="25">
        <v>2</v>
      </c>
      <c r="D17" s="25">
        <v>1</v>
      </c>
      <c r="E17" s="29">
        <v>40</v>
      </c>
      <c r="F17" s="1"/>
      <c r="G17" s="1"/>
      <c r="H17" s="1"/>
      <c r="I17" s="1"/>
      <c r="J17" s="1"/>
    </row>
    <row r="18" spans="1:12" x14ac:dyDescent="0.2">
      <c r="A18" s="1"/>
      <c r="F18" s="1"/>
      <c r="G18" s="1"/>
      <c r="H18" s="1"/>
      <c r="I18" s="1"/>
      <c r="J18" s="1"/>
    </row>
    <row r="19" spans="1:12" x14ac:dyDescent="0.2">
      <c r="A19" s="1"/>
      <c r="B19" s="18" t="s">
        <v>16</v>
      </c>
      <c r="F19" s="1"/>
      <c r="G19" s="1"/>
      <c r="H19" s="1"/>
      <c r="I19" s="1"/>
      <c r="J19" s="1"/>
    </row>
    <row r="20" spans="1:12" ht="17" thickBot="1" x14ac:dyDescent="0.25">
      <c r="A20" s="1"/>
      <c r="C20" s="1"/>
      <c r="D20" s="1"/>
      <c r="E20" s="1"/>
      <c r="F20" s="1"/>
      <c r="G20" s="1"/>
      <c r="H20" s="1"/>
      <c r="I20" s="1"/>
      <c r="J20" s="1"/>
      <c r="K20" s="1"/>
      <c r="L20" s="1"/>
    </row>
    <row r="21" spans="1:12" x14ac:dyDescent="0.2">
      <c r="A21" s="1"/>
      <c r="B21" s="12" t="s">
        <v>17</v>
      </c>
      <c r="C21" s="13" t="s">
        <v>12</v>
      </c>
      <c r="F21" s="1"/>
      <c r="G21" s="1"/>
      <c r="H21" s="1"/>
      <c r="I21" s="1"/>
      <c r="J21" s="1"/>
      <c r="K21" s="1"/>
      <c r="L21" s="1"/>
    </row>
    <row r="22" spans="1:12" x14ac:dyDescent="0.2">
      <c r="A22" s="1"/>
      <c r="B22" s="9" t="s">
        <v>26</v>
      </c>
      <c r="C22" s="24">
        <v>18</v>
      </c>
      <c r="F22" s="1"/>
      <c r="G22" s="1"/>
      <c r="H22" s="1"/>
      <c r="I22" s="1"/>
      <c r="J22" s="1"/>
      <c r="K22" s="1"/>
      <c r="L22" s="1"/>
    </row>
    <row r="23" spans="1:12" ht="17" thickBot="1" x14ac:dyDescent="0.25">
      <c r="A23" s="1"/>
      <c r="B23" s="11" t="s">
        <v>27</v>
      </c>
      <c r="C23" s="25">
        <v>16</v>
      </c>
      <c r="F23" s="1"/>
      <c r="G23" s="1"/>
      <c r="H23" s="1"/>
      <c r="I23" s="1"/>
      <c r="J23" s="1"/>
      <c r="K23" s="1"/>
      <c r="L23" s="1"/>
    </row>
    <row r="24" spans="1:12" x14ac:dyDescent="0.2">
      <c r="A24" s="1"/>
      <c r="F24" s="1"/>
      <c r="G24" s="1"/>
      <c r="H24" s="1"/>
      <c r="I24" s="1"/>
      <c r="J24" s="1"/>
      <c r="K24" s="1"/>
      <c r="L24" s="1"/>
    </row>
    <row r="25" spans="1:12" x14ac:dyDescent="0.2">
      <c r="A25" s="1"/>
      <c r="B25" s="36" t="s">
        <v>43</v>
      </c>
      <c r="F25" s="1"/>
      <c r="G25" s="1"/>
      <c r="H25" s="1"/>
      <c r="I25" s="1"/>
      <c r="J25" s="1"/>
      <c r="K25" s="1"/>
      <c r="L25" s="1"/>
    </row>
    <row r="26" spans="1:12" x14ac:dyDescent="0.2">
      <c r="B26" s="1"/>
      <c r="C26" s="1"/>
      <c r="D26" s="1"/>
      <c r="E26" s="1"/>
    </row>
    <row r="27" spans="1:12" x14ac:dyDescent="0.2">
      <c r="B27" s="19" t="s">
        <v>33</v>
      </c>
      <c r="C27" s="19"/>
      <c r="D27" s="19"/>
      <c r="E27" s="19"/>
      <c r="F27" s="19"/>
    </row>
    <row r="29" spans="1:12" ht="17" thickBot="1" x14ac:dyDescent="0.25"/>
    <row r="30" spans="1:12" x14ac:dyDescent="0.2">
      <c r="B30" s="30" t="s">
        <v>22</v>
      </c>
      <c r="C30" s="31" t="s">
        <v>25</v>
      </c>
      <c r="D30" s="32" t="s">
        <v>19</v>
      </c>
      <c r="E30" s="33" t="s">
        <v>23</v>
      </c>
    </row>
    <row r="31" spans="1:12" x14ac:dyDescent="0.2">
      <c r="B31" s="9" t="s">
        <v>37</v>
      </c>
      <c r="C31" s="34">
        <v>18</v>
      </c>
      <c r="D31" s="24" t="s">
        <v>4</v>
      </c>
      <c r="E31" s="26">
        <f>Oak_Delivery_Max</f>
        <v>18</v>
      </c>
    </row>
    <row r="32" spans="1:12" ht="17" thickBot="1" x14ac:dyDescent="0.25">
      <c r="B32" s="11" t="s">
        <v>38</v>
      </c>
      <c r="C32" s="35">
        <v>16</v>
      </c>
      <c r="D32" s="25" t="s">
        <v>4</v>
      </c>
      <c r="E32" s="27">
        <f>Pine_Delivery_Max</f>
        <v>16</v>
      </c>
    </row>
    <row r="33" spans="2:7" ht="17" thickBot="1" x14ac:dyDescent="0.25"/>
    <row r="34" spans="2:7" x14ac:dyDescent="0.2">
      <c r="B34" s="12" t="s">
        <v>34</v>
      </c>
      <c r="C34" s="13" t="s">
        <v>0</v>
      </c>
      <c r="D34" s="15" t="s">
        <v>1</v>
      </c>
    </row>
    <row r="35" spans="2:7" ht="17" thickBot="1" x14ac:dyDescent="0.25">
      <c r="B35" s="11" t="s">
        <v>8</v>
      </c>
      <c r="C35" s="8">
        <f xml:space="preserve"> $C$8 + $C$9</f>
        <v>30</v>
      </c>
      <c r="D35" s="6">
        <f xml:space="preserve"> $D$8 + $D$9</f>
        <v>24</v>
      </c>
    </row>
    <row r="36" spans="2:7" ht="17" thickBot="1" x14ac:dyDescent="0.25"/>
    <row r="37" spans="2:7" x14ac:dyDescent="0.2">
      <c r="B37" s="21"/>
      <c r="C37" s="13" t="s">
        <v>0</v>
      </c>
      <c r="D37" s="13" t="s">
        <v>1</v>
      </c>
      <c r="E37" s="13" t="s">
        <v>24</v>
      </c>
      <c r="F37" s="13" t="s">
        <v>19</v>
      </c>
      <c r="G37" s="15" t="s">
        <v>18</v>
      </c>
    </row>
    <row r="38" spans="2:7" x14ac:dyDescent="0.2">
      <c r="B38" s="9" t="s">
        <v>41</v>
      </c>
      <c r="C38" s="45">
        <f xml:space="preserve"> $C$31</f>
        <v>18</v>
      </c>
      <c r="D38" s="45">
        <f xml:space="preserve"> $C$32</f>
        <v>16</v>
      </c>
      <c r="E38" s="24"/>
      <c r="F38" s="24"/>
      <c r="G38" s="28"/>
    </row>
    <row r="39" spans="2:7" x14ac:dyDescent="0.2">
      <c r="B39" s="9" t="s">
        <v>29</v>
      </c>
      <c r="C39" s="24">
        <f>$C$38 * $C16</f>
        <v>36</v>
      </c>
      <c r="D39" s="24">
        <f>$D$38 * $D16</f>
        <v>48</v>
      </c>
      <c r="E39" s="24">
        <f>SUMPRODUCT( $C$38:$D$38, $C$16:$D$16 )</f>
        <v>84</v>
      </c>
      <c r="F39" s="24" t="s">
        <v>4</v>
      </c>
      <c r="G39" s="28">
        <f>Machine_capacity_Step_1</f>
        <v>60</v>
      </c>
    </row>
    <row r="40" spans="2:7" ht="17" thickBot="1" x14ac:dyDescent="0.25">
      <c r="B40" s="11" t="s">
        <v>30</v>
      </c>
      <c r="C40" s="25">
        <f>$C$38 * $C17</f>
        <v>36</v>
      </c>
      <c r="D40" s="25">
        <f>$D$38 * $D17</f>
        <v>16</v>
      </c>
      <c r="E40" s="25">
        <f>SUMPRODUCT( $C$38:$D$38, $C$17:$D$17 )</f>
        <v>52</v>
      </c>
      <c r="F40" s="25" t="s">
        <v>4</v>
      </c>
      <c r="G40" s="29">
        <f>MAchine_Capacity_Step_2</f>
        <v>40</v>
      </c>
    </row>
    <row r="41" spans="2:7" x14ac:dyDescent="0.2">
      <c r="B41" s="38" t="s">
        <v>42</v>
      </c>
      <c r="C41" s="39">
        <f>Selling_Price_OAK * $C$38</f>
        <v>1260</v>
      </c>
      <c r="D41" s="40">
        <f>Selling_Price_Pine * $D$38</f>
        <v>864</v>
      </c>
      <c r="E41" s="37"/>
      <c r="F41" s="37"/>
      <c r="G41" s="37"/>
    </row>
    <row r="42" spans="2:7" x14ac:dyDescent="0.2">
      <c r="B42" s="9" t="s">
        <v>36</v>
      </c>
      <c r="C42" s="7">
        <f>$C$38 * $C35</f>
        <v>540</v>
      </c>
      <c r="D42" s="5">
        <f>$D$38 * $D35</f>
        <v>384</v>
      </c>
    </row>
    <row r="43" spans="2:7" ht="17" thickBot="1" x14ac:dyDescent="0.25">
      <c r="B43" s="17" t="s">
        <v>32</v>
      </c>
      <c r="C43" s="47">
        <f>$C$38 * $C$11</f>
        <v>720</v>
      </c>
      <c r="D43" s="48">
        <f>$D$38 *$D$11</f>
        <v>480</v>
      </c>
    </row>
    <row r="44" spans="2:7" ht="17" thickBot="1" x14ac:dyDescent="0.25"/>
    <row r="45" spans="2:7" ht="17" thickBot="1" x14ac:dyDescent="0.25">
      <c r="B45" s="16" t="s">
        <v>10</v>
      </c>
      <c r="C45" s="20">
        <f xml:space="preserve"> $C43 + $D43</f>
        <v>1200</v>
      </c>
    </row>
  </sheetData>
  <scenarios current="0">
    <scenario name="Trial1" count="1" user="Bhavana Kamal" comment="Created by Bhavana Kamal on 9/10/2020">
      <inputCells r="E39" val="52"/>
    </scenario>
  </scenarios>
  <conditionalFormatting sqref="E39">
    <cfRule type="cellIs" dxfId="19" priority="2" operator="greaterThan">
      <formula>$G$39</formula>
    </cfRule>
  </conditionalFormatting>
  <conditionalFormatting sqref="E40:E41">
    <cfRule type="cellIs" dxfId="18" priority="1" operator="greaterThan">
      <formula>$G$40</formula>
    </cfRule>
  </conditionalFormatting>
  <dataValidations count="1">
    <dataValidation type="custom" allowBlank="1" showInputMessage="1" showErrorMessage="1" sqref="C31:C32" xr:uid="{00000000-0002-0000-0000-000000000000}">
      <formula1>AND(C31&gt;=0,C31&lt;=E31)</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B93CB-EC14-7241-867B-4A9D41F2D7EF}">
  <dimension ref="A1:L45"/>
  <sheetViews>
    <sheetView showGridLines="0" topLeftCell="A32" zoomScale="113" zoomScaleNormal="60" workbookViewId="0">
      <selection activeCell="E21" sqref="E21"/>
    </sheetView>
  </sheetViews>
  <sheetFormatPr baseColWidth="10" defaultColWidth="11" defaultRowHeight="16" x14ac:dyDescent="0.2"/>
  <cols>
    <col min="1" max="1" width="2.6640625" customWidth="1"/>
    <col min="2" max="2" width="34.5" bestFit="1" customWidth="1"/>
    <col min="3" max="4" width="14.33203125" customWidth="1"/>
    <col min="5" max="5" width="26.33203125" bestFit="1" customWidth="1"/>
    <col min="6" max="6" width="9.5" bestFit="1" customWidth="1"/>
    <col min="7" max="7" width="20" bestFit="1" customWidth="1"/>
    <col min="8" max="8" width="19.33203125" bestFit="1" customWidth="1"/>
    <col min="9" max="9" width="13" bestFit="1" customWidth="1"/>
  </cols>
  <sheetData>
    <row r="1" spans="1:12" ht="24" customHeight="1" x14ac:dyDescent="0.2">
      <c r="A1" s="1"/>
      <c r="B1" s="1"/>
      <c r="C1" s="1"/>
      <c r="D1" s="1"/>
      <c r="E1" s="1"/>
      <c r="F1" s="1"/>
      <c r="G1" s="1"/>
      <c r="H1" s="1"/>
      <c r="I1" s="1"/>
      <c r="J1" s="1"/>
      <c r="K1" s="1"/>
      <c r="L1" s="1"/>
    </row>
    <row r="2" spans="1:12" x14ac:dyDescent="0.2">
      <c r="A2" s="1"/>
      <c r="B2" s="1"/>
      <c r="C2" s="1"/>
      <c r="D2" s="1"/>
      <c r="E2" s="1"/>
      <c r="F2" s="1"/>
      <c r="G2" s="2"/>
      <c r="H2" s="3"/>
      <c r="I2" s="3"/>
      <c r="J2" s="3"/>
      <c r="K2" s="1"/>
      <c r="L2" s="1"/>
    </row>
    <row r="3" spans="1:12" x14ac:dyDescent="0.2">
      <c r="A3" s="1"/>
      <c r="B3" s="19" t="s">
        <v>13</v>
      </c>
      <c r="C3" s="19"/>
      <c r="D3" s="19"/>
      <c r="E3" s="19"/>
      <c r="F3" s="19"/>
      <c r="G3" s="1"/>
      <c r="H3" s="1"/>
      <c r="I3" s="1"/>
      <c r="J3" s="1"/>
      <c r="K3" s="1"/>
      <c r="L3" s="1"/>
    </row>
    <row r="4" spans="1:12" x14ac:dyDescent="0.2">
      <c r="A4" s="1"/>
      <c r="B4" s="1"/>
      <c r="C4" s="1"/>
      <c r="D4" s="1"/>
      <c r="E4" s="1"/>
      <c r="F4" s="1"/>
      <c r="G4" s="1"/>
      <c r="H4" s="1"/>
      <c r="I4" s="1"/>
      <c r="J4" s="1"/>
      <c r="K4" s="1"/>
      <c r="L4" s="1"/>
    </row>
    <row r="5" spans="1:12" x14ac:dyDescent="0.2">
      <c r="A5" s="1"/>
      <c r="B5" s="18" t="s">
        <v>5</v>
      </c>
      <c r="C5" s="1"/>
      <c r="D5" s="1"/>
      <c r="E5" s="1"/>
      <c r="F5" s="1"/>
      <c r="G5" s="1"/>
      <c r="H5" s="1"/>
      <c r="I5" s="1"/>
      <c r="J5" s="1"/>
      <c r="K5" s="1"/>
      <c r="L5" s="1"/>
    </row>
    <row r="6" spans="1:12" ht="17" thickBot="1" x14ac:dyDescent="0.25">
      <c r="A6" s="1"/>
      <c r="E6" s="1"/>
      <c r="F6" s="1"/>
      <c r="G6" s="1"/>
      <c r="H6" s="1"/>
      <c r="I6" s="1"/>
      <c r="J6" s="1"/>
      <c r="K6" s="1"/>
      <c r="L6" s="1"/>
    </row>
    <row r="7" spans="1:12" x14ac:dyDescent="0.2">
      <c r="A7" s="1"/>
      <c r="B7" s="12" t="s">
        <v>34</v>
      </c>
      <c r="C7" s="13" t="s">
        <v>0</v>
      </c>
      <c r="D7" s="14" t="s">
        <v>1</v>
      </c>
      <c r="E7" s="1"/>
      <c r="F7" s="1"/>
      <c r="G7" s="1"/>
      <c r="H7" s="4"/>
      <c r="I7" s="4"/>
      <c r="J7" s="1"/>
      <c r="K7" s="1"/>
      <c r="L7" s="1"/>
    </row>
    <row r="8" spans="1:12" x14ac:dyDescent="0.2">
      <c r="A8" s="1"/>
      <c r="B8" s="9" t="s">
        <v>6</v>
      </c>
      <c r="C8" s="54">
        <v>20</v>
      </c>
      <c r="D8" s="55">
        <v>18</v>
      </c>
      <c r="E8" s="1"/>
      <c r="F8" s="1"/>
      <c r="G8" s="1"/>
      <c r="H8" s="4"/>
      <c r="I8" s="4"/>
      <c r="J8" s="1"/>
      <c r="K8" s="1"/>
      <c r="L8" s="1"/>
    </row>
    <row r="9" spans="1:12" x14ac:dyDescent="0.2">
      <c r="A9" s="1"/>
      <c r="B9" s="9" t="s">
        <v>7</v>
      </c>
      <c r="C9" s="54">
        <v>10</v>
      </c>
      <c r="D9" s="55">
        <v>6</v>
      </c>
      <c r="E9" s="1"/>
      <c r="F9" s="1"/>
      <c r="G9" s="1"/>
      <c r="H9" s="1"/>
      <c r="I9" s="1"/>
      <c r="J9" s="1"/>
      <c r="K9" s="1"/>
      <c r="L9" s="1"/>
    </row>
    <row r="10" spans="1:12" x14ac:dyDescent="0.2">
      <c r="A10" s="1"/>
      <c r="B10" s="9" t="s">
        <v>9</v>
      </c>
      <c r="C10" s="54">
        <v>70</v>
      </c>
      <c r="D10" s="55">
        <v>54</v>
      </c>
      <c r="E10" s="1"/>
      <c r="F10" s="1"/>
      <c r="G10" s="1"/>
      <c r="H10" s="4"/>
      <c r="I10" s="1"/>
      <c r="J10" s="1"/>
      <c r="K10" s="1"/>
      <c r="L10" s="1"/>
    </row>
    <row r="11" spans="1:12" ht="17" thickBot="1" x14ac:dyDescent="0.25">
      <c r="A11" s="1"/>
      <c r="B11" s="10" t="s">
        <v>11</v>
      </c>
      <c r="C11" s="53">
        <v>40</v>
      </c>
      <c r="D11" s="53">
        <v>30</v>
      </c>
      <c r="E11" s="1"/>
      <c r="F11" s="1"/>
      <c r="G11" s="1"/>
      <c r="H11" s="1"/>
      <c r="I11" s="1"/>
      <c r="J11" s="1"/>
      <c r="K11" s="1"/>
      <c r="L11" s="1"/>
    </row>
    <row r="12" spans="1:12" x14ac:dyDescent="0.2">
      <c r="A12" s="1"/>
      <c r="E12" s="1"/>
      <c r="F12" s="1"/>
      <c r="G12" s="1"/>
      <c r="H12" s="1"/>
      <c r="I12" s="1"/>
      <c r="J12" s="1"/>
      <c r="K12" s="1"/>
      <c r="L12" s="1"/>
    </row>
    <row r="13" spans="1:12" x14ac:dyDescent="0.2">
      <c r="A13" s="1"/>
      <c r="B13" s="18" t="s">
        <v>15</v>
      </c>
      <c r="C13" s="1"/>
      <c r="D13" s="1"/>
      <c r="E13" s="1"/>
      <c r="F13" s="1"/>
      <c r="G13" s="1"/>
      <c r="H13" s="1"/>
      <c r="I13" s="1"/>
      <c r="J13" s="1"/>
      <c r="K13" s="1"/>
      <c r="L13" s="1"/>
    </row>
    <row r="14" spans="1:12" ht="17" thickBot="1" x14ac:dyDescent="0.25">
      <c r="A14" s="1"/>
      <c r="G14" s="1"/>
      <c r="H14" s="1"/>
      <c r="I14" s="1"/>
      <c r="J14" s="1"/>
      <c r="K14" s="1"/>
      <c r="L14" s="1"/>
    </row>
    <row r="15" spans="1:12" x14ac:dyDescent="0.2">
      <c r="A15" s="1"/>
      <c r="B15" s="12" t="s">
        <v>39</v>
      </c>
      <c r="C15" s="13" t="s">
        <v>21</v>
      </c>
      <c r="D15" s="13" t="s">
        <v>40</v>
      </c>
      <c r="E15" s="12" t="s">
        <v>14</v>
      </c>
      <c r="G15" s="2"/>
      <c r="H15" s="1"/>
      <c r="I15" s="1"/>
      <c r="J15" s="1"/>
      <c r="K15" s="1"/>
      <c r="L15" s="1"/>
    </row>
    <row r="16" spans="1:12" x14ac:dyDescent="0.2">
      <c r="A16" s="1"/>
      <c r="B16" s="9" t="s">
        <v>2</v>
      </c>
      <c r="C16" s="24">
        <v>2</v>
      </c>
      <c r="D16" s="24">
        <v>3</v>
      </c>
      <c r="E16" s="28">
        <v>60</v>
      </c>
      <c r="F16" s="1"/>
      <c r="G16" s="1"/>
      <c r="H16" s="1"/>
      <c r="I16" s="1"/>
      <c r="J16" s="1"/>
    </row>
    <row r="17" spans="1:12" ht="17" thickBot="1" x14ac:dyDescent="0.25">
      <c r="A17" s="1"/>
      <c r="B17" s="11" t="s">
        <v>3</v>
      </c>
      <c r="C17" s="25">
        <v>2</v>
      </c>
      <c r="D17" s="25">
        <v>1</v>
      </c>
      <c r="E17" s="29">
        <v>40</v>
      </c>
      <c r="F17" s="1"/>
      <c r="G17" s="1"/>
      <c r="H17" s="1"/>
      <c r="I17" s="1"/>
      <c r="J17" s="1"/>
    </row>
    <row r="18" spans="1:12" x14ac:dyDescent="0.2">
      <c r="A18" s="1"/>
      <c r="F18" s="1"/>
      <c r="G18" s="1"/>
      <c r="H18" s="1"/>
      <c r="I18" s="1"/>
      <c r="J18" s="1"/>
    </row>
    <row r="19" spans="1:12" x14ac:dyDescent="0.2">
      <c r="A19" s="1"/>
      <c r="B19" s="18" t="s">
        <v>16</v>
      </c>
      <c r="F19" s="1"/>
      <c r="G19" s="1"/>
      <c r="H19" s="1"/>
      <c r="I19" s="1"/>
      <c r="J19" s="1"/>
    </row>
    <row r="20" spans="1:12" ht="17" thickBot="1" x14ac:dyDescent="0.25">
      <c r="A20" s="1"/>
      <c r="C20" s="1"/>
      <c r="D20" s="1"/>
      <c r="E20" s="1"/>
      <c r="F20" s="1"/>
      <c r="G20" s="1"/>
      <c r="H20" s="1"/>
      <c r="I20" s="1"/>
      <c r="J20" s="1"/>
      <c r="K20" s="1"/>
      <c r="L20" s="1"/>
    </row>
    <row r="21" spans="1:12" x14ac:dyDescent="0.2">
      <c r="A21" s="1"/>
      <c r="B21" s="12" t="s">
        <v>17</v>
      </c>
      <c r="C21" s="13" t="s">
        <v>12</v>
      </c>
      <c r="F21" s="1"/>
      <c r="G21" s="1"/>
      <c r="H21" s="1"/>
      <c r="I21" s="1"/>
      <c r="J21" s="1"/>
      <c r="K21" s="1"/>
      <c r="L21" s="1"/>
    </row>
    <row r="22" spans="1:12" x14ac:dyDescent="0.2">
      <c r="A22" s="1"/>
      <c r="B22" s="9" t="s">
        <v>26</v>
      </c>
      <c r="C22" s="24">
        <v>18</v>
      </c>
      <c r="F22" s="1"/>
      <c r="G22" s="1"/>
      <c r="H22" s="1"/>
      <c r="I22" s="1"/>
      <c r="J22" s="1"/>
      <c r="K22" s="1"/>
      <c r="L22" s="1"/>
    </row>
    <row r="23" spans="1:12" ht="17" thickBot="1" x14ac:dyDescent="0.25">
      <c r="A23" s="1"/>
      <c r="B23" s="11" t="s">
        <v>27</v>
      </c>
      <c r="C23" s="25">
        <v>16</v>
      </c>
      <c r="F23" s="1"/>
      <c r="G23" s="1"/>
      <c r="H23" s="1"/>
      <c r="I23" s="1"/>
      <c r="J23" s="1"/>
      <c r="K23" s="1"/>
      <c r="L23" s="1"/>
    </row>
    <row r="24" spans="1:12" x14ac:dyDescent="0.2">
      <c r="A24" s="1"/>
      <c r="F24" s="1"/>
      <c r="G24" s="1"/>
      <c r="H24" s="1"/>
      <c r="I24" s="1"/>
      <c r="J24" s="1"/>
      <c r="K24" s="1"/>
      <c r="L24" s="1"/>
    </row>
    <row r="25" spans="1:12" x14ac:dyDescent="0.2">
      <c r="A25" s="1"/>
      <c r="B25" s="36" t="s">
        <v>43</v>
      </c>
      <c r="F25" s="1"/>
      <c r="G25" s="1"/>
      <c r="H25" s="1"/>
      <c r="I25" s="1"/>
      <c r="J25" s="1"/>
      <c r="K25" s="1"/>
      <c r="L25" s="1"/>
    </row>
    <row r="26" spans="1:12" x14ac:dyDescent="0.2">
      <c r="B26" s="1"/>
      <c r="C26" s="1"/>
      <c r="D26" s="1"/>
      <c r="E26" s="1"/>
    </row>
    <row r="27" spans="1:12" x14ac:dyDescent="0.2">
      <c r="B27" s="19" t="s">
        <v>33</v>
      </c>
      <c r="C27" s="19"/>
      <c r="D27" s="19"/>
      <c r="E27" s="19"/>
      <c r="F27" s="19"/>
    </row>
    <row r="29" spans="1:12" ht="17" thickBot="1" x14ac:dyDescent="0.25"/>
    <row r="30" spans="1:12" x14ac:dyDescent="0.2">
      <c r="B30" s="30" t="s">
        <v>22</v>
      </c>
      <c r="C30" s="31" t="s">
        <v>25</v>
      </c>
      <c r="D30" s="32" t="s">
        <v>19</v>
      </c>
      <c r="E30" s="33" t="s">
        <v>23</v>
      </c>
    </row>
    <row r="31" spans="1:12" x14ac:dyDescent="0.2">
      <c r="B31" s="9" t="s">
        <v>37</v>
      </c>
      <c r="C31" s="34">
        <v>12</v>
      </c>
      <c r="D31" s="24" t="s">
        <v>4</v>
      </c>
      <c r="E31" s="26">
        <f>Oak_Delivery_Max</f>
        <v>18</v>
      </c>
    </row>
    <row r="32" spans="1:12" ht="17" thickBot="1" x14ac:dyDescent="0.25">
      <c r="B32" s="11" t="s">
        <v>38</v>
      </c>
      <c r="C32" s="35">
        <v>12</v>
      </c>
      <c r="D32" s="25" t="s">
        <v>4</v>
      </c>
      <c r="E32" s="27">
        <f>Pine_Delivery_Max</f>
        <v>16</v>
      </c>
    </row>
    <row r="33" spans="2:7" ht="17" thickBot="1" x14ac:dyDescent="0.25"/>
    <row r="34" spans="2:7" x14ac:dyDescent="0.2">
      <c r="B34" s="12" t="s">
        <v>34</v>
      </c>
      <c r="C34" s="13" t="s">
        <v>0</v>
      </c>
      <c r="D34" s="15" t="s">
        <v>1</v>
      </c>
    </row>
    <row r="35" spans="2:7" ht="17" thickBot="1" x14ac:dyDescent="0.25">
      <c r="B35" s="11" t="s">
        <v>8</v>
      </c>
      <c r="C35" s="8">
        <f xml:space="preserve"> $C$8 + $C$9</f>
        <v>30</v>
      </c>
      <c r="D35" s="6">
        <f xml:space="preserve"> $D$8 + $D$9</f>
        <v>24</v>
      </c>
    </row>
    <row r="36" spans="2:7" ht="17" thickBot="1" x14ac:dyDescent="0.25"/>
    <row r="37" spans="2:7" x14ac:dyDescent="0.2">
      <c r="B37" s="21"/>
      <c r="C37" s="13" t="s">
        <v>0</v>
      </c>
      <c r="D37" s="13" t="s">
        <v>1</v>
      </c>
      <c r="E37" s="13" t="s">
        <v>24</v>
      </c>
      <c r="F37" s="13" t="s">
        <v>19</v>
      </c>
      <c r="G37" s="15" t="s">
        <v>18</v>
      </c>
    </row>
    <row r="38" spans="2:7" x14ac:dyDescent="0.2">
      <c r="B38" s="9" t="s">
        <v>41</v>
      </c>
      <c r="C38" s="45">
        <f xml:space="preserve"> $C$31</f>
        <v>12</v>
      </c>
      <c r="D38" s="45">
        <f xml:space="preserve"> $C$32</f>
        <v>12</v>
      </c>
      <c r="E38" s="24"/>
      <c r="F38" s="24"/>
      <c r="G38" s="28"/>
    </row>
    <row r="39" spans="2:7" x14ac:dyDescent="0.2">
      <c r="B39" s="9" t="s">
        <v>29</v>
      </c>
      <c r="C39" s="24">
        <f>$C$38 * $C16</f>
        <v>24</v>
      </c>
      <c r="D39" s="24">
        <f>$D$38 * $D16</f>
        <v>36</v>
      </c>
      <c r="E39" s="24">
        <f>SUMPRODUCT( $C$38:$D$38, $C$16:$D$16 )</f>
        <v>60</v>
      </c>
      <c r="F39" s="24" t="s">
        <v>4</v>
      </c>
      <c r="G39" s="28">
        <f>Machine_capacity_Step_1</f>
        <v>60</v>
      </c>
    </row>
    <row r="40" spans="2:7" ht="17" thickBot="1" x14ac:dyDescent="0.25">
      <c r="B40" s="11" t="s">
        <v>30</v>
      </c>
      <c r="C40" s="25">
        <f>$C$38 * $C17</f>
        <v>24</v>
      </c>
      <c r="D40" s="25">
        <f>$D$38 * $D17</f>
        <v>12</v>
      </c>
      <c r="E40" s="25">
        <f>SUMPRODUCT( $C$38:$D$38, $C$17:$D$17 )</f>
        <v>36</v>
      </c>
      <c r="F40" s="25" t="s">
        <v>4</v>
      </c>
      <c r="G40" s="29">
        <f>MAchine_Capacity_Step_2</f>
        <v>40</v>
      </c>
    </row>
    <row r="41" spans="2:7" x14ac:dyDescent="0.2">
      <c r="B41" s="38" t="s">
        <v>42</v>
      </c>
      <c r="C41" s="41">
        <f>Selling_Price_OAK * $C$38</f>
        <v>840</v>
      </c>
      <c r="D41" s="42">
        <f>Selling_Price_Pine * $D$38</f>
        <v>648</v>
      </c>
      <c r="E41" s="37"/>
      <c r="F41" s="37"/>
      <c r="G41" s="37"/>
    </row>
    <row r="42" spans="2:7" x14ac:dyDescent="0.2">
      <c r="B42" s="9" t="s">
        <v>36</v>
      </c>
      <c r="C42" s="43">
        <f>$C$38 * $C35</f>
        <v>360</v>
      </c>
      <c r="D42" s="44">
        <f>$D$38 * $D35</f>
        <v>288</v>
      </c>
    </row>
    <row r="43" spans="2:7" ht="17" thickBot="1" x14ac:dyDescent="0.25">
      <c r="B43" s="17" t="s">
        <v>32</v>
      </c>
      <c r="C43" s="94">
        <f>$C$38 * $C$11</f>
        <v>480</v>
      </c>
      <c r="D43" s="95">
        <f>$D$38 *$D$11</f>
        <v>360</v>
      </c>
    </row>
    <row r="44" spans="2:7" ht="17" thickBot="1" x14ac:dyDescent="0.25"/>
    <row r="45" spans="2:7" ht="17" thickBot="1" x14ac:dyDescent="0.25">
      <c r="B45" s="16" t="s">
        <v>10</v>
      </c>
      <c r="C45" s="20">
        <f xml:space="preserve"> $C43 + $D43</f>
        <v>840</v>
      </c>
    </row>
  </sheetData>
  <scenarios current="0">
    <scenario name="Trial1" count="1" user="Bhavana Kamal" comment="Created by Bhavana Kamal on 9/10/2020">
      <inputCells r="E39" val="52"/>
    </scenario>
  </scenarios>
  <conditionalFormatting sqref="E39">
    <cfRule type="cellIs" dxfId="17" priority="2" operator="greaterThan">
      <formula>$G$39</formula>
    </cfRule>
  </conditionalFormatting>
  <conditionalFormatting sqref="E40:E41">
    <cfRule type="cellIs" dxfId="16" priority="1" operator="greaterThan">
      <formula>$G$40</formula>
    </cfRule>
  </conditionalFormatting>
  <dataValidations count="1">
    <dataValidation type="custom" allowBlank="1" showInputMessage="1" showErrorMessage="1" sqref="C31:C32" xr:uid="{E2FC235F-87F0-474B-A2DF-639C405FE3E7}">
      <formula1>AND(C31&gt;=0,C31&lt;=E31)</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82ACD-3358-D241-A428-E0F927022162}">
  <dimension ref="B3:G48"/>
  <sheetViews>
    <sheetView topLeftCell="A24" workbookViewId="0">
      <selection activeCell="C11" sqref="C11"/>
    </sheetView>
  </sheetViews>
  <sheetFormatPr baseColWidth="10" defaultColWidth="11.1640625" defaultRowHeight="16" x14ac:dyDescent="0.2"/>
  <cols>
    <col min="2" max="2" width="35.1640625" customWidth="1"/>
    <col min="3" max="3" width="13.83203125" bestFit="1" customWidth="1"/>
    <col min="4" max="4" width="13.6640625" customWidth="1"/>
    <col min="5" max="5" width="26.83203125" bestFit="1" customWidth="1"/>
  </cols>
  <sheetData>
    <row r="3" spans="2:6" x14ac:dyDescent="0.2">
      <c r="B3" s="19" t="s">
        <v>13</v>
      </c>
      <c r="C3" s="19"/>
      <c r="D3" s="19"/>
      <c r="E3" s="19"/>
      <c r="F3" s="19"/>
    </row>
    <row r="5" spans="2:6" x14ac:dyDescent="0.2">
      <c r="B5" s="18" t="s">
        <v>5</v>
      </c>
    </row>
    <row r="6" spans="2:6" ht="17" thickBot="1" x14ac:dyDescent="0.25"/>
    <row r="7" spans="2:6" x14ac:dyDescent="0.2">
      <c r="B7" s="12" t="s">
        <v>34</v>
      </c>
      <c r="C7" s="13" t="s">
        <v>0</v>
      </c>
      <c r="D7" s="14" t="s">
        <v>1</v>
      </c>
    </row>
    <row r="8" spans="2:6" x14ac:dyDescent="0.2">
      <c r="B8" s="9" t="s">
        <v>6</v>
      </c>
      <c r="C8" s="49">
        <v>20</v>
      </c>
      <c r="D8" s="50">
        <v>18</v>
      </c>
    </row>
    <row r="9" spans="2:6" x14ac:dyDescent="0.2">
      <c r="B9" s="9" t="s">
        <v>7</v>
      </c>
      <c r="C9" s="49">
        <v>10</v>
      </c>
      <c r="D9" s="51">
        <v>6</v>
      </c>
    </row>
    <row r="10" spans="2:6" x14ac:dyDescent="0.2">
      <c r="B10" s="9" t="s">
        <v>9</v>
      </c>
      <c r="C10" s="49">
        <v>70</v>
      </c>
      <c r="D10" s="51">
        <v>54</v>
      </c>
    </row>
    <row r="11" spans="2:6" ht="17" thickBot="1" x14ac:dyDescent="0.25">
      <c r="B11" s="10" t="s">
        <v>11</v>
      </c>
      <c r="C11" s="52">
        <v>40</v>
      </c>
      <c r="D11" s="53">
        <v>30</v>
      </c>
    </row>
    <row r="13" spans="2:6" x14ac:dyDescent="0.2">
      <c r="B13" s="18" t="s">
        <v>15</v>
      </c>
    </row>
    <row r="14" spans="2:6" ht="17" thickBot="1" x14ac:dyDescent="0.25"/>
    <row r="15" spans="2:6" x14ac:dyDescent="0.2">
      <c r="B15" s="12" t="s">
        <v>39</v>
      </c>
      <c r="C15" s="13" t="s">
        <v>21</v>
      </c>
      <c r="D15" s="13" t="s">
        <v>40</v>
      </c>
      <c r="E15" s="12" t="s">
        <v>14</v>
      </c>
    </row>
    <row r="16" spans="2:6" x14ac:dyDescent="0.2">
      <c r="B16" s="9" t="s">
        <v>2</v>
      </c>
      <c r="C16" s="24">
        <v>2</v>
      </c>
      <c r="D16" s="24">
        <v>3</v>
      </c>
      <c r="E16" s="28">
        <v>60</v>
      </c>
    </row>
    <row r="17" spans="2:5" ht="17" thickBot="1" x14ac:dyDescent="0.25">
      <c r="B17" s="11" t="s">
        <v>3</v>
      </c>
      <c r="C17" s="25">
        <v>2</v>
      </c>
      <c r="D17" s="25">
        <v>1</v>
      </c>
      <c r="E17" s="29">
        <v>40</v>
      </c>
    </row>
    <row r="19" spans="2:5" x14ac:dyDescent="0.2">
      <c r="B19" s="18" t="s">
        <v>16</v>
      </c>
    </row>
    <row r="20" spans="2:5" ht="17" thickBot="1" x14ac:dyDescent="0.25"/>
    <row r="21" spans="2:5" x14ac:dyDescent="0.2">
      <c r="B21" s="12" t="s">
        <v>17</v>
      </c>
      <c r="C21" s="13" t="s">
        <v>12</v>
      </c>
    </row>
    <row r="22" spans="2:5" x14ac:dyDescent="0.2">
      <c r="B22" s="9" t="s">
        <v>26</v>
      </c>
      <c r="C22" s="24">
        <v>18</v>
      </c>
    </row>
    <row r="23" spans="2:5" ht="17" thickBot="1" x14ac:dyDescent="0.25">
      <c r="B23" s="11" t="s">
        <v>27</v>
      </c>
      <c r="C23" s="25">
        <v>16</v>
      </c>
    </row>
    <row r="25" spans="2:5" x14ac:dyDescent="0.2">
      <c r="B25" s="36" t="s">
        <v>43</v>
      </c>
    </row>
    <row r="27" spans="2:5" x14ac:dyDescent="0.2">
      <c r="B27" s="19" t="s">
        <v>35</v>
      </c>
    </row>
    <row r="29" spans="2:5" ht="17" thickBot="1" x14ac:dyDescent="0.25"/>
    <row r="30" spans="2:5" x14ac:dyDescent="0.2">
      <c r="B30" s="30" t="s">
        <v>22</v>
      </c>
      <c r="C30" s="31" t="s">
        <v>25</v>
      </c>
      <c r="D30" s="32" t="s">
        <v>19</v>
      </c>
      <c r="E30" s="33" t="s">
        <v>23</v>
      </c>
    </row>
    <row r="31" spans="2:5" x14ac:dyDescent="0.2">
      <c r="B31" s="9" t="s">
        <v>37</v>
      </c>
      <c r="C31" s="22">
        <v>0</v>
      </c>
      <c r="D31" s="24" t="s">
        <v>4</v>
      </c>
      <c r="E31" s="26">
        <v>18</v>
      </c>
    </row>
    <row r="32" spans="2:5" ht="17" thickBot="1" x14ac:dyDescent="0.25">
      <c r="B32" s="11" t="s">
        <v>38</v>
      </c>
      <c r="C32" s="23">
        <v>0</v>
      </c>
      <c r="D32" s="25" t="s">
        <v>4</v>
      </c>
      <c r="E32" s="27">
        <v>16</v>
      </c>
    </row>
    <row r="33" spans="2:7" ht="17" thickBot="1" x14ac:dyDescent="0.25"/>
    <row r="34" spans="2:7" x14ac:dyDescent="0.2">
      <c r="B34" s="12" t="s">
        <v>34</v>
      </c>
      <c r="C34" s="13" t="s">
        <v>0</v>
      </c>
      <c r="D34" s="15" t="s">
        <v>1</v>
      </c>
    </row>
    <row r="35" spans="2:7" ht="17" thickBot="1" x14ac:dyDescent="0.25">
      <c r="B35" s="11" t="s">
        <v>8</v>
      </c>
      <c r="C35" s="70">
        <v>30</v>
      </c>
      <c r="D35" s="71">
        <v>24</v>
      </c>
    </row>
    <row r="36" spans="2:7" ht="17" thickBot="1" x14ac:dyDescent="0.25"/>
    <row r="37" spans="2:7" x14ac:dyDescent="0.2">
      <c r="B37" s="13"/>
      <c r="C37" s="13" t="s">
        <v>0</v>
      </c>
      <c r="D37" s="13" t="s">
        <v>1</v>
      </c>
      <c r="E37" s="13" t="s">
        <v>24</v>
      </c>
      <c r="F37" s="13" t="s">
        <v>19</v>
      </c>
      <c r="G37" s="15" t="s">
        <v>18</v>
      </c>
    </row>
    <row r="38" spans="2:7" x14ac:dyDescent="0.2">
      <c r="B38" s="9" t="s">
        <v>28</v>
      </c>
      <c r="C38" s="45">
        <v>0</v>
      </c>
      <c r="D38" s="45">
        <v>0</v>
      </c>
      <c r="E38" s="24"/>
      <c r="F38" s="24"/>
      <c r="G38" s="28"/>
    </row>
    <row r="39" spans="2:7" x14ac:dyDescent="0.2">
      <c r="B39" s="9" t="s">
        <v>29</v>
      </c>
      <c r="C39" s="24">
        <v>0</v>
      </c>
      <c r="D39" s="24">
        <v>0</v>
      </c>
      <c r="E39" s="24">
        <v>60</v>
      </c>
      <c r="F39" s="24" t="s">
        <v>4</v>
      </c>
      <c r="G39" s="28">
        <v>60</v>
      </c>
    </row>
    <row r="40" spans="2:7" ht="17" thickBot="1" x14ac:dyDescent="0.25">
      <c r="B40" s="11" t="s">
        <v>30</v>
      </c>
      <c r="C40" s="25">
        <v>0</v>
      </c>
      <c r="D40" s="25">
        <v>0</v>
      </c>
      <c r="E40" s="25">
        <v>40</v>
      </c>
      <c r="F40" s="25" t="s">
        <v>4</v>
      </c>
      <c r="G40" s="29">
        <v>40</v>
      </c>
    </row>
    <row r="41" spans="2:7" x14ac:dyDescent="0.2">
      <c r="B41" s="38" t="s">
        <v>42</v>
      </c>
      <c r="C41" s="41">
        <v>0</v>
      </c>
      <c r="D41" s="42">
        <v>0</v>
      </c>
    </row>
    <row r="42" spans="2:7" x14ac:dyDescent="0.2">
      <c r="B42" s="9" t="s">
        <v>31</v>
      </c>
      <c r="C42" s="43">
        <v>0</v>
      </c>
      <c r="D42" s="44">
        <v>0</v>
      </c>
    </row>
    <row r="43" spans="2:7" ht="17" thickBot="1" x14ac:dyDescent="0.25">
      <c r="B43" s="17" t="s">
        <v>32</v>
      </c>
      <c r="C43" s="56">
        <v>0</v>
      </c>
      <c r="D43" s="57">
        <v>0</v>
      </c>
    </row>
    <row r="44" spans="2:7" ht="17" thickBot="1" x14ac:dyDescent="0.25"/>
    <row r="45" spans="2:7" ht="17" thickBot="1" x14ac:dyDescent="0.25">
      <c r="B45" s="16" t="s">
        <v>10</v>
      </c>
      <c r="C45" s="46">
        <v>0</v>
      </c>
    </row>
    <row r="48" spans="2:7" x14ac:dyDescent="0.2">
      <c r="B48" s="19" t="s">
        <v>20</v>
      </c>
    </row>
  </sheetData>
  <sheetProtection sheet="1" objects="1" scenarios="1"/>
  <conditionalFormatting sqref="E40">
    <cfRule type="cellIs" dxfId="15" priority="1" operator="greaterThan">
      <formula>$G$40</formula>
    </cfRule>
  </conditionalFormatting>
  <conditionalFormatting sqref="E39">
    <cfRule type="cellIs" dxfId="14" priority="2" operator="greaterThan">
      <formula>$G$39</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B3BE5-C975-F242-A41F-76B09A616F0C}">
  <dimension ref="A1:AC127"/>
  <sheetViews>
    <sheetView showGridLines="0" tabSelected="1" zoomScaleNormal="71" workbookViewId="0"/>
  </sheetViews>
  <sheetFormatPr baseColWidth="10" defaultColWidth="11" defaultRowHeight="16" x14ac:dyDescent="0.2"/>
  <cols>
    <col min="1" max="1" width="7" customWidth="1"/>
    <col min="2" max="2" width="35" customWidth="1"/>
    <col min="3" max="3" width="22.33203125" customWidth="1"/>
    <col min="4" max="4" width="18.1640625" customWidth="1"/>
    <col min="5" max="5" width="13.5" customWidth="1"/>
    <col min="6" max="6" width="11.33203125" bestFit="1" customWidth="1"/>
    <col min="7" max="7" width="20" customWidth="1"/>
    <col min="8" max="8" width="19.33203125" bestFit="1" customWidth="1"/>
    <col min="9" max="9" width="16.6640625" bestFit="1" customWidth="1"/>
    <col min="10" max="10" width="34.83203125" bestFit="1" customWidth="1"/>
    <col min="11" max="11" width="19.5" bestFit="1" customWidth="1"/>
    <col min="12" max="12" width="16.6640625" bestFit="1" customWidth="1"/>
    <col min="13" max="13" width="9.83203125" customWidth="1"/>
    <col min="14" max="14" width="18" bestFit="1" customWidth="1"/>
    <col min="15" max="25" width="6.33203125" customWidth="1"/>
    <col min="26" max="26" width="14.6640625" customWidth="1"/>
    <col min="35" max="45" width="5.83203125" customWidth="1"/>
  </cols>
  <sheetData>
    <row r="1" spans="1:12" ht="22" customHeight="1" x14ac:dyDescent="0.2">
      <c r="A1" s="1"/>
      <c r="B1" s="1"/>
      <c r="C1" s="1"/>
      <c r="D1" s="1"/>
      <c r="E1" s="1"/>
      <c r="F1" s="1"/>
      <c r="G1" s="1"/>
      <c r="H1" s="1"/>
      <c r="I1" s="1"/>
      <c r="J1" s="1"/>
      <c r="K1" s="1"/>
      <c r="L1" s="1"/>
    </row>
    <row r="2" spans="1:12" x14ac:dyDescent="0.2">
      <c r="A2" s="1"/>
      <c r="B2" s="1"/>
      <c r="C2" s="1"/>
      <c r="D2" s="1"/>
      <c r="E2" s="1"/>
      <c r="F2" s="1"/>
      <c r="G2" s="2"/>
      <c r="H2" s="3"/>
      <c r="I2" s="3"/>
      <c r="J2" s="3"/>
      <c r="K2" s="1"/>
      <c r="L2" s="1"/>
    </row>
    <row r="3" spans="1:12" x14ac:dyDescent="0.2">
      <c r="A3" s="1"/>
      <c r="B3" s="19" t="s">
        <v>13</v>
      </c>
      <c r="C3" s="19"/>
      <c r="D3" s="19"/>
      <c r="E3" s="19"/>
      <c r="F3" s="19"/>
      <c r="G3" s="1"/>
      <c r="H3" s="1"/>
      <c r="I3" s="1"/>
      <c r="J3" s="1"/>
      <c r="K3" s="1"/>
      <c r="L3" s="1"/>
    </row>
    <row r="4" spans="1:12" x14ac:dyDescent="0.2">
      <c r="A4" s="1"/>
      <c r="B4" s="1"/>
      <c r="C4" s="1"/>
      <c r="D4" s="1"/>
      <c r="E4" s="1"/>
      <c r="F4" s="1"/>
      <c r="G4" s="1"/>
      <c r="H4" s="1"/>
      <c r="I4" s="1"/>
      <c r="J4" s="1"/>
      <c r="K4" s="1"/>
      <c r="L4" s="1"/>
    </row>
    <row r="5" spans="1:12" x14ac:dyDescent="0.2">
      <c r="A5" s="1"/>
      <c r="B5" s="18" t="s">
        <v>5</v>
      </c>
      <c r="C5" s="1"/>
      <c r="D5" s="1"/>
      <c r="E5" s="1"/>
      <c r="F5" s="1"/>
      <c r="G5" s="1"/>
      <c r="H5" s="1"/>
      <c r="I5" s="1"/>
      <c r="J5" s="1"/>
      <c r="K5" s="1"/>
      <c r="L5" s="1"/>
    </row>
    <row r="6" spans="1:12" ht="17" thickBot="1" x14ac:dyDescent="0.25">
      <c r="A6" s="1"/>
      <c r="E6" s="1"/>
      <c r="F6" s="1"/>
      <c r="G6" s="1"/>
      <c r="H6" s="1"/>
      <c r="I6" s="1"/>
      <c r="J6" s="1"/>
      <c r="K6" s="1"/>
      <c r="L6" s="1"/>
    </row>
    <row r="7" spans="1:12" x14ac:dyDescent="0.2">
      <c r="A7" s="1"/>
      <c r="B7" s="12" t="s">
        <v>34</v>
      </c>
      <c r="C7" s="13" t="s">
        <v>0</v>
      </c>
      <c r="D7" s="14" t="s">
        <v>1</v>
      </c>
      <c r="E7" s="1"/>
      <c r="F7" s="1"/>
      <c r="G7" s="1"/>
      <c r="H7" s="4"/>
      <c r="I7" s="4"/>
      <c r="J7" s="1"/>
      <c r="K7" s="1"/>
      <c r="L7" s="1"/>
    </row>
    <row r="8" spans="1:12" x14ac:dyDescent="0.2">
      <c r="A8" s="1"/>
      <c r="B8" s="9" t="s">
        <v>6</v>
      </c>
      <c r="C8" s="49">
        <v>20</v>
      </c>
      <c r="D8" s="50">
        <v>18</v>
      </c>
      <c r="E8" s="1"/>
      <c r="F8" s="1"/>
      <c r="G8" s="1"/>
      <c r="H8" s="4"/>
      <c r="I8" s="4"/>
      <c r="J8" s="1"/>
      <c r="K8" s="1"/>
      <c r="L8" s="1"/>
    </row>
    <row r="9" spans="1:12" x14ac:dyDescent="0.2">
      <c r="A9" s="1"/>
      <c r="B9" s="9" t="s">
        <v>7</v>
      </c>
      <c r="C9" s="49">
        <v>10</v>
      </c>
      <c r="D9" s="51">
        <v>6</v>
      </c>
      <c r="E9" s="1"/>
      <c r="F9" s="1"/>
      <c r="G9" s="1"/>
      <c r="H9" s="1"/>
      <c r="I9" s="1"/>
      <c r="J9" s="1"/>
      <c r="K9" s="1"/>
      <c r="L9" s="1"/>
    </row>
    <row r="10" spans="1:12" ht="17" thickBot="1" x14ac:dyDescent="0.25">
      <c r="A10" s="1"/>
      <c r="B10" s="11" t="s">
        <v>9</v>
      </c>
      <c r="C10" s="68">
        <v>70</v>
      </c>
      <c r="D10" s="69">
        <v>54</v>
      </c>
      <c r="E10" s="1"/>
      <c r="F10" s="1"/>
      <c r="G10" s="1"/>
      <c r="H10" s="4"/>
      <c r="I10" s="1"/>
      <c r="J10" s="1"/>
      <c r="K10" s="1"/>
      <c r="L10" s="1"/>
    </row>
    <row r="11" spans="1:12" x14ac:dyDescent="0.2">
      <c r="A11" s="1"/>
      <c r="E11" s="1"/>
      <c r="F11" s="1"/>
      <c r="G11" s="1"/>
      <c r="H11" s="1"/>
      <c r="I11" s="1"/>
      <c r="J11" s="1"/>
      <c r="K11" s="1"/>
      <c r="L11" s="1"/>
    </row>
    <row r="12" spans="1:12" x14ac:dyDescent="0.2">
      <c r="A12" s="1"/>
      <c r="E12" s="1"/>
      <c r="F12" s="1"/>
      <c r="G12" s="1"/>
      <c r="H12" s="1"/>
      <c r="I12" s="1"/>
      <c r="J12" s="1"/>
      <c r="K12" s="1"/>
      <c r="L12" s="1"/>
    </row>
    <row r="13" spans="1:12" x14ac:dyDescent="0.2">
      <c r="A13" s="1"/>
      <c r="B13" s="18" t="s">
        <v>15</v>
      </c>
      <c r="C13" s="1"/>
      <c r="D13" s="1"/>
      <c r="E13" s="1"/>
      <c r="F13" s="1"/>
      <c r="G13" s="1"/>
      <c r="H13" s="1"/>
      <c r="I13" s="1"/>
      <c r="J13" s="1"/>
      <c r="K13" s="1"/>
      <c r="L13" s="1"/>
    </row>
    <row r="14" spans="1:12" ht="17" thickBot="1" x14ac:dyDescent="0.25">
      <c r="A14" s="1"/>
      <c r="G14" s="1"/>
      <c r="H14" s="1"/>
      <c r="I14" s="1"/>
      <c r="J14" s="1"/>
      <c r="K14" s="1"/>
      <c r="L14" s="1"/>
    </row>
    <row r="15" spans="1:12" x14ac:dyDescent="0.2">
      <c r="A15" s="1"/>
      <c r="B15" s="12" t="s">
        <v>39</v>
      </c>
      <c r="C15" s="13" t="s">
        <v>21</v>
      </c>
      <c r="D15" s="13" t="s">
        <v>40</v>
      </c>
      <c r="E15" s="12" t="s">
        <v>14</v>
      </c>
      <c r="G15" s="2"/>
      <c r="H15" s="1"/>
      <c r="I15" s="1"/>
      <c r="J15" s="1"/>
      <c r="K15" s="1"/>
      <c r="L15" s="1"/>
    </row>
    <row r="16" spans="1:12" x14ac:dyDescent="0.2">
      <c r="A16" s="1"/>
      <c r="B16" s="9" t="s">
        <v>2</v>
      </c>
      <c r="C16" s="24">
        <v>2</v>
      </c>
      <c r="D16" s="24">
        <v>3</v>
      </c>
      <c r="E16" s="28">
        <v>60</v>
      </c>
      <c r="F16" s="1"/>
      <c r="G16" s="1"/>
      <c r="H16" s="1"/>
      <c r="I16" s="1"/>
      <c r="J16" s="1"/>
    </row>
    <row r="17" spans="1:12" ht="17" thickBot="1" x14ac:dyDescent="0.25">
      <c r="A17" s="1"/>
      <c r="B17" s="11" t="s">
        <v>3</v>
      </c>
      <c r="C17" s="25">
        <v>2</v>
      </c>
      <c r="D17" s="25">
        <v>1</v>
      </c>
      <c r="E17" s="29">
        <v>40</v>
      </c>
      <c r="F17" s="1"/>
      <c r="G17" s="1"/>
      <c r="H17" s="1"/>
      <c r="I17" s="1"/>
      <c r="J17" s="1"/>
    </row>
    <row r="18" spans="1:12" x14ac:dyDescent="0.2">
      <c r="A18" s="1"/>
      <c r="F18" s="1"/>
      <c r="G18" s="1"/>
      <c r="H18" s="1"/>
      <c r="I18" s="1"/>
      <c r="J18" s="1"/>
    </row>
    <row r="19" spans="1:12" x14ac:dyDescent="0.2">
      <c r="A19" s="1"/>
      <c r="B19" s="18" t="s">
        <v>16</v>
      </c>
      <c r="F19" s="1"/>
      <c r="G19" s="1"/>
      <c r="H19" s="1"/>
      <c r="I19" s="1"/>
      <c r="J19" s="1"/>
    </row>
    <row r="20" spans="1:12" ht="17" thickBot="1" x14ac:dyDescent="0.25">
      <c r="A20" s="1"/>
      <c r="C20" s="1"/>
      <c r="D20" s="1"/>
      <c r="E20" s="1"/>
      <c r="F20" s="1"/>
      <c r="G20" s="1"/>
      <c r="H20" s="1"/>
      <c r="I20" s="1"/>
      <c r="J20" s="1"/>
      <c r="K20" s="1"/>
      <c r="L20" s="1"/>
    </row>
    <row r="21" spans="1:12" x14ac:dyDescent="0.2">
      <c r="A21" s="1"/>
      <c r="B21" s="12" t="s">
        <v>17</v>
      </c>
      <c r="C21" s="13" t="s">
        <v>12</v>
      </c>
      <c r="F21" s="1"/>
      <c r="G21" s="1"/>
      <c r="H21" s="1"/>
      <c r="I21" s="1"/>
      <c r="J21" s="1"/>
      <c r="K21" s="1"/>
      <c r="L21" s="1"/>
    </row>
    <row r="22" spans="1:12" x14ac:dyDescent="0.2">
      <c r="A22" s="1"/>
      <c r="B22" s="9" t="s">
        <v>26</v>
      </c>
      <c r="C22" s="24">
        <v>18</v>
      </c>
      <c r="F22" s="1"/>
      <c r="G22" s="1"/>
      <c r="H22" s="1"/>
      <c r="I22" s="1"/>
      <c r="J22" s="1"/>
      <c r="K22" s="1"/>
      <c r="L22" s="1"/>
    </row>
    <row r="23" spans="1:12" ht="17" thickBot="1" x14ac:dyDescent="0.25">
      <c r="A23" s="1"/>
      <c r="B23" s="11" t="s">
        <v>27</v>
      </c>
      <c r="C23" s="25">
        <v>16</v>
      </c>
      <c r="F23" s="1"/>
      <c r="G23" s="1"/>
      <c r="H23" s="1"/>
      <c r="I23" s="1"/>
      <c r="J23" s="1"/>
      <c r="K23" s="1"/>
      <c r="L23" s="1"/>
    </row>
    <row r="24" spans="1:12" x14ac:dyDescent="0.2">
      <c r="A24" s="1"/>
      <c r="F24" s="1"/>
      <c r="G24" s="1"/>
      <c r="H24" s="1"/>
      <c r="I24" s="1"/>
      <c r="J24" s="1"/>
      <c r="K24" s="1"/>
      <c r="L24" s="1"/>
    </row>
    <row r="25" spans="1:12" x14ac:dyDescent="0.2">
      <c r="A25" s="1"/>
      <c r="B25" s="36" t="s">
        <v>43</v>
      </c>
      <c r="F25" s="1"/>
      <c r="G25" s="1"/>
      <c r="H25" s="1"/>
      <c r="I25" s="1"/>
      <c r="J25" s="1"/>
      <c r="K25" s="1"/>
      <c r="L25" s="1"/>
    </row>
    <row r="26" spans="1:12" x14ac:dyDescent="0.2">
      <c r="B26" s="1"/>
      <c r="C26" s="1"/>
      <c r="D26" s="1"/>
      <c r="E26" s="1"/>
    </row>
    <row r="27" spans="1:12" x14ac:dyDescent="0.2">
      <c r="B27" s="19" t="s">
        <v>35</v>
      </c>
      <c r="C27" s="19"/>
      <c r="D27" s="19"/>
      <c r="E27" s="19"/>
      <c r="F27" s="19"/>
    </row>
    <row r="29" spans="1:12" ht="17" thickBot="1" x14ac:dyDescent="0.25"/>
    <row r="30" spans="1:12" x14ac:dyDescent="0.2">
      <c r="B30" s="30" t="s">
        <v>22</v>
      </c>
      <c r="C30" s="31" t="s">
        <v>25</v>
      </c>
      <c r="D30" s="32" t="s">
        <v>19</v>
      </c>
      <c r="E30" s="33" t="s">
        <v>23</v>
      </c>
    </row>
    <row r="31" spans="1:12" x14ac:dyDescent="0.2">
      <c r="B31" s="9" t="s">
        <v>37</v>
      </c>
      <c r="C31" s="97">
        <f>$D$63</f>
        <v>15</v>
      </c>
      <c r="D31" s="24" t="s">
        <v>4</v>
      </c>
      <c r="E31" s="26">
        <f>$C$22</f>
        <v>18</v>
      </c>
    </row>
    <row r="32" spans="1:12" ht="17" thickBot="1" x14ac:dyDescent="0.25">
      <c r="B32" s="11" t="s">
        <v>38</v>
      </c>
      <c r="C32" s="98">
        <f>$E$63</f>
        <v>10</v>
      </c>
      <c r="D32" s="25" t="s">
        <v>4</v>
      </c>
      <c r="E32" s="27">
        <f>$D$23</f>
        <v>0</v>
      </c>
    </row>
    <row r="33" spans="2:7" ht="17" thickBot="1" x14ac:dyDescent="0.25"/>
    <row r="34" spans="2:7" x14ac:dyDescent="0.2">
      <c r="B34" s="12" t="s">
        <v>34</v>
      </c>
      <c r="C34" s="13" t="s">
        <v>0</v>
      </c>
      <c r="D34" s="15" t="s">
        <v>1</v>
      </c>
    </row>
    <row r="35" spans="2:7" ht="17" thickBot="1" x14ac:dyDescent="0.25">
      <c r="B35" s="11" t="s">
        <v>8</v>
      </c>
      <c r="C35" s="70">
        <f xml:space="preserve"> $C$8 + $C$9</f>
        <v>30</v>
      </c>
      <c r="D35" s="71">
        <f xml:space="preserve"> $D$8 + $D$9</f>
        <v>24</v>
      </c>
    </row>
    <row r="36" spans="2:7" ht="17" thickBot="1" x14ac:dyDescent="0.25">
      <c r="B36" s="10" t="s">
        <v>11</v>
      </c>
      <c r="C36" s="52">
        <f>$C$10 - ($C$8 + $C$9)</f>
        <v>40</v>
      </c>
      <c r="D36" s="53">
        <f>$D$10 - ($D$8 + $D$9)</f>
        <v>30</v>
      </c>
    </row>
    <row r="37" spans="2:7" ht="17" thickBot="1" x14ac:dyDescent="0.25"/>
    <row r="38" spans="2:7" x14ac:dyDescent="0.2">
      <c r="B38" s="12"/>
      <c r="C38" s="13" t="s">
        <v>0</v>
      </c>
      <c r="D38" s="13" t="s">
        <v>1</v>
      </c>
      <c r="E38" s="13" t="s">
        <v>24</v>
      </c>
      <c r="F38" s="13" t="s">
        <v>19</v>
      </c>
      <c r="G38" s="15" t="s">
        <v>18</v>
      </c>
    </row>
    <row r="39" spans="2:7" x14ac:dyDescent="0.2">
      <c r="B39" s="9" t="s">
        <v>28</v>
      </c>
      <c r="C39" s="45">
        <f xml:space="preserve"> $C$31</f>
        <v>15</v>
      </c>
      <c r="D39" s="45">
        <f xml:space="preserve"> $C$32</f>
        <v>10</v>
      </c>
      <c r="E39" s="24"/>
      <c r="F39" s="24"/>
      <c r="G39" s="28"/>
    </row>
    <row r="40" spans="2:7" x14ac:dyDescent="0.2">
      <c r="B40" s="9" t="s">
        <v>29</v>
      </c>
      <c r="C40" s="24">
        <f>$C$39 * $C$16</f>
        <v>30</v>
      </c>
      <c r="D40" s="24">
        <f>$D$39 * $D$16</f>
        <v>30</v>
      </c>
      <c r="E40" s="24">
        <f>SUMPRODUCT( $C$39:$D$39, $C$16:$D$16)</f>
        <v>60</v>
      </c>
      <c r="F40" s="24" t="s">
        <v>4</v>
      </c>
      <c r="G40" s="28">
        <f>$E$16</f>
        <v>60</v>
      </c>
    </row>
    <row r="41" spans="2:7" ht="17" thickBot="1" x14ac:dyDescent="0.25">
      <c r="B41" s="11" t="s">
        <v>30</v>
      </c>
      <c r="C41" s="25">
        <f>$C$39 * $C$17</f>
        <v>30</v>
      </c>
      <c r="D41" s="25">
        <f>$D$39 * $D$17</f>
        <v>10</v>
      </c>
      <c r="E41" s="25">
        <f>SUMPRODUCT( $C$39:$D$39, $C$17:$D$17 )</f>
        <v>40</v>
      </c>
      <c r="F41" s="25" t="s">
        <v>4</v>
      </c>
      <c r="G41" s="29">
        <f>$E$17</f>
        <v>40</v>
      </c>
    </row>
    <row r="42" spans="2:7" x14ac:dyDescent="0.2">
      <c r="B42" s="38" t="s">
        <v>42</v>
      </c>
      <c r="C42" s="41">
        <f>$C$10 * $C$39</f>
        <v>1050</v>
      </c>
      <c r="D42" s="42">
        <f>$D$10 * $D$39</f>
        <v>540</v>
      </c>
    </row>
    <row r="43" spans="2:7" x14ac:dyDescent="0.2">
      <c r="B43" s="9" t="s">
        <v>31</v>
      </c>
      <c r="C43" s="43">
        <f>$C$39 * $C$35</f>
        <v>450</v>
      </c>
      <c r="D43" s="44">
        <f>$D$39 * $D$35</f>
        <v>240</v>
      </c>
    </row>
    <row r="44" spans="2:7" ht="17" thickBot="1" x14ac:dyDescent="0.25">
      <c r="B44" s="17" t="s">
        <v>32</v>
      </c>
      <c r="C44" s="56">
        <f>$C$39 * $C$36</f>
        <v>600</v>
      </c>
      <c r="D44" s="57">
        <f>$D$39 * $D$36</f>
        <v>300</v>
      </c>
    </row>
    <row r="45" spans="2:7" ht="17" thickBot="1" x14ac:dyDescent="0.25"/>
    <row r="46" spans="2:7" ht="17" thickBot="1" x14ac:dyDescent="0.25">
      <c r="B46" s="111" t="s">
        <v>116</v>
      </c>
      <c r="C46" s="112">
        <f>$E$40 + $E$41</f>
        <v>100</v>
      </c>
    </row>
    <row r="47" spans="2:7" ht="17" thickBot="1" x14ac:dyDescent="0.25"/>
    <row r="48" spans="2:7" ht="17" thickBot="1" x14ac:dyDescent="0.25">
      <c r="B48" s="16" t="s">
        <v>100</v>
      </c>
      <c r="C48" s="46">
        <f xml:space="preserve"> $C44 + $D44</f>
        <v>900</v>
      </c>
    </row>
    <row r="52" spans="2:17" ht="34" x14ac:dyDescent="0.2">
      <c r="B52" s="114" t="s">
        <v>117</v>
      </c>
      <c r="C52" s="115">
        <f>$G$40 + $G$41</f>
        <v>100</v>
      </c>
      <c r="D52" s="113"/>
    </row>
    <row r="53" spans="2:17" x14ac:dyDescent="0.2">
      <c r="B53" s="117" t="s">
        <v>112</v>
      </c>
      <c r="C53" s="117">
        <f>$C$46 - $C$52</f>
        <v>0</v>
      </c>
      <c r="D53" s="85"/>
    </row>
    <row r="54" spans="2:17" x14ac:dyDescent="0.2">
      <c r="C54" s="116"/>
    </row>
    <row r="56" spans="2:17" x14ac:dyDescent="0.2">
      <c r="B56" s="19" t="s">
        <v>89</v>
      </c>
      <c r="C56" s="19"/>
      <c r="D56" s="19"/>
      <c r="E56" s="19"/>
      <c r="F56" s="19"/>
    </row>
    <row r="57" spans="2:17" ht="17" thickBot="1" x14ac:dyDescent="0.25"/>
    <row r="58" spans="2:17" x14ac:dyDescent="0.2">
      <c r="B58" s="89" t="s">
        <v>91</v>
      </c>
      <c r="C58" s="99">
        <v>5</v>
      </c>
    </row>
    <row r="59" spans="2:17" ht="17" thickBot="1" x14ac:dyDescent="0.25">
      <c r="B59" s="90" t="s">
        <v>90</v>
      </c>
      <c r="C59" s="83" t="str">
        <f>$C$63</f>
        <v>Scenario E</v>
      </c>
      <c r="Q59" s="91"/>
    </row>
    <row r="60" spans="2:17" x14ac:dyDescent="0.2">
      <c r="K60" s="78" t="s">
        <v>91</v>
      </c>
      <c r="L60" s="79" t="s">
        <v>90</v>
      </c>
      <c r="M60" s="78" t="s">
        <v>0</v>
      </c>
      <c r="N60" s="78" t="s">
        <v>1</v>
      </c>
    </row>
    <row r="61" spans="2:17" ht="17" thickBot="1" x14ac:dyDescent="0.25">
      <c r="K61" s="63">
        <v>1</v>
      </c>
      <c r="L61" s="73" t="s">
        <v>101</v>
      </c>
      <c r="M61" s="63">
        <v>18</v>
      </c>
      <c r="N61" s="63">
        <v>8</v>
      </c>
    </row>
    <row r="62" spans="2:17" x14ac:dyDescent="0.2">
      <c r="B62" s="86" t="s">
        <v>91</v>
      </c>
      <c r="C62" s="87" t="s">
        <v>90</v>
      </c>
      <c r="D62" s="87" t="s">
        <v>0</v>
      </c>
      <c r="E62" s="88" t="s">
        <v>1</v>
      </c>
      <c r="K62" s="63">
        <v>2</v>
      </c>
      <c r="L62" s="73" t="s">
        <v>102</v>
      </c>
      <c r="M62" s="63">
        <v>12</v>
      </c>
      <c r="N62" s="63">
        <v>12</v>
      </c>
    </row>
    <row r="63" spans="2:17" ht="17" thickBot="1" x14ac:dyDescent="0.25">
      <c r="B63" s="80">
        <f>C58</f>
        <v>5</v>
      </c>
      <c r="C63" s="84" t="str" cm="1">
        <f t="array" ref="C63">INDEX(L61:L71,$B$63)</f>
        <v>Scenario E</v>
      </c>
      <c r="D63" s="84" cm="1">
        <f t="array" ref="D63">INDEX(M61:M71,$B$63)</f>
        <v>15</v>
      </c>
      <c r="E63" s="81" cm="1">
        <f t="array" ref="E63">INDEX(N61:N71,$B$63)</f>
        <v>10</v>
      </c>
      <c r="K63" s="63">
        <v>3</v>
      </c>
      <c r="L63" s="73" t="s">
        <v>103</v>
      </c>
      <c r="M63" s="63">
        <v>9</v>
      </c>
      <c r="N63" s="63">
        <v>14</v>
      </c>
    </row>
    <row r="64" spans="2:17" x14ac:dyDescent="0.2">
      <c r="K64" s="63">
        <v>4</v>
      </c>
      <c r="L64" s="73" t="s">
        <v>104</v>
      </c>
      <c r="M64" s="63">
        <v>6</v>
      </c>
      <c r="N64" s="63">
        <v>16</v>
      </c>
    </row>
    <row r="65" spans="2:29" x14ac:dyDescent="0.2">
      <c r="K65" s="63">
        <v>5</v>
      </c>
      <c r="L65" s="73" t="s">
        <v>105</v>
      </c>
      <c r="M65" s="63">
        <v>15</v>
      </c>
      <c r="N65" s="63">
        <v>10</v>
      </c>
    </row>
    <row r="66" spans="2:29" x14ac:dyDescent="0.2">
      <c r="K66" s="63">
        <v>6</v>
      </c>
      <c r="L66" s="73" t="s">
        <v>106</v>
      </c>
      <c r="M66" s="63">
        <v>16</v>
      </c>
      <c r="N66" s="63">
        <v>8</v>
      </c>
    </row>
    <row r="67" spans="2:29" ht="17" thickBot="1" x14ac:dyDescent="0.25">
      <c r="B67" s="36" t="s">
        <v>43</v>
      </c>
      <c r="K67" s="63">
        <v>7</v>
      </c>
      <c r="L67" s="73" t="s">
        <v>107</v>
      </c>
      <c r="M67" s="63">
        <v>17</v>
      </c>
      <c r="N67" s="63">
        <v>6</v>
      </c>
    </row>
    <row r="68" spans="2:29" ht="34" x14ac:dyDescent="0.2">
      <c r="B68" s="86" t="s">
        <v>91</v>
      </c>
      <c r="C68" s="87" t="s">
        <v>91</v>
      </c>
      <c r="D68" s="127" t="s">
        <v>92</v>
      </c>
      <c r="E68" s="128" t="s">
        <v>96</v>
      </c>
      <c r="F68" s="129" t="s">
        <v>97</v>
      </c>
      <c r="G68" s="129" t="s">
        <v>121</v>
      </c>
      <c r="H68" s="130" t="s">
        <v>122</v>
      </c>
      <c r="I68" s="137" t="s">
        <v>123</v>
      </c>
      <c r="K68" s="63">
        <v>8</v>
      </c>
      <c r="L68" s="73" t="s">
        <v>108</v>
      </c>
      <c r="M68" s="63">
        <v>18</v>
      </c>
      <c r="N68" s="63">
        <v>4</v>
      </c>
    </row>
    <row r="69" spans="2:29" x14ac:dyDescent="0.2">
      <c r="B69" s="93" t="s">
        <v>93</v>
      </c>
      <c r="C69" s="118" t="s">
        <v>94</v>
      </c>
      <c r="D69" s="118" t="s">
        <v>95</v>
      </c>
      <c r="E69" s="118" t="s">
        <v>98</v>
      </c>
      <c r="F69" s="118" t="s">
        <v>99</v>
      </c>
      <c r="G69" s="118" t="s">
        <v>119</v>
      </c>
      <c r="H69" s="118" t="s">
        <v>118</v>
      </c>
      <c r="I69" s="121" t="s">
        <v>120</v>
      </c>
      <c r="K69" s="63">
        <v>9</v>
      </c>
      <c r="L69" s="73" t="s">
        <v>109</v>
      </c>
      <c r="M69" s="63">
        <v>12</v>
      </c>
      <c r="N69" s="63">
        <v>16</v>
      </c>
    </row>
    <row r="70" spans="2:29" x14ac:dyDescent="0.2">
      <c r="B70" s="92"/>
      <c r="C70" s="119" t="str">
        <f>C59</f>
        <v>Scenario E</v>
      </c>
      <c r="D70" s="120">
        <f>C48</f>
        <v>900</v>
      </c>
      <c r="E70" s="119">
        <f>E40</f>
        <v>60</v>
      </c>
      <c r="F70" s="119">
        <f>E41</f>
        <v>40</v>
      </c>
      <c r="G70" s="135">
        <f>D63</f>
        <v>15</v>
      </c>
      <c r="H70" s="136">
        <f>E63</f>
        <v>10</v>
      </c>
      <c r="I70" s="121">
        <f>C53</f>
        <v>0</v>
      </c>
      <c r="K70" s="63">
        <v>10</v>
      </c>
      <c r="L70" s="73" t="s">
        <v>110</v>
      </c>
      <c r="M70" s="63">
        <v>13</v>
      </c>
      <c r="N70" s="63">
        <v>14</v>
      </c>
    </row>
    <row r="71" spans="2:29" x14ac:dyDescent="0.2">
      <c r="B71" s="82">
        <v>1</v>
      </c>
      <c r="C71" s="85" t="str">
        <f t="dataTable" ref="C71:I81" dt2D="0" dtr="0" r1="C58"/>
        <v>Scenario A</v>
      </c>
      <c r="D71" s="131">
        <v>960</v>
      </c>
      <c r="E71" s="132">
        <v>60</v>
      </c>
      <c r="F71" s="132">
        <v>44</v>
      </c>
      <c r="G71" s="123">
        <v>18</v>
      </c>
      <c r="H71" s="124">
        <v>8</v>
      </c>
      <c r="I71" s="122">
        <v>4</v>
      </c>
      <c r="K71" s="63">
        <v>11</v>
      </c>
      <c r="L71" s="73" t="s">
        <v>111</v>
      </c>
      <c r="M71" s="63">
        <v>14</v>
      </c>
      <c r="N71" s="63">
        <v>12</v>
      </c>
    </row>
    <row r="72" spans="2:29" x14ac:dyDescent="0.2">
      <c r="B72" s="82">
        <v>2</v>
      </c>
      <c r="C72" s="85" t="str">
        <v>Scenario B</v>
      </c>
      <c r="D72" s="131">
        <v>840</v>
      </c>
      <c r="E72" s="132">
        <v>60</v>
      </c>
      <c r="F72" s="132">
        <v>36</v>
      </c>
      <c r="G72" s="123">
        <v>12</v>
      </c>
      <c r="H72" s="124">
        <v>12</v>
      </c>
      <c r="I72" s="122">
        <v>-4</v>
      </c>
    </row>
    <row r="73" spans="2:29" x14ac:dyDescent="0.2">
      <c r="B73" s="82">
        <v>3</v>
      </c>
      <c r="C73" s="85" t="str">
        <v>Scenario C</v>
      </c>
      <c r="D73" s="131">
        <v>780</v>
      </c>
      <c r="E73" s="132">
        <v>60</v>
      </c>
      <c r="F73" s="132">
        <v>32</v>
      </c>
      <c r="G73" s="123">
        <v>9</v>
      </c>
      <c r="H73" s="124">
        <v>14</v>
      </c>
      <c r="I73" s="122">
        <v>-8</v>
      </c>
    </row>
    <row r="74" spans="2:29" x14ac:dyDescent="0.2">
      <c r="B74" s="82">
        <v>4</v>
      </c>
      <c r="C74" s="85" t="str">
        <v>Scenario D</v>
      </c>
      <c r="D74" s="131">
        <v>720</v>
      </c>
      <c r="E74" s="132">
        <v>60</v>
      </c>
      <c r="F74" s="132">
        <v>28</v>
      </c>
      <c r="G74" s="123">
        <v>6</v>
      </c>
      <c r="H74" s="124">
        <v>16</v>
      </c>
      <c r="I74" s="122">
        <v>-12</v>
      </c>
    </row>
    <row r="75" spans="2:29" x14ac:dyDescent="0.2">
      <c r="B75" s="82">
        <v>5</v>
      </c>
      <c r="C75" s="85" t="str">
        <v>Scenario E</v>
      </c>
      <c r="D75" s="131">
        <v>900</v>
      </c>
      <c r="E75" s="132">
        <v>60</v>
      </c>
      <c r="F75" s="132">
        <v>40</v>
      </c>
      <c r="G75" s="123">
        <v>15</v>
      </c>
      <c r="H75" s="124">
        <v>10</v>
      </c>
      <c r="I75" s="122">
        <v>0</v>
      </c>
      <c r="L75" s="72" t="s">
        <v>80</v>
      </c>
    </row>
    <row r="76" spans="2:29" x14ac:dyDescent="0.2">
      <c r="B76" s="82">
        <v>6</v>
      </c>
      <c r="C76" s="85" t="str">
        <v>Scenario F</v>
      </c>
      <c r="D76" s="131">
        <v>880</v>
      </c>
      <c r="E76" s="132">
        <v>56</v>
      </c>
      <c r="F76" s="132">
        <v>40</v>
      </c>
      <c r="G76" s="123">
        <v>16</v>
      </c>
      <c r="H76" s="124">
        <v>8</v>
      </c>
      <c r="I76" s="122">
        <v>-4</v>
      </c>
    </row>
    <row r="77" spans="2:29" x14ac:dyDescent="0.2">
      <c r="B77" s="82">
        <v>7</v>
      </c>
      <c r="C77" s="85" t="str">
        <v>Scenario G</v>
      </c>
      <c r="D77" s="131">
        <v>860</v>
      </c>
      <c r="E77" s="132">
        <v>52</v>
      </c>
      <c r="F77" s="132">
        <v>40</v>
      </c>
      <c r="G77" s="123">
        <v>17</v>
      </c>
      <c r="H77" s="124">
        <v>6</v>
      </c>
      <c r="I77" s="122">
        <v>-8</v>
      </c>
      <c r="K77" t="s">
        <v>86</v>
      </c>
      <c r="N77" t="s">
        <v>84</v>
      </c>
    </row>
    <row r="78" spans="2:29" x14ac:dyDescent="0.2">
      <c r="B78" s="82">
        <v>8</v>
      </c>
      <c r="C78" s="85" t="str">
        <v>Scenario H</v>
      </c>
      <c r="D78" s="131">
        <v>840</v>
      </c>
      <c r="E78" s="132">
        <v>48</v>
      </c>
      <c r="F78" s="132">
        <v>40</v>
      </c>
      <c r="G78" s="123">
        <v>18</v>
      </c>
      <c r="H78" s="124">
        <v>4</v>
      </c>
      <c r="I78" s="122">
        <v>-12</v>
      </c>
      <c r="K78" t="s">
        <v>85</v>
      </c>
      <c r="N78" t="s">
        <v>82</v>
      </c>
    </row>
    <row r="79" spans="2:29" x14ac:dyDescent="0.2">
      <c r="B79" s="82">
        <v>9</v>
      </c>
      <c r="C79" s="85" t="str">
        <v>Scenario I</v>
      </c>
      <c r="D79" s="131">
        <v>960</v>
      </c>
      <c r="E79" s="132">
        <v>72</v>
      </c>
      <c r="F79" s="132">
        <v>40</v>
      </c>
      <c r="G79" s="123">
        <v>12</v>
      </c>
      <c r="H79" s="124">
        <v>16</v>
      </c>
      <c r="I79" s="122">
        <v>12</v>
      </c>
      <c r="L79" s="76">
        <f>E40</f>
        <v>60</v>
      </c>
      <c r="M79" s="74">
        <v>0</v>
      </c>
      <c r="N79" s="73">
        <v>1</v>
      </c>
      <c r="O79" s="73">
        <v>2</v>
      </c>
      <c r="P79" s="73">
        <v>3</v>
      </c>
      <c r="Q79" s="73">
        <v>4</v>
      </c>
      <c r="R79" s="73">
        <v>5</v>
      </c>
      <c r="S79" s="73">
        <v>6</v>
      </c>
      <c r="T79" s="73">
        <v>7</v>
      </c>
      <c r="U79" s="73">
        <v>8</v>
      </c>
      <c r="V79" s="73">
        <v>9</v>
      </c>
      <c r="W79" s="73">
        <v>10</v>
      </c>
      <c r="X79" s="73">
        <v>11</v>
      </c>
      <c r="Y79" s="73">
        <v>12</v>
      </c>
      <c r="Z79" s="73">
        <v>13</v>
      </c>
      <c r="AA79" s="73">
        <v>14</v>
      </c>
      <c r="AB79" s="73">
        <v>15</v>
      </c>
      <c r="AC79" s="73">
        <v>16</v>
      </c>
    </row>
    <row r="80" spans="2:29" x14ac:dyDescent="0.2">
      <c r="B80" s="82">
        <v>10</v>
      </c>
      <c r="C80" s="85" t="str">
        <v>Scenario J</v>
      </c>
      <c r="D80" s="131">
        <v>940</v>
      </c>
      <c r="E80" s="132">
        <v>68</v>
      </c>
      <c r="F80" s="132">
        <v>40</v>
      </c>
      <c r="G80" s="123">
        <v>13</v>
      </c>
      <c r="H80" s="124">
        <v>14</v>
      </c>
      <c r="I80" s="122">
        <v>8</v>
      </c>
      <c r="K80" t="s">
        <v>83</v>
      </c>
      <c r="L80" s="75">
        <v>0</v>
      </c>
      <c r="M80" s="73">
        <f t="dataTable" ref="M80:AC98" dt2D="1" dtr="1" r1="D39" r2="C39" ca="1"/>
        <v>0</v>
      </c>
      <c r="N80" s="73">
        <v>3</v>
      </c>
      <c r="O80" s="73">
        <v>6</v>
      </c>
      <c r="P80" s="73">
        <v>9</v>
      </c>
      <c r="Q80" s="73">
        <v>12</v>
      </c>
      <c r="R80" s="73">
        <v>15</v>
      </c>
      <c r="S80" s="73">
        <v>18</v>
      </c>
      <c r="T80" s="73">
        <v>21</v>
      </c>
      <c r="U80" s="73">
        <v>24</v>
      </c>
      <c r="V80" s="73">
        <v>27</v>
      </c>
      <c r="W80" s="73">
        <v>30</v>
      </c>
      <c r="X80" s="73">
        <v>33</v>
      </c>
      <c r="Y80" s="73">
        <v>36</v>
      </c>
      <c r="Z80" s="73">
        <v>39</v>
      </c>
      <c r="AA80" s="73">
        <v>42</v>
      </c>
      <c r="AB80" s="73">
        <v>45</v>
      </c>
      <c r="AC80" s="73">
        <v>48</v>
      </c>
    </row>
    <row r="81" spans="2:29" ht="17" thickBot="1" x14ac:dyDescent="0.25">
      <c r="B81" s="80">
        <v>11</v>
      </c>
      <c r="C81" s="84" t="str">
        <v>Scenario L</v>
      </c>
      <c r="D81" s="133">
        <v>920</v>
      </c>
      <c r="E81" s="134">
        <v>64</v>
      </c>
      <c r="F81" s="134">
        <v>40</v>
      </c>
      <c r="G81" s="125">
        <v>14</v>
      </c>
      <c r="H81" s="126">
        <v>12</v>
      </c>
      <c r="I81" s="96">
        <v>4</v>
      </c>
      <c r="K81" s="77" t="s">
        <v>81</v>
      </c>
      <c r="L81" s="73">
        <v>1</v>
      </c>
      <c r="M81" s="73">
        <v>2</v>
      </c>
      <c r="N81" s="73">
        <v>5</v>
      </c>
      <c r="O81" s="73">
        <v>8</v>
      </c>
      <c r="P81" s="73">
        <v>11</v>
      </c>
      <c r="Q81" s="73">
        <v>14</v>
      </c>
      <c r="R81" s="73">
        <v>17</v>
      </c>
      <c r="S81" s="73">
        <v>20</v>
      </c>
      <c r="T81" s="73">
        <v>23</v>
      </c>
      <c r="U81" s="73">
        <v>26</v>
      </c>
      <c r="V81" s="73">
        <v>29</v>
      </c>
      <c r="W81" s="73">
        <v>32</v>
      </c>
      <c r="X81" s="73">
        <v>35</v>
      </c>
      <c r="Y81" s="73">
        <v>38</v>
      </c>
      <c r="Z81" s="73">
        <v>41</v>
      </c>
      <c r="AA81" s="73">
        <v>44</v>
      </c>
      <c r="AB81" s="73">
        <v>47</v>
      </c>
      <c r="AC81" s="73">
        <v>50</v>
      </c>
    </row>
    <row r="82" spans="2:29" x14ac:dyDescent="0.2">
      <c r="B82" s="61" t="s">
        <v>124</v>
      </c>
      <c r="L82" s="73">
        <v>2</v>
      </c>
      <c r="M82" s="73">
        <v>4</v>
      </c>
      <c r="N82" s="73">
        <v>7</v>
      </c>
      <c r="O82" s="73">
        <v>10</v>
      </c>
      <c r="P82" s="73">
        <v>13</v>
      </c>
      <c r="Q82" s="73">
        <v>16</v>
      </c>
      <c r="R82" s="73">
        <v>19</v>
      </c>
      <c r="S82" s="73">
        <v>22</v>
      </c>
      <c r="T82" s="73">
        <v>25</v>
      </c>
      <c r="U82" s="73">
        <v>28</v>
      </c>
      <c r="V82" s="73">
        <v>31</v>
      </c>
      <c r="W82" s="73">
        <v>34</v>
      </c>
      <c r="X82" s="73">
        <v>37</v>
      </c>
      <c r="Y82" s="73">
        <v>40</v>
      </c>
      <c r="Z82" s="73">
        <v>43</v>
      </c>
      <c r="AA82" s="73">
        <v>46</v>
      </c>
      <c r="AB82" s="73">
        <v>49</v>
      </c>
      <c r="AC82" s="73">
        <v>52</v>
      </c>
    </row>
    <row r="83" spans="2:29" x14ac:dyDescent="0.2">
      <c r="B83" t="s">
        <v>126</v>
      </c>
      <c r="L83" s="73">
        <v>3</v>
      </c>
      <c r="M83" s="73">
        <v>6</v>
      </c>
      <c r="N83" s="73">
        <v>9</v>
      </c>
      <c r="O83" s="73">
        <v>12</v>
      </c>
      <c r="P83" s="73">
        <v>15</v>
      </c>
      <c r="Q83" s="73">
        <v>18</v>
      </c>
      <c r="R83" s="73">
        <v>21</v>
      </c>
      <c r="S83" s="73">
        <v>24</v>
      </c>
      <c r="T83" s="73">
        <v>27</v>
      </c>
      <c r="U83" s="73">
        <v>30</v>
      </c>
      <c r="V83" s="73">
        <v>33</v>
      </c>
      <c r="W83" s="73">
        <v>36</v>
      </c>
      <c r="X83" s="73">
        <v>39</v>
      </c>
      <c r="Y83" s="73">
        <v>42</v>
      </c>
      <c r="Z83" s="73">
        <v>45</v>
      </c>
      <c r="AA83" s="73">
        <v>48</v>
      </c>
      <c r="AB83" s="73">
        <v>51</v>
      </c>
      <c r="AC83" s="73">
        <v>54</v>
      </c>
    </row>
    <row r="84" spans="2:29" x14ac:dyDescent="0.2">
      <c r="L84" s="73">
        <v>4</v>
      </c>
      <c r="M84" s="73">
        <v>8</v>
      </c>
      <c r="N84" s="73">
        <v>11</v>
      </c>
      <c r="O84" s="73">
        <v>14</v>
      </c>
      <c r="P84" s="73">
        <v>17</v>
      </c>
      <c r="Q84" s="73">
        <v>20</v>
      </c>
      <c r="R84" s="73">
        <v>23</v>
      </c>
      <c r="S84" s="73">
        <v>26</v>
      </c>
      <c r="T84" s="73">
        <v>29</v>
      </c>
      <c r="U84" s="73">
        <v>32</v>
      </c>
      <c r="V84" s="73">
        <v>35</v>
      </c>
      <c r="W84" s="73">
        <v>38</v>
      </c>
      <c r="X84" s="73">
        <v>41</v>
      </c>
      <c r="Y84" s="73">
        <v>44</v>
      </c>
      <c r="Z84" s="73">
        <v>47</v>
      </c>
      <c r="AA84" s="73">
        <v>50</v>
      </c>
      <c r="AB84" s="73">
        <v>53</v>
      </c>
      <c r="AC84" s="73">
        <v>56</v>
      </c>
    </row>
    <row r="85" spans="2:29" x14ac:dyDescent="0.2">
      <c r="L85" s="73">
        <v>5</v>
      </c>
      <c r="M85" s="73">
        <v>10</v>
      </c>
      <c r="N85" s="73">
        <v>13</v>
      </c>
      <c r="O85" s="73">
        <v>16</v>
      </c>
      <c r="P85" s="73">
        <v>19</v>
      </c>
      <c r="Q85" s="73">
        <v>22</v>
      </c>
      <c r="R85" s="73">
        <v>25</v>
      </c>
      <c r="S85" s="73">
        <v>28</v>
      </c>
      <c r="T85" s="73">
        <v>31</v>
      </c>
      <c r="U85" s="73">
        <v>34</v>
      </c>
      <c r="V85" s="73">
        <v>37</v>
      </c>
      <c r="W85" s="73">
        <v>40</v>
      </c>
      <c r="X85" s="73">
        <v>43</v>
      </c>
      <c r="Y85" s="73">
        <v>46</v>
      </c>
      <c r="Z85" s="73">
        <v>49</v>
      </c>
      <c r="AA85" s="73">
        <v>52</v>
      </c>
      <c r="AB85" s="73">
        <v>55</v>
      </c>
      <c r="AC85" s="73">
        <v>58</v>
      </c>
    </row>
    <row r="86" spans="2:29" x14ac:dyDescent="0.2">
      <c r="L86" s="73">
        <v>6</v>
      </c>
      <c r="M86" s="73">
        <v>12</v>
      </c>
      <c r="N86" s="73">
        <v>15</v>
      </c>
      <c r="O86" s="73">
        <v>18</v>
      </c>
      <c r="P86" s="73">
        <v>21</v>
      </c>
      <c r="Q86" s="73">
        <v>24</v>
      </c>
      <c r="R86" s="73">
        <v>27</v>
      </c>
      <c r="S86" s="73">
        <v>30</v>
      </c>
      <c r="T86" s="73">
        <v>33</v>
      </c>
      <c r="U86" s="73">
        <v>36</v>
      </c>
      <c r="V86" s="73">
        <v>39</v>
      </c>
      <c r="W86" s="73">
        <v>42</v>
      </c>
      <c r="X86" s="73">
        <v>45</v>
      </c>
      <c r="Y86" s="73">
        <v>48</v>
      </c>
      <c r="Z86" s="73">
        <v>51</v>
      </c>
      <c r="AA86" s="73">
        <v>54</v>
      </c>
      <c r="AB86" s="73">
        <v>57</v>
      </c>
      <c r="AC86" s="73">
        <v>60</v>
      </c>
    </row>
    <row r="87" spans="2:29" x14ac:dyDescent="0.2">
      <c r="L87" s="73">
        <v>7</v>
      </c>
      <c r="M87" s="73">
        <v>14</v>
      </c>
      <c r="N87" s="73">
        <v>17</v>
      </c>
      <c r="O87" s="73">
        <v>20</v>
      </c>
      <c r="P87" s="73">
        <v>23</v>
      </c>
      <c r="Q87" s="73">
        <v>26</v>
      </c>
      <c r="R87" s="73">
        <v>29</v>
      </c>
      <c r="S87" s="73">
        <v>32</v>
      </c>
      <c r="T87" s="73">
        <v>35</v>
      </c>
      <c r="U87" s="73">
        <v>38</v>
      </c>
      <c r="V87" s="73">
        <v>41</v>
      </c>
      <c r="W87" s="73">
        <v>44</v>
      </c>
      <c r="X87" s="73">
        <v>47</v>
      </c>
      <c r="Y87" s="73">
        <v>50</v>
      </c>
      <c r="Z87" s="73">
        <v>53</v>
      </c>
      <c r="AA87" s="73">
        <v>56</v>
      </c>
      <c r="AB87" s="73">
        <v>59</v>
      </c>
      <c r="AC87" s="73">
        <v>62</v>
      </c>
    </row>
    <row r="88" spans="2:29" x14ac:dyDescent="0.2">
      <c r="L88" s="73">
        <v>8</v>
      </c>
      <c r="M88" s="73">
        <v>16</v>
      </c>
      <c r="N88" s="73">
        <v>19</v>
      </c>
      <c r="O88" s="73">
        <v>22</v>
      </c>
      <c r="P88" s="73">
        <v>25</v>
      </c>
      <c r="Q88" s="73">
        <v>28</v>
      </c>
      <c r="R88" s="73">
        <v>31</v>
      </c>
      <c r="S88" s="73">
        <v>34</v>
      </c>
      <c r="T88" s="73">
        <v>37</v>
      </c>
      <c r="U88" s="73">
        <v>40</v>
      </c>
      <c r="V88" s="73">
        <v>43</v>
      </c>
      <c r="W88" s="73">
        <v>46</v>
      </c>
      <c r="X88" s="73">
        <v>49</v>
      </c>
      <c r="Y88" s="73">
        <v>52</v>
      </c>
      <c r="Z88" s="73">
        <v>55</v>
      </c>
      <c r="AA88" s="73">
        <v>58</v>
      </c>
      <c r="AB88" s="73">
        <v>61</v>
      </c>
      <c r="AC88" s="73">
        <v>64</v>
      </c>
    </row>
    <row r="89" spans="2:29" x14ac:dyDescent="0.2">
      <c r="L89" s="73">
        <v>9</v>
      </c>
      <c r="M89" s="73">
        <v>18</v>
      </c>
      <c r="N89" s="73">
        <v>21</v>
      </c>
      <c r="O89" s="73">
        <v>24</v>
      </c>
      <c r="P89" s="73">
        <v>27</v>
      </c>
      <c r="Q89" s="73">
        <v>30</v>
      </c>
      <c r="R89" s="73">
        <v>33</v>
      </c>
      <c r="S89" s="73">
        <v>36</v>
      </c>
      <c r="T89" s="73">
        <v>39</v>
      </c>
      <c r="U89" s="73">
        <v>42</v>
      </c>
      <c r="V89" s="73">
        <v>45</v>
      </c>
      <c r="W89" s="73">
        <v>48</v>
      </c>
      <c r="X89" s="73">
        <v>51</v>
      </c>
      <c r="Y89" s="73">
        <v>54</v>
      </c>
      <c r="Z89" s="73">
        <v>57</v>
      </c>
      <c r="AA89" s="73">
        <v>60</v>
      </c>
      <c r="AB89" s="73">
        <v>63</v>
      </c>
      <c r="AC89" s="73">
        <v>66</v>
      </c>
    </row>
    <row r="90" spans="2:29" ht="17" thickBot="1" x14ac:dyDescent="0.25">
      <c r="L90" s="73">
        <v>10</v>
      </c>
      <c r="M90" s="73">
        <v>20</v>
      </c>
      <c r="N90" s="73">
        <v>23</v>
      </c>
      <c r="O90" s="73">
        <v>26</v>
      </c>
      <c r="P90" s="73">
        <v>29</v>
      </c>
      <c r="Q90" s="73">
        <v>32</v>
      </c>
      <c r="R90" s="73">
        <v>35</v>
      </c>
      <c r="S90" s="73">
        <v>38</v>
      </c>
      <c r="T90" s="73">
        <v>41</v>
      </c>
      <c r="U90" s="73">
        <v>44</v>
      </c>
      <c r="V90" s="73">
        <v>47</v>
      </c>
      <c r="W90" s="73">
        <v>50</v>
      </c>
      <c r="X90" s="73">
        <v>53</v>
      </c>
      <c r="Y90" s="73">
        <v>56</v>
      </c>
      <c r="Z90" s="73">
        <v>59</v>
      </c>
      <c r="AA90" s="73">
        <v>62</v>
      </c>
      <c r="AB90" s="73">
        <v>65</v>
      </c>
      <c r="AC90" s="73">
        <v>68</v>
      </c>
    </row>
    <row r="91" spans="2:29" ht="34" x14ac:dyDescent="0.2">
      <c r="B91" s="86" t="s">
        <v>91</v>
      </c>
      <c r="C91" s="105" t="s">
        <v>91</v>
      </c>
      <c r="D91" s="100" t="s">
        <v>92</v>
      </c>
      <c r="E91" s="100" t="s">
        <v>96</v>
      </c>
      <c r="F91" s="106" t="s">
        <v>97</v>
      </c>
      <c r="G91" s="138" t="s">
        <v>121</v>
      </c>
      <c r="H91" s="130" t="s">
        <v>122</v>
      </c>
      <c r="I91" s="137" t="s">
        <v>123</v>
      </c>
      <c r="L91" s="73">
        <v>11</v>
      </c>
      <c r="M91" s="73">
        <v>22</v>
      </c>
      <c r="N91" s="73">
        <v>25</v>
      </c>
      <c r="O91" s="73">
        <v>28</v>
      </c>
      <c r="P91" s="73">
        <v>31</v>
      </c>
      <c r="Q91" s="73">
        <v>34</v>
      </c>
      <c r="R91" s="73">
        <v>37</v>
      </c>
      <c r="S91" s="73">
        <v>40</v>
      </c>
      <c r="T91" s="73">
        <v>43</v>
      </c>
      <c r="U91" s="73">
        <v>46</v>
      </c>
      <c r="V91" s="73">
        <v>49</v>
      </c>
      <c r="W91" s="73">
        <v>52</v>
      </c>
      <c r="X91" s="73">
        <v>55</v>
      </c>
      <c r="Y91" s="73">
        <v>58</v>
      </c>
      <c r="Z91" s="73">
        <v>61</v>
      </c>
      <c r="AA91" s="73">
        <v>64</v>
      </c>
      <c r="AB91" s="73">
        <v>67</v>
      </c>
      <c r="AC91" s="73">
        <v>70</v>
      </c>
    </row>
    <row r="92" spans="2:29" x14ac:dyDescent="0.2">
      <c r="B92" s="82">
        <v>2</v>
      </c>
      <c r="C92" s="107" t="s">
        <v>102</v>
      </c>
      <c r="D92" s="102">
        <v>840</v>
      </c>
      <c r="E92" s="101">
        <v>60</v>
      </c>
      <c r="F92" s="108">
        <v>36</v>
      </c>
      <c r="G92" s="139">
        <v>12</v>
      </c>
      <c r="H92" s="124">
        <v>12</v>
      </c>
      <c r="I92" s="122">
        <v>-4</v>
      </c>
      <c r="L92" s="73">
        <v>12</v>
      </c>
      <c r="M92" s="73">
        <v>24</v>
      </c>
      <c r="N92" s="73">
        <v>27</v>
      </c>
      <c r="O92" s="73">
        <v>30</v>
      </c>
      <c r="P92" s="73">
        <v>33</v>
      </c>
      <c r="Q92" s="73">
        <v>36</v>
      </c>
      <c r="R92" s="73">
        <v>39</v>
      </c>
      <c r="S92" s="73">
        <v>42</v>
      </c>
      <c r="T92" s="73">
        <v>45</v>
      </c>
      <c r="U92" s="73">
        <v>48</v>
      </c>
      <c r="V92" s="73">
        <v>51</v>
      </c>
      <c r="W92" s="73">
        <v>54</v>
      </c>
      <c r="X92" s="73">
        <v>57</v>
      </c>
      <c r="Y92" s="73">
        <v>60</v>
      </c>
      <c r="Z92" s="73">
        <v>63</v>
      </c>
      <c r="AA92" s="73">
        <v>66</v>
      </c>
      <c r="AB92" s="73">
        <v>69</v>
      </c>
      <c r="AC92" s="73">
        <v>72</v>
      </c>
    </row>
    <row r="93" spans="2:29" x14ac:dyDescent="0.2">
      <c r="B93" s="82">
        <v>3</v>
      </c>
      <c r="C93" s="107" t="s">
        <v>103</v>
      </c>
      <c r="D93" s="102">
        <v>780</v>
      </c>
      <c r="E93" s="101">
        <v>60</v>
      </c>
      <c r="F93" s="108">
        <v>32</v>
      </c>
      <c r="G93" s="139">
        <v>9</v>
      </c>
      <c r="H93" s="124">
        <v>14</v>
      </c>
      <c r="I93" s="122">
        <v>-8</v>
      </c>
      <c r="L93" s="73">
        <v>13</v>
      </c>
      <c r="M93" s="73">
        <v>26</v>
      </c>
      <c r="N93" s="73">
        <v>29</v>
      </c>
      <c r="O93" s="73">
        <v>32</v>
      </c>
      <c r="P93" s="73">
        <v>35</v>
      </c>
      <c r="Q93" s="73">
        <v>38</v>
      </c>
      <c r="R93" s="73">
        <v>41</v>
      </c>
      <c r="S93" s="73">
        <v>44</v>
      </c>
      <c r="T93" s="73">
        <v>47</v>
      </c>
      <c r="U93" s="73">
        <v>50</v>
      </c>
      <c r="V93" s="73">
        <v>53</v>
      </c>
      <c r="W93" s="73">
        <v>56</v>
      </c>
      <c r="X93" s="73">
        <v>59</v>
      </c>
      <c r="Y93" s="73">
        <v>62</v>
      </c>
      <c r="Z93" s="73">
        <v>65</v>
      </c>
      <c r="AA93" s="73">
        <v>68</v>
      </c>
      <c r="AB93" s="73">
        <v>71</v>
      </c>
      <c r="AC93" s="73">
        <v>74</v>
      </c>
    </row>
    <row r="94" spans="2:29" x14ac:dyDescent="0.2">
      <c r="B94" s="82">
        <v>4</v>
      </c>
      <c r="C94" s="107" t="s">
        <v>104</v>
      </c>
      <c r="D94" s="102">
        <v>720</v>
      </c>
      <c r="E94" s="101">
        <v>60</v>
      </c>
      <c r="F94" s="108">
        <v>28</v>
      </c>
      <c r="G94" s="139">
        <v>6</v>
      </c>
      <c r="H94" s="124">
        <v>16</v>
      </c>
      <c r="I94" s="122">
        <v>-12</v>
      </c>
      <c r="L94" s="73">
        <v>14</v>
      </c>
      <c r="M94" s="73">
        <v>28</v>
      </c>
      <c r="N94" s="73">
        <v>31</v>
      </c>
      <c r="O94" s="73">
        <v>34</v>
      </c>
      <c r="P94" s="73">
        <v>37</v>
      </c>
      <c r="Q94" s="73">
        <v>40</v>
      </c>
      <c r="R94" s="73">
        <v>43</v>
      </c>
      <c r="S94" s="73">
        <v>46</v>
      </c>
      <c r="T94" s="73">
        <v>49</v>
      </c>
      <c r="U94" s="73">
        <v>52</v>
      </c>
      <c r="V94" s="73">
        <v>55</v>
      </c>
      <c r="W94" s="73">
        <v>58</v>
      </c>
      <c r="X94" s="73">
        <v>61</v>
      </c>
      <c r="Y94" s="73">
        <v>64</v>
      </c>
      <c r="Z94" s="73">
        <v>67</v>
      </c>
      <c r="AA94" s="73">
        <v>70</v>
      </c>
      <c r="AB94" s="73">
        <v>73</v>
      </c>
      <c r="AC94" s="73">
        <v>76</v>
      </c>
    </row>
    <row r="95" spans="2:29" x14ac:dyDescent="0.2">
      <c r="B95" s="82">
        <v>5</v>
      </c>
      <c r="C95" s="107" t="s">
        <v>105</v>
      </c>
      <c r="D95" s="102">
        <v>900</v>
      </c>
      <c r="E95" s="101">
        <v>60</v>
      </c>
      <c r="F95" s="108">
        <v>40</v>
      </c>
      <c r="G95" s="139">
        <v>15</v>
      </c>
      <c r="H95" s="124">
        <v>10</v>
      </c>
      <c r="I95" s="122">
        <v>0</v>
      </c>
      <c r="L95" s="73">
        <v>15</v>
      </c>
      <c r="M95" s="73">
        <v>30</v>
      </c>
      <c r="N95" s="73">
        <v>33</v>
      </c>
      <c r="O95" s="73">
        <v>36</v>
      </c>
      <c r="P95" s="73">
        <v>39</v>
      </c>
      <c r="Q95" s="73">
        <v>42</v>
      </c>
      <c r="R95" s="73">
        <v>45</v>
      </c>
      <c r="S95" s="73">
        <v>48</v>
      </c>
      <c r="T95" s="73">
        <v>51</v>
      </c>
      <c r="U95" s="73">
        <v>54</v>
      </c>
      <c r="V95" s="73">
        <v>57</v>
      </c>
      <c r="W95" s="73">
        <v>60</v>
      </c>
      <c r="X95" s="73">
        <v>63</v>
      </c>
      <c r="Y95" s="73">
        <v>66</v>
      </c>
      <c r="Z95" s="73">
        <v>69</v>
      </c>
      <c r="AA95" s="73">
        <v>72</v>
      </c>
      <c r="AB95" s="73">
        <v>75</v>
      </c>
      <c r="AC95" s="73">
        <v>78</v>
      </c>
    </row>
    <row r="96" spans="2:29" x14ac:dyDescent="0.2">
      <c r="B96" s="82">
        <v>6</v>
      </c>
      <c r="C96" s="107" t="s">
        <v>106</v>
      </c>
      <c r="D96" s="102">
        <v>880</v>
      </c>
      <c r="E96" s="101">
        <v>56</v>
      </c>
      <c r="F96" s="108">
        <v>40</v>
      </c>
      <c r="G96" s="139">
        <v>16</v>
      </c>
      <c r="H96" s="124">
        <v>8</v>
      </c>
      <c r="I96" s="122">
        <v>-4</v>
      </c>
      <c r="L96" s="73">
        <v>16</v>
      </c>
      <c r="M96" s="73">
        <v>32</v>
      </c>
      <c r="N96" s="73">
        <v>35</v>
      </c>
      <c r="O96" s="73">
        <v>38</v>
      </c>
      <c r="P96" s="73">
        <v>41</v>
      </c>
      <c r="Q96" s="73">
        <v>44</v>
      </c>
      <c r="R96" s="73">
        <v>47</v>
      </c>
      <c r="S96" s="73">
        <v>50</v>
      </c>
      <c r="T96" s="73">
        <v>53</v>
      </c>
      <c r="U96" s="73">
        <v>56</v>
      </c>
      <c r="V96" s="73">
        <v>59</v>
      </c>
      <c r="W96" s="73">
        <v>62</v>
      </c>
      <c r="X96" s="73">
        <v>65</v>
      </c>
      <c r="Y96" s="73">
        <v>68</v>
      </c>
      <c r="Z96" s="73">
        <v>71</v>
      </c>
      <c r="AA96" s="73">
        <v>74</v>
      </c>
      <c r="AB96" s="73">
        <v>77</v>
      </c>
      <c r="AC96" s="73">
        <v>80</v>
      </c>
    </row>
    <row r="97" spans="2:29" x14ac:dyDescent="0.2">
      <c r="B97" s="82">
        <v>7</v>
      </c>
      <c r="C97" s="107" t="s">
        <v>107</v>
      </c>
      <c r="D97" s="102">
        <v>860</v>
      </c>
      <c r="E97" s="101">
        <v>52</v>
      </c>
      <c r="F97" s="108">
        <v>40</v>
      </c>
      <c r="G97" s="139">
        <v>17</v>
      </c>
      <c r="H97" s="124">
        <v>6</v>
      </c>
      <c r="I97" s="122">
        <v>-8</v>
      </c>
      <c r="L97" s="73">
        <v>17</v>
      </c>
      <c r="M97" s="73">
        <v>34</v>
      </c>
      <c r="N97" s="73">
        <v>37</v>
      </c>
      <c r="O97" s="73">
        <v>40</v>
      </c>
      <c r="P97" s="73">
        <v>43</v>
      </c>
      <c r="Q97" s="73">
        <v>46</v>
      </c>
      <c r="R97" s="73">
        <v>49</v>
      </c>
      <c r="S97" s="73">
        <v>52</v>
      </c>
      <c r="T97" s="73">
        <v>55</v>
      </c>
      <c r="U97" s="73">
        <v>58</v>
      </c>
      <c r="V97" s="73">
        <v>61</v>
      </c>
      <c r="W97" s="73">
        <v>64</v>
      </c>
      <c r="X97" s="73">
        <v>67</v>
      </c>
      <c r="Y97" s="73">
        <v>70</v>
      </c>
      <c r="Z97" s="73">
        <v>73</v>
      </c>
      <c r="AA97" s="73">
        <v>76</v>
      </c>
      <c r="AB97" s="73">
        <v>79</v>
      </c>
      <c r="AC97" s="73">
        <v>82</v>
      </c>
    </row>
    <row r="98" spans="2:29" ht="17" thickBot="1" x14ac:dyDescent="0.25">
      <c r="B98" s="80">
        <v>8</v>
      </c>
      <c r="C98" s="109" t="s">
        <v>108</v>
      </c>
      <c r="D98" s="104">
        <v>840</v>
      </c>
      <c r="E98" s="103">
        <v>48</v>
      </c>
      <c r="F98" s="110">
        <v>40</v>
      </c>
      <c r="G98" s="140">
        <v>18</v>
      </c>
      <c r="H98" s="126">
        <v>4</v>
      </c>
      <c r="I98" s="96">
        <v>-12</v>
      </c>
      <c r="L98" s="73">
        <v>18</v>
      </c>
      <c r="M98" s="73">
        <v>36</v>
      </c>
      <c r="N98" s="73">
        <v>39</v>
      </c>
      <c r="O98" s="73">
        <v>42</v>
      </c>
      <c r="P98" s="73">
        <v>45</v>
      </c>
      <c r="Q98" s="73">
        <v>48</v>
      </c>
      <c r="R98" s="73">
        <v>51</v>
      </c>
      <c r="S98" s="73">
        <v>54</v>
      </c>
      <c r="T98" s="73">
        <v>57</v>
      </c>
      <c r="U98" s="73">
        <v>60</v>
      </c>
      <c r="V98" s="73">
        <v>63</v>
      </c>
      <c r="W98" s="73">
        <v>66</v>
      </c>
      <c r="X98" s="73">
        <v>69</v>
      </c>
      <c r="Y98" s="73">
        <v>72</v>
      </c>
      <c r="Z98" s="73">
        <v>75</v>
      </c>
      <c r="AA98" s="73">
        <v>78</v>
      </c>
      <c r="AB98" s="73">
        <v>81</v>
      </c>
      <c r="AC98" s="73">
        <v>84</v>
      </c>
    </row>
    <row r="99" spans="2:29" x14ac:dyDescent="0.2">
      <c r="B99" s="61" t="s">
        <v>125</v>
      </c>
      <c r="L99" s="61" t="s">
        <v>113</v>
      </c>
    </row>
    <row r="103" spans="2:29" x14ac:dyDescent="0.2">
      <c r="L103" s="72" t="s">
        <v>80</v>
      </c>
    </row>
    <row r="104" spans="2:29" x14ac:dyDescent="0.2">
      <c r="L104" s="72"/>
    </row>
    <row r="105" spans="2:29" x14ac:dyDescent="0.2">
      <c r="K105" t="s">
        <v>88</v>
      </c>
      <c r="N105" t="s">
        <v>84</v>
      </c>
    </row>
    <row r="106" spans="2:29" x14ac:dyDescent="0.2">
      <c r="K106" t="s">
        <v>87</v>
      </c>
      <c r="N106" t="s">
        <v>82</v>
      </c>
    </row>
    <row r="107" spans="2:29" x14ac:dyDescent="0.2">
      <c r="L107" s="76">
        <f>E41</f>
        <v>40</v>
      </c>
      <c r="M107" s="74">
        <v>0</v>
      </c>
      <c r="N107" s="73">
        <v>1</v>
      </c>
      <c r="O107" s="73">
        <v>2</v>
      </c>
      <c r="P107" s="73">
        <v>3</v>
      </c>
      <c r="Q107" s="73">
        <v>4</v>
      </c>
      <c r="R107" s="73">
        <v>5</v>
      </c>
      <c r="S107" s="73">
        <v>6</v>
      </c>
      <c r="T107" s="73">
        <v>7</v>
      </c>
      <c r="U107" s="73">
        <v>8</v>
      </c>
      <c r="V107" s="73">
        <v>9</v>
      </c>
      <c r="W107" s="73">
        <v>10</v>
      </c>
      <c r="X107" s="73">
        <v>11</v>
      </c>
      <c r="Y107" s="73">
        <v>12</v>
      </c>
      <c r="Z107" s="73">
        <v>13</v>
      </c>
      <c r="AA107" s="73">
        <v>14</v>
      </c>
      <c r="AB107" s="73">
        <v>15</v>
      </c>
      <c r="AC107" s="73">
        <v>16</v>
      </c>
    </row>
    <row r="108" spans="2:29" x14ac:dyDescent="0.2">
      <c r="L108" s="75">
        <v>0</v>
      </c>
      <c r="M108" s="73">
        <f t="dataTable" ref="M108:AC126" dt2D="1" dtr="1" r1="D39" r2="C39" ca="1"/>
        <v>0</v>
      </c>
      <c r="N108" s="73">
        <v>1</v>
      </c>
      <c r="O108" s="73">
        <v>2</v>
      </c>
      <c r="P108" s="73">
        <v>3</v>
      </c>
      <c r="Q108" s="73">
        <v>4</v>
      </c>
      <c r="R108" s="73">
        <v>5</v>
      </c>
      <c r="S108" s="73">
        <v>6</v>
      </c>
      <c r="T108" s="73">
        <v>7</v>
      </c>
      <c r="U108" s="73">
        <v>8</v>
      </c>
      <c r="V108" s="73">
        <v>9</v>
      </c>
      <c r="W108" s="73">
        <v>10</v>
      </c>
      <c r="X108" s="73">
        <v>11</v>
      </c>
      <c r="Y108" s="73">
        <v>12</v>
      </c>
      <c r="Z108" s="73">
        <v>13</v>
      </c>
      <c r="AA108" s="73">
        <v>14</v>
      </c>
      <c r="AB108" s="73">
        <v>15</v>
      </c>
      <c r="AC108" s="73">
        <v>16</v>
      </c>
    </row>
    <row r="109" spans="2:29" x14ac:dyDescent="0.2">
      <c r="K109" t="s">
        <v>83</v>
      </c>
      <c r="L109" s="73">
        <v>1</v>
      </c>
      <c r="M109" s="73">
        <v>2</v>
      </c>
      <c r="N109" s="73">
        <v>3</v>
      </c>
      <c r="O109" s="73">
        <v>4</v>
      </c>
      <c r="P109" s="73">
        <v>5</v>
      </c>
      <c r="Q109" s="73">
        <v>6</v>
      </c>
      <c r="R109" s="73">
        <v>7</v>
      </c>
      <c r="S109" s="73">
        <v>8</v>
      </c>
      <c r="T109" s="73">
        <v>9</v>
      </c>
      <c r="U109" s="73">
        <v>10</v>
      </c>
      <c r="V109" s="73">
        <v>11</v>
      </c>
      <c r="W109" s="73">
        <v>12</v>
      </c>
      <c r="X109" s="73">
        <v>13</v>
      </c>
      <c r="Y109" s="73">
        <v>14</v>
      </c>
      <c r="Z109" s="73">
        <v>15</v>
      </c>
      <c r="AA109" s="73">
        <v>16</v>
      </c>
      <c r="AB109" s="73">
        <v>17</v>
      </c>
      <c r="AC109" s="73">
        <v>18</v>
      </c>
    </row>
    <row r="110" spans="2:29" x14ac:dyDescent="0.2">
      <c r="K110" s="77" t="s">
        <v>81</v>
      </c>
      <c r="L110" s="73">
        <v>2</v>
      </c>
      <c r="M110" s="73">
        <v>4</v>
      </c>
      <c r="N110" s="73">
        <v>5</v>
      </c>
      <c r="O110" s="73">
        <v>6</v>
      </c>
      <c r="P110" s="73">
        <v>7</v>
      </c>
      <c r="Q110" s="73">
        <v>8</v>
      </c>
      <c r="R110" s="73">
        <v>9</v>
      </c>
      <c r="S110" s="73">
        <v>10</v>
      </c>
      <c r="T110" s="73">
        <v>11</v>
      </c>
      <c r="U110" s="73">
        <v>12</v>
      </c>
      <c r="V110" s="73">
        <v>13</v>
      </c>
      <c r="W110" s="73">
        <v>14</v>
      </c>
      <c r="X110" s="73">
        <v>15</v>
      </c>
      <c r="Y110" s="73">
        <v>16</v>
      </c>
      <c r="Z110" s="73">
        <v>17</v>
      </c>
      <c r="AA110" s="73">
        <v>18</v>
      </c>
      <c r="AB110" s="73">
        <v>19</v>
      </c>
      <c r="AC110" s="73">
        <v>20</v>
      </c>
    </row>
    <row r="111" spans="2:29" x14ac:dyDescent="0.2">
      <c r="L111" s="73">
        <v>3</v>
      </c>
      <c r="M111" s="73">
        <v>6</v>
      </c>
      <c r="N111" s="73">
        <v>7</v>
      </c>
      <c r="O111" s="73">
        <v>8</v>
      </c>
      <c r="P111" s="73">
        <v>9</v>
      </c>
      <c r="Q111" s="73">
        <v>10</v>
      </c>
      <c r="R111" s="73">
        <v>11</v>
      </c>
      <c r="S111" s="73">
        <v>12</v>
      </c>
      <c r="T111" s="73">
        <v>13</v>
      </c>
      <c r="U111" s="73">
        <v>14</v>
      </c>
      <c r="V111" s="73">
        <v>15</v>
      </c>
      <c r="W111" s="73">
        <v>16</v>
      </c>
      <c r="X111" s="73">
        <v>17</v>
      </c>
      <c r="Y111" s="73">
        <v>18</v>
      </c>
      <c r="Z111" s="73">
        <v>19</v>
      </c>
      <c r="AA111" s="73">
        <v>20</v>
      </c>
      <c r="AB111" s="73">
        <v>21</v>
      </c>
      <c r="AC111" s="73">
        <v>22</v>
      </c>
    </row>
    <row r="112" spans="2:29" x14ac:dyDescent="0.2">
      <c r="L112" s="73">
        <v>4</v>
      </c>
      <c r="M112" s="73">
        <v>8</v>
      </c>
      <c r="N112" s="73">
        <v>9</v>
      </c>
      <c r="O112" s="73">
        <v>10</v>
      </c>
      <c r="P112" s="73">
        <v>11</v>
      </c>
      <c r="Q112" s="73">
        <v>12</v>
      </c>
      <c r="R112" s="73">
        <v>13</v>
      </c>
      <c r="S112" s="73">
        <v>14</v>
      </c>
      <c r="T112" s="73">
        <v>15</v>
      </c>
      <c r="U112" s="73">
        <v>16</v>
      </c>
      <c r="V112" s="73">
        <v>17</v>
      </c>
      <c r="W112" s="73">
        <v>18</v>
      </c>
      <c r="X112" s="73">
        <v>19</v>
      </c>
      <c r="Y112" s="73">
        <v>20</v>
      </c>
      <c r="Z112" s="73">
        <v>21</v>
      </c>
      <c r="AA112" s="73">
        <v>22</v>
      </c>
      <c r="AB112" s="73">
        <v>23</v>
      </c>
      <c r="AC112" s="73">
        <v>24</v>
      </c>
    </row>
    <row r="113" spans="2:29" x14ac:dyDescent="0.2">
      <c r="L113" s="73">
        <v>5</v>
      </c>
      <c r="M113" s="73">
        <v>10</v>
      </c>
      <c r="N113" s="73">
        <v>11</v>
      </c>
      <c r="O113" s="73">
        <v>12</v>
      </c>
      <c r="P113" s="73">
        <v>13</v>
      </c>
      <c r="Q113" s="73">
        <v>14</v>
      </c>
      <c r="R113" s="73">
        <v>15</v>
      </c>
      <c r="S113" s="73">
        <v>16</v>
      </c>
      <c r="T113" s="73">
        <v>17</v>
      </c>
      <c r="U113" s="73">
        <v>18</v>
      </c>
      <c r="V113" s="73">
        <v>19</v>
      </c>
      <c r="W113" s="73">
        <v>20</v>
      </c>
      <c r="X113" s="73">
        <v>21</v>
      </c>
      <c r="Y113" s="73">
        <v>22</v>
      </c>
      <c r="Z113" s="73">
        <v>23</v>
      </c>
      <c r="AA113" s="73">
        <v>24</v>
      </c>
      <c r="AB113" s="73">
        <v>25</v>
      </c>
      <c r="AC113" s="73">
        <v>26</v>
      </c>
    </row>
    <row r="114" spans="2:29" x14ac:dyDescent="0.2">
      <c r="L114" s="73">
        <v>6</v>
      </c>
      <c r="M114" s="73">
        <v>12</v>
      </c>
      <c r="N114" s="73">
        <v>13</v>
      </c>
      <c r="O114" s="73">
        <v>14</v>
      </c>
      <c r="P114" s="73">
        <v>15</v>
      </c>
      <c r="Q114" s="73">
        <v>16</v>
      </c>
      <c r="R114" s="73">
        <v>17</v>
      </c>
      <c r="S114" s="73">
        <v>18</v>
      </c>
      <c r="T114" s="73">
        <v>19</v>
      </c>
      <c r="U114" s="73">
        <v>20</v>
      </c>
      <c r="V114" s="73">
        <v>21</v>
      </c>
      <c r="W114" s="73">
        <v>22</v>
      </c>
      <c r="X114" s="73">
        <v>23</v>
      </c>
      <c r="Y114" s="73">
        <v>24</v>
      </c>
      <c r="Z114" s="73">
        <v>25</v>
      </c>
      <c r="AA114" s="73">
        <v>26</v>
      </c>
      <c r="AB114" s="73">
        <v>27</v>
      </c>
      <c r="AC114" s="73">
        <v>28</v>
      </c>
    </row>
    <row r="115" spans="2:29" x14ac:dyDescent="0.2">
      <c r="L115" s="73">
        <v>7</v>
      </c>
      <c r="M115" s="73">
        <v>14</v>
      </c>
      <c r="N115" s="73">
        <v>15</v>
      </c>
      <c r="O115" s="73">
        <v>16</v>
      </c>
      <c r="P115" s="73">
        <v>17</v>
      </c>
      <c r="Q115" s="73">
        <v>18</v>
      </c>
      <c r="R115" s="73">
        <v>19</v>
      </c>
      <c r="S115" s="73">
        <v>20</v>
      </c>
      <c r="T115" s="73">
        <v>21</v>
      </c>
      <c r="U115" s="73">
        <v>22</v>
      </c>
      <c r="V115" s="73">
        <v>23</v>
      </c>
      <c r="W115" s="73">
        <v>24</v>
      </c>
      <c r="X115" s="73">
        <v>25</v>
      </c>
      <c r="Y115" s="73">
        <v>26</v>
      </c>
      <c r="Z115" s="73">
        <v>27</v>
      </c>
      <c r="AA115" s="73">
        <v>28</v>
      </c>
      <c r="AB115" s="73">
        <v>29</v>
      </c>
      <c r="AC115" s="73">
        <v>30</v>
      </c>
    </row>
    <row r="116" spans="2:29" x14ac:dyDescent="0.2">
      <c r="L116" s="73">
        <v>8</v>
      </c>
      <c r="M116" s="73">
        <v>16</v>
      </c>
      <c r="N116" s="73">
        <v>17</v>
      </c>
      <c r="O116" s="73">
        <v>18</v>
      </c>
      <c r="P116" s="73">
        <v>19</v>
      </c>
      <c r="Q116" s="73">
        <v>20</v>
      </c>
      <c r="R116" s="73">
        <v>21</v>
      </c>
      <c r="S116" s="73">
        <v>22</v>
      </c>
      <c r="T116" s="73">
        <v>23</v>
      </c>
      <c r="U116" s="73">
        <v>24</v>
      </c>
      <c r="V116" s="73">
        <v>25</v>
      </c>
      <c r="W116" s="73">
        <v>26</v>
      </c>
      <c r="X116" s="73">
        <v>27</v>
      </c>
      <c r="Y116" s="73">
        <v>28</v>
      </c>
      <c r="Z116" s="73">
        <v>29</v>
      </c>
      <c r="AA116" s="73">
        <v>30</v>
      </c>
      <c r="AB116" s="73">
        <v>31</v>
      </c>
      <c r="AC116" s="73">
        <v>32</v>
      </c>
    </row>
    <row r="117" spans="2:29" x14ac:dyDescent="0.2">
      <c r="L117" s="73">
        <v>9</v>
      </c>
      <c r="M117" s="73">
        <v>18</v>
      </c>
      <c r="N117" s="73">
        <v>19</v>
      </c>
      <c r="O117" s="73">
        <v>20</v>
      </c>
      <c r="P117" s="73">
        <v>21</v>
      </c>
      <c r="Q117" s="73">
        <v>22</v>
      </c>
      <c r="R117" s="73">
        <v>23</v>
      </c>
      <c r="S117" s="73">
        <v>24</v>
      </c>
      <c r="T117" s="73">
        <v>25</v>
      </c>
      <c r="U117" s="73">
        <v>26</v>
      </c>
      <c r="V117" s="73">
        <v>27</v>
      </c>
      <c r="W117" s="73">
        <v>28</v>
      </c>
      <c r="X117" s="73">
        <v>29</v>
      </c>
      <c r="Y117" s="73">
        <v>30</v>
      </c>
      <c r="Z117" s="73">
        <v>31</v>
      </c>
      <c r="AA117" s="73">
        <v>32</v>
      </c>
      <c r="AB117" s="73">
        <v>33</v>
      </c>
      <c r="AC117" s="73">
        <v>34</v>
      </c>
    </row>
    <row r="118" spans="2:29" x14ac:dyDescent="0.2">
      <c r="L118" s="73">
        <v>10</v>
      </c>
      <c r="M118" s="73">
        <v>20</v>
      </c>
      <c r="N118" s="73">
        <v>21</v>
      </c>
      <c r="O118" s="73">
        <v>22</v>
      </c>
      <c r="P118" s="73">
        <v>23</v>
      </c>
      <c r="Q118" s="73">
        <v>24</v>
      </c>
      <c r="R118" s="73">
        <v>25</v>
      </c>
      <c r="S118" s="73">
        <v>26</v>
      </c>
      <c r="T118" s="73">
        <v>27</v>
      </c>
      <c r="U118" s="73">
        <v>28</v>
      </c>
      <c r="V118" s="73">
        <v>29</v>
      </c>
      <c r="W118" s="73">
        <v>30</v>
      </c>
      <c r="X118" s="73">
        <v>31</v>
      </c>
      <c r="Y118" s="73">
        <v>32</v>
      </c>
      <c r="Z118" s="73">
        <v>33</v>
      </c>
      <c r="AA118" s="73">
        <v>34</v>
      </c>
      <c r="AB118" s="73">
        <v>35</v>
      </c>
      <c r="AC118" s="73">
        <v>36</v>
      </c>
    </row>
    <row r="119" spans="2:29" x14ac:dyDescent="0.2">
      <c r="L119" s="73">
        <v>11</v>
      </c>
      <c r="M119" s="73">
        <v>22</v>
      </c>
      <c r="N119" s="73">
        <v>23</v>
      </c>
      <c r="O119" s="73">
        <v>24</v>
      </c>
      <c r="P119" s="73">
        <v>25</v>
      </c>
      <c r="Q119" s="73">
        <v>26</v>
      </c>
      <c r="R119" s="73">
        <v>27</v>
      </c>
      <c r="S119" s="73">
        <v>28</v>
      </c>
      <c r="T119" s="73">
        <v>29</v>
      </c>
      <c r="U119" s="73">
        <v>30</v>
      </c>
      <c r="V119" s="73">
        <v>31</v>
      </c>
      <c r="W119" s="73">
        <v>32</v>
      </c>
      <c r="X119" s="73">
        <v>33</v>
      </c>
      <c r="Y119" s="73">
        <v>34</v>
      </c>
      <c r="Z119" s="73">
        <v>35</v>
      </c>
      <c r="AA119" s="73">
        <v>36</v>
      </c>
      <c r="AB119" s="73">
        <v>37</v>
      </c>
      <c r="AC119" s="73">
        <v>38</v>
      </c>
    </row>
    <row r="120" spans="2:29" x14ac:dyDescent="0.2">
      <c r="L120" s="73">
        <v>12</v>
      </c>
      <c r="M120" s="73">
        <v>24</v>
      </c>
      <c r="N120" s="73">
        <v>25</v>
      </c>
      <c r="O120" s="73">
        <v>26</v>
      </c>
      <c r="P120" s="73">
        <v>27</v>
      </c>
      <c r="Q120" s="73">
        <v>28</v>
      </c>
      <c r="R120" s="73">
        <v>29</v>
      </c>
      <c r="S120" s="73">
        <v>30</v>
      </c>
      <c r="T120" s="73">
        <v>31</v>
      </c>
      <c r="U120" s="73">
        <v>32</v>
      </c>
      <c r="V120" s="73">
        <v>33</v>
      </c>
      <c r="W120" s="73">
        <v>34</v>
      </c>
      <c r="X120" s="73">
        <v>35</v>
      </c>
      <c r="Y120" s="73">
        <v>36</v>
      </c>
      <c r="Z120" s="73">
        <v>37</v>
      </c>
      <c r="AA120" s="73">
        <v>38</v>
      </c>
      <c r="AB120" s="73">
        <v>39</v>
      </c>
      <c r="AC120" s="73">
        <v>40</v>
      </c>
    </row>
    <row r="121" spans="2:29" x14ac:dyDescent="0.2">
      <c r="L121" s="73">
        <v>13</v>
      </c>
      <c r="M121" s="73">
        <v>26</v>
      </c>
      <c r="N121" s="73">
        <v>27</v>
      </c>
      <c r="O121" s="73">
        <v>28</v>
      </c>
      <c r="P121" s="73">
        <v>29</v>
      </c>
      <c r="Q121" s="73">
        <v>30</v>
      </c>
      <c r="R121" s="73">
        <v>31</v>
      </c>
      <c r="S121" s="73">
        <v>32</v>
      </c>
      <c r="T121" s="73">
        <v>33</v>
      </c>
      <c r="U121" s="73">
        <v>34</v>
      </c>
      <c r="V121" s="73">
        <v>35</v>
      </c>
      <c r="W121" s="73">
        <v>36</v>
      </c>
      <c r="X121" s="73">
        <v>37</v>
      </c>
      <c r="Y121" s="73">
        <v>38</v>
      </c>
      <c r="Z121" s="73">
        <v>39</v>
      </c>
      <c r="AA121" s="73">
        <v>40</v>
      </c>
      <c r="AB121" s="73">
        <v>41</v>
      </c>
      <c r="AC121" s="73">
        <v>42</v>
      </c>
    </row>
    <row r="122" spans="2:29" x14ac:dyDescent="0.2">
      <c r="L122" s="73">
        <v>14</v>
      </c>
      <c r="M122" s="73">
        <v>28</v>
      </c>
      <c r="N122" s="73">
        <v>29</v>
      </c>
      <c r="O122" s="73">
        <v>30</v>
      </c>
      <c r="P122" s="73">
        <v>31</v>
      </c>
      <c r="Q122" s="73">
        <v>32</v>
      </c>
      <c r="R122" s="73">
        <v>33</v>
      </c>
      <c r="S122" s="73">
        <v>34</v>
      </c>
      <c r="T122" s="73">
        <v>35</v>
      </c>
      <c r="U122" s="73">
        <v>36</v>
      </c>
      <c r="V122" s="73">
        <v>37</v>
      </c>
      <c r="W122" s="73">
        <v>38</v>
      </c>
      <c r="X122" s="73">
        <v>39</v>
      </c>
      <c r="Y122" s="73">
        <v>40</v>
      </c>
      <c r="Z122" s="73">
        <v>41</v>
      </c>
      <c r="AA122" s="73">
        <v>42</v>
      </c>
      <c r="AB122" s="73">
        <v>43</v>
      </c>
      <c r="AC122" s="73">
        <v>44</v>
      </c>
    </row>
    <row r="123" spans="2:29" x14ac:dyDescent="0.2">
      <c r="L123" s="73">
        <v>15</v>
      </c>
      <c r="M123" s="73">
        <v>30</v>
      </c>
      <c r="N123" s="73">
        <v>31</v>
      </c>
      <c r="O123" s="73">
        <v>32</v>
      </c>
      <c r="P123" s="73">
        <v>33</v>
      </c>
      <c r="Q123" s="73">
        <v>34</v>
      </c>
      <c r="R123" s="73">
        <v>35</v>
      </c>
      <c r="S123" s="73">
        <v>36</v>
      </c>
      <c r="T123" s="73">
        <v>37</v>
      </c>
      <c r="U123" s="73">
        <v>38</v>
      </c>
      <c r="V123" s="73">
        <v>39</v>
      </c>
      <c r="W123" s="73">
        <v>40</v>
      </c>
      <c r="X123" s="73">
        <v>41</v>
      </c>
      <c r="Y123" s="73">
        <v>42</v>
      </c>
      <c r="Z123" s="73">
        <v>43</v>
      </c>
      <c r="AA123" s="73">
        <v>44</v>
      </c>
      <c r="AB123" s="73">
        <v>45</v>
      </c>
      <c r="AC123" s="73">
        <v>46</v>
      </c>
    </row>
    <row r="124" spans="2:29" x14ac:dyDescent="0.2">
      <c r="B124" s="61" t="s">
        <v>115</v>
      </c>
      <c r="L124" s="73">
        <v>16</v>
      </c>
      <c r="M124" s="73">
        <v>32</v>
      </c>
      <c r="N124" s="73">
        <v>33</v>
      </c>
      <c r="O124" s="73">
        <v>34</v>
      </c>
      <c r="P124" s="73">
        <v>35</v>
      </c>
      <c r="Q124" s="73">
        <v>36</v>
      </c>
      <c r="R124" s="73">
        <v>37</v>
      </c>
      <c r="S124" s="73">
        <v>38</v>
      </c>
      <c r="T124" s="73">
        <v>39</v>
      </c>
      <c r="U124" s="73">
        <v>40</v>
      </c>
      <c r="V124" s="73">
        <v>41</v>
      </c>
      <c r="W124" s="73">
        <v>42</v>
      </c>
      <c r="X124" s="73">
        <v>43</v>
      </c>
      <c r="Y124" s="73">
        <v>44</v>
      </c>
      <c r="Z124" s="73">
        <v>45</v>
      </c>
      <c r="AA124" s="73">
        <v>46</v>
      </c>
      <c r="AB124" s="73">
        <v>47</v>
      </c>
      <c r="AC124" s="73">
        <v>48</v>
      </c>
    </row>
    <row r="125" spans="2:29" x14ac:dyDescent="0.2">
      <c r="L125" s="73">
        <v>17</v>
      </c>
      <c r="M125" s="73">
        <v>34</v>
      </c>
      <c r="N125" s="73">
        <v>35</v>
      </c>
      <c r="O125" s="73">
        <v>36</v>
      </c>
      <c r="P125" s="73">
        <v>37</v>
      </c>
      <c r="Q125" s="73">
        <v>38</v>
      </c>
      <c r="R125" s="73">
        <v>39</v>
      </c>
      <c r="S125" s="73">
        <v>40</v>
      </c>
      <c r="T125" s="73">
        <v>41</v>
      </c>
      <c r="U125" s="73">
        <v>42</v>
      </c>
      <c r="V125" s="73">
        <v>43</v>
      </c>
      <c r="W125" s="73">
        <v>44</v>
      </c>
      <c r="X125" s="73">
        <v>45</v>
      </c>
      <c r="Y125" s="73">
        <v>46</v>
      </c>
      <c r="Z125" s="73">
        <v>47</v>
      </c>
      <c r="AA125" s="73">
        <v>48</v>
      </c>
      <c r="AB125" s="73">
        <v>49</v>
      </c>
      <c r="AC125" s="73">
        <v>50</v>
      </c>
    </row>
    <row r="126" spans="2:29" x14ac:dyDescent="0.2">
      <c r="L126" s="73">
        <v>18</v>
      </c>
      <c r="M126" s="73">
        <v>36</v>
      </c>
      <c r="N126" s="73">
        <v>37</v>
      </c>
      <c r="O126" s="73">
        <v>38</v>
      </c>
      <c r="P126" s="73">
        <v>39</v>
      </c>
      <c r="Q126" s="73">
        <v>40</v>
      </c>
      <c r="R126" s="73">
        <v>41</v>
      </c>
      <c r="S126" s="73">
        <v>42</v>
      </c>
      <c r="T126" s="73">
        <v>43</v>
      </c>
      <c r="U126" s="73">
        <v>44</v>
      </c>
      <c r="V126" s="73">
        <v>45</v>
      </c>
      <c r="W126" s="73">
        <v>46</v>
      </c>
      <c r="X126" s="73">
        <v>47</v>
      </c>
      <c r="Y126" s="73">
        <v>48</v>
      </c>
      <c r="Z126" s="73">
        <v>49</v>
      </c>
      <c r="AA126" s="73">
        <v>50</v>
      </c>
      <c r="AB126" s="73">
        <v>51</v>
      </c>
      <c r="AC126" s="73">
        <v>52</v>
      </c>
    </row>
    <row r="127" spans="2:29" x14ac:dyDescent="0.2">
      <c r="L127" s="61" t="s">
        <v>114</v>
      </c>
    </row>
  </sheetData>
  <scenarios current="0">
    <scenario name="Trial1" count="1" user="Bhavana Kamal" comment="Created by Bhavana Kamal on 9/10/2020">
      <inputCells r="E40" val="52"/>
    </scenario>
  </scenarios>
  <conditionalFormatting sqref="E40">
    <cfRule type="cellIs" dxfId="13" priority="18" operator="greaterThan">
      <formula>$G$40</formula>
    </cfRule>
  </conditionalFormatting>
  <conditionalFormatting sqref="E41">
    <cfRule type="cellIs" dxfId="12" priority="19" operator="greaterThan">
      <formula>$G$41</formula>
    </cfRule>
  </conditionalFormatting>
  <conditionalFormatting sqref="M80:AC98">
    <cfRule type="cellIs" dxfId="11" priority="17" operator="equal">
      <formula>$G$40</formula>
    </cfRule>
  </conditionalFormatting>
  <conditionalFormatting sqref="M108:AC126">
    <cfRule type="cellIs" dxfId="10" priority="16" operator="equal">
      <formula>$G$41</formula>
    </cfRule>
  </conditionalFormatting>
  <conditionalFormatting sqref="E70">
    <cfRule type="cellIs" dxfId="9" priority="14" operator="greaterThan">
      <formula>60</formula>
    </cfRule>
  </conditionalFormatting>
  <conditionalFormatting sqref="E71:E81 E92:E98">
    <cfRule type="cellIs" dxfId="8" priority="12" operator="greaterThan">
      <formula>#REF!</formula>
    </cfRule>
  </conditionalFormatting>
  <conditionalFormatting sqref="F71:F81 F92:F98">
    <cfRule type="cellIs" dxfId="7" priority="11" operator="greaterThan">
      <formula>#REF!</formula>
    </cfRule>
  </conditionalFormatting>
  <conditionalFormatting sqref="D71">
    <cfRule type="expression" dxfId="6" priority="9">
      <formula>"AND((E88 &lt;= G70), (F88 &lt;= H70) , (D88=max(D$$75:$D$85)))"</formula>
    </cfRule>
  </conditionalFormatting>
  <conditionalFormatting sqref="D92:D98">
    <cfRule type="top10" dxfId="5" priority="3" rank="1"/>
  </conditionalFormatting>
  <conditionalFormatting sqref="E71:E81">
    <cfRule type="cellIs" dxfId="4" priority="2" operator="greaterThan">
      <formula>$G$40</formula>
    </cfRule>
  </conditionalFormatting>
  <conditionalFormatting sqref="F71:F81">
    <cfRule type="cellIs" dxfId="3" priority="1" operator="greaterThan">
      <formula>$G$41</formula>
    </cfRule>
  </conditionalFormatting>
  <dataValidations count="2">
    <dataValidation type="custom" allowBlank="1" showErrorMessage="1" errorTitle="Maximum Produce Reached" error="Please input a number less than or equal to 18 for Oak Production Plan" promptTitle="Maximum capacity reached" prompt="Please input a number less than or equal to 18 for Oak Production Plan." sqref="C31" xr:uid="{854808B0-1AC4-4346-9DE7-C48927C07167}">
      <formula1>AND(C31&gt;=0,C31&lt;=E31)</formula1>
    </dataValidation>
    <dataValidation allowBlank="1" showInputMessage="1" showErrorMessage="1" errorTitle="Maximum Produce Reached" error="Please input a number less than or equal to 16 for Pine Production plan." sqref="C32" xr:uid="{F0A17195-8015-1F4F-8917-C0BFFC1357A1}"/>
  </dataValidations>
  <pageMargins left="0.7" right="0.7" top="0.75" bottom="0.75" header="0.3" footer="0.3"/>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N25"/>
  <sheetViews>
    <sheetView workbookViewId="0">
      <selection activeCell="H23" sqref="H23"/>
    </sheetView>
  </sheetViews>
  <sheetFormatPr baseColWidth="10" defaultColWidth="8.83203125" defaultRowHeight="16" x14ac:dyDescent="0.2"/>
  <cols>
    <col min="2" max="2" width="23.5" bestFit="1" customWidth="1"/>
    <col min="3" max="3" width="24.83203125" bestFit="1" customWidth="1"/>
    <col min="4" max="4" width="5.6640625" bestFit="1" customWidth="1"/>
    <col min="5" max="5" width="5.1640625" bestFit="1" customWidth="1"/>
  </cols>
  <sheetData>
    <row r="2" spans="2:14" x14ac:dyDescent="0.2">
      <c r="D2" s="58" t="s">
        <v>44</v>
      </c>
      <c r="E2" s="58" t="s">
        <v>45</v>
      </c>
    </row>
    <row r="3" spans="2:14" x14ac:dyDescent="0.2">
      <c r="B3" t="s">
        <v>46</v>
      </c>
      <c r="D3" s="59"/>
      <c r="E3" s="59"/>
    </row>
    <row r="4" spans="2:14" x14ac:dyDescent="0.2">
      <c r="B4" s="60" t="s">
        <v>47</v>
      </c>
      <c r="C4" t="s">
        <v>48</v>
      </c>
      <c r="D4" s="59">
        <v>1</v>
      </c>
      <c r="E4" s="59">
        <v>1</v>
      </c>
      <c r="G4" s="67" t="s">
        <v>77</v>
      </c>
      <c r="H4" s="67"/>
      <c r="I4" s="67"/>
      <c r="J4" s="67"/>
      <c r="K4" s="67"/>
      <c r="L4" s="67"/>
      <c r="M4" s="67"/>
      <c r="N4" s="67"/>
    </row>
    <row r="5" spans="2:14" x14ac:dyDescent="0.2">
      <c r="B5" s="60"/>
      <c r="C5" t="s">
        <v>49</v>
      </c>
      <c r="D5" s="59">
        <v>1</v>
      </c>
      <c r="E5" s="64">
        <v>0</v>
      </c>
      <c r="G5" s="67" t="s">
        <v>78</v>
      </c>
      <c r="H5" s="67"/>
      <c r="I5" s="67"/>
      <c r="J5" s="67"/>
      <c r="K5" s="67"/>
      <c r="L5" s="67"/>
      <c r="M5" s="67"/>
      <c r="N5" s="67"/>
    </row>
    <row r="6" spans="2:14" x14ac:dyDescent="0.2">
      <c r="B6" s="60" t="s">
        <v>50</v>
      </c>
      <c r="C6" t="s">
        <v>48</v>
      </c>
      <c r="D6" s="59">
        <v>1</v>
      </c>
      <c r="E6" s="59">
        <v>1</v>
      </c>
      <c r="G6" s="67" t="s">
        <v>79</v>
      </c>
      <c r="H6" s="67"/>
      <c r="I6" s="67"/>
      <c r="J6" s="67"/>
      <c r="K6" s="67"/>
      <c r="L6" s="67"/>
      <c r="M6" s="67"/>
      <c r="N6" s="67"/>
    </row>
    <row r="7" spans="2:14" x14ac:dyDescent="0.2">
      <c r="C7" t="s">
        <v>51</v>
      </c>
      <c r="D7" s="59">
        <v>1</v>
      </c>
      <c r="E7" s="65">
        <v>0</v>
      </c>
      <c r="G7" s="67"/>
      <c r="H7" s="67"/>
      <c r="I7" s="67"/>
      <c r="J7" s="67"/>
      <c r="K7" s="67"/>
      <c r="L7" s="67"/>
      <c r="M7" s="67"/>
      <c r="N7" s="67"/>
    </row>
    <row r="8" spans="2:14" x14ac:dyDescent="0.2">
      <c r="B8" s="60"/>
      <c r="C8" t="s">
        <v>52</v>
      </c>
      <c r="D8" s="59">
        <v>3</v>
      </c>
      <c r="E8" s="59">
        <v>3</v>
      </c>
    </row>
    <row r="9" spans="2:14" x14ac:dyDescent="0.2">
      <c r="B9" t="s">
        <v>53</v>
      </c>
      <c r="D9" s="59"/>
      <c r="E9" s="59"/>
    </row>
    <row r="10" spans="2:14" x14ac:dyDescent="0.2">
      <c r="B10" s="60" t="s">
        <v>54</v>
      </c>
      <c r="C10" t="s">
        <v>55</v>
      </c>
      <c r="D10" s="59">
        <v>1</v>
      </c>
      <c r="E10" s="59">
        <v>1</v>
      </c>
    </row>
    <row r="11" spans="2:14" x14ac:dyDescent="0.2">
      <c r="B11" s="60" t="s">
        <v>56</v>
      </c>
      <c r="C11" t="s">
        <v>57</v>
      </c>
      <c r="D11" s="59">
        <v>2</v>
      </c>
      <c r="E11" s="59">
        <v>2</v>
      </c>
    </row>
    <row r="12" spans="2:14" x14ac:dyDescent="0.2">
      <c r="C12" t="s">
        <v>58</v>
      </c>
      <c r="D12" s="59">
        <v>1</v>
      </c>
      <c r="E12" s="59">
        <v>1</v>
      </c>
    </row>
    <row r="13" spans="2:14" x14ac:dyDescent="0.2">
      <c r="B13" s="60"/>
      <c r="C13" t="s">
        <v>59</v>
      </c>
      <c r="D13" s="59">
        <v>1</v>
      </c>
      <c r="E13" s="59">
        <v>1</v>
      </c>
    </row>
    <row r="14" spans="2:14" x14ac:dyDescent="0.2">
      <c r="B14" s="60"/>
      <c r="C14" t="s">
        <v>60</v>
      </c>
      <c r="D14" s="59">
        <v>1</v>
      </c>
      <c r="E14" s="59">
        <v>1</v>
      </c>
    </row>
    <row r="15" spans="2:14" x14ac:dyDescent="0.2">
      <c r="B15" t="s">
        <v>61</v>
      </c>
      <c r="D15" s="59"/>
      <c r="E15" s="59">
        <v>1</v>
      </c>
      <c r="F15" s="66"/>
    </row>
    <row r="16" spans="2:14" x14ac:dyDescent="0.2">
      <c r="B16" s="60" t="s">
        <v>62</v>
      </c>
      <c r="C16" t="s">
        <v>63</v>
      </c>
      <c r="D16" s="59">
        <v>1</v>
      </c>
      <c r="E16" s="59">
        <v>1</v>
      </c>
    </row>
    <row r="17" spans="2:6" x14ac:dyDescent="0.2">
      <c r="C17" s="61" t="s">
        <v>64</v>
      </c>
      <c r="D17" s="59"/>
      <c r="E17" s="59">
        <v>3</v>
      </c>
      <c r="F17" s="66"/>
    </row>
    <row r="18" spans="2:6" x14ac:dyDescent="0.2">
      <c r="B18" s="60" t="s">
        <v>65</v>
      </c>
      <c r="C18" t="s">
        <v>66</v>
      </c>
      <c r="D18" s="59">
        <v>1</v>
      </c>
      <c r="E18" s="59">
        <v>1</v>
      </c>
    </row>
    <row r="19" spans="2:6" x14ac:dyDescent="0.2">
      <c r="B19" t="s">
        <v>67</v>
      </c>
      <c r="D19" s="59"/>
      <c r="E19" s="59"/>
    </row>
    <row r="20" spans="2:6" x14ac:dyDescent="0.2">
      <c r="B20" s="60" t="s">
        <v>68</v>
      </c>
      <c r="C20" t="s">
        <v>69</v>
      </c>
      <c r="D20" s="59">
        <v>1</v>
      </c>
      <c r="E20" s="59">
        <v>1</v>
      </c>
    </row>
    <row r="21" spans="2:6" x14ac:dyDescent="0.2">
      <c r="B21" s="60" t="s">
        <v>70</v>
      </c>
      <c r="C21" t="s">
        <v>71</v>
      </c>
      <c r="D21" s="59">
        <v>1</v>
      </c>
      <c r="E21" s="59">
        <v>1</v>
      </c>
    </row>
    <row r="22" spans="2:6" x14ac:dyDescent="0.2">
      <c r="B22" s="60" t="s">
        <v>72</v>
      </c>
      <c r="C22" s="62" t="s">
        <v>73</v>
      </c>
      <c r="D22" s="59"/>
      <c r="E22" s="59"/>
    </row>
    <row r="23" spans="2:6" x14ac:dyDescent="0.2">
      <c r="B23" s="60" t="s">
        <v>74</v>
      </c>
      <c r="D23" s="59">
        <v>4</v>
      </c>
      <c r="E23" s="59">
        <v>6</v>
      </c>
      <c r="F23" s="66"/>
    </row>
    <row r="24" spans="2:6" x14ac:dyDescent="0.2">
      <c r="B24" t="s">
        <v>75</v>
      </c>
      <c r="D24" s="58">
        <v>4</v>
      </c>
      <c r="E24" s="58">
        <v>4</v>
      </c>
    </row>
    <row r="25" spans="2:6" x14ac:dyDescent="0.2">
      <c r="C25" s="60" t="s">
        <v>76</v>
      </c>
      <c r="D25" s="59">
        <f>SUM(D3:D24)</f>
        <v>25</v>
      </c>
      <c r="E25" s="63">
        <f>SUM(E3:E24)</f>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28</vt:i4>
      </vt:variant>
    </vt:vector>
  </HeadingPairs>
  <TitlesOfParts>
    <vt:vector size="33" baseType="lpstr">
      <vt:lpstr>Read Me</vt:lpstr>
      <vt:lpstr>MODEL</vt:lpstr>
      <vt:lpstr>Base Values</vt:lpstr>
      <vt:lpstr>Scenario Manager</vt:lpstr>
      <vt:lpstr>SCORE</vt:lpstr>
      <vt:lpstr>MODEL!Machine_capacity_Step_1</vt:lpstr>
      <vt:lpstr>'Read Me'!Machine_capacity_Step_1</vt:lpstr>
      <vt:lpstr>MODEL!MAchine_Capacity_Step_2</vt:lpstr>
      <vt:lpstr>'Read Me'!MAchine_Capacity_Step_2</vt:lpstr>
      <vt:lpstr>MODEL!Oak_Delivery_Max</vt:lpstr>
      <vt:lpstr>'Read Me'!Oak_Delivery_Max</vt:lpstr>
      <vt:lpstr>MODEL!Pine_Delivery_Max</vt:lpstr>
      <vt:lpstr>'Read Me'!Pine_Delivery_Max</vt:lpstr>
      <vt:lpstr>MODEL!Purchase_Price_OAK</vt:lpstr>
      <vt:lpstr>'Read Me'!Purchase_Price_OAK</vt:lpstr>
      <vt:lpstr>MODEL!Purchase_Price_Pine</vt:lpstr>
      <vt:lpstr>'Read Me'!Purchase_Price_Pine</vt:lpstr>
      <vt:lpstr>MODEL!Selling_Price_OAK</vt:lpstr>
      <vt:lpstr>'Read Me'!Selling_Price_OAK</vt:lpstr>
      <vt:lpstr>MODEL!Selling_Price_Pine</vt:lpstr>
      <vt:lpstr>'Read Me'!Selling_Price_Pine</vt:lpstr>
      <vt:lpstr>MODEL!Step_1_Oak</vt:lpstr>
      <vt:lpstr>'Read Me'!Step_1_Oak</vt:lpstr>
      <vt:lpstr>MODEL!Step_1_Pine</vt:lpstr>
      <vt:lpstr>'Read Me'!Step_1_Pine</vt:lpstr>
      <vt:lpstr>MODEL!Step_2_Oak</vt:lpstr>
      <vt:lpstr>'Read Me'!Step_2_Oak</vt:lpstr>
      <vt:lpstr>MODEL!Step_2_Pine</vt:lpstr>
      <vt:lpstr>'Read Me'!Step_2_Pine</vt:lpstr>
      <vt:lpstr>MODEL!Variable_Cost_OAK</vt:lpstr>
      <vt:lpstr>'Read Me'!Variable_Cost_OAK</vt:lpstr>
      <vt:lpstr>MODEL!Variable_Cost_Pine</vt:lpstr>
      <vt:lpstr>'Read Me'!Variable_Cost_Pine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Kamal</dc:creator>
  <cp:lastModifiedBy>Microsoft Office User</cp:lastModifiedBy>
  <dcterms:created xsi:type="dcterms:W3CDTF">2020-09-10T02:29:56Z</dcterms:created>
  <dcterms:modified xsi:type="dcterms:W3CDTF">2020-10-01T06:13:02Z</dcterms:modified>
</cp:coreProperties>
</file>