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Sonal Kshirsagar\Desktop\Data Analytics\ARC Technology\Excel\"/>
    </mc:Choice>
  </mc:AlternateContent>
  <xr:revisionPtr revIDLastSave="0" documentId="8_{9A4AE712-E7C8-4B24-A440-7DF3F2B6CD84}" xr6:coauthVersionLast="47" xr6:coauthVersionMax="47" xr10:uidLastSave="{00000000-0000-0000-0000-000000000000}"/>
  <bookViews>
    <workbookView xWindow="-120" yWindow="-120" windowWidth="20730" windowHeight="11160" firstSheet="1" activeTab="8" xr2:uid="{00000000-000D-0000-FFFF-FFFF00000000}"/>
  </bookViews>
  <sheets>
    <sheet name="Sheet2" sheetId="2" r:id="rId1"/>
    <sheet name="data_basic" sheetId="3" r:id="rId2"/>
    <sheet name="Day-5" sheetId="6" r:id="rId3"/>
    <sheet name="DATA TYPE" sheetId="7" r:id="rId4"/>
    <sheet name="Logical" sheetId="8" r:id="rId5"/>
    <sheet name="Sheet1" sheetId="5" r:id="rId6"/>
    <sheet name="basic_math" sheetId="4" r:id="rId7"/>
    <sheet name="Task 1" sheetId="10" r:id="rId8"/>
    <sheet name="date and time" sheetId="11" r:id="rId9"/>
    <sheet name="And ,OR" sheetId="9" r:id="rId1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11" l="1"/>
  <c r="D8" i="11" s="1"/>
  <c r="D4" i="11"/>
  <c r="D14" i="11" s="1"/>
  <c r="D16" i="11" s="1"/>
  <c r="E22" i="10"/>
  <c r="E20" i="10"/>
  <c r="E16" i="10"/>
  <c r="M9" i="10"/>
  <c r="M7" i="10"/>
  <c r="J15" i="10"/>
  <c r="J16" i="10"/>
  <c r="J17" i="10"/>
  <c r="J18" i="10"/>
  <c r="J19" i="10"/>
  <c r="J14" i="10"/>
  <c r="K6" i="10"/>
  <c r="K7" i="10"/>
  <c r="K8" i="10"/>
  <c r="K9" i="10"/>
  <c r="K10" i="10"/>
  <c r="K5" i="10"/>
  <c r="K7" i="8"/>
  <c r="K8" i="8"/>
  <c r="K9" i="8"/>
  <c r="K10" i="8"/>
  <c r="K11" i="8"/>
  <c r="K6" i="8"/>
  <c r="F18" i="8"/>
  <c r="F22" i="8"/>
  <c r="F20" i="8"/>
  <c r="N7" i="8"/>
  <c r="N8" i="8"/>
  <c r="N9" i="8"/>
  <c r="N10" i="8"/>
  <c r="N11" i="8"/>
  <c r="N6" i="8"/>
  <c r="M7" i="8"/>
  <c r="M8" i="8"/>
  <c r="M9" i="8"/>
  <c r="M10" i="8"/>
  <c r="M11" i="8"/>
  <c r="M6" i="8"/>
  <c r="L7" i="8"/>
  <c r="L8" i="8"/>
  <c r="L9" i="8"/>
  <c r="L10" i="8"/>
  <c r="L11" i="8"/>
  <c r="L6" i="8"/>
  <c r="L1048576" i="8" s="1"/>
  <c r="K26" i="6"/>
  <c r="K24" i="6"/>
  <c r="K22" i="6"/>
  <c r="K20" i="6"/>
  <c r="K18" i="6"/>
  <c r="K16" i="6"/>
  <c r="K14" i="6"/>
  <c r="K12" i="6"/>
  <c r="K10" i="6"/>
  <c r="K4" i="6"/>
  <c r="K8" i="6"/>
  <c r="K6" i="6"/>
  <c r="M13" i="3"/>
  <c r="L13" i="3"/>
  <c r="C1" i="5"/>
  <c r="M2" i="5"/>
  <c r="E52" i="5"/>
  <c r="C52" i="5"/>
  <c r="G23" i="3"/>
  <c r="G24" i="3"/>
  <c r="G25" i="3"/>
  <c r="G26" i="3"/>
  <c r="G27" i="3"/>
  <c r="G28" i="3"/>
  <c r="G22" i="3"/>
  <c r="K5" i="3"/>
  <c r="C30" i="3"/>
  <c r="E29" i="3"/>
  <c r="E24" i="3"/>
  <c r="E25" i="3"/>
  <c r="E26" i="3"/>
  <c r="E27" i="3"/>
  <c r="E28" i="3"/>
  <c r="E23" i="3"/>
  <c r="O6" i="3"/>
  <c r="O7" i="3"/>
  <c r="O8" i="3"/>
  <c r="O9" i="3"/>
  <c r="O10" i="3"/>
  <c r="O5" i="3"/>
  <c r="N6" i="3"/>
  <c r="N7" i="3"/>
  <c r="N8" i="3"/>
  <c r="N9" i="3"/>
  <c r="N10" i="3"/>
  <c r="N5" i="3"/>
  <c r="M6" i="3"/>
  <c r="M7" i="3"/>
  <c r="M8" i="3"/>
  <c r="M9" i="3"/>
  <c r="M10" i="3"/>
  <c r="M5" i="3"/>
  <c r="L6" i="3"/>
  <c r="L7" i="3"/>
  <c r="L8" i="3"/>
  <c r="L9" i="3"/>
  <c r="L10" i="3"/>
  <c r="L5" i="3"/>
  <c r="K6" i="3"/>
  <c r="K7" i="3"/>
  <c r="K8" i="3"/>
  <c r="K9" i="3"/>
  <c r="K10" i="3"/>
  <c r="F15" i="3"/>
  <c r="G15" i="3"/>
  <c r="H15" i="3"/>
  <c r="I15" i="3"/>
  <c r="J15" i="3"/>
  <c r="F14" i="3"/>
  <c r="G14" i="3"/>
  <c r="H14" i="3"/>
  <c r="I14" i="3"/>
  <c r="J14" i="3"/>
  <c r="E15" i="3"/>
  <c r="E14" i="3"/>
  <c r="J6" i="3"/>
  <c r="J7" i="3"/>
  <c r="J8" i="3"/>
  <c r="J9" i="3"/>
  <c r="J10" i="3"/>
  <c r="J5" i="3"/>
  <c r="I6" i="3"/>
  <c r="I7" i="3"/>
  <c r="I8" i="3"/>
  <c r="I9" i="3"/>
  <c r="I10" i="3"/>
  <c r="I5" i="3"/>
  <c r="G11" i="3"/>
  <c r="H11" i="3"/>
  <c r="F11" i="3"/>
  <c r="E11" i="3"/>
  <c r="M11" i="4"/>
  <c r="H11" i="4"/>
  <c r="M6" i="4"/>
  <c r="H6" i="4"/>
  <c r="D12" i="11" l="1"/>
  <c r="H12" i="11" s="1"/>
  <c r="I12" i="11" s="1"/>
  <c r="D10" i="11"/>
  <c r="H14" i="11" l="1"/>
</calcChain>
</file>

<file path=xl/sharedStrings.xml><?xml version="1.0" encoding="utf-8"?>
<sst xmlns="http://schemas.openxmlformats.org/spreadsheetml/2006/main" count="217" uniqueCount="134">
  <si>
    <t>ARC</t>
  </si>
  <si>
    <t>D3</t>
  </si>
  <si>
    <t>D4</t>
  </si>
  <si>
    <t>D5</t>
  </si>
  <si>
    <t>D6</t>
  </si>
  <si>
    <t>E2</t>
  </si>
  <si>
    <t>F2</t>
  </si>
  <si>
    <t>G2</t>
  </si>
  <si>
    <t>H2</t>
  </si>
  <si>
    <t>Col</t>
  </si>
  <si>
    <t>Row</t>
  </si>
  <si>
    <t>3 hour</t>
  </si>
  <si>
    <t xml:space="preserve"> sitting hour</t>
  </si>
  <si>
    <t>1hour</t>
  </si>
  <si>
    <t xml:space="preserve">only recording </t>
  </si>
  <si>
    <t>with recoding prac</t>
  </si>
  <si>
    <t>30 min</t>
  </si>
  <si>
    <t>15 min</t>
  </si>
  <si>
    <t>no recording just prac</t>
  </si>
  <si>
    <t>fail step 1</t>
  </si>
  <si>
    <t>step1</t>
  </si>
  <si>
    <t>step2</t>
  </si>
  <si>
    <t>step3</t>
  </si>
  <si>
    <t>2 gap</t>
  </si>
  <si>
    <t>elephant</t>
  </si>
  <si>
    <t>dmart</t>
  </si>
  <si>
    <t>reliance mart</t>
  </si>
  <si>
    <t>big basket</t>
  </si>
  <si>
    <t>dukan_wala</t>
  </si>
  <si>
    <t>shop_name</t>
  </si>
  <si>
    <t>address</t>
  </si>
  <si>
    <t>bhande plot</t>
  </si>
  <si>
    <t>nandanvan</t>
  </si>
  <si>
    <t>mode</t>
  </si>
  <si>
    <t>offline</t>
  </si>
  <si>
    <t>online</t>
  </si>
  <si>
    <t>outlets</t>
  </si>
  <si>
    <t>customer_count</t>
  </si>
  <si>
    <t>sales</t>
  </si>
  <si>
    <t>employee</t>
  </si>
  <si>
    <t>val1</t>
  </si>
  <si>
    <t>val2</t>
  </si>
  <si>
    <t>Additon</t>
  </si>
  <si>
    <t>div</t>
  </si>
  <si>
    <t>sub</t>
  </si>
  <si>
    <t>vishal mart</t>
  </si>
  <si>
    <t>swiggy</t>
  </si>
  <si>
    <t>jariplot</t>
  </si>
  <si>
    <t>wardhman</t>
  </si>
  <si>
    <t>nagpur</t>
  </si>
  <si>
    <t>Automotive sq, near tp road, 400001</t>
  </si>
  <si>
    <t>sum</t>
  </si>
  <si>
    <t>subtraction</t>
  </si>
  <si>
    <t>Division</t>
  </si>
  <si>
    <t>var1</t>
  </si>
  <si>
    <t>var2</t>
  </si>
  <si>
    <t>multiplication</t>
  </si>
  <si>
    <t>mul</t>
  </si>
  <si>
    <t>sales + Tax</t>
  </si>
  <si>
    <t>Tax</t>
  </si>
  <si>
    <t>sales per outlet</t>
  </si>
  <si>
    <t>min</t>
  </si>
  <si>
    <t>max</t>
  </si>
  <si>
    <t>average</t>
  </si>
  <si>
    <t>rank.avg(asc)</t>
  </si>
  <si>
    <t>rank.avg(dec)</t>
  </si>
  <si>
    <t>rank.eq(asc)</t>
  </si>
  <si>
    <t>Rank</t>
  </si>
  <si>
    <t>rank.eq(desc)</t>
  </si>
  <si>
    <t>Sales</t>
  </si>
  <si>
    <t>totalsales</t>
  </si>
  <si>
    <t>Monthly SIP ammount</t>
  </si>
  <si>
    <t>Annual Interest rate</t>
  </si>
  <si>
    <t xml:space="preserve">Number of years </t>
  </si>
  <si>
    <t xml:space="preserve">    Bhavesh        Ashok      Kshirsagar     8:48</t>
  </si>
  <si>
    <t>Text Data</t>
  </si>
  <si>
    <t>Text function</t>
  </si>
  <si>
    <t>Trim</t>
  </si>
  <si>
    <t>output</t>
  </si>
  <si>
    <t>Bhavesh</t>
  </si>
  <si>
    <t>Bha</t>
  </si>
  <si>
    <t>concat</t>
  </si>
  <si>
    <t>8:35</t>
  </si>
  <si>
    <t>&amp;</t>
  </si>
  <si>
    <t>Bhavesh Ashok Kshirsagar 8:48</t>
  </si>
  <si>
    <t>right</t>
  </si>
  <si>
    <t>left</t>
  </si>
  <si>
    <t>mid</t>
  </si>
  <si>
    <t>UPPER</t>
  </si>
  <si>
    <t>LOWER</t>
  </si>
  <si>
    <t>SUBSTITUTE</t>
  </si>
  <si>
    <t>Bhavesh Ashok Kshirsagar 8:48 OF Bhavesh</t>
  </si>
  <si>
    <t>len</t>
  </si>
  <si>
    <t>General</t>
  </si>
  <si>
    <t>DATA TYPE</t>
  </si>
  <si>
    <t>NUMBER</t>
  </si>
  <si>
    <t>Currency</t>
  </si>
  <si>
    <t>Accounting</t>
  </si>
  <si>
    <t>Short Date</t>
  </si>
  <si>
    <t>Long Date</t>
  </si>
  <si>
    <t>Values</t>
  </si>
  <si>
    <t>Time</t>
  </si>
  <si>
    <t>Percentage</t>
  </si>
  <si>
    <t>Fraction</t>
  </si>
  <si>
    <t>Check value</t>
  </si>
  <si>
    <t>equal(=)</t>
  </si>
  <si>
    <t>&gt;greater than</t>
  </si>
  <si>
    <t>&lt;less than</t>
  </si>
  <si>
    <t>bHHAAveshKSH_22</t>
  </si>
  <si>
    <t>IF</t>
  </si>
  <si>
    <t>10 Example of If Else</t>
  </si>
  <si>
    <t>emp_check</t>
  </si>
  <si>
    <t>kam emp</t>
  </si>
  <si>
    <t>400&lt;</t>
  </si>
  <si>
    <t>thode emp</t>
  </si>
  <si>
    <t>1000&lt;</t>
  </si>
  <si>
    <t>bhot emp</t>
  </si>
  <si>
    <t>1000&gt;</t>
  </si>
  <si>
    <t>nested IF else</t>
  </si>
  <si>
    <t>nested IF</t>
  </si>
  <si>
    <t>sumif=</t>
  </si>
  <si>
    <t>countifs?</t>
  </si>
  <si>
    <t>thode emp hai</t>
  </si>
  <si>
    <t>countif</t>
  </si>
  <si>
    <t>sumifs=?</t>
  </si>
  <si>
    <t>today</t>
  </si>
  <si>
    <t>Date and Time</t>
  </si>
  <si>
    <t>now</t>
  </si>
  <si>
    <t>day</t>
  </si>
  <si>
    <t>month()</t>
  </si>
  <si>
    <t>min()</t>
  </si>
  <si>
    <t>year()</t>
  </si>
  <si>
    <t>datedif</t>
  </si>
  <si>
    <t>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</si>
</sst>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8" formatCode="&quot;₹&quot;\ #,##0.00;[Red]&quot;₹&quot;\ \-#,##0.00"/>
    <numFmt numFmtId="44" formatCode="_ &quot;₹&quot;\ * #,##0.00_ ;_ &quot;₹&quot;\ * \-#,##0.00_ ;_ &quot;₹&quot;\ * &quot;-&quot;??_ ;_ @_ "/>
    <numFmt numFmtId="164" formatCode="&quot;₹&quot;\ #,##0"/>
    <numFmt numFmtId="165" formatCode="&quot;₹&quot;\ #,##0.00"/>
    <numFmt numFmtId="166" formatCode="[$-F800]dddd\,\ mmmm\ dd\,\ yyyy"/>
    <numFmt numFmtId="167" formatCode="[$-F400]h:mm:ss\ AM/PM"/>
    <numFmt numFmtId="168" formatCode="dddd\,dd\/mmmm\ yyyy\,\ hh:mm:ss\ AM/PM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22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0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2" borderId="0" xfId="0" applyFill="1"/>
    <xf numFmtId="0" fontId="0" fillId="5" borderId="0" xfId="0" applyFill="1"/>
    <xf numFmtId="0" fontId="0" fillId="4" borderId="1" xfId="0" applyFill="1" applyBorder="1"/>
    <xf numFmtId="0" fontId="0" fillId="6" borderId="1" xfId="0" applyFill="1" applyBorder="1"/>
    <xf numFmtId="0" fontId="0" fillId="6" borderId="1" xfId="0" applyFill="1" applyBorder="1" applyAlignment="1">
      <alignment wrapText="1"/>
    </xf>
    <xf numFmtId="0" fontId="0" fillId="7" borderId="1" xfId="0" applyFill="1" applyBorder="1"/>
    <xf numFmtId="0" fontId="0" fillId="8" borderId="1" xfId="0" applyFill="1" applyBorder="1"/>
    <xf numFmtId="0" fontId="0" fillId="0" borderId="1" xfId="0" applyBorder="1"/>
    <xf numFmtId="9" fontId="0" fillId="0" borderId="0" xfId="0" applyNumberFormat="1"/>
    <xf numFmtId="0" fontId="0" fillId="9" borderId="1" xfId="0" applyFill="1" applyBorder="1"/>
    <xf numFmtId="0" fontId="0" fillId="10" borderId="1" xfId="0" applyFill="1" applyBorder="1"/>
    <xf numFmtId="164" fontId="0" fillId="0" borderId="0" xfId="0" applyNumberFormat="1"/>
    <xf numFmtId="44" fontId="0" fillId="0" borderId="0" xfId="1" applyFont="1"/>
    <xf numFmtId="44" fontId="0" fillId="0" borderId="0" xfId="0" applyNumberFormat="1"/>
    <xf numFmtId="8" fontId="0" fillId="0" borderId="0" xfId="0" applyNumberFormat="1"/>
    <xf numFmtId="0" fontId="0" fillId="0" borderId="0" xfId="0" quotePrefix="1"/>
    <xf numFmtId="0" fontId="0" fillId="6" borderId="0" xfId="0" applyFill="1"/>
    <xf numFmtId="20" fontId="0" fillId="0" borderId="0" xfId="0" applyNumberFormat="1"/>
    <xf numFmtId="49" fontId="0" fillId="0" borderId="0" xfId="0" applyNumberFormat="1"/>
    <xf numFmtId="0" fontId="0" fillId="11" borderId="1" xfId="0" applyFill="1" applyBorder="1"/>
    <xf numFmtId="0" fontId="0" fillId="0" borderId="2" xfId="0" applyBorder="1"/>
    <xf numFmtId="0" fontId="0" fillId="0" borderId="3" xfId="0" applyBorder="1"/>
    <xf numFmtId="2" fontId="0" fillId="0" borderId="3" xfId="0" applyNumberFormat="1" applyBorder="1"/>
    <xf numFmtId="165" fontId="0" fillId="0" borderId="3" xfId="0" applyNumberFormat="1" applyBorder="1"/>
    <xf numFmtId="44" fontId="0" fillId="0" borderId="3" xfId="0" applyNumberFormat="1" applyBorder="1"/>
    <xf numFmtId="14" fontId="0" fillId="0" borderId="3" xfId="0" applyNumberFormat="1" applyBorder="1"/>
    <xf numFmtId="166" fontId="0" fillId="0" borderId="3" xfId="0" applyNumberFormat="1" applyBorder="1"/>
    <xf numFmtId="167" fontId="0" fillId="0" borderId="3" xfId="0" applyNumberFormat="1" applyBorder="1"/>
    <xf numFmtId="2" fontId="0" fillId="0" borderId="1" xfId="0" applyNumberFormat="1" applyBorder="1"/>
    <xf numFmtId="165" fontId="0" fillId="0" borderId="1" xfId="0" applyNumberFormat="1" applyBorder="1"/>
    <xf numFmtId="44" fontId="0" fillId="0" borderId="1" xfId="0" applyNumberFormat="1" applyBorder="1"/>
    <xf numFmtId="14" fontId="0" fillId="0" borderId="1" xfId="0" applyNumberFormat="1" applyBorder="1"/>
    <xf numFmtId="166" fontId="0" fillId="0" borderId="1" xfId="0" applyNumberFormat="1" applyBorder="1"/>
    <xf numFmtId="167" fontId="0" fillId="0" borderId="1" xfId="0" applyNumberFormat="1" applyBorder="1"/>
    <xf numFmtId="10" fontId="0" fillId="0" borderId="1" xfId="0" applyNumberFormat="1" applyBorder="1"/>
    <xf numFmtId="9" fontId="0" fillId="0" borderId="1" xfId="0" applyNumberFormat="1" applyBorder="1"/>
    <xf numFmtId="12" fontId="0" fillId="0" borderId="1" xfId="0" applyNumberFormat="1" applyBorder="1"/>
    <xf numFmtId="0" fontId="0" fillId="12" borderId="1" xfId="0" applyFill="1" applyBorder="1"/>
    <xf numFmtId="0" fontId="0" fillId="0" borderId="0" xfId="0" applyAlignment="1">
      <alignment horizontal="center"/>
    </xf>
    <xf numFmtId="168" fontId="0" fillId="0" borderId="0" xfId="0" applyNumberFormat="1"/>
    <xf numFmtId="0" fontId="0" fillId="6" borderId="4" xfId="0" applyFill="1" applyBorder="1"/>
    <xf numFmtId="0" fontId="0" fillId="6" borderId="5" xfId="0" applyFill="1" applyBorder="1"/>
    <xf numFmtId="0" fontId="0" fillId="4" borderId="5" xfId="0" applyFill="1" applyBorder="1"/>
    <xf numFmtId="0" fontId="0" fillId="4" borderId="0" xfId="0" applyFill="1"/>
    <xf numFmtId="0" fontId="0" fillId="13" borderId="8" xfId="0" applyFill="1" applyBorder="1"/>
    <xf numFmtId="0" fontId="0" fillId="13" borderId="7" xfId="0" applyFill="1" applyBorder="1"/>
    <xf numFmtId="0" fontId="0" fillId="13" borderId="9" xfId="0" applyFill="1" applyBorder="1"/>
    <xf numFmtId="14" fontId="0" fillId="0" borderId="0" xfId="0" applyNumberFormat="1"/>
    <xf numFmtId="22" fontId="0" fillId="0" borderId="0" xfId="0" applyNumberFormat="1"/>
    <xf numFmtId="0" fontId="0" fillId="0" borderId="0" xfId="0"/>
    <xf numFmtId="0" fontId="0" fillId="6" borderId="2" xfId="0" applyFill="1" applyBorder="1"/>
    <xf numFmtId="0" fontId="0" fillId="6" borderId="0" xfId="0" applyFill="1"/>
    <xf numFmtId="0" fontId="0" fillId="0" borderId="0" xfId="0" applyAlignment="1">
      <alignment horizontal="center"/>
    </xf>
    <xf numFmtId="0" fontId="3" fillId="13" borderId="4" xfId="0" applyFont="1" applyFill="1" applyBorder="1" applyAlignment="1">
      <alignment horizontal="center"/>
    </xf>
    <xf numFmtId="0" fontId="3" fillId="13" borderId="6" xfId="0" applyFont="1" applyFill="1" applyBorder="1" applyAlignment="1">
      <alignment horizontal="center"/>
    </xf>
    <xf numFmtId="0" fontId="3" fillId="13" borderId="5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11</xdr:row>
      <xdr:rowOff>0</xdr:rowOff>
    </xdr:from>
    <xdr:to>
      <xdr:col>11</xdr:col>
      <xdr:colOff>304800</xdr:colOff>
      <xdr:row>12</xdr:row>
      <xdr:rowOff>114300</xdr:rowOff>
    </xdr:to>
    <xdr:sp macro="" textlink="">
      <xdr:nvSpPr>
        <xdr:cNvPr id="2049" name="AutoShape 1" descr="Uploaded image">
          <a:extLst>
            <a:ext uri="{FF2B5EF4-FFF2-40B4-BE49-F238E27FC236}">
              <a16:creationId xmlns:a16="http://schemas.microsoft.com/office/drawing/2014/main" id="{41BA6205-A858-79E2-FF6B-050F9C7CD722}"/>
            </a:ext>
          </a:extLst>
        </xdr:cNvPr>
        <xdr:cNvSpPr>
          <a:spLocks noChangeAspect="1" noChangeArrowheads="1"/>
        </xdr:cNvSpPr>
      </xdr:nvSpPr>
      <xdr:spPr bwMode="auto">
        <a:xfrm>
          <a:off x="8572500" y="2514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5AB5B-FB67-4A11-B419-175D15FE3146}">
  <dimension ref="D2:L13"/>
  <sheetViews>
    <sheetView zoomScale="139" zoomScaleNormal="180" workbookViewId="0">
      <selection activeCell="D9" sqref="D9"/>
    </sheetView>
  </sheetViews>
  <sheetFormatPr defaultRowHeight="15" x14ac:dyDescent="0.25"/>
  <cols>
    <col min="10" max="10" width="20.28515625" bestFit="1" customWidth="1"/>
  </cols>
  <sheetData>
    <row r="2" spans="4:12" x14ac:dyDescent="0.25">
      <c r="E2" s="2" t="s">
        <v>5</v>
      </c>
      <c r="F2" s="2" t="s">
        <v>6</v>
      </c>
      <c r="G2" s="2" t="s">
        <v>7</v>
      </c>
      <c r="H2" s="2" t="s">
        <v>8</v>
      </c>
    </row>
    <row r="3" spans="4:12" x14ac:dyDescent="0.25">
      <c r="D3" s="1" t="s">
        <v>1</v>
      </c>
    </row>
    <row r="4" spans="4:12" x14ac:dyDescent="0.25">
      <c r="D4" s="1" t="s">
        <v>2</v>
      </c>
      <c r="K4" s="1"/>
      <c r="L4" t="s">
        <v>9</v>
      </c>
    </row>
    <row r="5" spans="4:12" x14ac:dyDescent="0.25">
      <c r="D5" s="1" t="s">
        <v>3</v>
      </c>
      <c r="I5" t="s">
        <v>0</v>
      </c>
      <c r="K5" s="2"/>
      <c r="L5" t="s">
        <v>10</v>
      </c>
    </row>
    <row r="6" spans="4:12" x14ac:dyDescent="0.25">
      <c r="D6" s="1" t="s">
        <v>4</v>
      </c>
    </row>
    <row r="8" spans="4:12" x14ac:dyDescent="0.25">
      <c r="I8" t="s">
        <v>0</v>
      </c>
    </row>
    <row r="9" spans="4:12" x14ac:dyDescent="0.25">
      <c r="D9" s="3" t="s">
        <v>23</v>
      </c>
    </row>
    <row r="10" spans="4:12" x14ac:dyDescent="0.25">
      <c r="I10" t="s">
        <v>11</v>
      </c>
      <c r="J10" t="s">
        <v>12</v>
      </c>
    </row>
    <row r="11" spans="4:12" x14ac:dyDescent="0.25">
      <c r="D11" t="s">
        <v>24</v>
      </c>
      <c r="H11" t="s">
        <v>20</v>
      </c>
      <c r="I11" t="s">
        <v>13</v>
      </c>
      <c r="J11" t="s">
        <v>14</v>
      </c>
      <c r="L11" t="s">
        <v>17</v>
      </c>
    </row>
    <row r="12" spans="4:12" x14ac:dyDescent="0.25">
      <c r="H12" t="s">
        <v>21</v>
      </c>
      <c r="I12" t="s">
        <v>13</v>
      </c>
      <c r="J12" t="s">
        <v>15</v>
      </c>
      <c r="L12" t="s">
        <v>16</v>
      </c>
    </row>
    <row r="13" spans="4:12" x14ac:dyDescent="0.25">
      <c r="H13" t="s">
        <v>22</v>
      </c>
      <c r="I13" t="s">
        <v>13</v>
      </c>
      <c r="J13" t="s">
        <v>18</v>
      </c>
      <c r="L13" t="s">
        <v>19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EBE46-93CE-480E-931E-1FD342DFDFD1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35DDA9-663B-4A37-B1F2-60108BECCA1B}">
  <dimension ref="B1:O30"/>
  <sheetViews>
    <sheetView topLeftCell="B12" zoomScale="110" zoomScaleNormal="110" workbookViewId="0">
      <selection activeCell="H25" sqref="H25"/>
    </sheetView>
  </sheetViews>
  <sheetFormatPr defaultRowHeight="15" x14ac:dyDescent="0.25"/>
  <cols>
    <col min="2" max="2" width="12.7109375" bestFit="1" customWidth="1"/>
    <col min="3" max="3" width="13.85546875" bestFit="1" customWidth="1"/>
    <col min="4" max="4" width="12.140625" customWidth="1"/>
    <col min="5" max="5" width="10.28515625" bestFit="1" customWidth="1"/>
    <col min="6" max="6" width="15.42578125" bestFit="1" customWidth="1"/>
    <col min="7" max="7" width="7.140625" bestFit="1" customWidth="1"/>
    <col min="8" max="8" width="10" bestFit="1" customWidth="1"/>
    <col min="9" max="9" width="10.42578125" bestFit="1" customWidth="1"/>
    <col min="10" max="10" width="14.85546875" bestFit="1" customWidth="1"/>
    <col min="11" max="11" width="12.5703125" bestFit="1" customWidth="1"/>
    <col min="12" max="12" width="13.140625" bestFit="1" customWidth="1"/>
    <col min="13" max="13" width="11.85546875" bestFit="1" customWidth="1"/>
    <col min="14" max="14" width="13.28515625" bestFit="1" customWidth="1"/>
    <col min="17" max="17" width="15.42578125" bestFit="1" customWidth="1"/>
  </cols>
  <sheetData>
    <row r="1" spans="2:15" x14ac:dyDescent="0.25">
      <c r="I1" t="s">
        <v>59</v>
      </c>
      <c r="J1" s="11">
        <v>0.18</v>
      </c>
    </row>
    <row r="4" spans="2:15" x14ac:dyDescent="0.25">
      <c r="B4" s="5" t="s">
        <v>29</v>
      </c>
      <c r="C4" s="5" t="s">
        <v>30</v>
      </c>
      <c r="D4" s="5" t="s">
        <v>33</v>
      </c>
      <c r="E4" s="5" t="s">
        <v>36</v>
      </c>
      <c r="F4" s="5" t="s">
        <v>37</v>
      </c>
      <c r="G4" s="5" t="s">
        <v>38</v>
      </c>
      <c r="H4" s="5" t="s">
        <v>39</v>
      </c>
      <c r="I4" s="5" t="s">
        <v>58</v>
      </c>
      <c r="J4" s="5" t="s">
        <v>60</v>
      </c>
      <c r="K4" s="5" t="s">
        <v>64</v>
      </c>
      <c r="L4" s="5" t="s">
        <v>65</v>
      </c>
      <c r="M4" s="5" t="s">
        <v>66</v>
      </c>
      <c r="N4" s="5" t="s">
        <v>68</v>
      </c>
      <c r="O4" s="5" t="s">
        <v>67</v>
      </c>
    </row>
    <row r="5" spans="2:15" ht="48" customHeight="1" x14ac:dyDescent="0.25">
      <c r="B5" s="6" t="s">
        <v>25</v>
      </c>
      <c r="C5" s="7" t="s">
        <v>50</v>
      </c>
      <c r="D5" s="6" t="s">
        <v>34</v>
      </c>
      <c r="E5" s="6">
        <v>5</v>
      </c>
      <c r="F5" s="6">
        <v>5000</v>
      </c>
      <c r="G5" s="6">
        <v>100000</v>
      </c>
      <c r="H5" s="6">
        <v>700</v>
      </c>
      <c r="I5" s="6">
        <f>G5*$J$1</f>
        <v>18000</v>
      </c>
      <c r="J5" s="6">
        <f>I5/E5</f>
        <v>3600</v>
      </c>
      <c r="K5" s="13">
        <f>_xlfn.RANK.AVG(J5,$J$5:$J$10,1)</f>
        <v>3</v>
      </c>
      <c r="L5" s="13">
        <f t="shared" ref="L5:L10" si="0">_xlfn.RANK.AVG(J5,$J$5:$J$10,0)</f>
        <v>4</v>
      </c>
      <c r="M5" s="13">
        <f>_xlfn.RANK.EQ(J5,$J$5:$J$10,1)</f>
        <v>3</v>
      </c>
      <c r="N5" s="13">
        <f>_xlfn.RANK.EQ(J5,$J$5:$J$10,0)</f>
        <v>4</v>
      </c>
      <c r="O5" s="13">
        <f>RANK(J5,$J$5:$J$10,1)</f>
        <v>3</v>
      </c>
    </row>
    <row r="6" spans="2:15" x14ac:dyDescent="0.25">
      <c r="B6" s="6" t="s">
        <v>45</v>
      </c>
      <c r="C6" s="6" t="s">
        <v>31</v>
      </c>
      <c r="D6" s="6" t="s">
        <v>34</v>
      </c>
      <c r="E6" s="6">
        <v>2</v>
      </c>
      <c r="F6" s="6">
        <v>1000</v>
      </c>
      <c r="G6" s="6">
        <v>10000</v>
      </c>
      <c r="H6" s="6">
        <v>100</v>
      </c>
      <c r="I6" s="6">
        <f t="shared" ref="I6:I10" si="1">G6*$J$1</f>
        <v>1800</v>
      </c>
      <c r="J6" s="6">
        <f t="shared" ref="J6:J10" si="2">I6/E6</f>
        <v>900</v>
      </c>
      <c r="K6" s="13">
        <f t="shared" ref="K6:K10" si="3">_xlfn.RANK.AVG(J6,$J$5:$J$10,1)</f>
        <v>1.5</v>
      </c>
      <c r="L6" s="13">
        <f t="shared" si="0"/>
        <v>5.5</v>
      </c>
      <c r="M6" s="13">
        <f t="shared" ref="M6:M10" si="4">_xlfn.RANK.EQ(J6,$J$5:$J$10,1)</f>
        <v>1</v>
      </c>
      <c r="N6" s="13">
        <f t="shared" ref="N6:N10" si="5">_xlfn.RANK.EQ(J6,$J$5:$J$10,0)</f>
        <v>5</v>
      </c>
      <c r="O6" s="13">
        <f t="shared" ref="O6:O10" si="6">RANK(J6,$J$5:$J$10,1)</f>
        <v>1</v>
      </c>
    </row>
    <row r="7" spans="2:15" x14ac:dyDescent="0.25">
      <c r="B7" s="6" t="s">
        <v>26</v>
      </c>
      <c r="C7" s="6" t="s">
        <v>47</v>
      </c>
      <c r="D7" s="6" t="s">
        <v>34</v>
      </c>
      <c r="E7" s="6">
        <v>6</v>
      </c>
      <c r="F7" s="6">
        <v>7000</v>
      </c>
      <c r="G7" s="6">
        <v>200000</v>
      </c>
      <c r="H7" s="6">
        <v>1000</v>
      </c>
      <c r="I7" s="6">
        <f t="shared" si="1"/>
        <v>36000</v>
      </c>
      <c r="J7" s="6">
        <f t="shared" si="2"/>
        <v>6000</v>
      </c>
      <c r="K7" s="13">
        <f t="shared" si="3"/>
        <v>4</v>
      </c>
      <c r="L7" s="13">
        <f t="shared" si="0"/>
        <v>3</v>
      </c>
      <c r="M7" s="13">
        <f t="shared" si="4"/>
        <v>4</v>
      </c>
      <c r="N7" s="13">
        <f t="shared" si="5"/>
        <v>3</v>
      </c>
      <c r="O7" s="13">
        <f t="shared" si="6"/>
        <v>4</v>
      </c>
    </row>
    <row r="8" spans="2:15" x14ac:dyDescent="0.25">
      <c r="B8" s="6" t="s">
        <v>46</v>
      </c>
      <c r="C8" s="6" t="s">
        <v>32</v>
      </c>
      <c r="D8" s="6" t="s">
        <v>35</v>
      </c>
      <c r="E8" s="6">
        <v>1</v>
      </c>
      <c r="F8" s="6">
        <v>15000</v>
      </c>
      <c r="G8" s="6">
        <v>200000</v>
      </c>
      <c r="H8" s="6">
        <v>5000</v>
      </c>
      <c r="I8" s="6">
        <f t="shared" si="1"/>
        <v>36000</v>
      </c>
      <c r="J8" s="6">
        <f t="shared" si="2"/>
        <v>36000</v>
      </c>
      <c r="K8" s="13">
        <f t="shared" si="3"/>
        <v>6</v>
      </c>
      <c r="L8" s="13">
        <f t="shared" si="0"/>
        <v>1</v>
      </c>
      <c r="M8" s="13">
        <f t="shared" si="4"/>
        <v>6</v>
      </c>
      <c r="N8" s="13">
        <f t="shared" si="5"/>
        <v>1</v>
      </c>
      <c r="O8" s="13">
        <f t="shared" si="6"/>
        <v>6</v>
      </c>
    </row>
    <row r="9" spans="2:15" x14ac:dyDescent="0.25">
      <c r="B9" s="6" t="s">
        <v>27</v>
      </c>
      <c r="C9" s="6" t="s">
        <v>48</v>
      </c>
      <c r="D9" s="6" t="s">
        <v>35</v>
      </c>
      <c r="E9" s="6">
        <v>3</v>
      </c>
      <c r="F9" s="6">
        <v>12000</v>
      </c>
      <c r="G9" s="6">
        <v>150000</v>
      </c>
      <c r="H9" s="6">
        <v>7000</v>
      </c>
      <c r="I9" s="6">
        <f t="shared" si="1"/>
        <v>27000</v>
      </c>
      <c r="J9" s="6">
        <f t="shared" si="2"/>
        <v>9000</v>
      </c>
      <c r="K9" s="13">
        <f t="shared" si="3"/>
        <v>5</v>
      </c>
      <c r="L9" s="13">
        <f t="shared" si="0"/>
        <v>2</v>
      </c>
      <c r="M9" s="13">
        <f t="shared" si="4"/>
        <v>5</v>
      </c>
      <c r="N9" s="13">
        <f t="shared" si="5"/>
        <v>2</v>
      </c>
      <c r="O9" s="13">
        <f t="shared" si="6"/>
        <v>5</v>
      </c>
    </row>
    <row r="10" spans="2:15" x14ac:dyDescent="0.25">
      <c r="B10" s="6" t="s">
        <v>28</v>
      </c>
      <c r="C10" s="6" t="s">
        <v>49</v>
      </c>
      <c r="D10" s="6" t="s">
        <v>34</v>
      </c>
      <c r="E10" s="6">
        <v>10</v>
      </c>
      <c r="F10" s="6">
        <v>2000</v>
      </c>
      <c r="G10" s="6">
        <v>50000</v>
      </c>
      <c r="H10" s="6">
        <v>20</v>
      </c>
      <c r="I10" s="6">
        <f t="shared" si="1"/>
        <v>9000</v>
      </c>
      <c r="J10" s="6">
        <f t="shared" si="2"/>
        <v>900</v>
      </c>
      <c r="K10" s="13">
        <f t="shared" si="3"/>
        <v>1.5</v>
      </c>
      <c r="L10" s="13">
        <f t="shared" si="0"/>
        <v>5.5</v>
      </c>
      <c r="M10" s="13">
        <f t="shared" si="4"/>
        <v>1</v>
      </c>
      <c r="N10" s="13">
        <f t="shared" si="5"/>
        <v>5</v>
      </c>
      <c r="O10" s="13">
        <f t="shared" si="6"/>
        <v>1</v>
      </c>
    </row>
    <row r="11" spans="2:15" x14ac:dyDescent="0.25">
      <c r="E11" s="8">
        <f>SUM(E5:E10)</f>
        <v>27</v>
      </c>
      <c r="F11" s="8">
        <f>SUM(F5:F10)</f>
        <v>42000</v>
      </c>
      <c r="G11" s="8">
        <f t="shared" ref="G11:H11" si="7">SUM(G5:G10)</f>
        <v>710000</v>
      </c>
      <c r="H11" s="8">
        <f t="shared" si="7"/>
        <v>13820</v>
      </c>
    </row>
    <row r="12" spans="2:15" x14ac:dyDescent="0.25">
      <c r="L12" t="s">
        <v>62</v>
      </c>
      <c r="M12" t="s">
        <v>61</v>
      </c>
    </row>
    <row r="13" spans="2:15" x14ac:dyDescent="0.25">
      <c r="D13" s="6" t="s">
        <v>61</v>
      </c>
      <c r="E13" s="6">
        <v>1</v>
      </c>
      <c r="F13" s="6">
        <v>1000</v>
      </c>
      <c r="G13" s="6">
        <v>10000</v>
      </c>
      <c r="H13" s="6">
        <v>20</v>
      </c>
      <c r="I13" s="6">
        <v>1800</v>
      </c>
      <c r="J13" s="6">
        <v>900</v>
      </c>
      <c r="L13">
        <f>MAX(J5:J10)</f>
        <v>36000</v>
      </c>
      <c r="M13">
        <f>MIN(J5:J10)</f>
        <v>900</v>
      </c>
    </row>
    <row r="14" spans="2:15" x14ac:dyDescent="0.25">
      <c r="D14" s="6" t="s">
        <v>62</v>
      </c>
      <c r="E14" s="6">
        <f>MAX(E5:E10)</f>
        <v>10</v>
      </c>
      <c r="F14" s="6">
        <f t="shared" ref="F14:J14" si="8">MAX(F5:F10)</f>
        <v>15000</v>
      </c>
      <c r="G14" s="6">
        <f t="shared" si="8"/>
        <v>200000</v>
      </c>
      <c r="H14" s="6">
        <f t="shared" si="8"/>
        <v>7000</v>
      </c>
      <c r="I14" s="6">
        <f t="shared" si="8"/>
        <v>36000</v>
      </c>
      <c r="J14" s="6">
        <f t="shared" si="8"/>
        <v>36000</v>
      </c>
    </row>
    <row r="15" spans="2:15" x14ac:dyDescent="0.25">
      <c r="D15" s="6" t="s">
        <v>63</v>
      </c>
      <c r="E15" s="6">
        <f>AVERAGE(E5:E10)</f>
        <v>4.5</v>
      </c>
      <c r="F15" s="6">
        <f t="shared" ref="F15:J15" si="9">AVERAGE(F5:F10)</f>
        <v>7000</v>
      </c>
      <c r="G15" s="6">
        <f t="shared" si="9"/>
        <v>118333.33333333333</v>
      </c>
      <c r="H15" s="6">
        <f t="shared" si="9"/>
        <v>2303.3333333333335</v>
      </c>
      <c r="I15" s="6">
        <f t="shared" si="9"/>
        <v>21300</v>
      </c>
      <c r="J15" s="6">
        <f t="shared" si="9"/>
        <v>9400</v>
      </c>
    </row>
    <row r="16" spans="2:15" x14ac:dyDescent="0.25">
      <c r="D16" s="6"/>
      <c r="E16" s="10"/>
      <c r="F16" s="10"/>
      <c r="G16" s="10"/>
      <c r="H16" s="10"/>
      <c r="I16" s="10"/>
      <c r="J16" s="10"/>
    </row>
    <row r="17" spans="3:10" x14ac:dyDescent="0.25">
      <c r="D17" s="6"/>
      <c r="E17" s="10"/>
      <c r="F17" s="10"/>
      <c r="G17" s="10"/>
      <c r="H17" s="10"/>
      <c r="I17" s="10"/>
      <c r="J17" s="10"/>
    </row>
    <row r="18" spans="3:10" x14ac:dyDescent="0.25">
      <c r="D18" s="6"/>
      <c r="E18" s="10"/>
      <c r="F18" s="10"/>
      <c r="G18" s="10"/>
      <c r="H18" s="10"/>
      <c r="I18" s="10"/>
      <c r="J18" s="10"/>
    </row>
    <row r="22" spans="3:10" x14ac:dyDescent="0.25">
      <c r="C22" s="5" t="s">
        <v>36</v>
      </c>
      <c r="D22" s="5" t="s">
        <v>69</v>
      </c>
      <c r="E22" s="5" t="s">
        <v>70</v>
      </c>
      <c r="G22">
        <f t="shared" ref="G22:G28" ca="1" si="10">RAND()*10</f>
        <v>9.4236063340308576</v>
      </c>
    </row>
    <row r="23" spans="3:10" x14ac:dyDescent="0.25">
      <c r="C23" s="6">
        <v>5</v>
      </c>
      <c r="D23" s="6">
        <v>2</v>
      </c>
      <c r="E23" s="5">
        <f>C23*D23</f>
        <v>10</v>
      </c>
      <c r="G23">
        <f t="shared" ca="1" si="10"/>
        <v>1.2544946444858318</v>
      </c>
    </row>
    <row r="24" spans="3:10" x14ac:dyDescent="0.25">
      <c r="C24" s="6">
        <v>2</v>
      </c>
      <c r="D24" s="6">
        <v>3</v>
      </c>
      <c r="E24" s="5">
        <f t="shared" ref="E24:E28" si="11">C24*D24</f>
        <v>6</v>
      </c>
      <c r="G24">
        <f t="shared" ca="1" si="10"/>
        <v>8.4323502026082444</v>
      </c>
    </row>
    <row r="25" spans="3:10" x14ac:dyDescent="0.25">
      <c r="C25" s="6">
        <v>6</v>
      </c>
      <c r="D25" s="6">
        <v>9</v>
      </c>
      <c r="E25" s="5">
        <f t="shared" si="11"/>
        <v>54</v>
      </c>
      <c r="G25">
        <f t="shared" ca="1" si="10"/>
        <v>4.6307074727159705</v>
      </c>
    </row>
    <row r="26" spans="3:10" x14ac:dyDescent="0.25">
      <c r="C26" s="6">
        <v>1</v>
      </c>
      <c r="D26" s="6">
        <v>14</v>
      </c>
      <c r="E26" s="5">
        <f t="shared" si="11"/>
        <v>14</v>
      </c>
      <c r="G26">
        <f t="shared" ca="1" si="10"/>
        <v>8.1209888215072255</v>
      </c>
    </row>
    <row r="27" spans="3:10" x14ac:dyDescent="0.25">
      <c r="C27" s="6">
        <v>3</v>
      </c>
      <c r="D27" s="6">
        <v>20</v>
      </c>
      <c r="E27" s="5">
        <f t="shared" si="11"/>
        <v>60</v>
      </c>
      <c r="G27">
        <f t="shared" ca="1" si="10"/>
        <v>1.7729903133854907</v>
      </c>
    </row>
    <row r="28" spans="3:10" x14ac:dyDescent="0.25">
      <c r="C28" s="6">
        <v>10</v>
      </c>
      <c r="D28" s="6">
        <v>18</v>
      </c>
      <c r="E28" s="5">
        <f t="shared" si="11"/>
        <v>180</v>
      </c>
      <c r="G28">
        <f t="shared" ca="1" si="10"/>
        <v>8.0611636842908858</v>
      </c>
    </row>
    <row r="29" spans="3:10" x14ac:dyDescent="0.25">
      <c r="E29" s="12">
        <f>SUM(E23:E28)</f>
        <v>324</v>
      </c>
    </row>
    <row r="30" spans="3:10" x14ac:dyDescent="0.25">
      <c r="C30" s="5">
        <f>SUMPRODUCT(C23:C28,D23:D28)</f>
        <v>324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44C20-9E76-4498-8FFD-AEEC31F38D14}">
  <dimension ref="B2:K26"/>
  <sheetViews>
    <sheetView zoomScale="85" zoomScaleNormal="85" workbookViewId="0">
      <selection activeCell="K8" sqref="K8"/>
    </sheetView>
  </sheetViews>
  <sheetFormatPr defaultRowHeight="15" x14ac:dyDescent="0.25"/>
  <cols>
    <col min="3" max="3" width="17.7109375" customWidth="1"/>
    <col min="9" max="9" width="12.7109375" bestFit="1" customWidth="1"/>
    <col min="10" max="10" width="9.140625" customWidth="1"/>
    <col min="11" max="11" width="41.7109375" bestFit="1" customWidth="1"/>
    <col min="12" max="12" width="9.140625" customWidth="1"/>
  </cols>
  <sheetData>
    <row r="2" spans="2:11" x14ac:dyDescent="0.25">
      <c r="B2" s="53" t="s">
        <v>75</v>
      </c>
      <c r="C2" s="54"/>
      <c r="D2" s="54"/>
      <c r="E2" s="54"/>
      <c r="F2" s="54"/>
      <c r="G2" s="54"/>
      <c r="H2" s="54"/>
      <c r="I2" s="19" t="s">
        <v>76</v>
      </c>
      <c r="K2" s="19" t="s">
        <v>78</v>
      </c>
    </row>
    <row r="4" spans="2:11" x14ac:dyDescent="0.25">
      <c r="B4" s="52" t="s">
        <v>74</v>
      </c>
      <c r="C4" s="52"/>
      <c r="D4" s="52"/>
      <c r="E4" s="52"/>
      <c r="F4" s="52"/>
      <c r="G4" s="52"/>
      <c r="H4" s="52"/>
      <c r="I4" t="s">
        <v>77</v>
      </c>
      <c r="K4" t="str">
        <f>TRIM($B$4)</f>
        <v>Bhavesh Ashok Kshirsagar 8:48</v>
      </c>
    </row>
    <row r="6" spans="2:11" x14ac:dyDescent="0.25">
      <c r="B6" t="s">
        <v>79</v>
      </c>
      <c r="C6" s="18"/>
      <c r="D6" t="s">
        <v>80</v>
      </c>
      <c r="F6" s="21" t="s">
        <v>82</v>
      </c>
      <c r="G6" s="20"/>
      <c r="I6" t="s">
        <v>81</v>
      </c>
      <c r="K6" t="str">
        <f>_xlfn.CONCAT(B6," ",D6," ",F6)</f>
        <v>Bhavesh Bha 8:35</v>
      </c>
    </row>
    <row r="8" spans="2:11" x14ac:dyDescent="0.25">
      <c r="B8" t="s">
        <v>79</v>
      </c>
      <c r="C8" s="18"/>
      <c r="D8" t="s">
        <v>80</v>
      </c>
      <c r="F8" s="21" t="s">
        <v>82</v>
      </c>
      <c r="I8" t="s">
        <v>83</v>
      </c>
      <c r="K8" t="str">
        <f>B8&amp;" "&amp;D8&amp;" "&amp;F8</f>
        <v>Bhavesh Bha 8:35</v>
      </c>
    </row>
    <row r="10" spans="2:11" x14ac:dyDescent="0.25">
      <c r="B10" s="55" t="s">
        <v>84</v>
      </c>
      <c r="C10" s="55"/>
      <c r="D10" s="55"/>
      <c r="E10" s="55"/>
      <c r="F10" s="55"/>
      <c r="G10" s="55"/>
      <c r="I10" t="s">
        <v>85</v>
      </c>
      <c r="K10" t="str">
        <f>RIGHT(B10,6)</f>
        <v>r 8:48</v>
      </c>
    </row>
    <row r="12" spans="2:11" x14ac:dyDescent="0.25">
      <c r="B12" s="55" t="s">
        <v>84</v>
      </c>
      <c r="C12" s="55"/>
      <c r="D12" s="55"/>
      <c r="E12" s="55"/>
      <c r="F12" s="55"/>
      <c r="G12" s="55"/>
      <c r="I12" t="s">
        <v>86</v>
      </c>
      <c r="K12" t="str">
        <f>LEFT(B12,3)</f>
        <v>Bha</v>
      </c>
    </row>
    <row r="14" spans="2:11" x14ac:dyDescent="0.25">
      <c r="B14" s="55" t="s">
        <v>84</v>
      </c>
      <c r="C14" s="55"/>
      <c r="D14" s="55"/>
      <c r="E14" s="55"/>
      <c r="F14" s="55"/>
      <c r="G14" s="55"/>
      <c r="I14" t="s">
        <v>87</v>
      </c>
      <c r="K14" t="str">
        <f>MID(B14,15,3)</f>
        <v>Ksh</v>
      </c>
    </row>
    <row r="16" spans="2:11" x14ac:dyDescent="0.25">
      <c r="B16" s="55" t="s">
        <v>84</v>
      </c>
      <c r="C16" s="55"/>
      <c r="D16" s="55"/>
      <c r="E16" s="55"/>
      <c r="F16" s="55"/>
      <c r="G16" s="55"/>
      <c r="I16" t="s">
        <v>88</v>
      </c>
      <c r="K16" t="str">
        <f>UPPER(B16)</f>
        <v>BHAVESH ASHOK KSHIRSAGAR 8:48</v>
      </c>
    </row>
    <row r="18" spans="2:11" x14ac:dyDescent="0.25">
      <c r="B18" s="55" t="s">
        <v>84</v>
      </c>
      <c r="C18" s="55"/>
      <c r="D18" s="55"/>
      <c r="E18" s="55"/>
      <c r="F18" s="55"/>
      <c r="G18" s="55"/>
      <c r="I18" t="s">
        <v>89</v>
      </c>
      <c r="K18" t="str">
        <f>LOWER(B18)</f>
        <v>bhavesh ashok kshirsagar 8:48</v>
      </c>
    </row>
    <row r="20" spans="2:11" x14ac:dyDescent="0.25">
      <c r="B20" s="55" t="s">
        <v>84</v>
      </c>
      <c r="C20" s="55"/>
      <c r="D20" s="55"/>
      <c r="E20" s="55"/>
      <c r="F20" s="55"/>
      <c r="G20" s="55"/>
      <c r="I20" t="s">
        <v>90</v>
      </c>
      <c r="K20" t="str">
        <f>SUBSTITUTE(B20,"8:48","8:30")</f>
        <v>Bhavesh Ashok Kshirsagar 8:30</v>
      </c>
    </row>
    <row r="22" spans="2:11" x14ac:dyDescent="0.25">
      <c r="B22" s="55" t="s">
        <v>91</v>
      </c>
      <c r="C22" s="55"/>
      <c r="D22" s="55"/>
      <c r="E22" s="55"/>
      <c r="F22" s="55"/>
      <c r="G22" s="55"/>
      <c r="I22" t="s">
        <v>90</v>
      </c>
      <c r="K22" t="str">
        <f>SUBSTITUTE(B22,"Bhavesh","ShaveBha")</f>
        <v>ShaveBha Ashok Kshirsagar 8:48 OF ShaveBha</v>
      </c>
    </row>
    <row r="24" spans="2:11" x14ac:dyDescent="0.25">
      <c r="B24" s="55" t="s">
        <v>84</v>
      </c>
      <c r="C24" s="55"/>
      <c r="D24" s="55"/>
      <c r="E24" s="55"/>
      <c r="F24" s="55"/>
      <c r="G24" s="55"/>
      <c r="I24" t="s">
        <v>92</v>
      </c>
      <c r="K24">
        <f>LEN(B24)</f>
        <v>29</v>
      </c>
    </row>
    <row r="26" spans="2:11" x14ac:dyDescent="0.25">
      <c r="B26" s="55" t="s">
        <v>91</v>
      </c>
      <c r="C26" s="55"/>
      <c r="D26" s="55"/>
      <c r="E26" s="55"/>
      <c r="F26" s="55"/>
      <c r="G26" s="55"/>
      <c r="K26" t="str">
        <f>MID(B26,8,LEN(B26))</f>
        <v xml:space="preserve"> Ashok Kshirsagar 8:48 OF Bhavesh</v>
      </c>
    </row>
  </sheetData>
  <mergeCells count="11">
    <mergeCell ref="B26:G26"/>
    <mergeCell ref="B16:G16"/>
    <mergeCell ref="B18:G18"/>
    <mergeCell ref="B20:G20"/>
    <mergeCell ref="B22:G22"/>
    <mergeCell ref="B24:G24"/>
    <mergeCell ref="B4:H4"/>
    <mergeCell ref="B2:H2"/>
    <mergeCell ref="B10:G10"/>
    <mergeCell ref="B12:G12"/>
    <mergeCell ref="B14:G14"/>
  </mergeCells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2BAE5-7ECA-47DA-9F12-C486BAB236C5}">
  <dimension ref="B2:C22"/>
  <sheetViews>
    <sheetView topLeftCell="A4" workbookViewId="0">
      <selection activeCell="C21" sqref="C21"/>
    </sheetView>
  </sheetViews>
  <sheetFormatPr defaultRowHeight="15" x14ac:dyDescent="0.25"/>
  <cols>
    <col min="2" max="2" width="41.7109375" bestFit="1" customWidth="1"/>
    <col min="3" max="3" width="18.85546875" customWidth="1"/>
  </cols>
  <sheetData>
    <row r="2" spans="2:3" x14ac:dyDescent="0.25">
      <c r="B2" s="22" t="s">
        <v>94</v>
      </c>
      <c r="C2" s="8" t="s">
        <v>100</v>
      </c>
    </row>
    <row r="3" spans="2:3" x14ac:dyDescent="0.25">
      <c r="B3" s="40"/>
      <c r="C3" s="40"/>
    </row>
    <row r="4" spans="2:3" x14ac:dyDescent="0.25">
      <c r="B4" s="10" t="s">
        <v>93</v>
      </c>
      <c r="C4" s="10">
        <v>10020</v>
      </c>
    </row>
    <row r="5" spans="2:3" x14ac:dyDescent="0.25">
      <c r="B5" s="23"/>
      <c r="C5" s="24"/>
    </row>
    <row r="6" spans="2:3" x14ac:dyDescent="0.25">
      <c r="B6" s="10" t="s">
        <v>95</v>
      </c>
      <c r="C6" s="31">
        <v>10020</v>
      </c>
    </row>
    <row r="7" spans="2:3" x14ac:dyDescent="0.25">
      <c r="B7" s="23"/>
      <c r="C7" s="25"/>
    </row>
    <row r="8" spans="2:3" x14ac:dyDescent="0.25">
      <c r="B8" s="10" t="s">
        <v>96</v>
      </c>
      <c r="C8" s="32">
        <v>10020</v>
      </c>
    </row>
    <row r="9" spans="2:3" x14ac:dyDescent="0.25">
      <c r="B9" s="23"/>
      <c r="C9" s="26"/>
    </row>
    <row r="10" spans="2:3" x14ac:dyDescent="0.25">
      <c r="B10" s="10" t="s">
        <v>97</v>
      </c>
      <c r="C10" s="33">
        <v>10020</v>
      </c>
    </row>
    <row r="11" spans="2:3" x14ac:dyDescent="0.25">
      <c r="B11" s="23"/>
      <c r="C11" s="27"/>
    </row>
    <row r="12" spans="2:3" x14ac:dyDescent="0.25">
      <c r="B12" s="10" t="s">
        <v>98</v>
      </c>
      <c r="C12" s="34">
        <v>45802</v>
      </c>
    </row>
    <row r="13" spans="2:3" x14ac:dyDescent="0.25">
      <c r="B13" s="23"/>
      <c r="C13" s="28"/>
    </row>
    <row r="14" spans="2:3" x14ac:dyDescent="0.25">
      <c r="B14" s="10" t="s">
        <v>99</v>
      </c>
      <c r="C14" s="35">
        <v>45802</v>
      </c>
    </row>
    <row r="15" spans="2:3" x14ac:dyDescent="0.25">
      <c r="B15" s="23"/>
      <c r="C15" s="29"/>
    </row>
    <row r="16" spans="2:3" x14ac:dyDescent="0.25">
      <c r="B16" s="10" t="s">
        <v>101</v>
      </c>
      <c r="C16" s="36">
        <v>0.27361111111111114</v>
      </c>
    </row>
    <row r="17" spans="2:3" x14ac:dyDescent="0.25">
      <c r="B17" s="23"/>
      <c r="C17" s="30"/>
    </row>
    <row r="18" spans="2:3" x14ac:dyDescent="0.25">
      <c r="B18" s="37" t="s">
        <v>102</v>
      </c>
      <c r="C18" s="38">
        <v>2</v>
      </c>
    </row>
    <row r="19" spans="2:3" x14ac:dyDescent="0.25">
      <c r="B19" s="23"/>
      <c r="C19" s="24"/>
    </row>
    <row r="20" spans="2:3" x14ac:dyDescent="0.25">
      <c r="B20" s="39" t="s">
        <v>103</v>
      </c>
      <c r="C20" s="39">
        <v>0.01</v>
      </c>
    </row>
    <row r="22" spans="2:3" x14ac:dyDescent="0.25">
      <c r="B22" s="42">
        <v>45553.229166666664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38C98-9F94-4195-94CA-1AA9A9529609}">
  <dimension ref="D3:Q1048576"/>
  <sheetViews>
    <sheetView workbookViewId="0">
      <selection activeCell="K6" sqref="K6"/>
    </sheetView>
  </sheetViews>
  <sheetFormatPr defaultRowHeight="15" x14ac:dyDescent="0.25"/>
  <cols>
    <col min="4" max="4" width="12.7109375" bestFit="1" customWidth="1"/>
    <col min="5" max="5" width="11.7109375" bestFit="1" customWidth="1"/>
    <col min="6" max="6" width="11.5703125" bestFit="1" customWidth="1"/>
    <col min="7" max="7" width="7.28515625" bestFit="1" customWidth="1"/>
    <col min="8" max="8" width="15.42578125" bestFit="1" customWidth="1"/>
    <col min="10" max="10" width="10" bestFit="1" customWidth="1"/>
    <col min="11" max="11" width="27.140625" bestFit="1" customWidth="1"/>
    <col min="12" max="12" width="8.42578125" bestFit="1" customWidth="1"/>
    <col min="13" max="13" width="12.85546875" bestFit="1" customWidth="1"/>
    <col min="14" max="14" width="9.85546875" bestFit="1" customWidth="1"/>
  </cols>
  <sheetData>
    <row r="3" spans="4:17" x14ac:dyDescent="0.25">
      <c r="J3">
        <v>800</v>
      </c>
    </row>
    <row r="5" spans="4:17" x14ac:dyDescent="0.25">
      <c r="D5" s="5" t="s">
        <v>29</v>
      </c>
      <c r="E5" s="5" t="s">
        <v>30</v>
      </c>
      <c r="F5" s="5" t="s">
        <v>33</v>
      </c>
      <c r="G5" s="5" t="s">
        <v>36</v>
      </c>
      <c r="H5" s="5" t="s">
        <v>37</v>
      </c>
      <c r="I5" s="5" t="s">
        <v>38</v>
      </c>
      <c r="J5" s="5" t="s">
        <v>39</v>
      </c>
      <c r="K5" s="5" t="s">
        <v>109</v>
      </c>
      <c r="L5" s="45" t="s">
        <v>105</v>
      </c>
      <c r="M5" s="5" t="s">
        <v>106</v>
      </c>
      <c r="N5" s="5" t="s">
        <v>107</v>
      </c>
    </row>
    <row r="6" spans="4:17" ht="43.5" customHeight="1" x14ac:dyDescent="0.25">
      <c r="D6" s="6" t="s">
        <v>25</v>
      </c>
      <c r="E6" s="7" t="s">
        <v>50</v>
      </c>
      <c r="F6" s="6" t="s">
        <v>34</v>
      </c>
      <c r="G6" s="6">
        <v>5</v>
      </c>
      <c r="H6" s="6">
        <v>5000</v>
      </c>
      <c r="I6" s="6">
        <v>100000</v>
      </c>
      <c r="J6" s="6">
        <v>700</v>
      </c>
      <c r="K6" s="6" t="str">
        <f>IF(J6&gt;$J$3,J6&amp;" Is large number than "&amp;J$3,J6&amp;" Is small number than "&amp;J$3)</f>
        <v>700 Is small number than 800</v>
      </c>
      <c r="L6" t="b">
        <f t="shared" ref="L6:L11" si="0">J6=$G$14</f>
        <v>0</v>
      </c>
      <c r="M6" t="b">
        <f t="shared" ref="M6:M11" si="1">J6&gt;$G$14</f>
        <v>1</v>
      </c>
      <c r="N6" t="b">
        <f t="shared" ref="N6:N11" si="2">J6&lt;$G$14</f>
        <v>0</v>
      </c>
      <c r="O6">
        <v>0</v>
      </c>
      <c r="P6">
        <v>0</v>
      </c>
      <c r="Q6">
        <v>1</v>
      </c>
    </row>
    <row r="7" spans="4:17" x14ac:dyDescent="0.25">
      <c r="D7" s="6" t="s">
        <v>45</v>
      </c>
      <c r="E7" s="6" t="s">
        <v>31</v>
      </c>
      <c r="F7" s="6" t="s">
        <v>34</v>
      </c>
      <c r="G7" s="6">
        <v>2</v>
      </c>
      <c r="H7" s="6">
        <v>1000</v>
      </c>
      <c r="I7" s="6">
        <v>10000</v>
      </c>
      <c r="J7" s="6">
        <v>100</v>
      </c>
      <c r="K7" s="6" t="str">
        <f t="shared" ref="K7:K11" si="3">IF(J7&gt;$J$3,J7&amp;" Is large number than "&amp;J$3,J7&amp;" Is small number than "&amp;J$3)</f>
        <v>100 Is small number than 800</v>
      </c>
      <c r="L7" t="b">
        <f t="shared" si="0"/>
        <v>0</v>
      </c>
      <c r="M7" t="b">
        <f t="shared" si="1"/>
        <v>0</v>
      </c>
      <c r="N7" t="b">
        <f t="shared" si="2"/>
        <v>1</v>
      </c>
      <c r="O7">
        <v>0</v>
      </c>
      <c r="P7">
        <v>0</v>
      </c>
      <c r="Q7">
        <v>1</v>
      </c>
    </row>
    <row r="8" spans="4:17" x14ac:dyDescent="0.25">
      <c r="D8" s="6" t="s">
        <v>26</v>
      </c>
      <c r="E8" s="6" t="s">
        <v>47</v>
      </c>
      <c r="F8" s="6" t="s">
        <v>34</v>
      </c>
      <c r="G8" s="6">
        <v>6</v>
      </c>
      <c r="H8" s="6">
        <v>7000</v>
      </c>
      <c r="I8" s="6">
        <v>200000</v>
      </c>
      <c r="J8" s="6">
        <v>1000</v>
      </c>
      <c r="K8" s="6" t="str">
        <f t="shared" si="3"/>
        <v>1000 Is large number than 800</v>
      </c>
      <c r="L8" t="b">
        <f t="shared" si="0"/>
        <v>0</v>
      </c>
      <c r="M8" t="b">
        <f t="shared" si="1"/>
        <v>1</v>
      </c>
      <c r="N8" t="b">
        <f t="shared" si="2"/>
        <v>0</v>
      </c>
      <c r="O8">
        <v>1</v>
      </c>
      <c r="P8">
        <v>0</v>
      </c>
      <c r="Q8">
        <v>0</v>
      </c>
    </row>
    <row r="9" spans="4:17" x14ac:dyDescent="0.25">
      <c r="D9" s="6" t="s">
        <v>46</v>
      </c>
      <c r="E9" s="6" t="s">
        <v>32</v>
      </c>
      <c r="F9" s="6" t="s">
        <v>35</v>
      </c>
      <c r="G9" s="6">
        <v>1</v>
      </c>
      <c r="H9" s="6">
        <v>15000</v>
      </c>
      <c r="I9" s="6">
        <v>200000</v>
      </c>
      <c r="J9" s="6">
        <v>5000</v>
      </c>
      <c r="K9" s="6" t="str">
        <f t="shared" si="3"/>
        <v>5000 Is large number than 800</v>
      </c>
      <c r="L9" t="b">
        <f t="shared" si="0"/>
        <v>0</v>
      </c>
      <c r="M9" t="b">
        <f t="shared" si="1"/>
        <v>1</v>
      </c>
      <c r="N9" t="b">
        <f t="shared" si="2"/>
        <v>0</v>
      </c>
      <c r="O9">
        <v>0</v>
      </c>
      <c r="P9">
        <v>1</v>
      </c>
      <c r="Q9">
        <v>0</v>
      </c>
    </row>
    <row r="10" spans="4:17" x14ac:dyDescent="0.25">
      <c r="D10" s="6" t="s">
        <v>27</v>
      </c>
      <c r="E10" s="6" t="s">
        <v>48</v>
      </c>
      <c r="F10" s="6" t="s">
        <v>35</v>
      </c>
      <c r="G10" s="6">
        <v>3</v>
      </c>
      <c r="H10" s="6">
        <v>12000</v>
      </c>
      <c r="I10" s="6">
        <v>150000</v>
      </c>
      <c r="J10" s="6">
        <v>7000</v>
      </c>
      <c r="K10" s="6" t="str">
        <f t="shared" si="3"/>
        <v>7000 Is large number than 800</v>
      </c>
      <c r="L10" t="b">
        <f t="shared" si="0"/>
        <v>0</v>
      </c>
      <c r="M10" t="b">
        <f t="shared" si="1"/>
        <v>1</v>
      </c>
      <c r="N10" t="b">
        <f t="shared" si="2"/>
        <v>0</v>
      </c>
      <c r="O10">
        <v>0</v>
      </c>
      <c r="P10">
        <v>1</v>
      </c>
      <c r="Q10">
        <v>0</v>
      </c>
    </row>
    <row r="11" spans="4:17" x14ac:dyDescent="0.25">
      <c r="D11" s="6" t="s">
        <v>28</v>
      </c>
      <c r="E11" s="6" t="s">
        <v>49</v>
      </c>
      <c r="F11" s="6" t="s">
        <v>34</v>
      </c>
      <c r="G11" s="6">
        <v>10</v>
      </c>
      <c r="H11" s="6">
        <v>2000</v>
      </c>
      <c r="I11" s="6">
        <v>50000</v>
      </c>
      <c r="J11" s="6">
        <v>20</v>
      </c>
      <c r="K11" s="6" t="str">
        <f t="shared" si="3"/>
        <v>20 Is small number than 800</v>
      </c>
      <c r="L11" t="b">
        <f t="shared" si="0"/>
        <v>0</v>
      </c>
      <c r="M11" t="b">
        <f t="shared" si="1"/>
        <v>0</v>
      </c>
      <c r="N11" t="b">
        <f t="shared" si="2"/>
        <v>1</v>
      </c>
      <c r="O11">
        <v>0</v>
      </c>
      <c r="P11">
        <v>0</v>
      </c>
      <c r="Q11">
        <v>1</v>
      </c>
    </row>
    <row r="14" spans="4:17" x14ac:dyDescent="0.25">
      <c r="F14" s="43" t="s">
        <v>104</v>
      </c>
      <c r="G14" s="44">
        <v>120</v>
      </c>
    </row>
    <row r="16" spans="4:17" x14ac:dyDescent="0.25">
      <c r="F16" s="41"/>
      <c r="Q16" t="s">
        <v>108</v>
      </c>
    </row>
    <row r="18" spans="6:6" x14ac:dyDescent="0.25">
      <c r="F18" t="b">
        <f>AND(J6&gt;G14,J7&gt;G14,J8&gt;G14,J9&gt;G14,J10&gt;G14,J11&gt;G14)</f>
        <v>0</v>
      </c>
    </row>
    <row r="20" spans="6:6" x14ac:dyDescent="0.25">
      <c r="F20" t="str">
        <f>"is any values in emp must greater than="&amp;G14</f>
        <v>is any values in emp must greater than=120</v>
      </c>
    </row>
    <row r="22" spans="6:6" x14ac:dyDescent="0.25">
      <c r="F22" t="b">
        <f>OR(G14&gt;J6,G14&gt;J7,G14&gt;J8,G14&gt;J9,G14&gt;J10,G14&gt;J11)</f>
        <v>1</v>
      </c>
    </row>
    <row r="1048576" spans="12:12" x14ac:dyDescent="0.25">
      <c r="L1048576">
        <f>SUM(L1:L1048575)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A9D3A-1C02-4798-A28C-20EE7F7D69BD}">
  <dimension ref="A1:M52"/>
  <sheetViews>
    <sheetView workbookViewId="0">
      <selection activeCell="E22" sqref="E22"/>
    </sheetView>
  </sheetViews>
  <sheetFormatPr defaultRowHeight="15" x14ac:dyDescent="0.25"/>
  <cols>
    <col min="1" max="1" width="20.85546875" bestFit="1" customWidth="1"/>
    <col min="2" max="2" width="9" bestFit="1" customWidth="1"/>
    <col min="3" max="3" width="16.85546875" bestFit="1" customWidth="1"/>
    <col min="4" max="4" width="4.5703125" bestFit="1" customWidth="1"/>
    <col min="5" max="5" width="12.28515625" bestFit="1" customWidth="1"/>
    <col min="10" max="10" width="13.28515625" bestFit="1" customWidth="1"/>
    <col min="11" max="11" width="11.5703125" bestFit="1" customWidth="1"/>
  </cols>
  <sheetData>
    <row r="1" spans="1:13" x14ac:dyDescent="0.25">
      <c r="A1" t="s">
        <v>71</v>
      </c>
      <c r="B1">
        <v>20833.330000000002</v>
      </c>
      <c r="C1" s="17">
        <f>FV(B2/12,B3*12,-B1,0,1)</f>
        <v>363932456.7555244</v>
      </c>
      <c r="D1" s="11"/>
      <c r="E1" s="14"/>
    </row>
    <row r="2" spans="1:13" x14ac:dyDescent="0.25">
      <c r="A2" t="s">
        <v>72</v>
      </c>
      <c r="B2" s="11">
        <v>0.1</v>
      </c>
      <c r="C2" s="15"/>
      <c r="D2" s="11"/>
      <c r="E2" s="14"/>
      <c r="J2" s="16"/>
      <c r="K2" s="16"/>
      <c r="M2">
        <f>10%*12</f>
        <v>1.2000000000000002</v>
      </c>
    </row>
    <row r="3" spans="1:13" x14ac:dyDescent="0.25">
      <c r="A3" t="s">
        <v>73</v>
      </c>
      <c r="B3">
        <v>50</v>
      </c>
      <c r="C3" s="15"/>
      <c r="D3" s="11"/>
      <c r="E3" s="14"/>
    </row>
    <row r="4" spans="1:13" x14ac:dyDescent="0.25">
      <c r="C4" s="15"/>
      <c r="D4" s="11"/>
      <c r="E4" s="14"/>
    </row>
    <row r="5" spans="1:13" x14ac:dyDescent="0.25">
      <c r="C5" s="15"/>
      <c r="D5" s="11"/>
      <c r="E5" s="14"/>
    </row>
    <row r="6" spans="1:13" x14ac:dyDescent="0.25">
      <c r="C6" s="15"/>
      <c r="D6" s="11"/>
      <c r="E6" s="14"/>
    </row>
    <row r="7" spans="1:13" x14ac:dyDescent="0.25">
      <c r="C7" s="15"/>
      <c r="D7" s="11"/>
      <c r="E7" s="14"/>
    </row>
    <row r="8" spans="1:13" x14ac:dyDescent="0.25">
      <c r="C8" s="15"/>
      <c r="D8" s="11"/>
      <c r="E8" s="14"/>
    </row>
    <row r="9" spans="1:13" x14ac:dyDescent="0.25">
      <c r="C9" s="15"/>
      <c r="D9" s="11"/>
      <c r="E9" s="14"/>
    </row>
    <row r="10" spans="1:13" x14ac:dyDescent="0.25">
      <c r="C10" s="15"/>
      <c r="D10" s="11"/>
      <c r="E10" s="14"/>
    </row>
    <row r="11" spans="1:13" x14ac:dyDescent="0.25">
      <c r="C11" s="15"/>
      <c r="D11" s="11"/>
      <c r="E11" s="14"/>
    </row>
    <row r="12" spans="1:13" x14ac:dyDescent="0.25">
      <c r="C12" s="15"/>
      <c r="D12" s="11"/>
      <c r="E12" s="14"/>
    </row>
    <row r="13" spans="1:13" x14ac:dyDescent="0.25">
      <c r="C13" s="15"/>
      <c r="D13" s="11"/>
      <c r="E13" s="14"/>
    </row>
    <row r="14" spans="1:13" x14ac:dyDescent="0.25">
      <c r="C14" s="15"/>
      <c r="D14" s="11"/>
      <c r="E14" s="14"/>
    </row>
    <row r="15" spans="1:13" x14ac:dyDescent="0.25">
      <c r="C15" s="15"/>
      <c r="D15" s="11"/>
      <c r="E15" s="14"/>
    </row>
    <row r="16" spans="1:13" x14ac:dyDescent="0.25">
      <c r="C16" s="15"/>
      <c r="D16" s="11"/>
      <c r="E16" s="14"/>
    </row>
    <row r="17" spans="3:5" x14ac:dyDescent="0.25">
      <c r="C17" s="15"/>
      <c r="D17" s="11"/>
      <c r="E17" s="14"/>
    </row>
    <row r="18" spans="3:5" x14ac:dyDescent="0.25">
      <c r="C18" s="15"/>
      <c r="D18" s="11"/>
      <c r="E18" s="14"/>
    </row>
    <row r="19" spans="3:5" x14ac:dyDescent="0.25">
      <c r="C19" s="15"/>
      <c r="D19" s="11"/>
      <c r="E19" s="14"/>
    </row>
    <row r="20" spans="3:5" x14ac:dyDescent="0.25">
      <c r="C20" s="15"/>
      <c r="D20" s="11"/>
      <c r="E20" s="14"/>
    </row>
    <row r="21" spans="3:5" x14ac:dyDescent="0.25">
      <c r="C21" s="15"/>
      <c r="D21" s="11"/>
      <c r="E21" s="14"/>
    </row>
    <row r="22" spans="3:5" x14ac:dyDescent="0.25">
      <c r="C22" s="15"/>
      <c r="D22" s="11"/>
      <c r="E22" s="14"/>
    </row>
    <row r="23" spans="3:5" x14ac:dyDescent="0.25">
      <c r="C23" s="15"/>
      <c r="D23" s="11"/>
      <c r="E23" s="14"/>
    </row>
    <row r="24" spans="3:5" x14ac:dyDescent="0.25">
      <c r="C24" s="15"/>
      <c r="D24" s="11"/>
      <c r="E24" s="14"/>
    </row>
    <row r="25" spans="3:5" x14ac:dyDescent="0.25">
      <c r="C25" s="15"/>
      <c r="D25" s="11"/>
      <c r="E25" s="14"/>
    </row>
    <row r="26" spans="3:5" x14ac:dyDescent="0.25">
      <c r="C26" s="15"/>
      <c r="D26" s="11"/>
      <c r="E26" s="14"/>
    </row>
    <row r="27" spans="3:5" x14ac:dyDescent="0.25">
      <c r="C27" s="15"/>
      <c r="D27" s="11"/>
      <c r="E27" s="14"/>
    </row>
    <row r="28" spans="3:5" x14ac:dyDescent="0.25">
      <c r="C28" s="15"/>
      <c r="D28" s="11"/>
      <c r="E28" s="14"/>
    </row>
    <row r="29" spans="3:5" x14ac:dyDescent="0.25">
      <c r="C29" s="15"/>
      <c r="D29" s="11"/>
      <c r="E29" s="14"/>
    </row>
    <row r="30" spans="3:5" x14ac:dyDescent="0.25">
      <c r="C30" s="15"/>
      <c r="D30" s="11"/>
      <c r="E30" s="14"/>
    </row>
    <row r="31" spans="3:5" x14ac:dyDescent="0.25">
      <c r="C31" s="15"/>
      <c r="D31" s="11"/>
      <c r="E31" s="14"/>
    </row>
    <row r="32" spans="3:5" x14ac:dyDescent="0.25">
      <c r="C32" s="15"/>
      <c r="D32" s="11"/>
      <c r="E32" s="14"/>
    </row>
    <row r="33" spans="3:5" x14ac:dyDescent="0.25">
      <c r="C33" s="15"/>
      <c r="D33" s="11"/>
      <c r="E33" s="14"/>
    </row>
    <row r="34" spans="3:5" x14ac:dyDescent="0.25">
      <c r="C34" s="15"/>
      <c r="D34" s="11"/>
      <c r="E34" s="14"/>
    </row>
    <row r="35" spans="3:5" x14ac:dyDescent="0.25">
      <c r="C35" s="15"/>
      <c r="D35" s="11"/>
      <c r="E35" s="14"/>
    </row>
    <row r="36" spans="3:5" x14ac:dyDescent="0.25">
      <c r="C36" s="15"/>
      <c r="D36" s="11"/>
      <c r="E36" s="14"/>
    </row>
    <row r="37" spans="3:5" x14ac:dyDescent="0.25">
      <c r="C37" s="15"/>
      <c r="D37" s="11"/>
      <c r="E37" s="14"/>
    </row>
    <row r="38" spans="3:5" x14ac:dyDescent="0.25">
      <c r="C38" s="15"/>
      <c r="D38" s="11"/>
      <c r="E38" s="14"/>
    </row>
    <row r="39" spans="3:5" x14ac:dyDescent="0.25">
      <c r="C39" s="15"/>
      <c r="D39" s="11"/>
      <c r="E39" s="14"/>
    </row>
    <row r="40" spans="3:5" x14ac:dyDescent="0.25">
      <c r="C40" s="15"/>
      <c r="D40" s="11"/>
      <c r="E40" s="14"/>
    </row>
    <row r="41" spans="3:5" x14ac:dyDescent="0.25">
      <c r="C41" s="15"/>
      <c r="D41" s="11"/>
      <c r="E41" s="14"/>
    </row>
    <row r="42" spans="3:5" x14ac:dyDescent="0.25">
      <c r="C42" s="15"/>
      <c r="D42" s="11"/>
      <c r="E42" s="14"/>
    </row>
    <row r="43" spans="3:5" x14ac:dyDescent="0.25">
      <c r="C43" s="15"/>
      <c r="D43" s="11"/>
      <c r="E43" s="14"/>
    </row>
    <row r="44" spans="3:5" x14ac:dyDescent="0.25">
      <c r="C44" s="15"/>
      <c r="D44" s="11"/>
      <c r="E44" s="14"/>
    </row>
    <row r="45" spans="3:5" x14ac:dyDescent="0.25">
      <c r="C45" s="15"/>
      <c r="D45" s="11"/>
      <c r="E45" s="14"/>
    </row>
    <row r="46" spans="3:5" x14ac:dyDescent="0.25">
      <c r="C46" s="15"/>
      <c r="D46" s="11"/>
      <c r="E46" s="14"/>
    </row>
    <row r="47" spans="3:5" x14ac:dyDescent="0.25">
      <c r="C47" s="15"/>
      <c r="D47" s="11"/>
      <c r="E47" s="14"/>
    </row>
    <row r="48" spans="3:5" x14ac:dyDescent="0.25">
      <c r="C48" s="15"/>
      <c r="D48" s="11"/>
      <c r="E48" s="14"/>
    </row>
    <row r="49" spans="3:5" x14ac:dyDescent="0.25">
      <c r="C49" s="15"/>
      <c r="D49" s="11"/>
      <c r="E49" s="14"/>
    </row>
    <row r="50" spans="3:5" x14ac:dyDescent="0.25">
      <c r="C50" s="15"/>
      <c r="D50" s="11"/>
      <c r="E50" s="14"/>
    </row>
    <row r="52" spans="3:5" x14ac:dyDescent="0.25">
      <c r="C52" s="16">
        <f>SUM(C1:C50)</f>
        <v>363932456.7555244</v>
      </c>
      <c r="E52" s="14">
        <f>SUM(E1:E50)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45913-15FB-4BC4-A829-1BBD637E19BA}">
  <dimension ref="F4:M11"/>
  <sheetViews>
    <sheetView topLeftCell="D1" zoomScale="167" workbookViewId="0">
      <selection activeCell="M11" sqref="M11"/>
    </sheetView>
  </sheetViews>
  <sheetFormatPr defaultRowHeight="15" x14ac:dyDescent="0.25"/>
  <cols>
    <col min="6" max="6" width="10.28515625" bestFit="1" customWidth="1"/>
    <col min="9" max="9" width="13.5703125" bestFit="1" customWidth="1"/>
    <col min="11" max="11" width="11" bestFit="1" customWidth="1"/>
  </cols>
  <sheetData>
    <row r="4" spans="6:13" x14ac:dyDescent="0.25">
      <c r="F4" s="4" t="s">
        <v>42</v>
      </c>
      <c r="K4" s="4" t="s">
        <v>52</v>
      </c>
    </row>
    <row r="5" spans="6:13" x14ac:dyDescent="0.25">
      <c r="F5" s="6" t="s">
        <v>40</v>
      </c>
      <c r="G5" s="6" t="s">
        <v>41</v>
      </c>
      <c r="H5" s="6" t="s">
        <v>51</v>
      </c>
      <c r="K5" s="6" t="s">
        <v>40</v>
      </c>
      <c r="L5" s="6" t="s">
        <v>41</v>
      </c>
      <c r="M5" s="6" t="s">
        <v>44</v>
      </c>
    </row>
    <row r="6" spans="6:13" x14ac:dyDescent="0.25">
      <c r="F6" s="8">
        <v>200</v>
      </c>
      <c r="G6" s="8">
        <v>500</v>
      </c>
      <c r="H6" s="8">
        <f>F6+G6</f>
        <v>700</v>
      </c>
      <c r="K6" s="9">
        <v>200</v>
      </c>
      <c r="L6" s="9">
        <v>500</v>
      </c>
      <c r="M6" s="9">
        <f>K6-L6</f>
        <v>-300</v>
      </c>
    </row>
    <row r="9" spans="6:13" x14ac:dyDescent="0.25">
      <c r="F9" s="4" t="s">
        <v>53</v>
      </c>
      <c r="K9" s="4" t="s">
        <v>56</v>
      </c>
    </row>
    <row r="10" spans="6:13" x14ac:dyDescent="0.25">
      <c r="F10" s="6" t="s">
        <v>54</v>
      </c>
      <c r="G10" s="6" t="s">
        <v>55</v>
      </c>
      <c r="H10" s="6" t="s">
        <v>43</v>
      </c>
      <c r="K10" s="6" t="s">
        <v>40</v>
      </c>
      <c r="L10" s="6" t="s">
        <v>41</v>
      </c>
      <c r="M10" s="10" t="s">
        <v>57</v>
      </c>
    </row>
    <row r="11" spans="6:13" x14ac:dyDescent="0.25">
      <c r="F11" s="9">
        <v>46</v>
      </c>
      <c r="G11" s="9">
        <v>2</v>
      </c>
      <c r="H11" s="9">
        <f>F11/G11</f>
        <v>23</v>
      </c>
      <c r="K11" s="9">
        <v>45</v>
      </c>
      <c r="L11" s="9">
        <v>2</v>
      </c>
      <c r="M11" s="9">
        <f>K11*L11</f>
        <v>90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106B7-82DF-4811-996C-3B3CF7CB1C52}">
  <dimension ref="B1:O24"/>
  <sheetViews>
    <sheetView topLeftCell="B8" zoomScaleNormal="100" workbookViewId="0">
      <selection activeCell="D25" sqref="D25"/>
    </sheetView>
  </sheetViews>
  <sheetFormatPr defaultRowHeight="15" x14ac:dyDescent="0.25"/>
  <cols>
    <col min="4" max="4" width="14.42578125" bestFit="1" customWidth="1"/>
    <col min="5" max="5" width="15.85546875" bestFit="1" customWidth="1"/>
    <col min="8" max="8" width="16.7109375" bestFit="1" customWidth="1"/>
    <col min="9" max="9" width="10" customWidth="1"/>
    <col min="10" max="10" width="27" bestFit="1" customWidth="1"/>
    <col min="11" max="12" width="15.7109375" bestFit="1" customWidth="1"/>
    <col min="13" max="13" width="11.7109375" bestFit="1" customWidth="1"/>
    <col min="15" max="15" width="14" bestFit="1" customWidth="1"/>
  </cols>
  <sheetData>
    <row r="1" spans="4:15" ht="28.5" x14ac:dyDescent="0.45">
      <c r="D1" s="56" t="s">
        <v>110</v>
      </c>
      <c r="E1" s="57"/>
      <c r="F1" s="57"/>
      <c r="G1" s="57"/>
      <c r="H1" s="57"/>
      <c r="I1" s="57"/>
      <c r="J1" s="58"/>
      <c r="M1" t="s">
        <v>112</v>
      </c>
      <c r="N1" t="s">
        <v>113</v>
      </c>
    </row>
    <row r="2" spans="4:15" x14ac:dyDescent="0.25">
      <c r="M2" t="s">
        <v>114</v>
      </c>
      <c r="N2" t="s">
        <v>115</v>
      </c>
    </row>
    <row r="3" spans="4:15" x14ac:dyDescent="0.25">
      <c r="M3" s="46" t="s">
        <v>116</v>
      </c>
      <c r="N3" s="46" t="s">
        <v>117</v>
      </c>
    </row>
    <row r="4" spans="4:15" x14ac:dyDescent="0.25">
      <c r="D4" s="5" t="s">
        <v>29</v>
      </c>
      <c r="E4" s="5" t="s">
        <v>30</v>
      </c>
      <c r="F4" s="5" t="s">
        <v>33</v>
      </c>
      <c r="G4" s="5" t="s">
        <v>36</v>
      </c>
      <c r="H4" s="5" t="s">
        <v>37</v>
      </c>
      <c r="I4" s="5" t="s">
        <v>38</v>
      </c>
      <c r="J4" s="5" t="s">
        <v>39</v>
      </c>
      <c r="K4" s="5" t="s">
        <v>119</v>
      </c>
    </row>
    <row r="5" spans="4:15" ht="45" x14ac:dyDescent="0.25">
      <c r="D5" s="6" t="s">
        <v>25</v>
      </c>
      <c r="E5" s="7" t="s">
        <v>50</v>
      </c>
      <c r="F5" s="6" t="s">
        <v>34</v>
      </c>
      <c r="G5" s="6">
        <v>5</v>
      </c>
      <c r="H5" s="6">
        <v>5000</v>
      </c>
      <c r="I5" s="6">
        <v>100000</v>
      </c>
      <c r="J5" s="6">
        <v>700</v>
      </c>
      <c r="K5" s="47" t="str">
        <f>IF(J5&lt;=400,"kam emp hai",IF(J5&lt;=1000,"thode emp hai","boht emp"))</f>
        <v>thode emp hai</v>
      </c>
    </row>
    <row r="6" spans="4:15" x14ac:dyDescent="0.25">
      <c r="D6" s="6" t="s">
        <v>45</v>
      </c>
      <c r="E6" s="6" t="s">
        <v>31</v>
      </c>
      <c r="F6" s="6" t="s">
        <v>34</v>
      </c>
      <c r="G6" s="6">
        <v>2</v>
      </c>
      <c r="H6" s="6">
        <v>1000</v>
      </c>
      <c r="I6" s="6">
        <v>10000</v>
      </c>
      <c r="J6" s="6">
        <v>100</v>
      </c>
      <c r="K6" s="48" t="str">
        <f t="shared" ref="K6:K10" si="0">IF(J6&lt;=400,"kam emp hai",IF(J6&lt;=1000,"thode emp hai","boht emp"))</f>
        <v>kam emp hai</v>
      </c>
    </row>
    <row r="7" spans="4:15" x14ac:dyDescent="0.25">
      <c r="D7" s="6" t="s">
        <v>26</v>
      </c>
      <c r="E7" s="6" t="s">
        <v>47</v>
      </c>
      <c r="F7" s="6" t="s">
        <v>34</v>
      </c>
      <c r="G7" s="6">
        <v>6</v>
      </c>
      <c r="H7" s="6">
        <v>7000</v>
      </c>
      <c r="I7" s="6">
        <v>200000</v>
      </c>
      <c r="J7" s="6">
        <v>1000</v>
      </c>
      <c r="K7" s="48" t="str">
        <f t="shared" si="0"/>
        <v>thode emp hai</v>
      </c>
      <c r="M7">
        <f>COUNTIF(K5:K10,1)</f>
        <v>0</v>
      </c>
    </row>
    <row r="8" spans="4:15" x14ac:dyDescent="0.25">
      <c r="D8" s="6" t="s">
        <v>46</v>
      </c>
      <c r="E8" s="6" t="s">
        <v>32</v>
      </c>
      <c r="F8" s="6" t="s">
        <v>35</v>
      </c>
      <c r="G8" s="6">
        <v>1</v>
      </c>
      <c r="H8" s="6">
        <v>15000</v>
      </c>
      <c r="I8" s="6">
        <v>200000</v>
      </c>
      <c r="J8" s="6">
        <v>5000</v>
      </c>
      <c r="K8" s="48" t="str">
        <f t="shared" si="0"/>
        <v>boht emp</v>
      </c>
      <c r="O8" t="s">
        <v>122</v>
      </c>
    </row>
    <row r="9" spans="4:15" x14ac:dyDescent="0.25">
      <c r="D9" s="6" t="s">
        <v>27</v>
      </c>
      <c r="E9" s="6" t="s">
        <v>48</v>
      </c>
      <c r="F9" s="6" t="s">
        <v>35</v>
      </c>
      <c r="G9" s="6">
        <v>3</v>
      </c>
      <c r="H9" s="6">
        <v>12000</v>
      </c>
      <c r="I9" s="6">
        <v>150000</v>
      </c>
      <c r="J9" s="6">
        <v>7000</v>
      </c>
      <c r="K9" s="48" t="str">
        <f t="shared" si="0"/>
        <v>boht emp</v>
      </c>
      <c r="M9">
        <f>SUMIF(K5:K10,O8,J5:J10)</f>
        <v>1700</v>
      </c>
    </row>
    <row r="10" spans="4:15" x14ac:dyDescent="0.25">
      <c r="D10" s="6" t="s">
        <v>28</v>
      </c>
      <c r="E10" s="6" t="s">
        <v>49</v>
      </c>
      <c r="F10" s="6" t="s">
        <v>34</v>
      </c>
      <c r="G10" s="6">
        <v>10</v>
      </c>
      <c r="H10" s="6">
        <v>2000</v>
      </c>
      <c r="I10" s="6">
        <v>50000</v>
      </c>
      <c r="J10" s="6">
        <v>20</v>
      </c>
      <c r="K10" s="49" t="str">
        <f t="shared" si="0"/>
        <v>kam emp hai</v>
      </c>
    </row>
    <row r="13" spans="4:15" x14ac:dyDescent="0.25">
      <c r="I13" s="5" t="s">
        <v>38</v>
      </c>
      <c r="J13" s="5" t="s">
        <v>109</v>
      </c>
      <c r="K13" s="5" t="s">
        <v>118</v>
      </c>
    </row>
    <row r="14" spans="4:15" x14ac:dyDescent="0.25">
      <c r="E14" t="s">
        <v>111</v>
      </c>
      <c r="F14">
        <v>11500</v>
      </c>
      <c r="I14" s="6">
        <v>100000</v>
      </c>
      <c r="J14" s="6" t="str">
        <f>IF($I14&gt;$F$14,$I14&amp;" is Greater than "&amp;F$14,$I14&amp;" is Less than "&amp;F$14)</f>
        <v>100000 is Greater than 11500</v>
      </c>
      <c r="K14" s="6"/>
    </row>
    <row r="15" spans="4:15" x14ac:dyDescent="0.25">
      <c r="I15" s="6">
        <v>10000</v>
      </c>
      <c r="J15" s="6" t="str">
        <f t="shared" ref="J15:J19" si="1">IF($I15&gt;$F$14,$I15&amp;" is Greater than "&amp;F$14,$I15&amp;" is Less than "&amp;F$14)</f>
        <v>10000 is Less than 11500</v>
      </c>
      <c r="K15" s="6"/>
    </row>
    <row r="16" spans="4:15" x14ac:dyDescent="0.25">
      <c r="D16" s="1" t="s">
        <v>123</v>
      </c>
      <c r="E16" s="1">
        <f>COUNTIF(F5:F10,B19)</f>
        <v>4</v>
      </c>
      <c r="I16" s="6">
        <v>200000</v>
      </c>
      <c r="J16" s="6" t="str">
        <f t="shared" si="1"/>
        <v>200000 is Greater than 11500</v>
      </c>
      <c r="K16" s="6"/>
    </row>
    <row r="17" spans="2:11" x14ac:dyDescent="0.25">
      <c r="I17" s="6">
        <v>200000</v>
      </c>
      <c r="J17" s="6" t="str">
        <f t="shared" si="1"/>
        <v>200000 is Greater than 11500</v>
      </c>
      <c r="K17" s="6"/>
    </row>
    <row r="18" spans="2:11" x14ac:dyDescent="0.25">
      <c r="D18" t="s">
        <v>121</v>
      </c>
      <c r="I18" s="6">
        <v>150000</v>
      </c>
      <c r="J18" s="6" t="str">
        <f t="shared" si="1"/>
        <v>150000 is Greater than 11500</v>
      </c>
      <c r="K18" s="6"/>
    </row>
    <row r="19" spans="2:11" x14ac:dyDescent="0.25">
      <c r="B19" t="s">
        <v>34</v>
      </c>
      <c r="I19" s="6">
        <v>50000</v>
      </c>
      <c r="J19" s="6" t="str">
        <f t="shared" si="1"/>
        <v>50000 is Greater than 11500</v>
      </c>
      <c r="K19" s="6"/>
    </row>
    <row r="20" spans="2:11" x14ac:dyDescent="0.25">
      <c r="D20" s="1" t="s">
        <v>120</v>
      </c>
      <c r="E20" s="1">
        <f>SUMIF(F5:F10,B19,G5:G10)</f>
        <v>23</v>
      </c>
    </row>
    <row r="22" spans="2:11" x14ac:dyDescent="0.25">
      <c r="B22" t="s">
        <v>35</v>
      </c>
      <c r="D22" s="1" t="s">
        <v>120</v>
      </c>
      <c r="E22" s="1">
        <f>SUMIF(F5:F10,B22,G5:G10)</f>
        <v>4</v>
      </c>
    </row>
    <row r="24" spans="2:11" x14ac:dyDescent="0.25">
      <c r="D24" t="s">
        <v>124</v>
      </c>
    </row>
  </sheetData>
  <mergeCells count="1">
    <mergeCell ref="D1:J1"/>
  </mergeCells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4BBB9-7D4D-4EC3-B61F-76C775703364}">
  <dimension ref="C1:I18"/>
  <sheetViews>
    <sheetView tabSelected="1" workbookViewId="0">
      <selection activeCell="D16" sqref="D16"/>
    </sheetView>
  </sheetViews>
  <sheetFormatPr defaultRowHeight="15" x14ac:dyDescent="0.25"/>
  <cols>
    <col min="4" max="4" width="15.5703125" bestFit="1" customWidth="1"/>
    <col min="8" max="8" width="10.42578125" bestFit="1" customWidth="1"/>
  </cols>
  <sheetData>
    <row r="1" spans="3:9" ht="40.5" customHeight="1" x14ac:dyDescent="0.25">
      <c r="C1" s="59" t="s">
        <v>126</v>
      </c>
      <c r="D1" s="59"/>
      <c r="E1" s="59"/>
      <c r="F1" s="59"/>
      <c r="G1" s="59"/>
      <c r="H1" s="59"/>
      <c r="I1" s="59"/>
    </row>
    <row r="4" spans="3:9" x14ac:dyDescent="0.25">
      <c r="C4" t="s">
        <v>125</v>
      </c>
      <c r="D4" s="50">
        <f ca="1">TODAY()</f>
        <v>45925</v>
      </c>
    </row>
    <row r="6" spans="3:9" x14ac:dyDescent="0.25">
      <c r="C6" t="s">
        <v>127</v>
      </c>
      <c r="D6" s="51">
        <f ca="1">NOW()</f>
        <v>45925.512026388889</v>
      </c>
    </row>
    <row r="8" spans="3:9" x14ac:dyDescent="0.25">
      <c r="C8" t="s">
        <v>128</v>
      </c>
      <c r="D8">
        <f ca="1">DAY(D6)</f>
        <v>25</v>
      </c>
    </row>
    <row r="10" spans="3:9" x14ac:dyDescent="0.25">
      <c r="C10" t="s">
        <v>129</v>
      </c>
      <c r="D10">
        <f ca="1">MONTH(D6)</f>
        <v>9</v>
      </c>
    </row>
    <row r="11" spans="3:9" x14ac:dyDescent="0.25">
      <c r="I11" t="s">
        <v>61</v>
      </c>
    </row>
    <row r="12" spans="3:9" x14ac:dyDescent="0.25">
      <c r="C12" t="s">
        <v>130</v>
      </c>
      <c r="D12" s="51">
        <f ca="1">MIN(D6)</f>
        <v>45925.512026388889</v>
      </c>
      <c r="G12" t="s">
        <v>133</v>
      </c>
      <c r="H12">
        <f ca="1">_xlfn.DAYS(D12,D16)</f>
        <v>43900</v>
      </c>
      <c r="I12">
        <f ca="1">H12*60</f>
        <v>2634000</v>
      </c>
    </row>
    <row r="14" spans="3:9" x14ac:dyDescent="0.25">
      <c r="C14" t="s">
        <v>131</v>
      </c>
      <c r="D14">
        <f ca="1">YEAR(D4)</f>
        <v>2025</v>
      </c>
      <c r="G14" t="s">
        <v>132</v>
      </c>
      <c r="H14" s="50">
        <f ca="1">DATEDIF(H12,D4,"M")</f>
        <v>66</v>
      </c>
    </row>
    <row r="16" spans="3:9" x14ac:dyDescent="0.25">
      <c r="C16" t="s">
        <v>130</v>
      </c>
      <c r="D16" s="51">
        <f ca="1">MIN(D14)</f>
        <v>2025</v>
      </c>
    </row>
    <row r="18" spans="3:3" x14ac:dyDescent="0.25">
      <c r="C18" t="s">
        <v>132</v>
      </c>
    </row>
  </sheetData>
  <mergeCells count="1">
    <mergeCell ref="C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Sheet2</vt:lpstr>
      <vt:lpstr>data_basic</vt:lpstr>
      <vt:lpstr>Day-5</vt:lpstr>
      <vt:lpstr>DATA TYPE</vt:lpstr>
      <vt:lpstr>Logical</vt:lpstr>
      <vt:lpstr>Sheet1</vt:lpstr>
      <vt:lpstr>basic_math</vt:lpstr>
      <vt:lpstr>Task 1</vt:lpstr>
      <vt:lpstr>date and time</vt:lpstr>
      <vt:lpstr>And ,OR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sagar rokade</dc:creator>
  <cp:lastModifiedBy>Bhavesh kshirsagar</cp:lastModifiedBy>
  <dcterms:created xsi:type="dcterms:W3CDTF">2015-06-05T18:17:20Z</dcterms:created>
  <dcterms:modified xsi:type="dcterms:W3CDTF">2025-09-25T06:47:51Z</dcterms:modified>
</cp:coreProperties>
</file>